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hidePivotFieldList="1" defaultThemeVersion="124226"/>
  <xr:revisionPtr revIDLastSave="0" documentId="13_ncr:1_{CECB5EFE-2018-4EE3-868B-C104EC052827}" xr6:coauthVersionLast="47" xr6:coauthVersionMax="47" xr10:uidLastSave="{00000000-0000-0000-0000-000000000000}"/>
  <bookViews>
    <workbookView xWindow="-120" yWindow="-120" windowWidth="29040" windowHeight="15720" tabRatio="756" firstSheet="1" activeTab="2" xr2:uid="{00000000-000D-0000-FFFF-FFFF00000000}"/>
  </bookViews>
  <sheets>
    <sheet name="Pesees bascule" sheetId="18" r:id="rId1"/>
    <sheet name="TCD Synthése" sheetId="17" r:id="rId2"/>
    <sheet name="REPARTITION" sheetId="7" r:id="rId3"/>
    <sheet name="CARAC ALM" sheetId="1" r:id="rId4"/>
    <sheet name="CARAC BV" sheetId="47" r:id="rId5"/>
    <sheet name="CARAC 3R MULTI" sheetId="50" r:id="rId6"/>
    <sheet name="CARAC 3R EMB" sheetId="51" r:id="rId7"/>
    <sheet name="SMIPE" sheetId="48" r:id="rId8"/>
    <sheet name="SAUMUR VAL DE LOIRE" sheetId="49" r:id="rId9"/>
    <sheet name="ABC" sheetId="52" r:id="rId10"/>
  </sheets>
  <definedNames>
    <definedName name="_xlnm._FilterDatabase" localSheetId="0" hidden="1">'Pesees bascule'!$A$1:$GH$1556</definedName>
    <definedName name="Pesées_complètes" localSheetId="9">'Pesees bascule'!#REF!</definedName>
    <definedName name="Pesées_complètes" localSheetId="6">'Pesees bascule'!#REF!</definedName>
    <definedName name="Pesées_complètes" localSheetId="5">'Pesees bascule'!#REF!</definedName>
    <definedName name="Pesées_complètes" localSheetId="4">'Pesees bascule'!#REF!</definedName>
    <definedName name="Pesées_complètes" localSheetId="8">'Pesees bascule'!#REF!</definedName>
    <definedName name="Pesées_complètes" localSheetId="7">'Pesees bascule'!#REF!</definedName>
    <definedName name="Pesées_complètes">'Pesees bascule'!#REF!</definedName>
    <definedName name="_xlnm.Print_Area" localSheetId="1">'TCD Synthése'!$A$4:$O$89</definedName>
  </definedNames>
  <calcPr calcId="191029" iterate="1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7" l="1"/>
  <c r="V30" i="1"/>
  <c r="K53" i="1"/>
  <c r="U66" i="7" l="1"/>
  <c r="H25" i="48"/>
  <c r="H48" i="48" s="1"/>
  <c r="H29" i="48"/>
  <c r="H39" i="48" l="1"/>
  <c r="H41" i="48"/>
  <c r="H30" i="48"/>
  <c r="H42" i="48"/>
  <c r="H31" i="48"/>
  <c r="H43" i="48"/>
  <c r="H49" i="48"/>
  <c r="H32" i="48"/>
  <c r="H44" i="48"/>
  <c r="H37" i="48"/>
  <c r="H50" i="48"/>
  <c r="H33" i="48"/>
  <c r="H45" i="48"/>
  <c r="H34" i="48"/>
  <c r="H46" i="48"/>
  <c r="H40" i="48"/>
  <c r="H35" i="48"/>
  <c r="H47" i="48"/>
  <c r="H38" i="48"/>
  <c r="H36" i="48"/>
  <c r="J48" i="50"/>
  <c r="K29" i="50"/>
  <c r="J29" i="50"/>
  <c r="U53" i="47" l="1"/>
  <c r="T53" i="47"/>
  <c r="S53" i="47"/>
  <c r="R53" i="47"/>
  <c r="Q53" i="47"/>
  <c r="P53" i="47"/>
  <c r="O53" i="47"/>
  <c r="N53" i="47"/>
  <c r="M53" i="47"/>
  <c r="L53" i="47"/>
  <c r="K53" i="47"/>
  <c r="J53" i="47"/>
  <c r="J57" i="47" s="1"/>
  <c r="J58" i="47" s="1"/>
  <c r="I53" i="47"/>
  <c r="H53" i="47"/>
  <c r="G53" i="47"/>
  <c r="F53" i="47"/>
  <c r="E53" i="47"/>
  <c r="J29" i="47"/>
  <c r="AY66" i="7" l="1"/>
  <c r="AY67" i="7"/>
  <c r="AY68" i="7"/>
  <c r="AY69" i="7"/>
  <c r="AY70" i="7"/>
  <c r="AY71" i="7"/>
  <c r="AY73" i="7"/>
  <c r="AY74" i="7"/>
  <c r="AY80" i="7"/>
  <c r="AY81" i="7"/>
  <c r="D64" i="7" l="1"/>
  <c r="AC1511" i="18" l="1"/>
  <c r="AD1511" i="18"/>
  <c r="AE1511" i="18"/>
  <c r="AF1511" i="18"/>
  <c r="AC1512" i="18"/>
  <c r="AD1512" i="18"/>
  <c r="AE1512" i="18"/>
  <c r="AF1512" i="18"/>
  <c r="AC1513" i="18"/>
  <c r="AD1513" i="18"/>
  <c r="AE1513" i="18"/>
  <c r="AF1513" i="18"/>
  <c r="AC1514" i="18"/>
  <c r="AD1514" i="18"/>
  <c r="AE1514" i="18"/>
  <c r="AF1514" i="18"/>
  <c r="AC1515" i="18"/>
  <c r="AD1515" i="18"/>
  <c r="AE1515" i="18"/>
  <c r="AF1515" i="18"/>
  <c r="AC1516" i="18"/>
  <c r="AD1516" i="18"/>
  <c r="AE1516" i="18"/>
  <c r="AF1516" i="18"/>
  <c r="AC1517" i="18"/>
  <c r="AD1517" i="18"/>
  <c r="AE1517" i="18"/>
  <c r="AF1517" i="18"/>
  <c r="AC1518" i="18"/>
  <c r="AD1518" i="18"/>
  <c r="AE1518" i="18"/>
  <c r="AF1518" i="18"/>
  <c r="AC1519" i="18"/>
  <c r="AD1519" i="18"/>
  <c r="AE1519" i="18"/>
  <c r="AF1519" i="18"/>
  <c r="AC1520" i="18"/>
  <c r="AD1520" i="18"/>
  <c r="AE1520" i="18"/>
  <c r="AF1520" i="18"/>
  <c r="AC1521" i="18"/>
  <c r="AD1521" i="18"/>
  <c r="AE1521" i="18"/>
  <c r="AF1521" i="18"/>
  <c r="AC1522" i="18"/>
  <c r="AD1522" i="18"/>
  <c r="AE1522" i="18"/>
  <c r="AF1522" i="18"/>
  <c r="AC1523" i="18"/>
  <c r="AD1523" i="18"/>
  <c r="AE1523" i="18"/>
  <c r="AF1523" i="18"/>
  <c r="AC1524" i="18"/>
  <c r="AD1524" i="18"/>
  <c r="AE1524" i="18"/>
  <c r="AF1524" i="18"/>
  <c r="AC1525" i="18"/>
  <c r="AD1525" i="18"/>
  <c r="AE1525" i="18"/>
  <c r="AF1525" i="18"/>
  <c r="AC1526" i="18"/>
  <c r="AD1526" i="18"/>
  <c r="AE1526" i="18"/>
  <c r="AF1526" i="18"/>
  <c r="AC1527" i="18"/>
  <c r="AD1527" i="18"/>
  <c r="AE1527" i="18"/>
  <c r="AF1527" i="18"/>
  <c r="AC1528" i="18"/>
  <c r="AD1528" i="18"/>
  <c r="AE1528" i="18"/>
  <c r="AF1528" i="18"/>
  <c r="AC1529" i="18"/>
  <c r="AD1529" i="18"/>
  <c r="AE1529" i="18"/>
  <c r="AF1529" i="18"/>
  <c r="AC1530" i="18"/>
  <c r="AD1530" i="18"/>
  <c r="AE1530" i="18"/>
  <c r="AF1530" i="18"/>
  <c r="AC1531" i="18"/>
  <c r="AD1531" i="18"/>
  <c r="AE1531" i="18"/>
  <c r="AF1531" i="18"/>
  <c r="AC1532" i="18"/>
  <c r="AD1532" i="18"/>
  <c r="AE1532" i="18"/>
  <c r="AF1532" i="18"/>
  <c r="AC1533" i="18"/>
  <c r="AD1533" i="18"/>
  <c r="AE1533" i="18"/>
  <c r="AF1533" i="18"/>
  <c r="AC1534" i="18"/>
  <c r="AD1534" i="18"/>
  <c r="AE1534" i="18"/>
  <c r="AF1534" i="18"/>
  <c r="AC1535" i="18"/>
  <c r="AD1535" i="18"/>
  <c r="AE1535" i="18"/>
  <c r="AF1535" i="18"/>
  <c r="AC1536" i="18"/>
  <c r="AD1536" i="18"/>
  <c r="AE1536" i="18"/>
  <c r="AF1536" i="18"/>
  <c r="AC1537" i="18"/>
  <c r="AD1537" i="18"/>
  <c r="AE1537" i="18"/>
  <c r="AF1537" i="18"/>
  <c r="AC1538" i="18"/>
  <c r="AD1538" i="18"/>
  <c r="AE1538" i="18"/>
  <c r="AF1538" i="18"/>
  <c r="AC1539" i="18"/>
  <c r="AD1539" i="18"/>
  <c r="AE1539" i="18"/>
  <c r="AF1539" i="18"/>
  <c r="AC1540" i="18"/>
  <c r="AD1540" i="18"/>
  <c r="AE1540" i="18"/>
  <c r="AF1540" i="18"/>
  <c r="AC1541" i="18"/>
  <c r="AD1541" i="18"/>
  <c r="AE1541" i="18"/>
  <c r="AF1541" i="18"/>
  <c r="AC1542" i="18"/>
  <c r="AD1542" i="18"/>
  <c r="AE1542" i="18"/>
  <c r="AF1542" i="18"/>
  <c r="AC1543" i="18"/>
  <c r="AD1543" i="18"/>
  <c r="AE1543" i="18"/>
  <c r="AF1543" i="18"/>
  <c r="AC1544" i="18"/>
  <c r="AD1544" i="18"/>
  <c r="AE1544" i="18"/>
  <c r="AF1544" i="18"/>
  <c r="AC1545" i="18"/>
  <c r="AD1545" i="18"/>
  <c r="AE1545" i="18"/>
  <c r="AF1545" i="18"/>
  <c r="AC1546" i="18"/>
  <c r="AD1546" i="18"/>
  <c r="AE1546" i="18"/>
  <c r="AF1546" i="18"/>
  <c r="AC1547" i="18"/>
  <c r="AD1547" i="18"/>
  <c r="AE1547" i="18"/>
  <c r="AF1547" i="18"/>
  <c r="AC1548" i="18"/>
  <c r="AD1548" i="18"/>
  <c r="AE1548" i="18"/>
  <c r="AF1548" i="18"/>
  <c r="AC1549" i="18"/>
  <c r="AD1549" i="18"/>
  <c r="AE1549" i="18"/>
  <c r="AF1549" i="18"/>
  <c r="AC1550" i="18"/>
  <c r="AD1550" i="18"/>
  <c r="AE1550" i="18"/>
  <c r="AF1550" i="18"/>
  <c r="AC1551" i="18"/>
  <c r="AD1551" i="18"/>
  <c r="AE1551" i="18"/>
  <c r="AF1551" i="18"/>
  <c r="AC1552" i="18"/>
  <c r="AD1552" i="18"/>
  <c r="AE1552" i="18"/>
  <c r="AF1552" i="18"/>
  <c r="AC1553" i="18"/>
  <c r="AD1553" i="18"/>
  <c r="AE1553" i="18"/>
  <c r="AF1553" i="18"/>
  <c r="AC1554" i="18"/>
  <c r="AD1554" i="18"/>
  <c r="AE1554" i="18"/>
  <c r="AF1554" i="18"/>
  <c r="AC1555" i="18"/>
  <c r="AD1555" i="18"/>
  <c r="AE1555" i="18"/>
  <c r="AF1555" i="18"/>
  <c r="AC1556" i="18"/>
  <c r="AD1556" i="18"/>
  <c r="AE1556" i="18"/>
  <c r="AF1556" i="18"/>
  <c r="AQ86" i="7" l="1"/>
  <c r="AX27" i="7" l="1"/>
  <c r="AX26" i="7"/>
  <c r="AX25" i="7"/>
  <c r="AX24" i="7"/>
  <c r="AX23" i="7"/>
  <c r="AX22" i="7"/>
  <c r="AX21" i="7"/>
  <c r="AX20" i="7"/>
  <c r="AX19" i="7"/>
  <c r="AX18" i="7"/>
  <c r="AX17" i="7"/>
  <c r="AX16" i="7"/>
  <c r="AX15" i="7"/>
  <c r="AX14" i="7"/>
  <c r="AX13" i="7"/>
  <c r="AX12" i="7"/>
  <c r="AX11" i="7"/>
  <c r="AX10" i="7"/>
  <c r="AX8" i="7"/>
  <c r="AW9" i="7"/>
  <c r="AX9" i="7"/>
  <c r="AY27" i="7"/>
  <c r="AW27" i="7"/>
  <c r="AV27" i="7"/>
  <c r="AU27" i="7"/>
  <c r="AY26" i="7"/>
  <c r="AW26" i="7"/>
  <c r="AV26" i="7"/>
  <c r="AU26" i="7"/>
  <c r="AY25" i="7"/>
  <c r="AW25" i="7"/>
  <c r="AV25" i="7"/>
  <c r="AU25" i="7"/>
  <c r="AY24" i="7"/>
  <c r="AW24" i="7"/>
  <c r="AV24" i="7"/>
  <c r="AU24" i="7"/>
  <c r="AY23" i="7"/>
  <c r="AW23" i="7"/>
  <c r="AV23" i="7"/>
  <c r="AU23" i="7"/>
  <c r="AY22" i="7"/>
  <c r="AW22" i="7"/>
  <c r="AV22" i="7"/>
  <c r="AU22" i="7"/>
  <c r="AY21" i="7"/>
  <c r="AW21" i="7"/>
  <c r="AV21" i="7"/>
  <c r="AU21" i="7"/>
  <c r="AY20" i="7"/>
  <c r="AW20" i="7"/>
  <c r="AV20" i="7"/>
  <c r="AU20" i="7"/>
  <c r="AY19" i="7"/>
  <c r="AW19" i="7"/>
  <c r="AV19" i="7"/>
  <c r="AU19" i="7"/>
  <c r="AY18" i="7"/>
  <c r="AW18" i="7"/>
  <c r="AV18" i="7"/>
  <c r="AU18" i="7"/>
  <c r="AY17" i="7"/>
  <c r="AW17" i="7"/>
  <c r="AV17" i="7"/>
  <c r="AU17" i="7"/>
  <c r="AY16" i="7"/>
  <c r="AW16" i="7"/>
  <c r="AV16" i="7"/>
  <c r="AU16" i="7"/>
  <c r="AY15" i="7"/>
  <c r="AW15" i="7"/>
  <c r="AV15" i="7"/>
  <c r="AU15" i="7"/>
  <c r="AY14" i="7"/>
  <c r="AW14" i="7"/>
  <c r="AV14" i="7"/>
  <c r="AU14" i="7"/>
  <c r="AY13" i="7"/>
  <c r="AW13" i="7"/>
  <c r="AV13" i="7"/>
  <c r="AU13" i="7"/>
  <c r="AY12" i="7"/>
  <c r="AW12" i="7"/>
  <c r="AV12" i="7"/>
  <c r="AU12" i="7"/>
  <c r="AY11" i="7"/>
  <c r="AW11" i="7"/>
  <c r="AV11" i="7"/>
  <c r="AU11" i="7"/>
  <c r="AY10" i="7"/>
  <c r="AW10" i="7"/>
  <c r="AV10" i="7"/>
  <c r="AU10" i="7"/>
  <c r="AY9" i="7"/>
  <c r="AV9" i="7"/>
  <c r="AU9" i="7"/>
  <c r="AY8" i="7"/>
  <c r="AW8" i="7"/>
  <c r="AV8" i="7"/>
  <c r="AU8" i="7"/>
  <c r="AZ8" i="7"/>
  <c r="AZ9" i="7"/>
  <c r="AZ10" i="7"/>
  <c r="AZ11" i="7"/>
  <c r="AZ12" i="7"/>
  <c r="AZ13" i="7"/>
  <c r="AZ14" i="7"/>
  <c r="AZ15" i="7"/>
  <c r="AZ16" i="7"/>
  <c r="AZ17" i="7"/>
  <c r="AZ18" i="7"/>
  <c r="AZ19" i="7"/>
  <c r="AZ20" i="7"/>
  <c r="AZ21" i="7"/>
  <c r="AZ22" i="7"/>
  <c r="AZ23" i="7"/>
  <c r="AZ24" i="7"/>
  <c r="AZ25" i="7"/>
  <c r="AZ26" i="7"/>
  <c r="AZ27" i="7"/>
  <c r="AZ28" i="7"/>
  <c r="AT27" i="7"/>
  <c r="AT26" i="7"/>
  <c r="AT25" i="7"/>
  <c r="AT24" i="7"/>
  <c r="AT23" i="7"/>
  <c r="AT22" i="7"/>
  <c r="AT21" i="7"/>
  <c r="AT20" i="7"/>
  <c r="AT19" i="7"/>
  <c r="AT18" i="7"/>
  <c r="AT17" i="7"/>
  <c r="AT16" i="7"/>
  <c r="AT15" i="7"/>
  <c r="AT14" i="7"/>
  <c r="AT13" i="7"/>
  <c r="AT12" i="7"/>
  <c r="AT11" i="7"/>
  <c r="AT10" i="7"/>
  <c r="AT9" i="7"/>
  <c r="AT8" i="7"/>
  <c r="BA17" i="7" l="1"/>
  <c r="BA20" i="7"/>
  <c r="BA8" i="7"/>
  <c r="BA19" i="7"/>
  <c r="BA11" i="7"/>
  <c r="BA23" i="7"/>
  <c r="BA10" i="7"/>
  <c r="BA22" i="7"/>
  <c r="BA9" i="7"/>
  <c r="BA12" i="7"/>
  <c r="BA18" i="7"/>
  <c r="BA21" i="7"/>
  <c r="BA24" i="7"/>
  <c r="BA13" i="7"/>
  <c r="BA25" i="7"/>
  <c r="BA14" i="7"/>
  <c r="BA26" i="7"/>
  <c r="BA27" i="7"/>
  <c r="BA15" i="7"/>
  <c r="BA16" i="7"/>
  <c r="AZ29" i="7"/>
  <c r="AT28" i="7" l="1"/>
  <c r="AU28" i="7"/>
  <c r="AU29" i="7" s="1"/>
  <c r="AY28" i="7"/>
  <c r="AY29" i="7" s="1"/>
  <c r="AX28" i="7"/>
  <c r="AX29" i="7" s="1"/>
  <c r="AW28" i="7"/>
  <c r="AV28" i="7"/>
  <c r="AV29" i="7" s="1"/>
  <c r="AC1369" i="18"/>
  <c r="AD1369" i="18"/>
  <c r="AE1369" i="18"/>
  <c r="AF1369" i="18"/>
  <c r="AC1370" i="18"/>
  <c r="AD1370" i="18"/>
  <c r="AE1370" i="18"/>
  <c r="AF1370" i="18"/>
  <c r="AC1371" i="18"/>
  <c r="AD1371" i="18"/>
  <c r="AE1371" i="18"/>
  <c r="AF1371" i="18"/>
  <c r="AC1372" i="18"/>
  <c r="AD1372" i="18"/>
  <c r="AE1372" i="18"/>
  <c r="AF1372" i="18"/>
  <c r="AC1373" i="18"/>
  <c r="AD1373" i="18"/>
  <c r="AE1373" i="18"/>
  <c r="AF1373" i="18"/>
  <c r="AC1374" i="18"/>
  <c r="AD1374" i="18"/>
  <c r="AE1374" i="18"/>
  <c r="AF1374" i="18"/>
  <c r="AC1375" i="18"/>
  <c r="AD1375" i="18"/>
  <c r="AE1375" i="18"/>
  <c r="AF1375" i="18"/>
  <c r="AC1376" i="18"/>
  <c r="AD1376" i="18"/>
  <c r="AE1376" i="18"/>
  <c r="AF1376" i="18"/>
  <c r="AC1377" i="18"/>
  <c r="AD1377" i="18"/>
  <c r="AE1377" i="18"/>
  <c r="AF1377" i="18"/>
  <c r="AC1378" i="18"/>
  <c r="AD1378" i="18"/>
  <c r="AE1378" i="18"/>
  <c r="AF1378" i="18"/>
  <c r="AC1379" i="18"/>
  <c r="AD1379" i="18"/>
  <c r="AE1379" i="18"/>
  <c r="AF1379" i="18"/>
  <c r="AC1380" i="18"/>
  <c r="AD1380" i="18"/>
  <c r="AE1380" i="18"/>
  <c r="AF1380" i="18"/>
  <c r="AC1381" i="18"/>
  <c r="AD1381" i="18"/>
  <c r="AE1381" i="18"/>
  <c r="AF1381" i="18"/>
  <c r="AC1382" i="18"/>
  <c r="AD1382" i="18"/>
  <c r="AE1382" i="18"/>
  <c r="AF1382" i="18"/>
  <c r="AC1383" i="18"/>
  <c r="AD1383" i="18"/>
  <c r="AE1383" i="18"/>
  <c r="AF1383" i="18"/>
  <c r="AC1384" i="18"/>
  <c r="AD1384" i="18"/>
  <c r="AE1384" i="18"/>
  <c r="AF1384" i="18"/>
  <c r="AC1385" i="18"/>
  <c r="AD1385" i="18"/>
  <c r="AE1385" i="18"/>
  <c r="AF1385" i="18"/>
  <c r="AC1386" i="18"/>
  <c r="AD1386" i="18"/>
  <c r="AE1386" i="18"/>
  <c r="AF1386" i="18"/>
  <c r="AC1387" i="18"/>
  <c r="AD1387" i="18"/>
  <c r="AE1387" i="18"/>
  <c r="AF1387" i="18"/>
  <c r="AC1388" i="18"/>
  <c r="AD1388" i="18"/>
  <c r="AE1388" i="18"/>
  <c r="AF1388" i="18"/>
  <c r="AC1389" i="18"/>
  <c r="AD1389" i="18"/>
  <c r="AE1389" i="18"/>
  <c r="AF1389" i="18"/>
  <c r="AC1390" i="18"/>
  <c r="AD1390" i="18"/>
  <c r="AE1390" i="18"/>
  <c r="AF1390" i="18"/>
  <c r="AC1391" i="18"/>
  <c r="AD1391" i="18"/>
  <c r="AE1391" i="18"/>
  <c r="AF1391" i="18"/>
  <c r="AC1392" i="18"/>
  <c r="AD1392" i="18"/>
  <c r="AE1392" i="18"/>
  <c r="AF1392" i="18"/>
  <c r="AC1393" i="18"/>
  <c r="AD1393" i="18"/>
  <c r="AE1393" i="18"/>
  <c r="AF1393" i="18"/>
  <c r="AC1394" i="18"/>
  <c r="AD1394" i="18"/>
  <c r="AE1394" i="18"/>
  <c r="AF1394" i="18"/>
  <c r="AC1395" i="18"/>
  <c r="AD1395" i="18"/>
  <c r="AE1395" i="18"/>
  <c r="AF1395" i="18"/>
  <c r="AC1396" i="18"/>
  <c r="AD1396" i="18"/>
  <c r="AE1396" i="18"/>
  <c r="AF1396" i="18"/>
  <c r="AC1397" i="18"/>
  <c r="AD1397" i="18"/>
  <c r="AE1397" i="18"/>
  <c r="AF1397" i="18"/>
  <c r="AC1398" i="18"/>
  <c r="AD1398" i="18"/>
  <c r="AE1398" i="18"/>
  <c r="AF1398" i="18"/>
  <c r="AC1399" i="18"/>
  <c r="AD1399" i="18"/>
  <c r="AE1399" i="18"/>
  <c r="AF1399" i="18"/>
  <c r="AC1400" i="18"/>
  <c r="AD1400" i="18"/>
  <c r="AE1400" i="18"/>
  <c r="AF1400" i="18"/>
  <c r="AC1401" i="18"/>
  <c r="AD1401" i="18"/>
  <c r="AE1401" i="18"/>
  <c r="AF1401" i="18"/>
  <c r="AC1402" i="18"/>
  <c r="AD1402" i="18"/>
  <c r="AE1402" i="18"/>
  <c r="AF1402" i="18"/>
  <c r="AC1403" i="18"/>
  <c r="AD1403" i="18"/>
  <c r="AE1403" i="18"/>
  <c r="AF1403" i="18"/>
  <c r="AC1404" i="18"/>
  <c r="AD1404" i="18"/>
  <c r="AE1404" i="18"/>
  <c r="AF1404" i="18"/>
  <c r="AC1405" i="18"/>
  <c r="AD1405" i="18"/>
  <c r="AE1405" i="18"/>
  <c r="AF1405" i="18"/>
  <c r="AC1406" i="18"/>
  <c r="AD1406" i="18"/>
  <c r="AE1406" i="18"/>
  <c r="AF1406" i="18"/>
  <c r="AC1407" i="18"/>
  <c r="AD1407" i="18"/>
  <c r="AE1407" i="18"/>
  <c r="AF1407" i="18"/>
  <c r="AC1408" i="18"/>
  <c r="AD1408" i="18"/>
  <c r="AE1408" i="18"/>
  <c r="AF1408" i="18"/>
  <c r="AC1409" i="18"/>
  <c r="AD1409" i="18"/>
  <c r="AE1409" i="18"/>
  <c r="AF1409" i="18"/>
  <c r="AC1410" i="18"/>
  <c r="AD1410" i="18"/>
  <c r="AE1410" i="18"/>
  <c r="AF1410" i="18"/>
  <c r="AC1411" i="18"/>
  <c r="AD1411" i="18"/>
  <c r="AE1411" i="18"/>
  <c r="AF1411" i="18"/>
  <c r="AC1412" i="18"/>
  <c r="AD1412" i="18"/>
  <c r="AE1412" i="18"/>
  <c r="AF1412" i="18"/>
  <c r="AC1413" i="18"/>
  <c r="AD1413" i="18"/>
  <c r="AE1413" i="18"/>
  <c r="AF1413" i="18"/>
  <c r="AC1414" i="18"/>
  <c r="AD1414" i="18"/>
  <c r="AE1414" i="18"/>
  <c r="AF1414" i="18"/>
  <c r="AC1415" i="18"/>
  <c r="AD1415" i="18"/>
  <c r="AE1415" i="18"/>
  <c r="AF1415" i="18"/>
  <c r="AC1416" i="18"/>
  <c r="AD1416" i="18"/>
  <c r="AE1416" i="18"/>
  <c r="AF1416" i="18"/>
  <c r="AC1417" i="18"/>
  <c r="AD1417" i="18"/>
  <c r="AE1417" i="18"/>
  <c r="AF1417" i="18"/>
  <c r="AC1418" i="18"/>
  <c r="AD1418" i="18"/>
  <c r="AE1418" i="18"/>
  <c r="AF1418" i="18"/>
  <c r="AC1419" i="18"/>
  <c r="AD1419" i="18"/>
  <c r="AE1419" i="18"/>
  <c r="AF1419" i="18"/>
  <c r="AC1420" i="18"/>
  <c r="AD1420" i="18"/>
  <c r="AE1420" i="18"/>
  <c r="AF1420" i="18"/>
  <c r="AC1421" i="18"/>
  <c r="AD1421" i="18"/>
  <c r="AE1421" i="18"/>
  <c r="AF1421" i="18"/>
  <c r="AC1422" i="18"/>
  <c r="AD1422" i="18"/>
  <c r="AE1422" i="18"/>
  <c r="AF1422" i="18"/>
  <c r="AC1423" i="18"/>
  <c r="AD1423" i="18"/>
  <c r="AE1423" i="18"/>
  <c r="AF1423" i="18"/>
  <c r="AC1424" i="18"/>
  <c r="AD1424" i="18"/>
  <c r="AE1424" i="18"/>
  <c r="AF1424" i="18"/>
  <c r="AC1425" i="18"/>
  <c r="AD1425" i="18"/>
  <c r="AE1425" i="18"/>
  <c r="AF1425" i="18"/>
  <c r="AC1426" i="18"/>
  <c r="AD1426" i="18"/>
  <c r="AE1426" i="18"/>
  <c r="AF1426" i="18"/>
  <c r="AC1427" i="18"/>
  <c r="AD1427" i="18"/>
  <c r="AE1427" i="18"/>
  <c r="AF1427" i="18"/>
  <c r="AC1428" i="18"/>
  <c r="AD1428" i="18"/>
  <c r="AE1428" i="18"/>
  <c r="AF1428" i="18"/>
  <c r="AC1429" i="18"/>
  <c r="AD1429" i="18"/>
  <c r="AE1429" i="18"/>
  <c r="AF1429" i="18"/>
  <c r="AC1430" i="18"/>
  <c r="AD1430" i="18"/>
  <c r="AE1430" i="18"/>
  <c r="AF1430" i="18"/>
  <c r="AC1431" i="18"/>
  <c r="AD1431" i="18"/>
  <c r="AE1431" i="18"/>
  <c r="AF1431" i="18"/>
  <c r="AC1432" i="18"/>
  <c r="AD1432" i="18"/>
  <c r="AE1432" i="18"/>
  <c r="AF1432" i="18"/>
  <c r="AC1433" i="18"/>
  <c r="AD1433" i="18"/>
  <c r="AE1433" i="18"/>
  <c r="AF1433" i="18"/>
  <c r="AC1434" i="18"/>
  <c r="AD1434" i="18"/>
  <c r="AE1434" i="18"/>
  <c r="AF1434" i="18"/>
  <c r="AC1435" i="18"/>
  <c r="AD1435" i="18"/>
  <c r="AE1435" i="18"/>
  <c r="AF1435" i="18"/>
  <c r="AC1436" i="18"/>
  <c r="AD1436" i="18"/>
  <c r="AE1436" i="18"/>
  <c r="AF1436" i="18"/>
  <c r="AC1437" i="18"/>
  <c r="AD1437" i="18"/>
  <c r="AE1437" i="18"/>
  <c r="AF1437" i="18"/>
  <c r="AC1438" i="18"/>
  <c r="AD1438" i="18"/>
  <c r="AE1438" i="18"/>
  <c r="AF1438" i="18"/>
  <c r="AC1439" i="18"/>
  <c r="AD1439" i="18"/>
  <c r="AE1439" i="18"/>
  <c r="AF1439" i="18"/>
  <c r="AC1440" i="18"/>
  <c r="AD1440" i="18"/>
  <c r="AE1440" i="18"/>
  <c r="AF1440" i="18"/>
  <c r="AC1441" i="18"/>
  <c r="AD1441" i="18"/>
  <c r="AE1441" i="18"/>
  <c r="AF1441" i="18"/>
  <c r="AC1442" i="18"/>
  <c r="AD1442" i="18"/>
  <c r="AE1442" i="18"/>
  <c r="AF1442" i="18"/>
  <c r="AC1443" i="18"/>
  <c r="AD1443" i="18"/>
  <c r="AE1443" i="18"/>
  <c r="AF1443" i="18"/>
  <c r="AC1444" i="18"/>
  <c r="AD1444" i="18"/>
  <c r="AE1444" i="18"/>
  <c r="AF1444" i="18"/>
  <c r="AC1445" i="18"/>
  <c r="AD1445" i="18"/>
  <c r="AE1445" i="18"/>
  <c r="AF1445" i="18"/>
  <c r="AC1446" i="18"/>
  <c r="AD1446" i="18"/>
  <c r="AE1446" i="18"/>
  <c r="AF1446" i="18"/>
  <c r="AC1447" i="18"/>
  <c r="AD1447" i="18"/>
  <c r="AE1447" i="18"/>
  <c r="AF1447" i="18"/>
  <c r="AC1448" i="18"/>
  <c r="AD1448" i="18"/>
  <c r="AE1448" i="18"/>
  <c r="AF1448" i="18"/>
  <c r="AC1449" i="18"/>
  <c r="AD1449" i="18"/>
  <c r="AE1449" i="18"/>
  <c r="AF1449" i="18"/>
  <c r="AC1450" i="18"/>
  <c r="AD1450" i="18"/>
  <c r="AE1450" i="18"/>
  <c r="AF1450" i="18"/>
  <c r="AC1451" i="18"/>
  <c r="AD1451" i="18"/>
  <c r="AE1451" i="18"/>
  <c r="AF1451" i="18"/>
  <c r="AC1452" i="18"/>
  <c r="AD1452" i="18"/>
  <c r="AE1452" i="18"/>
  <c r="AF1452" i="18"/>
  <c r="AC1453" i="18"/>
  <c r="AD1453" i="18"/>
  <c r="AE1453" i="18"/>
  <c r="AF1453" i="18"/>
  <c r="AC1454" i="18"/>
  <c r="AD1454" i="18"/>
  <c r="AE1454" i="18"/>
  <c r="AF1454" i="18"/>
  <c r="AC1455" i="18"/>
  <c r="AD1455" i="18"/>
  <c r="AE1455" i="18"/>
  <c r="AF1455" i="18"/>
  <c r="AC1456" i="18"/>
  <c r="AD1456" i="18"/>
  <c r="AE1456" i="18"/>
  <c r="AF1456" i="18"/>
  <c r="AC1457" i="18"/>
  <c r="AD1457" i="18"/>
  <c r="AE1457" i="18"/>
  <c r="AF1457" i="18"/>
  <c r="AC1458" i="18"/>
  <c r="AD1458" i="18"/>
  <c r="AE1458" i="18"/>
  <c r="AF1458" i="18"/>
  <c r="AC1459" i="18"/>
  <c r="AD1459" i="18"/>
  <c r="AE1459" i="18"/>
  <c r="AF1459" i="18"/>
  <c r="AC1460" i="18"/>
  <c r="AD1460" i="18"/>
  <c r="AE1460" i="18"/>
  <c r="AF1460" i="18"/>
  <c r="AC1461" i="18"/>
  <c r="AD1461" i="18"/>
  <c r="AE1461" i="18"/>
  <c r="AF1461" i="18"/>
  <c r="AC1462" i="18"/>
  <c r="AD1462" i="18"/>
  <c r="AE1462" i="18"/>
  <c r="AF1462" i="18"/>
  <c r="AC1463" i="18"/>
  <c r="AD1463" i="18"/>
  <c r="AE1463" i="18"/>
  <c r="AF1463" i="18"/>
  <c r="AC1464" i="18"/>
  <c r="AD1464" i="18"/>
  <c r="AE1464" i="18"/>
  <c r="AF1464" i="18"/>
  <c r="AC1465" i="18"/>
  <c r="AD1465" i="18"/>
  <c r="AE1465" i="18"/>
  <c r="AF1465" i="18"/>
  <c r="AC1466" i="18"/>
  <c r="AD1466" i="18"/>
  <c r="AE1466" i="18"/>
  <c r="AF1466" i="18"/>
  <c r="AC1467" i="18"/>
  <c r="AD1467" i="18"/>
  <c r="AE1467" i="18"/>
  <c r="AF1467" i="18"/>
  <c r="AC1468" i="18"/>
  <c r="AD1468" i="18"/>
  <c r="AE1468" i="18"/>
  <c r="AF1468" i="18"/>
  <c r="AC1469" i="18"/>
  <c r="AD1469" i="18"/>
  <c r="AE1469" i="18"/>
  <c r="AF1469" i="18"/>
  <c r="AC1470" i="18"/>
  <c r="AD1470" i="18"/>
  <c r="AE1470" i="18"/>
  <c r="AF1470" i="18"/>
  <c r="AC1471" i="18"/>
  <c r="AD1471" i="18"/>
  <c r="AE1471" i="18"/>
  <c r="AF1471" i="18"/>
  <c r="AC1472" i="18"/>
  <c r="AD1472" i="18"/>
  <c r="AE1472" i="18"/>
  <c r="AF1472" i="18"/>
  <c r="AC1473" i="18"/>
  <c r="AD1473" i="18"/>
  <c r="AE1473" i="18"/>
  <c r="AF1473" i="18"/>
  <c r="AC1474" i="18"/>
  <c r="AD1474" i="18"/>
  <c r="AE1474" i="18"/>
  <c r="AF1474" i="18"/>
  <c r="AC1475" i="18"/>
  <c r="AD1475" i="18"/>
  <c r="AE1475" i="18"/>
  <c r="AF1475" i="18"/>
  <c r="AC1476" i="18"/>
  <c r="AD1476" i="18"/>
  <c r="AE1476" i="18"/>
  <c r="AF1476" i="18"/>
  <c r="AC1477" i="18"/>
  <c r="AD1477" i="18"/>
  <c r="AE1477" i="18"/>
  <c r="AF1477" i="18"/>
  <c r="AC1478" i="18"/>
  <c r="AD1478" i="18"/>
  <c r="AE1478" i="18"/>
  <c r="AF1478" i="18"/>
  <c r="AC1479" i="18"/>
  <c r="AD1479" i="18"/>
  <c r="AE1479" i="18"/>
  <c r="AF1479" i="18"/>
  <c r="AC1480" i="18"/>
  <c r="AD1480" i="18"/>
  <c r="AE1480" i="18"/>
  <c r="AF1480" i="18"/>
  <c r="AC1481" i="18"/>
  <c r="AD1481" i="18"/>
  <c r="AE1481" i="18"/>
  <c r="AF1481" i="18"/>
  <c r="AC1482" i="18"/>
  <c r="AD1482" i="18"/>
  <c r="AE1482" i="18"/>
  <c r="AF1482" i="18"/>
  <c r="AC1483" i="18"/>
  <c r="AD1483" i="18"/>
  <c r="AE1483" i="18"/>
  <c r="AF1483" i="18"/>
  <c r="AC1484" i="18"/>
  <c r="AD1484" i="18"/>
  <c r="AE1484" i="18"/>
  <c r="AF1484" i="18"/>
  <c r="AC1485" i="18"/>
  <c r="AD1485" i="18"/>
  <c r="AE1485" i="18"/>
  <c r="AF1485" i="18"/>
  <c r="AC1486" i="18"/>
  <c r="AD1486" i="18"/>
  <c r="AE1486" i="18"/>
  <c r="AF1486" i="18"/>
  <c r="AC1487" i="18"/>
  <c r="AD1487" i="18"/>
  <c r="AE1487" i="18"/>
  <c r="AF1487" i="18"/>
  <c r="AC1488" i="18"/>
  <c r="AD1488" i="18"/>
  <c r="AE1488" i="18"/>
  <c r="AF1488" i="18"/>
  <c r="AC1489" i="18"/>
  <c r="AD1489" i="18"/>
  <c r="AE1489" i="18"/>
  <c r="AF1489" i="18"/>
  <c r="AC1490" i="18"/>
  <c r="AD1490" i="18"/>
  <c r="AE1490" i="18"/>
  <c r="AF1490" i="18"/>
  <c r="AC1491" i="18"/>
  <c r="AD1491" i="18"/>
  <c r="AE1491" i="18"/>
  <c r="AF1491" i="18"/>
  <c r="AC1492" i="18"/>
  <c r="AD1492" i="18"/>
  <c r="AE1492" i="18"/>
  <c r="AF1492" i="18"/>
  <c r="AC1493" i="18"/>
  <c r="AD1493" i="18"/>
  <c r="AE1493" i="18"/>
  <c r="AF1493" i="18"/>
  <c r="AC1494" i="18"/>
  <c r="AD1494" i="18"/>
  <c r="AE1494" i="18"/>
  <c r="AF1494" i="18"/>
  <c r="AC1495" i="18"/>
  <c r="AD1495" i="18"/>
  <c r="AE1495" i="18"/>
  <c r="AF1495" i="18"/>
  <c r="AC1496" i="18"/>
  <c r="AD1496" i="18"/>
  <c r="AE1496" i="18"/>
  <c r="AF1496" i="18"/>
  <c r="AC1497" i="18"/>
  <c r="AD1497" i="18"/>
  <c r="AE1497" i="18"/>
  <c r="AF1497" i="18"/>
  <c r="AC1498" i="18"/>
  <c r="AD1498" i="18"/>
  <c r="AE1498" i="18"/>
  <c r="AF1498" i="18"/>
  <c r="AC1499" i="18"/>
  <c r="AD1499" i="18"/>
  <c r="AE1499" i="18"/>
  <c r="AF1499" i="18"/>
  <c r="AC1500" i="18"/>
  <c r="AD1500" i="18"/>
  <c r="AE1500" i="18"/>
  <c r="AF1500" i="18"/>
  <c r="AC1501" i="18"/>
  <c r="AD1501" i="18"/>
  <c r="AE1501" i="18"/>
  <c r="AF1501" i="18"/>
  <c r="AC1502" i="18"/>
  <c r="AD1502" i="18"/>
  <c r="AE1502" i="18"/>
  <c r="AF1502" i="18"/>
  <c r="AC1503" i="18"/>
  <c r="AD1503" i="18"/>
  <c r="AE1503" i="18"/>
  <c r="AF1503" i="18"/>
  <c r="AC1504" i="18"/>
  <c r="AD1504" i="18"/>
  <c r="AE1504" i="18"/>
  <c r="AF1504" i="18"/>
  <c r="AC1505" i="18"/>
  <c r="AD1505" i="18"/>
  <c r="AE1505" i="18"/>
  <c r="AF1505" i="18"/>
  <c r="AC1506" i="18"/>
  <c r="AD1506" i="18"/>
  <c r="AE1506" i="18"/>
  <c r="AF1506" i="18"/>
  <c r="AC1507" i="18"/>
  <c r="AD1507" i="18"/>
  <c r="AE1507" i="18"/>
  <c r="AF1507" i="18"/>
  <c r="AC1508" i="18"/>
  <c r="AD1508" i="18"/>
  <c r="AE1508" i="18"/>
  <c r="AF1508" i="18"/>
  <c r="AC1509" i="18"/>
  <c r="AD1509" i="18"/>
  <c r="AE1509" i="18"/>
  <c r="AF1509" i="18"/>
  <c r="AC1510" i="18"/>
  <c r="AD1510" i="18"/>
  <c r="AE1510" i="18"/>
  <c r="AF1510" i="18"/>
  <c r="AA37" i="7"/>
  <c r="BA28" i="7" l="1"/>
  <c r="BA29" i="7" s="1"/>
  <c r="AW29" i="7"/>
  <c r="AT29" i="7"/>
  <c r="L64" i="7"/>
  <c r="K64" i="7"/>
  <c r="AC1320" i="18"/>
  <c r="AD1320" i="18"/>
  <c r="AE1320" i="18"/>
  <c r="AF1320" i="18"/>
  <c r="AC1321" i="18"/>
  <c r="AD1321" i="18"/>
  <c r="AE1321" i="18"/>
  <c r="AF1321" i="18"/>
  <c r="AC1322" i="18"/>
  <c r="AD1322" i="18"/>
  <c r="AE1322" i="18"/>
  <c r="AF1322" i="18"/>
  <c r="AC1323" i="18"/>
  <c r="AD1323" i="18"/>
  <c r="AE1323" i="18"/>
  <c r="AF1323" i="18"/>
  <c r="AC1324" i="18"/>
  <c r="AD1324" i="18"/>
  <c r="AE1324" i="18"/>
  <c r="AF1324" i="18"/>
  <c r="AC1325" i="18"/>
  <c r="AD1325" i="18"/>
  <c r="AE1325" i="18"/>
  <c r="AF1325" i="18"/>
  <c r="AC1326" i="18"/>
  <c r="AD1326" i="18"/>
  <c r="AE1326" i="18"/>
  <c r="AF1326" i="18"/>
  <c r="AC1327" i="18"/>
  <c r="AD1327" i="18"/>
  <c r="AE1327" i="18"/>
  <c r="AF1327" i="18"/>
  <c r="AC1328" i="18"/>
  <c r="AD1328" i="18"/>
  <c r="AE1328" i="18"/>
  <c r="AF1328" i="18"/>
  <c r="AC1329" i="18"/>
  <c r="AD1329" i="18"/>
  <c r="AE1329" i="18"/>
  <c r="AF1329" i="18"/>
  <c r="AC1330" i="18"/>
  <c r="AD1330" i="18"/>
  <c r="AE1330" i="18"/>
  <c r="AF1330" i="18"/>
  <c r="AC1331" i="18"/>
  <c r="AD1331" i="18"/>
  <c r="AE1331" i="18"/>
  <c r="AF1331" i="18"/>
  <c r="AC1332" i="18"/>
  <c r="AD1332" i="18"/>
  <c r="AE1332" i="18"/>
  <c r="AF1332" i="18"/>
  <c r="AC1333" i="18"/>
  <c r="AD1333" i="18"/>
  <c r="AE1333" i="18"/>
  <c r="AF1333" i="18"/>
  <c r="AC1334" i="18"/>
  <c r="AD1334" i="18"/>
  <c r="AE1334" i="18"/>
  <c r="AF1334" i="18"/>
  <c r="AC1335" i="18"/>
  <c r="AD1335" i="18"/>
  <c r="AE1335" i="18"/>
  <c r="AF1335" i="18"/>
  <c r="AC1336" i="18"/>
  <c r="AD1336" i="18"/>
  <c r="AE1336" i="18"/>
  <c r="AF1336" i="18"/>
  <c r="AC1337" i="18"/>
  <c r="AD1337" i="18"/>
  <c r="AE1337" i="18"/>
  <c r="AF1337" i="18"/>
  <c r="AC1338" i="18"/>
  <c r="AD1338" i="18"/>
  <c r="AE1338" i="18"/>
  <c r="AF1338" i="18"/>
  <c r="AC1339" i="18"/>
  <c r="AD1339" i="18"/>
  <c r="AE1339" i="18"/>
  <c r="AF1339" i="18"/>
  <c r="AC1340" i="18"/>
  <c r="AD1340" i="18"/>
  <c r="AE1340" i="18"/>
  <c r="AF1340" i="18"/>
  <c r="AC1341" i="18"/>
  <c r="AD1341" i="18"/>
  <c r="AE1341" i="18"/>
  <c r="AF1341" i="18"/>
  <c r="AC1342" i="18"/>
  <c r="AD1342" i="18"/>
  <c r="AE1342" i="18"/>
  <c r="AF1342" i="18"/>
  <c r="AC1343" i="18"/>
  <c r="AD1343" i="18"/>
  <c r="AE1343" i="18"/>
  <c r="AF1343" i="18"/>
  <c r="AC1344" i="18"/>
  <c r="AD1344" i="18"/>
  <c r="AE1344" i="18"/>
  <c r="AF1344" i="18"/>
  <c r="AC1345" i="18"/>
  <c r="AD1345" i="18"/>
  <c r="AE1345" i="18"/>
  <c r="AF1345" i="18"/>
  <c r="AC1346" i="18"/>
  <c r="AD1346" i="18"/>
  <c r="AE1346" i="18"/>
  <c r="AF1346" i="18"/>
  <c r="AC1347" i="18"/>
  <c r="AD1347" i="18"/>
  <c r="AE1347" i="18"/>
  <c r="AF1347" i="18"/>
  <c r="AC1348" i="18"/>
  <c r="AD1348" i="18"/>
  <c r="AE1348" i="18"/>
  <c r="AF1348" i="18"/>
  <c r="AC1349" i="18"/>
  <c r="AD1349" i="18"/>
  <c r="AE1349" i="18"/>
  <c r="AF1349" i="18"/>
  <c r="AC1350" i="18"/>
  <c r="AD1350" i="18"/>
  <c r="AE1350" i="18"/>
  <c r="AF1350" i="18"/>
  <c r="AC1351" i="18"/>
  <c r="AD1351" i="18"/>
  <c r="AE1351" i="18"/>
  <c r="AF1351" i="18"/>
  <c r="AC1352" i="18"/>
  <c r="AD1352" i="18"/>
  <c r="AE1352" i="18"/>
  <c r="AF1352" i="18"/>
  <c r="AC1353" i="18"/>
  <c r="AD1353" i="18"/>
  <c r="AE1353" i="18"/>
  <c r="AF1353" i="18"/>
  <c r="AC1354" i="18"/>
  <c r="AD1354" i="18"/>
  <c r="AE1354" i="18"/>
  <c r="AF1354" i="18"/>
  <c r="AC1355" i="18"/>
  <c r="AD1355" i="18"/>
  <c r="AE1355" i="18"/>
  <c r="AF1355" i="18"/>
  <c r="AC1356" i="18"/>
  <c r="AD1356" i="18"/>
  <c r="AE1356" i="18"/>
  <c r="AF1356" i="18"/>
  <c r="AC1357" i="18"/>
  <c r="AD1357" i="18"/>
  <c r="AE1357" i="18"/>
  <c r="AF1357" i="18"/>
  <c r="AC1358" i="18"/>
  <c r="AD1358" i="18"/>
  <c r="AE1358" i="18"/>
  <c r="AF1358" i="18"/>
  <c r="AC1359" i="18"/>
  <c r="AD1359" i="18"/>
  <c r="AE1359" i="18"/>
  <c r="AF1359" i="18"/>
  <c r="AC1360" i="18"/>
  <c r="AD1360" i="18"/>
  <c r="AE1360" i="18"/>
  <c r="AF1360" i="18"/>
  <c r="AC1361" i="18"/>
  <c r="AD1361" i="18"/>
  <c r="AE1361" i="18"/>
  <c r="AF1361" i="18"/>
  <c r="AC1362" i="18"/>
  <c r="AD1362" i="18"/>
  <c r="AE1362" i="18"/>
  <c r="AF1362" i="18"/>
  <c r="AC1363" i="18"/>
  <c r="AD1363" i="18"/>
  <c r="AE1363" i="18"/>
  <c r="AF1363" i="18"/>
  <c r="AC1364" i="18"/>
  <c r="AD1364" i="18"/>
  <c r="AE1364" i="18"/>
  <c r="AF1364" i="18"/>
  <c r="AC1365" i="18"/>
  <c r="AD1365" i="18"/>
  <c r="AE1365" i="18"/>
  <c r="AF1365" i="18"/>
  <c r="AC1366" i="18"/>
  <c r="AD1366" i="18"/>
  <c r="AE1366" i="18"/>
  <c r="AF1366" i="18"/>
  <c r="AC1367" i="18"/>
  <c r="AD1367" i="18"/>
  <c r="AE1367" i="18"/>
  <c r="AF1367" i="18"/>
  <c r="AC1368" i="18"/>
  <c r="AD1368" i="18"/>
  <c r="AE1368" i="18"/>
  <c r="AF1368" i="18"/>
  <c r="D27" i="52"/>
  <c r="U58" i="52"/>
  <c r="T58" i="52"/>
  <c r="S58" i="52"/>
  <c r="R58" i="52"/>
  <c r="Q58" i="52"/>
  <c r="P58" i="52"/>
  <c r="O58" i="52"/>
  <c r="N58" i="52"/>
  <c r="M58" i="52"/>
  <c r="L58" i="52"/>
  <c r="K58" i="52"/>
  <c r="J58" i="52"/>
  <c r="U57" i="52"/>
  <c r="T57" i="52"/>
  <c r="S57" i="52"/>
  <c r="R57" i="52"/>
  <c r="Q57" i="52"/>
  <c r="P57" i="52"/>
  <c r="O57" i="52"/>
  <c r="N57" i="52"/>
  <c r="M57" i="52"/>
  <c r="L57" i="52"/>
  <c r="K57" i="52"/>
  <c r="J57" i="52"/>
  <c r="F57" i="52"/>
  <c r="F58" i="52" s="1"/>
  <c r="U56" i="52"/>
  <c r="T56" i="52"/>
  <c r="S56" i="52"/>
  <c r="R56" i="52"/>
  <c r="Q56" i="52"/>
  <c r="P56" i="52"/>
  <c r="O56" i="52"/>
  <c r="N56" i="52"/>
  <c r="M56" i="52"/>
  <c r="L56" i="52"/>
  <c r="K56" i="52"/>
  <c r="J56" i="52"/>
  <c r="I56" i="52"/>
  <c r="H56" i="52"/>
  <c r="G56" i="52"/>
  <c r="F56" i="52"/>
  <c r="E56" i="52"/>
  <c r="D56" i="52"/>
  <c r="V53" i="52"/>
  <c r="U53" i="52"/>
  <c r="T53" i="52"/>
  <c r="S53" i="52"/>
  <c r="R53" i="52"/>
  <c r="Q53" i="52"/>
  <c r="P53" i="52"/>
  <c r="O53" i="52"/>
  <c r="N53" i="52"/>
  <c r="M53" i="52"/>
  <c r="L53" i="52"/>
  <c r="K53" i="52"/>
  <c r="J53" i="52"/>
  <c r="I53" i="52"/>
  <c r="I57" i="52" s="1"/>
  <c r="I58" i="52" s="1"/>
  <c r="H53" i="52"/>
  <c r="H57" i="52" s="1"/>
  <c r="H58" i="52" s="1"/>
  <c r="G53" i="52"/>
  <c r="G57" i="52" s="1"/>
  <c r="G58" i="52" s="1"/>
  <c r="F53" i="52"/>
  <c r="E53" i="52"/>
  <c r="E57" i="52" s="1"/>
  <c r="E58" i="52" s="1"/>
  <c r="D53" i="52"/>
  <c r="D57" i="52" s="1"/>
  <c r="D58" i="52" s="1"/>
  <c r="U51" i="52"/>
  <c r="T51" i="52"/>
  <c r="S51" i="52"/>
  <c r="R51" i="52"/>
  <c r="Q51" i="52"/>
  <c r="P51" i="52"/>
  <c r="O51" i="52"/>
  <c r="N51" i="52"/>
  <c r="M51" i="52"/>
  <c r="L51" i="52"/>
  <c r="K51" i="52"/>
  <c r="J51" i="52"/>
  <c r="I51" i="52"/>
  <c r="H51" i="52"/>
  <c r="G51" i="52"/>
  <c r="F51" i="52"/>
  <c r="E51" i="52"/>
  <c r="D51" i="52"/>
  <c r="V50" i="52"/>
  <c r="U57" i="7" s="1"/>
  <c r="J57" i="7" s="1"/>
  <c r="AK57" i="7" s="1"/>
  <c r="V49" i="52"/>
  <c r="V48" i="52"/>
  <c r="V47" i="52"/>
  <c r="U54" i="7" s="1"/>
  <c r="J54" i="7" s="1"/>
  <c r="AK54" i="7" s="1"/>
  <c r="V46" i="52"/>
  <c r="U53" i="7" s="1"/>
  <c r="J53" i="7" s="1"/>
  <c r="AK53" i="7" s="1"/>
  <c r="V45" i="52"/>
  <c r="U52" i="7" s="1"/>
  <c r="J52" i="7" s="1"/>
  <c r="AK52" i="7" s="1"/>
  <c r="V44" i="52"/>
  <c r="U51" i="7" s="1"/>
  <c r="J51" i="7" s="1"/>
  <c r="AK51" i="7" s="1"/>
  <c r="V43" i="52"/>
  <c r="V42" i="52"/>
  <c r="V41" i="52"/>
  <c r="V40" i="52"/>
  <c r="V39" i="52"/>
  <c r="U46" i="7" s="1"/>
  <c r="J46" i="7" s="1"/>
  <c r="AK46" i="7" s="1"/>
  <c r="V38" i="52"/>
  <c r="U45" i="7" s="1"/>
  <c r="J45" i="7" s="1"/>
  <c r="AK45" i="7" s="1"/>
  <c r="V37" i="52"/>
  <c r="U44" i="7" s="1"/>
  <c r="J44" i="7" s="1"/>
  <c r="AK44" i="7" s="1"/>
  <c r="AT44" i="7" s="1"/>
  <c r="V36" i="52"/>
  <c r="U43" i="7" s="1"/>
  <c r="J43" i="7" s="1"/>
  <c r="AK43" i="7" s="1"/>
  <c r="V35" i="52"/>
  <c r="V34" i="52"/>
  <c r="V33" i="52"/>
  <c r="U40" i="7" s="1"/>
  <c r="J40" i="7" s="1"/>
  <c r="AK40" i="7" s="1"/>
  <c r="AT40" i="7" s="1"/>
  <c r="V32" i="52"/>
  <c r="U39" i="7" s="1"/>
  <c r="J39" i="7" s="1"/>
  <c r="AK39" i="7" s="1"/>
  <c r="AT39" i="7" s="1"/>
  <c r="V31" i="52"/>
  <c r="V30" i="52"/>
  <c r="U37" i="7" s="1"/>
  <c r="J37" i="7" s="1"/>
  <c r="AK37" i="7" s="1"/>
  <c r="AT37" i="7" s="1"/>
  <c r="U28" i="52"/>
  <c r="T28" i="52"/>
  <c r="S28" i="52"/>
  <c r="R28" i="52"/>
  <c r="Q28" i="52"/>
  <c r="P28" i="52"/>
  <c r="O28" i="52"/>
  <c r="N28" i="52"/>
  <c r="M28" i="52"/>
  <c r="L28" i="52"/>
  <c r="K28" i="52"/>
  <c r="J28" i="52"/>
  <c r="I28" i="52"/>
  <c r="H28" i="52"/>
  <c r="G28" i="52"/>
  <c r="F28" i="52"/>
  <c r="E28" i="52"/>
  <c r="D28" i="52"/>
  <c r="U25" i="52"/>
  <c r="T25" i="52"/>
  <c r="S25" i="52"/>
  <c r="R25" i="52"/>
  <c r="Q25" i="52"/>
  <c r="P25" i="52"/>
  <c r="O25" i="52"/>
  <c r="N25" i="52"/>
  <c r="M25" i="52"/>
  <c r="L25" i="52"/>
  <c r="K25" i="52"/>
  <c r="J25" i="52"/>
  <c r="I25" i="52"/>
  <c r="H25" i="52"/>
  <c r="G25" i="52"/>
  <c r="F25" i="52"/>
  <c r="E25" i="52"/>
  <c r="D25" i="52"/>
  <c r="V24" i="52"/>
  <c r="V23" i="52"/>
  <c r="V22" i="52"/>
  <c r="V21" i="52"/>
  <c r="V20" i="52"/>
  <c r="V19" i="52"/>
  <c r="V18" i="52"/>
  <c r="V17" i="52"/>
  <c r="V16" i="52"/>
  <c r="V15" i="52"/>
  <c r="V14" i="52"/>
  <c r="V13" i="52"/>
  <c r="V12" i="52"/>
  <c r="V11" i="52"/>
  <c r="V10" i="52"/>
  <c r="V9" i="52"/>
  <c r="V8" i="52"/>
  <c r="V7" i="52"/>
  <c r="V6" i="52"/>
  <c r="V5" i="52"/>
  <c r="V4" i="52"/>
  <c r="U71" i="7" l="1"/>
  <c r="J71" i="7" s="1"/>
  <c r="U42" i="7"/>
  <c r="J42" i="7" s="1"/>
  <c r="AK42" i="7" s="1"/>
  <c r="AT42" i="7" s="1"/>
  <c r="U73" i="7"/>
  <c r="J73" i="7" s="1"/>
  <c r="U74" i="7"/>
  <c r="J74" i="7" s="1"/>
  <c r="U85" i="7"/>
  <c r="J85" i="7" s="1"/>
  <c r="U56" i="7"/>
  <c r="J56" i="7" s="1"/>
  <c r="AK56" i="7" s="1"/>
  <c r="U75" i="7"/>
  <c r="J75" i="7" s="1"/>
  <c r="U80" i="7"/>
  <c r="J80" i="7" s="1"/>
  <c r="U81" i="7"/>
  <c r="J81" i="7" s="1"/>
  <c r="U82" i="7"/>
  <c r="J82" i="7" s="1"/>
  <c r="U76" i="7"/>
  <c r="J76" i="7" s="1"/>
  <c r="U47" i="7"/>
  <c r="J47" i="7" s="1"/>
  <c r="AK47" i="7" s="1"/>
  <c r="U77" i="7"/>
  <c r="J77" i="7" s="1"/>
  <c r="U48" i="7"/>
  <c r="J48" i="7" s="1"/>
  <c r="AK48" i="7" s="1"/>
  <c r="U83" i="7"/>
  <c r="J83" i="7" s="1"/>
  <c r="U78" i="7"/>
  <c r="J78" i="7" s="1"/>
  <c r="U49" i="7"/>
  <c r="J49" i="7" s="1"/>
  <c r="AK49" i="7" s="1"/>
  <c r="U86" i="7"/>
  <c r="J86" i="7" s="1"/>
  <c r="U67" i="7"/>
  <c r="J67" i="7" s="1"/>
  <c r="U38" i="7"/>
  <c r="J38" i="7" s="1"/>
  <c r="AK38" i="7" s="1"/>
  <c r="AT38" i="7" s="1"/>
  <c r="U79" i="7"/>
  <c r="J79" i="7" s="1"/>
  <c r="U50" i="7"/>
  <c r="J50" i="7" s="1"/>
  <c r="AK50" i="7" s="1"/>
  <c r="AT49" i="7" s="1"/>
  <c r="U68" i="7"/>
  <c r="J68" i="7" s="1"/>
  <c r="U84" i="7"/>
  <c r="J84" i="7" s="1"/>
  <c r="U55" i="7"/>
  <c r="J55" i="7" s="1"/>
  <c r="AK55" i="7" s="1"/>
  <c r="U69" i="7"/>
  <c r="J69" i="7" s="1"/>
  <c r="U70" i="7"/>
  <c r="J70" i="7" s="1"/>
  <c r="U41" i="7"/>
  <c r="J41" i="7" s="1"/>
  <c r="AK41" i="7" s="1"/>
  <c r="AT41" i="7" s="1"/>
  <c r="U72" i="7"/>
  <c r="J72" i="7" s="1"/>
  <c r="AT53" i="7"/>
  <c r="M64" i="7"/>
  <c r="V51" i="52"/>
  <c r="J66" i="7"/>
  <c r="G51" i="51"/>
  <c r="F51" i="51"/>
  <c r="E51" i="51"/>
  <c r="U58" i="51"/>
  <c r="T58" i="51"/>
  <c r="S58" i="51"/>
  <c r="R58" i="51"/>
  <c r="Q58" i="51"/>
  <c r="P58" i="51"/>
  <c r="O58" i="51"/>
  <c r="N58" i="51"/>
  <c r="M58" i="51"/>
  <c r="L58" i="51"/>
  <c r="K58" i="51"/>
  <c r="J58" i="51"/>
  <c r="U57" i="51"/>
  <c r="T57" i="51"/>
  <c r="S57" i="51"/>
  <c r="R57" i="51"/>
  <c r="Q57" i="51"/>
  <c r="P57" i="51"/>
  <c r="O57" i="51"/>
  <c r="N57" i="51"/>
  <c r="M57" i="51"/>
  <c r="L57" i="51"/>
  <c r="K57" i="51"/>
  <c r="J57" i="51"/>
  <c r="U56" i="51"/>
  <c r="T56" i="51"/>
  <c r="S56" i="51"/>
  <c r="R56" i="51"/>
  <c r="Q56" i="51"/>
  <c r="P56" i="51"/>
  <c r="O56" i="51"/>
  <c r="N56" i="51"/>
  <c r="M56" i="51"/>
  <c r="L56" i="51"/>
  <c r="K56" i="51"/>
  <c r="J56" i="51"/>
  <c r="I56" i="51"/>
  <c r="H56" i="51"/>
  <c r="G56" i="51"/>
  <c r="F56" i="51"/>
  <c r="E56" i="51"/>
  <c r="D56" i="51"/>
  <c r="V53" i="51"/>
  <c r="U53" i="51"/>
  <c r="T53" i="51"/>
  <c r="S53" i="51"/>
  <c r="R53" i="51"/>
  <c r="Q53" i="51"/>
  <c r="P53" i="51"/>
  <c r="O53" i="51"/>
  <c r="N53" i="51"/>
  <c r="M53" i="51"/>
  <c r="L53" i="51"/>
  <c r="K53" i="51"/>
  <c r="J53" i="51"/>
  <c r="I53" i="51"/>
  <c r="I57" i="51" s="1"/>
  <c r="I58" i="51" s="1"/>
  <c r="H53" i="51"/>
  <c r="H57" i="51" s="1"/>
  <c r="H58" i="51" s="1"/>
  <c r="G53" i="51"/>
  <c r="G57" i="51" s="1"/>
  <c r="G58" i="51" s="1"/>
  <c r="F53" i="51"/>
  <c r="F57" i="51" s="1"/>
  <c r="F58" i="51" s="1"/>
  <c r="E53" i="51"/>
  <c r="E57" i="51" s="1"/>
  <c r="E58" i="51" s="1"/>
  <c r="D53" i="51"/>
  <c r="D57" i="51" s="1"/>
  <c r="D58" i="51" s="1"/>
  <c r="U51" i="51"/>
  <c r="T51" i="51"/>
  <c r="S51" i="51"/>
  <c r="R51" i="51"/>
  <c r="Q51" i="51"/>
  <c r="P51" i="51"/>
  <c r="O51" i="51"/>
  <c r="N51" i="51"/>
  <c r="M51" i="51"/>
  <c r="L51" i="51"/>
  <c r="K51" i="51"/>
  <c r="J51" i="51"/>
  <c r="I51" i="51"/>
  <c r="H51" i="51"/>
  <c r="D51" i="51"/>
  <c r="V50" i="51"/>
  <c r="V49" i="51"/>
  <c r="V48" i="51"/>
  <c r="V47" i="51"/>
  <c r="V46" i="51"/>
  <c r="V45" i="51"/>
  <c r="V44" i="51"/>
  <c r="V43" i="51"/>
  <c r="V42" i="51"/>
  <c r="V41" i="51"/>
  <c r="V40" i="51"/>
  <c r="V39" i="51"/>
  <c r="V38" i="51"/>
  <c r="V37" i="51"/>
  <c r="V36" i="51"/>
  <c r="V35" i="51"/>
  <c r="V34" i="51"/>
  <c r="V33" i="51"/>
  <c r="V32" i="51"/>
  <c r="V31" i="51"/>
  <c r="S67" i="7" s="1"/>
  <c r="H67" i="7" s="1"/>
  <c r="V30" i="51"/>
  <c r="S66" i="7" s="1"/>
  <c r="H66" i="7" s="1"/>
  <c r="G29" i="51"/>
  <c r="F29" i="51"/>
  <c r="E29" i="51"/>
  <c r="D29" i="51"/>
  <c r="U28" i="51"/>
  <c r="T28" i="51"/>
  <c r="S28" i="51"/>
  <c r="R28" i="51"/>
  <c r="Q28" i="51"/>
  <c r="P28" i="51"/>
  <c r="O28" i="51"/>
  <c r="N28" i="51"/>
  <c r="M28" i="51"/>
  <c r="L28" i="51"/>
  <c r="K28" i="51"/>
  <c r="J28" i="51"/>
  <c r="I28" i="51"/>
  <c r="H28" i="51"/>
  <c r="G28" i="51"/>
  <c r="F28" i="51"/>
  <c r="E28" i="51"/>
  <c r="D28" i="51"/>
  <c r="D27" i="51"/>
  <c r="U25" i="51"/>
  <c r="T25" i="51"/>
  <c r="S25" i="51"/>
  <c r="R25" i="51"/>
  <c r="Q25" i="51"/>
  <c r="P25" i="51"/>
  <c r="O25" i="51"/>
  <c r="N25" i="51"/>
  <c r="M25" i="51"/>
  <c r="L25" i="51"/>
  <c r="K25" i="51"/>
  <c r="J25" i="51"/>
  <c r="I25" i="51"/>
  <c r="H25" i="51"/>
  <c r="G25" i="51"/>
  <c r="F25" i="51"/>
  <c r="E25" i="51"/>
  <c r="D25" i="51"/>
  <c r="V24" i="51"/>
  <c r="V23" i="51"/>
  <c r="V22" i="51"/>
  <c r="V21" i="51"/>
  <c r="V20" i="51"/>
  <c r="V19" i="51"/>
  <c r="V18" i="51"/>
  <c r="V17" i="51"/>
  <c r="V16" i="51"/>
  <c r="V15" i="51"/>
  <c r="V14" i="51"/>
  <c r="V13" i="51"/>
  <c r="V12" i="51"/>
  <c r="V11" i="51"/>
  <c r="V10" i="51"/>
  <c r="V9" i="51"/>
  <c r="V8" i="51"/>
  <c r="V7" i="51"/>
  <c r="V6" i="51"/>
  <c r="V5" i="51"/>
  <c r="V4" i="51"/>
  <c r="U58" i="50"/>
  <c r="T58" i="50"/>
  <c r="S58" i="50"/>
  <c r="R58" i="50"/>
  <c r="Q58" i="50"/>
  <c r="P58" i="50"/>
  <c r="O58" i="50"/>
  <c r="N58" i="50"/>
  <c r="M58" i="50"/>
  <c r="L58" i="50"/>
  <c r="K58" i="50"/>
  <c r="J58" i="50"/>
  <c r="U57" i="50"/>
  <c r="T57" i="50"/>
  <c r="S57" i="50"/>
  <c r="R57" i="50"/>
  <c r="Q57" i="50"/>
  <c r="P57" i="50"/>
  <c r="O57" i="50"/>
  <c r="N57" i="50"/>
  <c r="M57" i="50"/>
  <c r="L57" i="50"/>
  <c r="K57" i="50"/>
  <c r="J57" i="50"/>
  <c r="U56" i="50"/>
  <c r="T56" i="50"/>
  <c r="S56" i="50"/>
  <c r="R56" i="50"/>
  <c r="Q56" i="50"/>
  <c r="P56" i="50"/>
  <c r="O56" i="50"/>
  <c r="N56" i="50"/>
  <c r="M56" i="50"/>
  <c r="L56" i="50"/>
  <c r="K56" i="50"/>
  <c r="J56" i="50"/>
  <c r="I56" i="50"/>
  <c r="H56" i="50"/>
  <c r="G56" i="50"/>
  <c r="F56" i="50"/>
  <c r="E56" i="50"/>
  <c r="D56" i="50"/>
  <c r="V53" i="50"/>
  <c r="U53" i="50"/>
  <c r="T53" i="50"/>
  <c r="S53" i="50"/>
  <c r="R53" i="50"/>
  <c r="Q53" i="50"/>
  <c r="P53" i="50"/>
  <c r="O53" i="50"/>
  <c r="N53" i="50"/>
  <c r="M53" i="50"/>
  <c r="L53" i="50"/>
  <c r="K53" i="50"/>
  <c r="J53" i="50"/>
  <c r="I53" i="50"/>
  <c r="I57" i="50" s="1"/>
  <c r="I58" i="50" s="1"/>
  <c r="H53" i="50"/>
  <c r="H57" i="50" s="1"/>
  <c r="H58" i="50" s="1"/>
  <c r="G53" i="50"/>
  <c r="G57" i="50" s="1"/>
  <c r="G58" i="50" s="1"/>
  <c r="F53" i="50"/>
  <c r="F57" i="50" s="1"/>
  <c r="F58" i="50" s="1"/>
  <c r="E53" i="50"/>
  <c r="E57" i="50" s="1"/>
  <c r="E58" i="50" s="1"/>
  <c r="D53" i="50"/>
  <c r="D57" i="50" s="1"/>
  <c r="D58" i="50" s="1"/>
  <c r="U51" i="50"/>
  <c r="T51" i="50"/>
  <c r="S51" i="50"/>
  <c r="R51" i="50"/>
  <c r="Q51" i="50"/>
  <c r="P51" i="50"/>
  <c r="O51" i="50"/>
  <c r="N51" i="50"/>
  <c r="M51" i="50"/>
  <c r="L51" i="50"/>
  <c r="K51" i="50"/>
  <c r="J51" i="50"/>
  <c r="I51" i="50"/>
  <c r="H51" i="50"/>
  <c r="G51" i="50"/>
  <c r="F51" i="50"/>
  <c r="E51" i="50"/>
  <c r="D51" i="50"/>
  <c r="V50" i="50"/>
  <c r="Q86" i="7" s="1"/>
  <c r="F86" i="7" s="1"/>
  <c r="V49" i="50"/>
  <c r="Q85" i="7" s="1"/>
  <c r="F85" i="7" s="1"/>
  <c r="V48" i="50"/>
  <c r="Q84" i="7" s="1"/>
  <c r="F84" i="7" s="1"/>
  <c r="V47" i="50"/>
  <c r="Q83" i="7" s="1"/>
  <c r="F83" i="7" s="1"/>
  <c r="V46" i="50"/>
  <c r="Q82" i="7" s="1"/>
  <c r="F82" i="7" s="1"/>
  <c r="V45" i="50"/>
  <c r="Q81" i="7" s="1"/>
  <c r="F81" i="7" s="1"/>
  <c r="V44" i="50"/>
  <c r="Q80" i="7" s="1"/>
  <c r="F80" i="7" s="1"/>
  <c r="V43" i="50"/>
  <c r="Q79" i="7" s="1"/>
  <c r="F79" i="7" s="1"/>
  <c r="V42" i="50"/>
  <c r="Q78" i="7" s="1"/>
  <c r="F78" i="7" s="1"/>
  <c r="V41" i="50"/>
  <c r="Q77" i="7" s="1"/>
  <c r="F77" i="7" s="1"/>
  <c r="V40" i="50"/>
  <c r="Q76" i="7" s="1"/>
  <c r="F76" i="7" s="1"/>
  <c r="V39" i="50"/>
  <c r="Q75" i="7" s="1"/>
  <c r="F75" i="7" s="1"/>
  <c r="V38" i="50"/>
  <c r="Q74" i="7" s="1"/>
  <c r="F74" i="7" s="1"/>
  <c r="V37" i="50"/>
  <c r="Q73" i="7" s="1"/>
  <c r="F73" i="7" s="1"/>
  <c r="V36" i="50"/>
  <c r="Q72" i="7" s="1"/>
  <c r="F72" i="7" s="1"/>
  <c r="V35" i="50"/>
  <c r="Q71" i="7" s="1"/>
  <c r="F71" i="7" s="1"/>
  <c r="V34" i="50"/>
  <c r="Q70" i="7" s="1"/>
  <c r="F70" i="7" s="1"/>
  <c r="V33" i="50"/>
  <c r="Q69" i="7" s="1"/>
  <c r="F69" i="7" s="1"/>
  <c r="V32" i="50"/>
  <c r="Q68" i="7" s="1"/>
  <c r="F68" i="7" s="1"/>
  <c r="V31" i="50"/>
  <c r="Q67" i="7" s="1"/>
  <c r="F67" i="7" s="1"/>
  <c r="V30" i="50"/>
  <c r="Q66" i="7" s="1"/>
  <c r="F66" i="7" s="1"/>
  <c r="I29" i="50"/>
  <c r="H29" i="50"/>
  <c r="G29" i="50"/>
  <c r="F29" i="50"/>
  <c r="E29" i="50"/>
  <c r="D29" i="50"/>
  <c r="U28" i="50"/>
  <c r="T28" i="50"/>
  <c r="S28" i="50"/>
  <c r="R28" i="50"/>
  <c r="Q28" i="50"/>
  <c r="P28" i="50"/>
  <c r="O28" i="50"/>
  <c r="N28" i="50"/>
  <c r="M28" i="50"/>
  <c r="L28" i="50"/>
  <c r="K28" i="50"/>
  <c r="J28" i="50"/>
  <c r="I28" i="50"/>
  <c r="H28" i="50"/>
  <c r="G28" i="50"/>
  <c r="F28" i="50"/>
  <c r="E28" i="50"/>
  <c r="D28" i="50"/>
  <c r="D27" i="50"/>
  <c r="U25" i="50"/>
  <c r="T25" i="50"/>
  <c r="S25" i="50"/>
  <c r="R25" i="50"/>
  <c r="Q25" i="50"/>
  <c r="P25" i="50"/>
  <c r="O25" i="50"/>
  <c r="N25" i="50"/>
  <c r="M25" i="50"/>
  <c r="L25" i="50"/>
  <c r="K25" i="50"/>
  <c r="J25" i="50"/>
  <c r="I25" i="50"/>
  <c r="H25" i="50"/>
  <c r="G25" i="50"/>
  <c r="F25" i="50"/>
  <c r="E25" i="50"/>
  <c r="D25" i="50"/>
  <c r="V24" i="50"/>
  <c r="V23" i="50"/>
  <c r="V22" i="50"/>
  <c r="V21" i="50"/>
  <c r="V20" i="50"/>
  <c r="V19" i="50"/>
  <c r="V18" i="50"/>
  <c r="V17" i="50"/>
  <c r="V16" i="50"/>
  <c r="V15" i="50"/>
  <c r="V14" i="50"/>
  <c r="V13" i="50"/>
  <c r="V12" i="50"/>
  <c r="V11" i="50"/>
  <c r="V10" i="50"/>
  <c r="V9" i="50"/>
  <c r="V8" i="50"/>
  <c r="V7" i="50"/>
  <c r="V6" i="50"/>
  <c r="V5" i="50"/>
  <c r="V4" i="50"/>
  <c r="D27" i="49"/>
  <c r="U58" i="49"/>
  <c r="T58" i="49"/>
  <c r="S58" i="49"/>
  <c r="R58" i="49"/>
  <c r="Q58" i="49"/>
  <c r="P58" i="49"/>
  <c r="O58" i="49"/>
  <c r="N58" i="49"/>
  <c r="M58" i="49"/>
  <c r="L58" i="49"/>
  <c r="K58" i="49"/>
  <c r="J58" i="49"/>
  <c r="U57" i="49"/>
  <c r="T57" i="49"/>
  <c r="S57" i="49"/>
  <c r="R57" i="49"/>
  <c r="Q57" i="49"/>
  <c r="P57" i="49"/>
  <c r="O57" i="49"/>
  <c r="N57" i="49"/>
  <c r="M57" i="49"/>
  <c r="L57" i="49"/>
  <c r="K57" i="49"/>
  <c r="J57" i="49"/>
  <c r="U56" i="49"/>
  <c r="T56" i="49"/>
  <c r="S56" i="49"/>
  <c r="R56" i="49"/>
  <c r="Q56" i="49"/>
  <c r="P56" i="49"/>
  <c r="O56" i="49"/>
  <c r="N56" i="49"/>
  <c r="M56" i="49"/>
  <c r="L56" i="49"/>
  <c r="K56" i="49"/>
  <c r="J56" i="49"/>
  <c r="I56" i="49"/>
  <c r="H56" i="49"/>
  <c r="G56" i="49"/>
  <c r="F56" i="49"/>
  <c r="E56" i="49"/>
  <c r="D56" i="49"/>
  <c r="V53" i="49"/>
  <c r="U53" i="49"/>
  <c r="T53" i="49"/>
  <c r="S53" i="49"/>
  <c r="R53" i="49"/>
  <c r="Q53" i="49"/>
  <c r="P53" i="49"/>
  <c r="O53" i="49"/>
  <c r="N53" i="49"/>
  <c r="M53" i="49"/>
  <c r="L53" i="49"/>
  <c r="K53" i="49"/>
  <c r="J53" i="49"/>
  <c r="I53" i="49"/>
  <c r="I57" i="49" s="1"/>
  <c r="I58" i="49" s="1"/>
  <c r="H53" i="49"/>
  <c r="H57" i="49" s="1"/>
  <c r="H58" i="49" s="1"/>
  <c r="G53" i="49"/>
  <c r="G57" i="49" s="1"/>
  <c r="G58" i="49" s="1"/>
  <c r="F53" i="49"/>
  <c r="F57" i="49" s="1"/>
  <c r="F58" i="49" s="1"/>
  <c r="E53" i="49"/>
  <c r="E57" i="49" s="1"/>
  <c r="E58" i="49" s="1"/>
  <c r="D53" i="49"/>
  <c r="D57" i="49" s="1"/>
  <c r="D58" i="49" s="1"/>
  <c r="U51" i="49"/>
  <c r="T51" i="49"/>
  <c r="S51" i="49"/>
  <c r="R51" i="49"/>
  <c r="Q51" i="49"/>
  <c r="P51" i="49"/>
  <c r="O51" i="49"/>
  <c r="N51" i="49"/>
  <c r="M51" i="49"/>
  <c r="L51" i="49"/>
  <c r="K51" i="49"/>
  <c r="J51" i="49"/>
  <c r="I51" i="49"/>
  <c r="H51" i="49"/>
  <c r="G51" i="49"/>
  <c r="F51" i="49"/>
  <c r="D51" i="49"/>
  <c r="V50" i="49"/>
  <c r="T86" i="7" s="1"/>
  <c r="I86" i="7" s="1"/>
  <c r="V49" i="49"/>
  <c r="T85" i="7" s="1"/>
  <c r="I85" i="7" s="1"/>
  <c r="V48" i="49"/>
  <c r="T84" i="7" s="1"/>
  <c r="I84" i="7" s="1"/>
  <c r="V47" i="49"/>
  <c r="T83" i="7" s="1"/>
  <c r="I83" i="7" s="1"/>
  <c r="V46" i="49"/>
  <c r="T82" i="7" s="1"/>
  <c r="I82" i="7" s="1"/>
  <c r="V45" i="49"/>
  <c r="T81" i="7" s="1"/>
  <c r="I81" i="7" s="1"/>
  <c r="V44" i="49"/>
  <c r="T80" i="7" s="1"/>
  <c r="I80" i="7" s="1"/>
  <c r="V43" i="49"/>
  <c r="T79" i="7" s="1"/>
  <c r="I79" i="7" s="1"/>
  <c r="V42" i="49"/>
  <c r="T78" i="7" s="1"/>
  <c r="I78" i="7" s="1"/>
  <c r="V41" i="49"/>
  <c r="T77" i="7" s="1"/>
  <c r="I77" i="7" s="1"/>
  <c r="V40" i="49"/>
  <c r="T76" i="7" s="1"/>
  <c r="I76" i="7" s="1"/>
  <c r="V39" i="49"/>
  <c r="T75" i="7" s="1"/>
  <c r="I75" i="7" s="1"/>
  <c r="V38" i="49"/>
  <c r="T74" i="7" s="1"/>
  <c r="I74" i="7" s="1"/>
  <c r="V37" i="49"/>
  <c r="T73" i="7" s="1"/>
  <c r="I73" i="7" s="1"/>
  <c r="V36" i="49"/>
  <c r="T72" i="7" s="1"/>
  <c r="I72" i="7" s="1"/>
  <c r="V35" i="49"/>
  <c r="T71" i="7" s="1"/>
  <c r="I71" i="7" s="1"/>
  <c r="V34" i="49"/>
  <c r="T70" i="7" s="1"/>
  <c r="I70" i="7" s="1"/>
  <c r="V33" i="49"/>
  <c r="T69" i="7" s="1"/>
  <c r="I69" i="7" s="1"/>
  <c r="V32" i="49"/>
  <c r="T68" i="7" s="1"/>
  <c r="I68" i="7" s="1"/>
  <c r="V31" i="49"/>
  <c r="T67" i="7" s="1"/>
  <c r="I67" i="7" s="1"/>
  <c r="V30" i="49"/>
  <c r="T66" i="7" s="1"/>
  <c r="I66" i="7" s="1"/>
  <c r="G29" i="49"/>
  <c r="U28" i="49"/>
  <c r="T28" i="49"/>
  <c r="S28" i="49"/>
  <c r="R28" i="49"/>
  <c r="Q28" i="49"/>
  <c r="P28" i="49"/>
  <c r="O28" i="49"/>
  <c r="N28" i="49"/>
  <c r="M28" i="49"/>
  <c r="L28" i="49"/>
  <c r="K28" i="49"/>
  <c r="J28" i="49"/>
  <c r="I28" i="49"/>
  <c r="H28" i="49"/>
  <c r="G28" i="49"/>
  <c r="F28" i="49"/>
  <c r="E28" i="49"/>
  <c r="D28" i="49"/>
  <c r="U25" i="49"/>
  <c r="T25" i="49"/>
  <c r="S25" i="49"/>
  <c r="R25" i="49"/>
  <c r="Q25" i="49"/>
  <c r="P25" i="49"/>
  <c r="O25" i="49"/>
  <c r="N25" i="49"/>
  <c r="M25" i="49"/>
  <c r="L25" i="49"/>
  <c r="K25" i="49"/>
  <c r="J25" i="49"/>
  <c r="I25" i="49"/>
  <c r="H25" i="49"/>
  <c r="G25" i="49"/>
  <c r="F25" i="49"/>
  <c r="E25" i="49"/>
  <c r="D25" i="49"/>
  <c r="V24" i="49"/>
  <c r="V23" i="49"/>
  <c r="V22" i="49"/>
  <c r="V21" i="49"/>
  <c r="V20" i="49"/>
  <c r="V19" i="49"/>
  <c r="V18" i="49"/>
  <c r="V17" i="49"/>
  <c r="V16" i="49"/>
  <c r="V15" i="49"/>
  <c r="V14" i="49"/>
  <c r="V13" i="49"/>
  <c r="V12" i="49"/>
  <c r="V11" i="49"/>
  <c r="V10" i="49"/>
  <c r="V9" i="49"/>
  <c r="V8" i="49"/>
  <c r="V7" i="49"/>
  <c r="V6" i="49"/>
  <c r="V5" i="49"/>
  <c r="V4" i="49"/>
  <c r="AT45" i="7" l="1"/>
  <c r="Q55" i="7"/>
  <c r="F55" i="7" s="1"/>
  <c r="AG55" i="7" s="1"/>
  <c r="Q56" i="7"/>
  <c r="F56" i="7" s="1"/>
  <c r="AG56" i="7" s="1"/>
  <c r="Q54" i="7"/>
  <c r="F54" i="7" s="1"/>
  <c r="AG54" i="7" s="1"/>
  <c r="Q57" i="7"/>
  <c r="F57" i="7" s="1"/>
  <c r="AG57" i="7" s="1"/>
  <c r="T37" i="7"/>
  <c r="I37" i="7" s="1"/>
  <c r="AJ37" i="7" s="1"/>
  <c r="AS37" i="7" s="1"/>
  <c r="T38" i="7"/>
  <c r="I38" i="7" s="1"/>
  <c r="AJ38" i="7" s="1"/>
  <c r="AS38" i="7" s="1"/>
  <c r="T47" i="7"/>
  <c r="I47" i="7" s="1"/>
  <c r="AJ47" i="7" s="1"/>
  <c r="Q40" i="7"/>
  <c r="F40" i="7" s="1"/>
  <c r="AG40" i="7" s="1"/>
  <c r="T48" i="7"/>
  <c r="I48" i="7" s="1"/>
  <c r="AJ48" i="7" s="1"/>
  <c r="Q41" i="7"/>
  <c r="F41" i="7" s="1"/>
  <c r="AG41" i="7" s="1"/>
  <c r="T49" i="7"/>
  <c r="I49" i="7" s="1"/>
  <c r="AJ49" i="7" s="1"/>
  <c r="Q42" i="7"/>
  <c r="F42" i="7" s="1"/>
  <c r="AG42" i="7" s="1"/>
  <c r="T51" i="7"/>
  <c r="AT51" i="7" s="1"/>
  <c r="Q43" i="7"/>
  <c r="F43" i="7" s="1"/>
  <c r="AG43" i="7" s="1"/>
  <c r="Q53" i="7"/>
  <c r="F53" i="7" s="1"/>
  <c r="AG53" i="7" s="1"/>
  <c r="T52" i="7"/>
  <c r="AT52" i="7" s="1"/>
  <c r="T50" i="7"/>
  <c r="I50" i="7" s="1"/>
  <c r="AJ50" i="7" s="1"/>
  <c r="T57" i="7"/>
  <c r="I57" i="7" s="1"/>
  <c r="AJ57" i="7" s="1"/>
  <c r="T55" i="7"/>
  <c r="I55" i="7" s="1"/>
  <c r="AJ55" i="7" s="1"/>
  <c r="T56" i="7"/>
  <c r="I56" i="7" s="1"/>
  <c r="AJ56" i="7" s="1"/>
  <c r="T54" i="7"/>
  <c r="I54" i="7" s="1"/>
  <c r="AJ54" i="7" s="1"/>
  <c r="T53" i="7"/>
  <c r="I53" i="7" s="1"/>
  <c r="AJ53" i="7" s="1"/>
  <c r="T40" i="7"/>
  <c r="I40" i="7" s="1"/>
  <c r="AJ40" i="7" s="1"/>
  <c r="AS40" i="7" s="1"/>
  <c r="T41" i="7"/>
  <c r="I41" i="7" s="1"/>
  <c r="AJ41" i="7" s="1"/>
  <c r="AS41" i="7" s="1"/>
  <c r="T43" i="7"/>
  <c r="I43" i="7" s="1"/>
  <c r="AJ43" i="7" s="1"/>
  <c r="T39" i="7"/>
  <c r="I39" i="7" s="1"/>
  <c r="AJ39" i="7" s="1"/>
  <c r="AS39" i="7" s="1"/>
  <c r="T42" i="7"/>
  <c r="I42" i="7" s="1"/>
  <c r="AJ42" i="7" s="1"/>
  <c r="T44" i="7"/>
  <c r="I44" i="7" s="1"/>
  <c r="AJ44" i="7" s="1"/>
  <c r="AS44" i="7" s="1"/>
  <c r="T45" i="7"/>
  <c r="I45" i="7" s="1"/>
  <c r="AJ45" i="7" s="1"/>
  <c r="T46" i="7"/>
  <c r="I46" i="7" s="1"/>
  <c r="AJ46" i="7" s="1"/>
  <c r="S57" i="7"/>
  <c r="H57" i="7" s="1"/>
  <c r="AI57" i="7" s="1"/>
  <c r="AQ57" i="7" s="1"/>
  <c r="S86" i="7"/>
  <c r="H86" i="7" s="1"/>
  <c r="S55" i="7"/>
  <c r="H55" i="7" s="1"/>
  <c r="AI55" i="7" s="1"/>
  <c r="S84" i="7"/>
  <c r="H84" i="7" s="1"/>
  <c r="S56" i="7"/>
  <c r="H56" i="7" s="1"/>
  <c r="AI56" i="7" s="1"/>
  <c r="AQ56" i="7" s="1"/>
  <c r="S85" i="7"/>
  <c r="H85" i="7" s="1"/>
  <c r="AQ55" i="7"/>
  <c r="S53" i="7"/>
  <c r="H53" i="7" s="1"/>
  <c r="AI53" i="7" s="1"/>
  <c r="S82" i="7"/>
  <c r="H82" i="7" s="1"/>
  <c r="S54" i="7"/>
  <c r="H54" i="7" s="1"/>
  <c r="AI54" i="7" s="1"/>
  <c r="AQ54" i="7" s="1"/>
  <c r="S83" i="7"/>
  <c r="H83" i="7" s="1"/>
  <c r="S52" i="7"/>
  <c r="AS52" i="7" s="1"/>
  <c r="S81" i="7"/>
  <c r="S50" i="7"/>
  <c r="H50" i="7" s="1"/>
  <c r="AI50" i="7" s="1"/>
  <c r="S79" i="7"/>
  <c r="H79" i="7" s="1"/>
  <c r="S51" i="7"/>
  <c r="AS51" i="7" s="1"/>
  <c r="S80" i="7"/>
  <c r="S41" i="7"/>
  <c r="H41" i="7" s="1"/>
  <c r="AI41" i="7" s="1"/>
  <c r="S70" i="7"/>
  <c r="H70" i="7" s="1"/>
  <c r="S42" i="7"/>
  <c r="H42" i="7" s="1"/>
  <c r="AI42" i="7" s="1"/>
  <c r="S71" i="7"/>
  <c r="H71" i="7" s="1"/>
  <c r="S43" i="7"/>
  <c r="H43" i="7" s="1"/>
  <c r="AI43" i="7" s="1"/>
  <c r="S72" i="7"/>
  <c r="H72" i="7" s="1"/>
  <c r="S44" i="7"/>
  <c r="H44" i="7" s="1"/>
  <c r="AI44" i="7" s="1"/>
  <c r="S73" i="7"/>
  <c r="H73" i="7" s="1"/>
  <c r="S45" i="7"/>
  <c r="H45" i="7" s="1"/>
  <c r="AI45" i="7" s="1"/>
  <c r="S74" i="7"/>
  <c r="H74" i="7" s="1"/>
  <c r="S46" i="7"/>
  <c r="H46" i="7" s="1"/>
  <c r="AI46" i="7" s="1"/>
  <c r="S75" i="7"/>
  <c r="H75" i="7" s="1"/>
  <c r="S47" i="7"/>
  <c r="H47" i="7" s="1"/>
  <c r="AI47" i="7" s="1"/>
  <c r="S76" i="7"/>
  <c r="H76" i="7" s="1"/>
  <c r="S37" i="7"/>
  <c r="H37" i="7" s="1"/>
  <c r="AI37" i="7" s="1"/>
  <c r="S48" i="7"/>
  <c r="H48" i="7" s="1"/>
  <c r="AI48" i="7" s="1"/>
  <c r="S77" i="7"/>
  <c r="H77" i="7" s="1"/>
  <c r="S49" i="7"/>
  <c r="H49" i="7" s="1"/>
  <c r="AI49" i="7" s="1"/>
  <c r="S78" i="7"/>
  <c r="H78" i="7" s="1"/>
  <c r="S39" i="7"/>
  <c r="H39" i="7" s="1"/>
  <c r="AI39" i="7" s="1"/>
  <c r="S68" i="7"/>
  <c r="H68" i="7" s="1"/>
  <c r="S38" i="7"/>
  <c r="H38" i="7" s="1"/>
  <c r="AI38" i="7" s="1"/>
  <c r="S40" i="7"/>
  <c r="H40" i="7" s="1"/>
  <c r="AI40" i="7" s="1"/>
  <c r="S69" i="7"/>
  <c r="H69" i="7" s="1"/>
  <c r="Q52" i="7"/>
  <c r="F52" i="7" s="1"/>
  <c r="AG52" i="7" s="1"/>
  <c r="Q51" i="7"/>
  <c r="F51" i="7" s="1"/>
  <c r="AG51" i="7" s="1"/>
  <c r="Q50" i="7"/>
  <c r="F50" i="7" s="1"/>
  <c r="AG50" i="7" s="1"/>
  <c r="Q48" i="7"/>
  <c r="F48" i="7" s="1"/>
  <c r="AG48" i="7" s="1"/>
  <c r="Q45" i="7"/>
  <c r="F45" i="7" s="1"/>
  <c r="AG45" i="7" s="1"/>
  <c r="Q46" i="7"/>
  <c r="F46" i="7" s="1"/>
  <c r="AG46" i="7" s="1"/>
  <c r="Q47" i="7"/>
  <c r="F47" i="7" s="1"/>
  <c r="AG47" i="7" s="1"/>
  <c r="Q37" i="7"/>
  <c r="F37" i="7" s="1"/>
  <c r="AG37" i="7" s="1"/>
  <c r="Q49" i="7"/>
  <c r="F49" i="7" s="1"/>
  <c r="AG49" i="7" s="1"/>
  <c r="Q44" i="7"/>
  <c r="F44" i="7" s="1"/>
  <c r="AG44" i="7" s="1"/>
  <c r="Q38" i="7"/>
  <c r="F38" i="7" s="1"/>
  <c r="AG38" i="7" s="1"/>
  <c r="Q39" i="7"/>
  <c r="F39" i="7" s="1"/>
  <c r="AG39" i="7" s="1"/>
  <c r="V51" i="51"/>
  <c r="V51" i="50"/>
  <c r="V51" i="49"/>
  <c r="D53" i="48"/>
  <c r="U58" i="48"/>
  <c r="T58" i="48"/>
  <c r="S58" i="48"/>
  <c r="R58" i="48"/>
  <c r="Q58" i="48"/>
  <c r="P58" i="48"/>
  <c r="O58" i="48"/>
  <c r="N58" i="48"/>
  <c r="M58" i="48"/>
  <c r="L58" i="48"/>
  <c r="K58" i="48"/>
  <c r="J58" i="48"/>
  <c r="U57" i="48"/>
  <c r="T57" i="48"/>
  <c r="S57" i="48"/>
  <c r="R57" i="48"/>
  <c r="Q57" i="48"/>
  <c r="P57" i="48"/>
  <c r="O57" i="48"/>
  <c r="N57" i="48"/>
  <c r="M57" i="48"/>
  <c r="L57" i="48"/>
  <c r="K57" i="48"/>
  <c r="J57" i="48"/>
  <c r="U56" i="48"/>
  <c r="T56" i="48"/>
  <c r="S56" i="48"/>
  <c r="R56" i="48"/>
  <c r="Q56" i="48"/>
  <c r="P56" i="48"/>
  <c r="O56" i="48"/>
  <c r="N56" i="48"/>
  <c r="M56" i="48"/>
  <c r="L56" i="48"/>
  <c r="K56" i="48"/>
  <c r="J56" i="48"/>
  <c r="I56" i="48"/>
  <c r="H56" i="48"/>
  <c r="G56" i="48"/>
  <c r="F56" i="48"/>
  <c r="E56" i="48"/>
  <c r="D56" i="48"/>
  <c r="V53" i="48"/>
  <c r="U53" i="48"/>
  <c r="T53" i="48"/>
  <c r="S53" i="48"/>
  <c r="R53" i="48"/>
  <c r="Q53" i="48"/>
  <c r="P53" i="48"/>
  <c r="O53" i="48"/>
  <c r="N53" i="48"/>
  <c r="M53" i="48"/>
  <c r="L53" i="48"/>
  <c r="K53" i="48"/>
  <c r="J53" i="48"/>
  <c r="I53" i="48"/>
  <c r="I57" i="48" s="1"/>
  <c r="I58" i="48" s="1"/>
  <c r="H53" i="48"/>
  <c r="H57" i="48" s="1"/>
  <c r="H58" i="48" s="1"/>
  <c r="G53" i="48"/>
  <c r="G57" i="48" s="1"/>
  <c r="G58" i="48" s="1"/>
  <c r="F53" i="48"/>
  <c r="F57" i="48" s="1"/>
  <c r="F58" i="48" s="1"/>
  <c r="E53" i="48"/>
  <c r="E57" i="48" s="1"/>
  <c r="E58" i="48" s="1"/>
  <c r="D57" i="48"/>
  <c r="D58" i="48" s="1"/>
  <c r="U51" i="48"/>
  <c r="T51" i="48"/>
  <c r="S51" i="48"/>
  <c r="R51" i="48"/>
  <c r="Q51" i="48"/>
  <c r="P51" i="48"/>
  <c r="O51" i="48"/>
  <c r="N51" i="48"/>
  <c r="M51" i="48"/>
  <c r="L51" i="48"/>
  <c r="K51" i="48"/>
  <c r="J51" i="48"/>
  <c r="I51" i="48"/>
  <c r="H51" i="48"/>
  <c r="G51" i="48"/>
  <c r="F51" i="48"/>
  <c r="E51" i="48"/>
  <c r="D51" i="48"/>
  <c r="V50" i="48"/>
  <c r="R86" i="7" s="1"/>
  <c r="G86" i="7" s="1"/>
  <c r="V49" i="48"/>
  <c r="R85" i="7" s="1"/>
  <c r="G85" i="7" s="1"/>
  <c r="V48" i="48"/>
  <c r="R84" i="7" s="1"/>
  <c r="G84" i="7" s="1"/>
  <c r="V47" i="48"/>
  <c r="R83" i="7" s="1"/>
  <c r="G83" i="7" s="1"/>
  <c r="V46" i="48"/>
  <c r="R82" i="7" s="1"/>
  <c r="G82" i="7" s="1"/>
  <c r="V45" i="48"/>
  <c r="R81" i="7" s="1"/>
  <c r="G81" i="7" s="1"/>
  <c r="V44" i="48"/>
  <c r="R80" i="7" s="1"/>
  <c r="G80" i="7" s="1"/>
  <c r="V43" i="48"/>
  <c r="R79" i="7" s="1"/>
  <c r="G79" i="7" s="1"/>
  <c r="V42" i="48"/>
  <c r="R78" i="7" s="1"/>
  <c r="G78" i="7" s="1"/>
  <c r="V41" i="48"/>
  <c r="R77" i="7" s="1"/>
  <c r="G77" i="7" s="1"/>
  <c r="V40" i="48"/>
  <c r="R76" i="7" s="1"/>
  <c r="G76" i="7" s="1"/>
  <c r="V39" i="48"/>
  <c r="R75" i="7" s="1"/>
  <c r="G75" i="7" s="1"/>
  <c r="V38" i="48"/>
  <c r="R74" i="7" s="1"/>
  <c r="G74" i="7" s="1"/>
  <c r="V37" i="48"/>
  <c r="R73" i="7" s="1"/>
  <c r="G73" i="7" s="1"/>
  <c r="V36" i="48"/>
  <c r="R72" i="7" s="1"/>
  <c r="G72" i="7" s="1"/>
  <c r="V35" i="48"/>
  <c r="R71" i="7" s="1"/>
  <c r="G71" i="7" s="1"/>
  <c r="V34" i="48"/>
  <c r="R70" i="7" s="1"/>
  <c r="G70" i="7" s="1"/>
  <c r="V33" i="48"/>
  <c r="R69" i="7" s="1"/>
  <c r="G69" i="7" s="1"/>
  <c r="V32" i="48"/>
  <c r="R68" i="7" s="1"/>
  <c r="G68" i="7" s="1"/>
  <c r="V31" i="48"/>
  <c r="R67" i="7" s="1"/>
  <c r="G67" i="7" s="1"/>
  <c r="L67" i="7" s="1"/>
  <c r="V30" i="48"/>
  <c r="R66" i="7" s="1"/>
  <c r="G66" i="7" s="1"/>
  <c r="L66" i="7" s="1"/>
  <c r="G29" i="48"/>
  <c r="F29" i="48"/>
  <c r="U28" i="48"/>
  <c r="T28" i="48"/>
  <c r="S28" i="48"/>
  <c r="R28" i="48"/>
  <c r="Q28" i="48"/>
  <c r="P28" i="48"/>
  <c r="O28" i="48"/>
  <c r="N28" i="48"/>
  <c r="M28" i="48"/>
  <c r="L28" i="48"/>
  <c r="K28" i="48"/>
  <c r="J28" i="48"/>
  <c r="I28" i="48"/>
  <c r="H28" i="48"/>
  <c r="G28" i="48"/>
  <c r="F28" i="48"/>
  <c r="E28" i="48"/>
  <c r="D28" i="48"/>
  <c r="D27" i="48"/>
  <c r="U25" i="48"/>
  <c r="T25" i="48"/>
  <c r="S25" i="48"/>
  <c r="R25" i="48"/>
  <c r="Q25" i="48"/>
  <c r="P25" i="48"/>
  <c r="O25" i="48"/>
  <c r="N25" i="48"/>
  <c r="M25" i="48"/>
  <c r="L25" i="48"/>
  <c r="K25" i="48"/>
  <c r="J25" i="48"/>
  <c r="I25" i="48"/>
  <c r="G25" i="48"/>
  <c r="F25" i="48"/>
  <c r="E25" i="48"/>
  <c r="D25" i="48"/>
  <c r="V24" i="48"/>
  <c r="V23" i="48"/>
  <c r="V22" i="48"/>
  <c r="V21" i="48"/>
  <c r="V20" i="48"/>
  <c r="V19" i="48"/>
  <c r="V18" i="48"/>
  <c r="V17" i="48"/>
  <c r="V16" i="48"/>
  <c r="V15" i="48"/>
  <c r="V14" i="48"/>
  <c r="V13" i="48"/>
  <c r="V12" i="48"/>
  <c r="V11" i="48"/>
  <c r="V10" i="48"/>
  <c r="V9" i="48"/>
  <c r="V8" i="48"/>
  <c r="V7" i="48"/>
  <c r="V6" i="48"/>
  <c r="V5" i="48"/>
  <c r="V4" i="48"/>
  <c r="D53" i="47"/>
  <c r="V30" i="47"/>
  <c r="P66" i="7" s="1"/>
  <c r="E66" i="7" s="1"/>
  <c r="V24" i="47"/>
  <c r="V23" i="47"/>
  <c r="V22" i="47"/>
  <c r="V21" i="47"/>
  <c r="V20" i="47"/>
  <c r="V19" i="47"/>
  <c r="V18" i="47"/>
  <c r="V17" i="47"/>
  <c r="V16" i="47"/>
  <c r="V15" i="47"/>
  <c r="V14" i="47"/>
  <c r="V13" i="47"/>
  <c r="V12" i="47"/>
  <c r="V11" i="47"/>
  <c r="V10" i="47"/>
  <c r="V9" i="47"/>
  <c r="V8" i="47"/>
  <c r="V7" i="47"/>
  <c r="V6" i="47"/>
  <c r="V5" i="47"/>
  <c r="V4" i="47"/>
  <c r="I57" i="47"/>
  <c r="I58" i="47" s="1"/>
  <c r="H57" i="47"/>
  <c r="H58" i="47" s="1"/>
  <c r="G57" i="47"/>
  <c r="G58" i="47" s="1"/>
  <c r="F57" i="47"/>
  <c r="F58" i="47" s="1"/>
  <c r="E57" i="47"/>
  <c r="E58" i="47" s="1"/>
  <c r="D57" i="47"/>
  <c r="D58" i="47" s="1"/>
  <c r="I29" i="47"/>
  <c r="H29" i="47"/>
  <c r="G29" i="47"/>
  <c r="F29" i="47"/>
  <c r="E29" i="47"/>
  <c r="D29" i="47"/>
  <c r="D25" i="47"/>
  <c r="D27" i="47"/>
  <c r="U58" i="47"/>
  <c r="T58" i="47"/>
  <c r="S58" i="47"/>
  <c r="R58" i="47"/>
  <c r="Q58" i="47"/>
  <c r="P58" i="47"/>
  <c r="O58" i="47"/>
  <c r="N58" i="47"/>
  <c r="M58" i="47"/>
  <c r="L58" i="47"/>
  <c r="K58" i="47"/>
  <c r="U57" i="47"/>
  <c r="T57" i="47"/>
  <c r="S57" i="47"/>
  <c r="R57" i="47"/>
  <c r="Q57" i="47"/>
  <c r="P57" i="47"/>
  <c r="O57" i="47"/>
  <c r="N57" i="47"/>
  <c r="M57" i="47"/>
  <c r="L57" i="47"/>
  <c r="K57" i="47"/>
  <c r="U56" i="47"/>
  <c r="T56" i="47"/>
  <c r="S56" i="47"/>
  <c r="R56" i="47"/>
  <c r="Q56" i="47"/>
  <c r="P56" i="47"/>
  <c r="O56" i="47"/>
  <c r="N56" i="47"/>
  <c r="M56" i="47"/>
  <c r="L56" i="47"/>
  <c r="K56" i="47"/>
  <c r="J56" i="47"/>
  <c r="I56" i="47"/>
  <c r="H56" i="47"/>
  <c r="G56" i="47"/>
  <c r="F56" i="47"/>
  <c r="E56" i="47"/>
  <c r="D56" i="47"/>
  <c r="U51" i="47"/>
  <c r="T51" i="47"/>
  <c r="S51" i="47"/>
  <c r="R51" i="47"/>
  <c r="Q51" i="47"/>
  <c r="P51" i="47"/>
  <c r="O51" i="47"/>
  <c r="N51" i="47"/>
  <c r="M51" i="47"/>
  <c r="L51" i="47"/>
  <c r="K51" i="47"/>
  <c r="J51" i="47"/>
  <c r="I51" i="47"/>
  <c r="H51" i="47"/>
  <c r="G51" i="47"/>
  <c r="F51" i="47"/>
  <c r="E51" i="47"/>
  <c r="D51" i="47"/>
  <c r="V50" i="47"/>
  <c r="P86" i="7" s="1"/>
  <c r="E86" i="7" s="1"/>
  <c r="V49" i="47"/>
  <c r="V48" i="47"/>
  <c r="P84" i="7" s="1"/>
  <c r="E84" i="7" s="1"/>
  <c r="V47" i="47"/>
  <c r="P83" i="7" s="1"/>
  <c r="E83" i="7" s="1"/>
  <c r="V46" i="47"/>
  <c r="P82" i="7" s="1"/>
  <c r="E82" i="7" s="1"/>
  <c r="V45" i="47"/>
  <c r="P81" i="7" s="1"/>
  <c r="E81" i="7" s="1"/>
  <c r="V44" i="47"/>
  <c r="P80" i="7" s="1"/>
  <c r="E80" i="7" s="1"/>
  <c r="V43" i="47"/>
  <c r="P79" i="7" s="1"/>
  <c r="E79" i="7" s="1"/>
  <c r="V42" i="47"/>
  <c r="P78" i="7" s="1"/>
  <c r="E78" i="7" s="1"/>
  <c r="V41" i="47"/>
  <c r="P77" i="7" s="1"/>
  <c r="E77" i="7" s="1"/>
  <c r="V40" i="47"/>
  <c r="P76" i="7" s="1"/>
  <c r="E76" i="7" s="1"/>
  <c r="V39" i="47"/>
  <c r="P75" i="7" s="1"/>
  <c r="E75" i="7" s="1"/>
  <c r="V38" i="47"/>
  <c r="P74" i="7" s="1"/>
  <c r="E74" i="7" s="1"/>
  <c r="V37" i="47"/>
  <c r="P73" i="7" s="1"/>
  <c r="E73" i="7" s="1"/>
  <c r="V36" i="47"/>
  <c r="P72" i="7" s="1"/>
  <c r="E72" i="7" s="1"/>
  <c r="V35" i="47"/>
  <c r="P71" i="7" s="1"/>
  <c r="E71" i="7" s="1"/>
  <c r="V34" i="47"/>
  <c r="P70" i="7" s="1"/>
  <c r="E70" i="7" s="1"/>
  <c r="V33" i="47"/>
  <c r="P69" i="7" s="1"/>
  <c r="E69" i="7" s="1"/>
  <c r="V32" i="47"/>
  <c r="P68" i="7" s="1"/>
  <c r="E68" i="7" s="1"/>
  <c r="V31" i="47"/>
  <c r="P67" i="7" s="1"/>
  <c r="E67" i="7" s="1"/>
  <c r="U28" i="47"/>
  <c r="T28" i="47"/>
  <c r="S28" i="47"/>
  <c r="R28" i="47"/>
  <c r="Q28" i="47"/>
  <c r="P28" i="47"/>
  <c r="O28" i="47"/>
  <c r="N28" i="47"/>
  <c r="M28" i="47"/>
  <c r="L28" i="47"/>
  <c r="K28" i="47"/>
  <c r="J28" i="47"/>
  <c r="I28" i="47"/>
  <c r="H28" i="47"/>
  <c r="G28" i="47"/>
  <c r="F28" i="47"/>
  <c r="E28" i="47"/>
  <c r="D28" i="47"/>
  <c r="U25" i="47"/>
  <c r="T25" i="47"/>
  <c r="S25" i="47"/>
  <c r="R25" i="47"/>
  <c r="Q25" i="47"/>
  <c r="P25" i="47"/>
  <c r="O25" i="47"/>
  <c r="N25" i="47"/>
  <c r="M25" i="47"/>
  <c r="L25" i="47"/>
  <c r="K25" i="47"/>
  <c r="J25" i="47"/>
  <c r="I25" i="47"/>
  <c r="H25" i="47"/>
  <c r="G25" i="47"/>
  <c r="F25" i="47"/>
  <c r="E25" i="47"/>
  <c r="AQ53" i="7" l="1"/>
  <c r="AQ43" i="7"/>
  <c r="AQ41" i="7"/>
  <c r="P47" i="7"/>
  <c r="E47" i="7" s="1"/>
  <c r="AF47" i="7" s="1"/>
  <c r="AQ40" i="7"/>
  <c r="I52" i="7"/>
  <c r="AJ52" i="7" s="1"/>
  <c r="P85" i="7"/>
  <c r="E85" i="7" s="1"/>
  <c r="P56" i="7"/>
  <c r="E56" i="7" s="1"/>
  <c r="AF56" i="7" s="1"/>
  <c r="P46" i="7"/>
  <c r="E46" i="7" s="1"/>
  <c r="AF46" i="7" s="1"/>
  <c r="P45" i="7"/>
  <c r="E45" i="7" s="1"/>
  <c r="AF45" i="7" s="1"/>
  <c r="AQ42" i="7"/>
  <c r="P48" i="7"/>
  <c r="E48" i="7" s="1"/>
  <c r="AF48" i="7" s="1"/>
  <c r="P49" i="7"/>
  <c r="E49" i="7" s="1"/>
  <c r="AF49" i="7" s="1"/>
  <c r="P57" i="7"/>
  <c r="E57" i="7" s="1"/>
  <c r="AF57" i="7" s="1"/>
  <c r="R37" i="7"/>
  <c r="G37" i="7" s="1"/>
  <c r="AH37" i="7" s="1"/>
  <c r="AR37" i="7" s="1"/>
  <c r="I51" i="7"/>
  <c r="AJ51" i="7" s="1"/>
  <c r="AR51" i="7" s="1"/>
  <c r="R46" i="7"/>
  <c r="G46" i="7" s="1"/>
  <c r="AH46" i="7" s="1"/>
  <c r="P38" i="7"/>
  <c r="E38" i="7" s="1"/>
  <c r="AF38" i="7" s="1"/>
  <c r="AP38" i="7" s="1"/>
  <c r="R47" i="7"/>
  <c r="G47" i="7" s="1"/>
  <c r="AH47" i="7" s="1"/>
  <c r="P39" i="7"/>
  <c r="E39" i="7" s="1"/>
  <c r="AF39" i="7" s="1"/>
  <c r="AP39" i="7" s="1"/>
  <c r="R48" i="7"/>
  <c r="G48" i="7" s="1"/>
  <c r="AH48" i="7" s="1"/>
  <c r="AS49" i="7"/>
  <c r="P40" i="7"/>
  <c r="E40" i="7" s="1"/>
  <c r="AF40" i="7" s="1"/>
  <c r="AP40" i="7" s="1"/>
  <c r="P44" i="7"/>
  <c r="E44" i="7" s="1"/>
  <c r="AF44" i="7" s="1"/>
  <c r="AP44" i="7" s="1"/>
  <c r="H51" i="7"/>
  <c r="AI51" i="7" s="1"/>
  <c r="AQ50" i="7"/>
  <c r="AS53" i="7"/>
  <c r="H52" i="7"/>
  <c r="AI52" i="7" s="1"/>
  <c r="AQ52" i="7" s="1"/>
  <c r="AQ38" i="7"/>
  <c r="L75" i="7"/>
  <c r="L82" i="7"/>
  <c r="AS42" i="7"/>
  <c r="AQ37" i="7"/>
  <c r="L68" i="7"/>
  <c r="L85" i="7"/>
  <c r="L74" i="7"/>
  <c r="AQ47" i="7"/>
  <c r="L84" i="7"/>
  <c r="L73" i="7"/>
  <c r="L86" i="7"/>
  <c r="AQ48" i="7"/>
  <c r="L77" i="7"/>
  <c r="R51" i="7"/>
  <c r="G51" i="7" s="1"/>
  <c r="AH51" i="7" s="1"/>
  <c r="R41" i="7"/>
  <c r="G41" i="7" s="1"/>
  <c r="AH41" i="7" s="1"/>
  <c r="AR41" i="7" s="1"/>
  <c r="R53" i="7"/>
  <c r="G53" i="7" s="1"/>
  <c r="AH53" i="7" s="1"/>
  <c r="L83" i="7"/>
  <c r="R40" i="7"/>
  <c r="G40" i="7" s="1"/>
  <c r="AH40" i="7" s="1"/>
  <c r="AR40" i="7" s="1"/>
  <c r="AU40" i="7" s="1"/>
  <c r="R42" i="7"/>
  <c r="G42" i="7" s="1"/>
  <c r="AH42" i="7" s="1"/>
  <c r="R54" i="7"/>
  <c r="G54" i="7" s="1"/>
  <c r="AH54" i="7" s="1"/>
  <c r="L71" i="7"/>
  <c r="L79" i="7"/>
  <c r="R49" i="7"/>
  <c r="G49" i="7" s="1"/>
  <c r="AH49" i="7" s="1"/>
  <c r="R50" i="7"/>
  <c r="G50" i="7" s="1"/>
  <c r="AH50" i="7" s="1"/>
  <c r="R39" i="7"/>
  <c r="G39" i="7" s="1"/>
  <c r="AH39" i="7" s="1"/>
  <c r="AR39" i="7" s="1"/>
  <c r="L72" i="7"/>
  <c r="R43" i="7"/>
  <c r="G43" i="7" s="1"/>
  <c r="AH43" i="7" s="1"/>
  <c r="R55" i="7"/>
  <c r="G55" i="7" s="1"/>
  <c r="AH55" i="7" s="1"/>
  <c r="L78" i="7"/>
  <c r="R44" i="7"/>
  <c r="G44" i="7" s="1"/>
  <c r="AH44" i="7" s="1"/>
  <c r="AR44" i="7" s="1"/>
  <c r="R56" i="7"/>
  <c r="G56" i="7" s="1"/>
  <c r="AH56" i="7" s="1"/>
  <c r="L69" i="7"/>
  <c r="L76" i="7"/>
  <c r="L70" i="7"/>
  <c r="R38" i="7"/>
  <c r="G38" i="7" s="1"/>
  <c r="AH38" i="7" s="1"/>
  <c r="AR38" i="7" s="1"/>
  <c r="R52" i="7"/>
  <c r="G52" i="7" s="1"/>
  <c r="AH52" i="7" s="1"/>
  <c r="R45" i="7"/>
  <c r="G45" i="7" s="1"/>
  <c r="AH45" i="7" s="1"/>
  <c r="R57" i="7"/>
  <c r="G57" i="7" s="1"/>
  <c r="AH57" i="7" s="1"/>
  <c r="AR52" i="7"/>
  <c r="AS45" i="7"/>
  <c r="H81" i="7"/>
  <c r="L81" i="7" s="1"/>
  <c r="AS81" i="7"/>
  <c r="AS80" i="7"/>
  <c r="H80" i="7"/>
  <c r="L80" i="7" s="1"/>
  <c r="AQ46" i="7"/>
  <c r="AQ45" i="7"/>
  <c r="AQ39" i="7"/>
  <c r="AQ44" i="7"/>
  <c r="AQ49" i="7"/>
  <c r="AO52" i="7"/>
  <c r="AQ51" i="7"/>
  <c r="AO51" i="7"/>
  <c r="P55" i="7"/>
  <c r="E55" i="7" s="1"/>
  <c r="AF55" i="7" s="1"/>
  <c r="P53" i="7"/>
  <c r="E53" i="7" s="1"/>
  <c r="AF53" i="7" s="1"/>
  <c r="P54" i="7"/>
  <c r="E54" i="7" s="1"/>
  <c r="AF54" i="7" s="1"/>
  <c r="P52" i="7"/>
  <c r="E52" i="7" s="1"/>
  <c r="AF52" i="7" s="1"/>
  <c r="P50" i="7"/>
  <c r="E50" i="7" s="1"/>
  <c r="AF50" i="7" s="1"/>
  <c r="AP49" i="7" s="1"/>
  <c r="P51" i="7"/>
  <c r="E51" i="7" s="1"/>
  <c r="AF51" i="7" s="1"/>
  <c r="P41" i="7"/>
  <c r="E41" i="7" s="1"/>
  <c r="AF41" i="7" s="1"/>
  <c r="AP41" i="7" s="1"/>
  <c r="AU41" i="7" s="1"/>
  <c r="P42" i="7"/>
  <c r="E42" i="7" s="1"/>
  <c r="AF42" i="7" s="1"/>
  <c r="P37" i="7"/>
  <c r="E37" i="7" s="1"/>
  <c r="AF37" i="7" s="1"/>
  <c r="AP37" i="7" s="1"/>
  <c r="AU37" i="7" s="1"/>
  <c r="P43" i="7"/>
  <c r="E43" i="7" s="1"/>
  <c r="AF43" i="7" s="1"/>
  <c r="V51" i="48"/>
  <c r="V51" i="47"/>
  <c r="V53" i="47"/>
  <c r="AR45" i="7" l="1"/>
  <c r="AP45" i="7"/>
  <c r="AU44" i="7"/>
  <c r="AU38" i="7"/>
  <c r="AU39" i="7"/>
  <c r="AU45" i="7"/>
  <c r="AR42" i="7"/>
  <c r="AR49" i="7"/>
  <c r="AU49" i="7" s="1"/>
  <c r="AR53" i="7"/>
  <c r="AP53" i="7"/>
  <c r="AU53" i="7" s="1"/>
  <c r="AP42" i="7"/>
  <c r="L57" i="7"/>
  <c r="AU42" i="7" l="1"/>
  <c r="V50" i="1"/>
  <c r="J51" i="1"/>
  <c r="D51" i="1"/>
  <c r="O57" i="7" l="1"/>
  <c r="D57" i="7" s="1"/>
  <c r="O86" i="7"/>
  <c r="D86" i="7" s="1"/>
  <c r="K86" i="7" s="1"/>
  <c r="M86" i="7" s="1"/>
  <c r="L42" i="7"/>
  <c r="L50" i="7"/>
  <c r="L46" i="7"/>
  <c r="L54" i="7"/>
  <c r="L39" i="7"/>
  <c r="L41" i="7"/>
  <c r="L55" i="7"/>
  <c r="L45" i="7"/>
  <c r="L40" i="7"/>
  <c r="L48" i="7"/>
  <c r="L38" i="7"/>
  <c r="L56" i="7"/>
  <c r="L44" i="7"/>
  <c r="L49" i="7"/>
  <c r="L47" i="7"/>
  <c r="L52" i="7"/>
  <c r="L51" i="7"/>
  <c r="L37" i="7"/>
  <c r="L43" i="7"/>
  <c r="AC952" i="18"/>
  <c r="AD952" i="18"/>
  <c r="AE952" i="18"/>
  <c r="AF952" i="18"/>
  <c r="AC953" i="18"/>
  <c r="AD953" i="18"/>
  <c r="AE953" i="18"/>
  <c r="AF953" i="18"/>
  <c r="AC954" i="18"/>
  <c r="AD954" i="18"/>
  <c r="AE954" i="18"/>
  <c r="AF954" i="18"/>
  <c r="AC955" i="18"/>
  <c r="AD955" i="18"/>
  <c r="AE955" i="18"/>
  <c r="AF955" i="18"/>
  <c r="AC956" i="18"/>
  <c r="AD956" i="18"/>
  <c r="AE956" i="18"/>
  <c r="AF956" i="18"/>
  <c r="AC957" i="18"/>
  <c r="AD957" i="18"/>
  <c r="AE957" i="18"/>
  <c r="AF957" i="18"/>
  <c r="AC958" i="18"/>
  <c r="AD958" i="18"/>
  <c r="AE958" i="18"/>
  <c r="AF958" i="18"/>
  <c r="AC959" i="18"/>
  <c r="AD959" i="18"/>
  <c r="AE959" i="18"/>
  <c r="AF959" i="18"/>
  <c r="AC960" i="18"/>
  <c r="AD960" i="18"/>
  <c r="AE960" i="18"/>
  <c r="AF960" i="18"/>
  <c r="AC961" i="18"/>
  <c r="AD961" i="18"/>
  <c r="AE961" i="18"/>
  <c r="AF961" i="18"/>
  <c r="AC962" i="18"/>
  <c r="AD962" i="18"/>
  <c r="AE962" i="18"/>
  <c r="AF962" i="18"/>
  <c r="AC963" i="18"/>
  <c r="AD963" i="18"/>
  <c r="AE963" i="18"/>
  <c r="AF963" i="18"/>
  <c r="AC964" i="18"/>
  <c r="AD964" i="18"/>
  <c r="AE964" i="18"/>
  <c r="AF964" i="18"/>
  <c r="AC965" i="18"/>
  <c r="AD965" i="18"/>
  <c r="AE965" i="18"/>
  <c r="AF965" i="18"/>
  <c r="AC966" i="18"/>
  <c r="AD966" i="18"/>
  <c r="AE966" i="18"/>
  <c r="AF966" i="18"/>
  <c r="AC967" i="18"/>
  <c r="AD967" i="18"/>
  <c r="AE967" i="18"/>
  <c r="AF967" i="18"/>
  <c r="AC968" i="18"/>
  <c r="AD968" i="18"/>
  <c r="AE968" i="18"/>
  <c r="AF968" i="18"/>
  <c r="AC969" i="18"/>
  <c r="AD969" i="18"/>
  <c r="AE969" i="18"/>
  <c r="AF969" i="18"/>
  <c r="AC970" i="18"/>
  <c r="AD970" i="18"/>
  <c r="AE970" i="18"/>
  <c r="AF970" i="18"/>
  <c r="AC971" i="18"/>
  <c r="AD971" i="18"/>
  <c r="AE971" i="18"/>
  <c r="AF971" i="18"/>
  <c r="AC972" i="18"/>
  <c r="AD972" i="18"/>
  <c r="AE972" i="18"/>
  <c r="AF972" i="18"/>
  <c r="AC973" i="18"/>
  <c r="AD973" i="18"/>
  <c r="AE973" i="18"/>
  <c r="AF973" i="18"/>
  <c r="AC974" i="18"/>
  <c r="AD974" i="18"/>
  <c r="AE974" i="18"/>
  <c r="AF974" i="18"/>
  <c r="AC975" i="18"/>
  <c r="AD975" i="18"/>
  <c r="AE975" i="18"/>
  <c r="AF975" i="18"/>
  <c r="AC976" i="18"/>
  <c r="AD976" i="18"/>
  <c r="AE976" i="18"/>
  <c r="AF976" i="18"/>
  <c r="AC977" i="18"/>
  <c r="AD977" i="18"/>
  <c r="AE977" i="18"/>
  <c r="AF977" i="18"/>
  <c r="AC978" i="18"/>
  <c r="AD978" i="18"/>
  <c r="AE978" i="18"/>
  <c r="AF978" i="18"/>
  <c r="AC979" i="18"/>
  <c r="AD979" i="18"/>
  <c r="AE979" i="18"/>
  <c r="AF979" i="18"/>
  <c r="AC980" i="18"/>
  <c r="AD980" i="18"/>
  <c r="AE980" i="18"/>
  <c r="AF980" i="18"/>
  <c r="AC981" i="18"/>
  <c r="AD981" i="18"/>
  <c r="AE981" i="18"/>
  <c r="AF981" i="18"/>
  <c r="AC982" i="18"/>
  <c r="AD982" i="18"/>
  <c r="AE982" i="18"/>
  <c r="AF982" i="18"/>
  <c r="AC983" i="18"/>
  <c r="AD983" i="18"/>
  <c r="AE983" i="18"/>
  <c r="AF983" i="18"/>
  <c r="AC984" i="18"/>
  <c r="AD984" i="18"/>
  <c r="AE984" i="18"/>
  <c r="AF984" i="18"/>
  <c r="AC985" i="18"/>
  <c r="AD985" i="18"/>
  <c r="AE985" i="18"/>
  <c r="AF985" i="18"/>
  <c r="AC986" i="18"/>
  <c r="AD986" i="18"/>
  <c r="AE986" i="18"/>
  <c r="AF986" i="18"/>
  <c r="AC987" i="18"/>
  <c r="AD987" i="18"/>
  <c r="AE987" i="18"/>
  <c r="AF987" i="18"/>
  <c r="AC988" i="18"/>
  <c r="AD988" i="18"/>
  <c r="AE988" i="18"/>
  <c r="AF988" i="18"/>
  <c r="AC989" i="18"/>
  <c r="AD989" i="18"/>
  <c r="AE989" i="18"/>
  <c r="AF989" i="18"/>
  <c r="AC990" i="18"/>
  <c r="AD990" i="18"/>
  <c r="AE990" i="18"/>
  <c r="AF990" i="18"/>
  <c r="AC991" i="18"/>
  <c r="AD991" i="18"/>
  <c r="AE991" i="18"/>
  <c r="AF991" i="18"/>
  <c r="AC992" i="18"/>
  <c r="AD992" i="18"/>
  <c r="AE992" i="18"/>
  <c r="AF992" i="18"/>
  <c r="AC993" i="18"/>
  <c r="AD993" i="18"/>
  <c r="AE993" i="18"/>
  <c r="AF993" i="18"/>
  <c r="AC994" i="18"/>
  <c r="AD994" i="18"/>
  <c r="AE994" i="18"/>
  <c r="AF994" i="18"/>
  <c r="AC995" i="18"/>
  <c r="AD995" i="18"/>
  <c r="AE995" i="18"/>
  <c r="AF995" i="18"/>
  <c r="AC996" i="18"/>
  <c r="AD996" i="18"/>
  <c r="AE996" i="18"/>
  <c r="AF996" i="18"/>
  <c r="AC997" i="18"/>
  <c r="AD997" i="18"/>
  <c r="AE997" i="18"/>
  <c r="AF997" i="18"/>
  <c r="AC998" i="18"/>
  <c r="AD998" i="18"/>
  <c r="AE998" i="18"/>
  <c r="AF998" i="18"/>
  <c r="AC999" i="18"/>
  <c r="AD999" i="18"/>
  <c r="AE999" i="18"/>
  <c r="AF999" i="18"/>
  <c r="AC1000" i="18"/>
  <c r="AD1000" i="18"/>
  <c r="AE1000" i="18"/>
  <c r="AF1000" i="18"/>
  <c r="AC1001" i="18"/>
  <c r="AD1001" i="18"/>
  <c r="AE1001" i="18"/>
  <c r="AF1001" i="18"/>
  <c r="AC1002" i="18"/>
  <c r="AD1002" i="18"/>
  <c r="AE1002" i="18"/>
  <c r="AF1002" i="18"/>
  <c r="AC1003" i="18"/>
  <c r="AD1003" i="18"/>
  <c r="AE1003" i="18"/>
  <c r="AF1003" i="18"/>
  <c r="AC1004" i="18"/>
  <c r="AD1004" i="18"/>
  <c r="AE1004" i="18"/>
  <c r="AF1004" i="18"/>
  <c r="AC1005" i="18"/>
  <c r="AD1005" i="18"/>
  <c r="AE1005" i="18"/>
  <c r="AF1005" i="18"/>
  <c r="AC1006" i="18"/>
  <c r="AD1006" i="18"/>
  <c r="AE1006" i="18"/>
  <c r="AF1006" i="18"/>
  <c r="AC1007" i="18"/>
  <c r="AD1007" i="18"/>
  <c r="AE1007" i="18"/>
  <c r="AF1007" i="18"/>
  <c r="AC1008" i="18"/>
  <c r="AD1008" i="18"/>
  <c r="AE1008" i="18"/>
  <c r="AF1008" i="18"/>
  <c r="AC1009" i="18"/>
  <c r="AD1009" i="18"/>
  <c r="AE1009" i="18"/>
  <c r="AF1009" i="18"/>
  <c r="AC1010" i="18"/>
  <c r="AD1010" i="18"/>
  <c r="AE1010" i="18"/>
  <c r="AF1010" i="18"/>
  <c r="AC1011" i="18"/>
  <c r="AD1011" i="18"/>
  <c r="AE1011" i="18"/>
  <c r="AF1011" i="18"/>
  <c r="AC1012" i="18"/>
  <c r="AD1012" i="18"/>
  <c r="AE1012" i="18"/>
  <c r="AF1012" i="18"/>
  <c r="AC1013" i="18"/>
  <c r="AD1013" i="18"/>
  <c r="AE1013" i="18"/>
  <c r="AF1013" i="18"/>
  <c r="AC1014" i="18"/>
  <c r="AD1014" i="18"/>
  <c r="AE1014" i="18"/>
  <c r="AF1014" i="18"/>
  <c r="AC1015" i="18"/>
  <c r="AD1015" i="18"/>
  <c r="AE1015" i="18"/>
  <c r="AF1015" i="18"/>
  <c r="AC1016" i="18"/>
  <c r="AD1016" i="18"/>
  <c r="AE1016" i="18"/>
  <c r="AF1016" i="18"/>
  <c r="AC1017" i="18"/>
  <c r="AD1017" i="18"/>
  <c r="AE1017" i="18"/>
  <c r="AF1017" i="18"/>
  <c r="AC1018" i="18"/>
  <c r="AD1018" i="18"/>
  <c r="AE1018" i="18"/>
  <c r="AF1018" i="18"/>
  <c r="AC1019" i="18"/>
  <c r="AD1019" i="18"/>
  <c r="AE1019" i="18"/>
  <c r="AF1019" i="18"/>
  <c r="AC1020" i="18"/>
  <c r="AD1020" i="18"/>
  <c r="AE1020" i="18"/>
  <c r="AF1020" i="18"/>
  <c r="AC1021" i="18"/>
  <c r="AD1021" i="18"/>
  <c r="AE1021" i="18"/>
  <c r="AF1021" i="18"/>
  <c r="AC1022" i="18"/>
  <c r="AD1022" i="18"/>
  <c r="AE1022" i="18"/>
  <c r="AF1022" i="18"/>
  <c r="AC1023" i="18"/>
  <c r="AD1023" i="18"/>
  <c r="AE1023" i="18"/>
  <c r="AF1023" i="18"/>
  <c r="AC1024" i="18"/>
  <c r="AD1024" i="18"/>
  <c r="AE1024" i="18"/>
  <c r="AF1024" i="18"/>
  <c r="AC1025" i="18"/>
  <c r="AD1025" i="18"/>
  <c r="AE1025" i="18"/>
  <c r="AF1025" i="18"/>
  <c r="AC1026" i="18"/>
  <c r="AD1026" i="18"/>
  <c r="AE1026" i="18"/>
  <c r="AF1026" i="18"/>
  <c r="AC1027" i="18"/>
  <c r="AD1027" i="18"/>
  <c r="AE1027" i="18"/>
  <c r="AF1027" i="18"/>
  <c r="AC1028" i="18"/>
  <c r="AD1028" i="18"/>
  <c r="AE1028" i="18"/>
  <c r="AF1028" i="18"/>
  <c r="AC1029" i="18"/>
  <c r="AD1029" i="18"/>
  <c r="AE1029" i="18"/>
  <c r="AF1029" i="18"/>
  <c r="AC1030" i="18"/>
  <c r="AD1030" i="18"/>
  <c r="AE1030" i="18"/>
  <c r="AF1030" i="18"/>
  <c r="AC1031" i="18"/>
  <c r="AD1031" i="18"/>
  <c r="AE1031" i="18"/>
  <c r="AF1031" i="18"/>
  <c r="AC1032" i="18"/>
  <c r="AD1032" i="18"/>
  <c r="AE1032" i="18"/>
  <c r="AF1032" i="18"/>
  <c r="AC1033" i="18"/>
  <c r="AD1033" i="18"/>
  <c r="AE1033" i="18"/>
  <c r="AF1033" i="18"/>
  <c r="AC1034" i="18"/>
  <c r="AD1034" i="18"/>
  <c r="AE1034" i="18"/>
  <c r="AF1034" i="18"/>
  <c r="AC1035" i="18"/>
  <c r="AD1035" i="18"/>
  <c r="AE1035" i="18"/>
  <c r="AF1035" i="18"/>
  <c r="AC1036" i="18"/>
  <c r="AD1036" i="18"/>
  <c r="AE1036" i="18"/>
  <c r="AF1036" i="18"/>
  <c r="AC1037" i="18"/>
  <c r="AD1037" i="18"/>
  <c r="AE1037" i="18"/>
  <c r="AF1037" i="18"/>
  <c r="AC1038" i="18"/>
  <c r="AD1038" i="18"/>
  <c r="AE1038" i="18"/>
  <c r="AF1038" i="18"/>
  <c r="AC1039" i="18"/>
  <c r="AD1039" i="18"/>
  <c r="AE1039" i="18"/>
  <c r="AF1039" i="18"/>
  <c r="AC1040" i="18"/>
  <c r="AD1040" i="18"/>
  <c r="AE1040" i="18"/>
  <c r="AF1040" i="18"/>
  <c r="AC1041" i="18"/>
  <c r="AD1041" i="18"/>
  <c r="AE1041" i="18"/>
  <c r="AF1041" i="18"/>
  <c r="AC1042" i="18"/>
  <c r="AD1042" i="18"/>
  <c r="AE1042" i="18"/>
  <c r="AF1042" i="18"/>
  <c r="AC1043" i="18"/>
  <c r="AD1043" i="18"/>
  <c r="AE1043" i="18"/>
  <c r="AF1043" i="18"/>
  <c r="AC1044" i="18"/>
  <c r="AD1044" i="18"/>
  <c r="AE1044" i="18"/>
  <c r="AF1044" i="18"/>
  <c r="AC1045" i="18"/>
  <c r="AD1045" i="18"/>
  <c r="AE1045" i="18"/>
  <c r="AF1045" i="18"/>
  <c r="AC1046" i="18"/>
  <c r="AD1046" i="18"/>
  <c r="AE1046" i="18"/>
  <c r="AF1046" i="18"/>
  <c r="AC1047" i="18"/>
  <c r="AD1047" i="18"/>
  <c r="AE1047" i="18"/>
  <c r="AF1047" i="18"/>
  <c r="AC1048" i="18"/>
  <c r="AD1048" i="18"/>
  <c r="AE1048" i="18"/>
  <c r="AF1048" i="18"/>
  <c r="AC1049" i="18"/>
  <c r="AD1049" i="18"/>
  <c r="AE1049" i="18"/>
  <c r="AF1049" i="18"/>
  <c r="AC1050" i="18"/>
  <c r="AD1050" i="18"/>
  <c r="AE1050" i="18"/>
  <c r="AF1050" i="18"/>
  <c r="AC1051" i="18"/>
  <c r="AD1051" i="18"/>
  <c r="AE1051" i="18"/>
  <c r="AF1051" i="18"/>
  <c r="AC1052" i="18"/>
  <c r="AD1052" i="18"/>
  <c r="AE1052" i="18"/>
  <c r="AF1052" i="18"/>
  <c r="AC1053" i="18"/>
  <c r="AD1053" i="18"/>
  <c r="AE1053" i="18"/>
  <c r="AF1053" i="18"/>
  <c r="AC1054" i="18"/>
  <c r="AD1054" i="18"/>
  <c r="AE1054" i="18"/>
  <c r="AF1054" i="18"/>
  <c r="AC1055" i="18"/>
  <c r="AD1055" i="18"/>
  <c r="AE1055" i="18"/>
  <c r="AF1055" i="18"/>
  <c r="AC1056" i="18"/>
  <c r="AD1056" i="18"/>
  <c r="AE1056" i="18"/>
  <c r="AF1056" i="18"/>
  <c r="AC1057" i="18"/>
  <c r="AD1057" i="18"/>
  <c r="AE1057" i="18"/>
  <c r="AF1057" i="18"/>
  <c r="AC1058" i="18"/>
  <c r="AD1058" i="18"/>
  <c r="AE1058" i="18"/>
  <c r="AF1058" i="18"/>
  <c r="AC1059" i="18"/>
  <c r="AD1059" i="18"/>
  <c r="AE1059" i="18"/>
  <c r="AF1059" i="18"/>
  <c r="AC1060" i="18"/>
  <c r="AD1060" i="18"/>
  <c r="AE1060" i="18"/>
  <c r="AF1060" i="18"/>
  <c r="AC1061" i="18"/>
  <c r="AD1061" i="18"/>
  <c r="AE1061" i="18"/>
  <c r="AF1061" i="18"/>
  <c r="AC1062" i="18"/>
  <c r="AD1062" i="18"/>
  <c r="AE1062" i="18"/>
  <c r="AF1062" i="18"/>
  <c r="AC1063" i="18"/>
  <c r="AD1063" i="18"/>
  <c r="AE1063" i="18"/>
  <c r="AF1063" i="18"/>
  <c r="AC1064" i="18"/>
  <c r="AD1064" i="18"/>
  <c r="AE1064" i="18"/>
  <c r="AF1064" i="18"/>
  <c r="AC1065" i="18"/>
  <c r="AD1065" i="18"/>
  <c r="AE1065" i="18"/>
  <c r="AF1065" i="18"/>
  <c r="AC1066" i="18"/>
  <c r="AD1066" i="18"/>
  <c r="AE1066" i="18"/>
  <c r="AF1066" i="18"/>
  <c r="AC1067" i="18"/>
  <c r="AD1067" i="18"/>
  <c r="AE1067" i="18"/>
  <c r="AF1067" i="18"/>
  <c r="AC1068" i="18"/>
  <c r="AD1068" i="18"/>
  <c r="AE1068" i="18"/>
  <c r="AF1068" i="18"/>
  <c r="AC1069" i="18"/>
  <c r="AD1069" i="18"/>
  <c r="AE1069" i="18"/>
  <c r="AF1069" i="18"/>
  <c r="AC1070" i="18"/>
  <c r="AD1070" i="18"/>
  <c r="AE1070" i="18"/>
  <c r="AF1070" i="18"/>
  <c r="AC1071" i="18"/>
  <c r="AD1071" i="18"/>
  <c r="AE1071" i="18"/>
  <c r="AF1071" i="18"/>
  <c r="AC1072" i="18"/>
  <c r="AD1072" i="18"/>
  <c r="AE1072" i="18"/>
  <c r="AF1072" i="18"/>
  <c r="AC1073" i="18"/>
  <c r="AD1073" i="18"/>
  <c r="AE1073" i="18"/>
  <c r="AF1073" i="18"/>
  <c r="AC1074" i="18"/>
  <c r="AD1074" i="18"/>
  <c r="AE1074" i="18"/>
  <c r="AF1074" i="18"/>
  <c r="AC1075" i="18"/>
  <c r="AD1075" i="18"/>
  <c r="AE1075" i="18"/>
  <c r="AF1075" i="18"/>
  <c r="AC1076" i="18"/>
  <c r="AD1076" i="18"/>
  <c r="AE1076" i="18"/>
  <c r="AF1076" i="18"/>
  <c r="AC1077" i="18"/>
  <c r="AD1077" i="18"/>
  <c r="AE1077" i="18"/>
  <c r="AF1077" i="18"/>
  <c r="AC1078" i="18"/>
  <c r="AD1078" i="18"/>
  <c r="AE1078" i="18"/>
  <c r="AF1078" i="18"/>
  <c r="AC1079" i="18"/>
  <c r="AD1079" i="18"/>
  <c r="AE1079" i="18"/>
  <c r="AF1079" i="18"/>
  <c r="AC1080" i="18"/>
  <c r="AD1080" i="18"/>
  <c r="AE1080" i="18"/>
  <c r="AF1080" i="18"/>
  <c r="AC1081" i="18"/>
  <c r="AD1081" i="18"/>
  <c r="AE1081" i="18"/>
  <c r="AF1081" i="18"/>
  <c r="AC1082" i="18"/>
  <c r="AD1082" i="18"/>
  <c r="AE1082" i="18"/>
  <c r="AF1082" i="18"/>
  <c r="AC1083" i="18"/>
  <c r="AD1083" i="18"/>
  <c r="AE1083" i="18"/>
  <c r="AF1083" i="18"/>
  <c r="AC1084" i="18"/>
  <c r="AD1084" i="18"/>
  <c r="AE1084" i="18"/>
  <c r="AF1084" i="18"/>
  <c r="AC1085" i="18"/>
  <c r="AD1085" i="18"/>
  <c r="AE1085" i="18"/>
  <c r="AF1085" i="18"/>
  <c r="AC1086" i="18"/>
  <c r="AD1086" i="18"/>
  <c r="AE1086" i="18"/>
  <c r="AF1086" i="18"/>
  <c r="AC1087" i="18"/>
  <c r="AD1087" i="18"/>
  <c r="AE1087" i="18"/>
  <c r="AF1087" i="18"/>
  <c r="AC1088" i="18"/>
  <c r="AD1088" i="18"/>
  <c r="AE1088" i="18"/>
  <c r="AF1088" i="18"/>
  <c r="AC1089" i="18"/>
  <c r="AD1089" i="18"/>
  <c r="AE1089" i="18"/>
  <c r="AF1089" i="18"/>
  <c r="AC1090" i="18"/>
  <c r="AD1090" i="18"/>
  <c r="AE1090" i="18"/>
  <c r="AF1090" i="18"/>
  <c r="AC1091" i="18"/>
  <c r="AD1091" i="18"/>
  <c r="AE1091" i="18"/>
  <c r="AF1091" i="18"/>
  <c r="AC1092" i="18"/>
  <c r="AD1092" i="18"/>
  <c r="AE1092" i="18"/>
  <c r="AF1092" i="18"/>
  <c r="AC1093" i="18"/>
  <c r="AD1093" i="18"/>
  <c r="AE1093" i="18"/>
  <c r="AF1093" i="18"/>
  <c r="AC1094" i="18"/>
  <c r="AD1094" i="18"/>
  <c r="AE1094" i="18"/>
  <c r="AF1094" i="18"/>
  <c r="AC1095" i="18"/>
  <c r="AD1095" i="18"/>
  <c r="AE1095" i="18"/>
  <c r="AF1095" i="18"/>
  <c r="AC1096" i="18"/>
  <c r="AD1096" i="18"/>
  <c r="AE1096" i="18"/>
  <c r="AF1096" i="18"/>
  <c r="AC1097" i="18"/>
  <c r="AD1097" i="18"/>
  <c r="AE1097" i="18"/>
  <c r="AF1097" i="18"/>
  <c r="AC1098" i="18"/>
  <c r="AD1098" i="18"/>
  <c r="AE1098" i="18"/>
  <c r="AF1098" i="18"/>
  <c r="AC1099" i="18"/>
  <c r="AD1099" i="18"/>
  <c r="AE1099" i="18"/>
  <c r="AF1099" i="18"/>
  <c r="AC1100" i="18"/>
  <c r="AD1100" i="18"/>
  <c r="AE1100" i="18"/>
  <c r="AF1100" i="18"/>
  <c r="AC1101" i="18"/>
  <c r="AD1101" i="18"/>
  <c r="AE1101" i="18"/>
  <c r="AF1101" i="18"/>
  <c r="AC1102" i="18"/>
  <c r="AD1102" i="18"/>
  <c r="AE1102" i="18"/>
  <c r="AF1102" i="18"/>
  <c r="AC1103" i="18"/>
  <c r="AD1103" i="18"/>
  <c r="AE1103" i="18"/>
  <c r="AF1103" i="18"/>
  <c r="AC1104" i="18"/>
  <c r="AD1104" i="18"/>
  <c r="AE1104" i="18"/>
  <c r="AF1104" i="18"/>
  <c r="AC1105" i="18"/>
  <c r="AD1105" i="18"/>
  <c r="AE1105" i="18"/>
  <c r="AF1105" i="18"/>
  <c r="AC1106" i="18"/>
  <c r="AD1106" i="18"/>
  <c r="AE1106" i="18"/>
  <c r="AF1106" i="18"/>
  <c r="AC1107" i="18"/>
  <c r="AD1107" i="18"/>
  <c r="AE1107" i="18"/>
  <c r="AF1107" i="18"/>
  <c r="AC1108" i="18"/>
  <c r="AD1108" i="18"/>
  <c r="AE1108" i="18"/>
  <c r="AF1108" i="18"/>
  <c r="AC1109" i="18"/>
  <c r="AD1109" i="18"/>
  <c r="AE1109" i="18"/>
  <c r="AF1109" i="18"/>
  <c r="AC1110" i="18"/>
  <c r="AD1110" i="18"/>
  <c r="AE1110" i="18"/>
  <c r="AF1110" i="18"/>
  <c r="AC1111" i="18"/>
  <c r="AD1111" i="18"/>
  <c r="AE1111" i="18"/>
  <c r="AF1111" i="18"/>
  <c r="AC1112" i="18"/>
  <c r="AD1112" i="18"/>
  <c r="AE1112" i="18"/>
  <c r="AF1112" i="18"/>
  <c r="AC1113" i="18"/>
  <c r="AD1113" i="18"/>
  <c r="AE1113" i="18"/>
  <c r="AF1113" i="18"/>
  <c r="AC1114" i="18"/>
  <c r="AD1114" i="18"/>
  <c r="AE1114" i="18"/>
  <c r="AF1114" i="18"/>
  <c r="AC1115" i="18"/>
  <c r="AD1115" i="18"/>
  <c r="AE1115" i="18"/>
  <c r="AF1115" i="18"/>
  <c r="AC1116" i="18"/>
  <c r="AD1116" i="18"/>
  <c r="AE1116" i="18"/>
  <c r="AF1116" i="18"/>
  <c r="AC1117" i="18"/>
  <c r="AD1117" i="18"/>
  <c r="AE1117" i="18"/>
  <c r="AF1117" i="18"/>
  <c r="AC1118" i="18"/>
  <c r="AD1118" i="18"/>
  <c r="AE1118" i="18"/>
  <c r="AF1118" i="18"/>
  <c r="AC1119" i="18"/>
  <c r="AD1119" i="18"/>
  <c r="AE1119" i="18"/>
  <c r="AF1119" i="18"/>
  <c r="AC1120" i="18"/>
  <c r="AD1120" i="18"/>
  <c r="AE1120" i="18"/>
  <c r="AF1120" i="18"/>
  <c r="AC1121" i="18"/>
  <c r="AD1121" i="18"/>
  <c r="AE1121" i="18"/>
  <c r="AF1121" i="18"/>
  <c r="AC1122" i="18"/>
  <c r="AD1122" i="18"/>
  <c r="AE1122" i="18"/>
  <c r="AF1122" i="18"/>
  <c r="AC1123" i="18"/>
  <c r="AD1123" i="18"/>
  <c r="AE1123" i="18"/>
  <c r="AF1123" i="18"/>
  <c r="AC1124" i="18"/>
  <c r="AD1124" i="18"/>
  <c r="AE1124" i="18"/>
  <c r="AF1124" i="18"/>
  <c r="AC1125" i="18"/>
  <c r="AD1125" i="18"/>
  <c r="AE1125" i="18"/>
  <c r="AF1125" i="18"/>
  <c r="AC1126" i="18"/>
  <c r="AD1126" i="18"/>
  <c r="AE1126" i="18"/>
  <c r="AF1126" i="18"/>
  <c r="AC1127" i="18"/>
  <c r="AD1127" i="18"/>
  <c r="AE1127" i="18"/>
  <c r="AF1127" i="18"/>
  <c r="AC1128" i="18"/>
  <c r="AD1128" i="18"/>
  <c r="AE1128" i="18"/>
  <c r="AF1128" i="18"/>
  <c r="AC1129" i="18"/>
  <c r="AD1129" i="18"/>
  <c r="AE1129" i="18"/>
  <c r="AF1129" i="18"/>
  <c r="AC1130" i="18"/>
  <c r="AD1130" i="18"/>
  <c r="AE1130" i="18"/>
  <c r="AF1130" i="18"/>
  <c r="AC1131" i="18"/>
  <c r="AD1131" i="18"/>
  <c r="AE1131" i="18"/>
  <c r="AF1131" i="18"/>
  <c r="AC1132" i="18"/>
  <c r="AD1132" i="18"/>
  <c r="AE1132" i="18"/>
  <c r="AF1132" i="18"/>
  <c r="AC1133" i="18"/>
  <c r="AD1133" i="18"/>
  <c r="AE1133" i="18"/>
  <c r="AF1133" i="18"/>
  <c r="AC1134" i="18"/>
  <c r="AD1134" i="18"/>
  <c r="AE1134" i="18"/>
  <c r="AF1134" i="18"/>
  <c r="AC1135" i="18"/>
  <c r="AD1135" i="18"/>
  <c r="AE1135" i="18"/>
  <c r="AF1135" i="18"/>
  <c r="AC1136" i="18"/>
  <c r="AD1136" i="18"/>
  <c r="AE1136" i="18"/>
  <c r="AF1136" i="18"/>
  <c r="AC1137" i="18"/>
  <c r="AD1137" i="18"/>
  <c r="AE1137" i="18"/>
  <c r="AF1137" i="18"/>
  <c r="AC1138" i="18"/>
  <c r="AD1138" i="18"/>
  <c r="AE1138" i="18"/>
  <c r="AF1138" i="18"/>
  <c r="AC1139" i="18"/>
  <c r="AD1139" i="18"/>
  <c r="AE1139" i="18"/>
  <c r="AF1139" i="18"/>
  <c r="AC1140" i="18"/>
  <c r="AD1140" i="18"/>
  <c r="AE1140" i="18"/>
  <c r="AF1140" i="18"/>
  <c r="AC1141" i="18"/>
  <c r="AD1141" i="18"/>
  <c r="AE1141" i="18"/>
  <c r="AF1141" i="18"/>
  <c r="AC1142" i="18"/>
  <c r="AD1142" i="18"/>
  <c r="AE1142" i="18"/>
  <c r="AF1142" i="18"/>
  <c r="AC1143" i="18"/>
  <c r="AD1143" i="18"/>
  <c r="AE1143" i="18"/>
  <c r="AF1143" i="18"/>
  <c r="AC1144" i="18"/>
  <c r="AD1144" i="18"/>
  <c r="AE1144" i="18"/>
  <c r="AF1144" i="18"/>
  <c r="AC1145" i="18"/>
  <c r="AD1145" i="18"/>
  <c r="AE1145" i="18"/>
  <c r="AF1145" i="18"/>
  <c r="AC1146" i="18"/>
  <c r="AD1146" i="18"/>
  <c r="AE1146" i="18"/>
  <c r="AF1146" i="18"/>
  <c r="AC1147" i="18"/>
  <c r="AD1147" i="18"/>
  <c r="AE1147" i="18"/>
  <c r="AF1147" i="18"/>
  <c r="AC1148" i="18"/>
  <c r="AD1148" i="18"/>
  <c r="AE1148" i="18"/>
  <c r="AF1148" i="18"/>
  <c r="AC1149" i="18"/>
  <c r="AD1149" i="18"/>
  <c r="AE1149" i="18"/>
  <c r="AF1149" i="18"/>
  <c r="AC1150" i="18"/>
  <c r="AD1150" i="18"/>
  <c r="AE1150" i="18"/>
  <c r="AF1150" i="18"/>
  <c r="AC1151" i="18"/>
  <c r="AD1151" i="18"/>
  <c r="AE1151" i="18"/>
  <c r="AF1151" i="18"/>
  <c r="AC1152" i="18"/>
  <c r="AD1152" i="18"/>
  <c r="AE1152" i="18"/>
  <c r="AF1152" i="18"/>
  <c r="AC1153" i="18"/>
  <c r="AD1153" i="18"/>
  <c r="AE1153" i="18"/>
  <c r="AF1153" i="18"/>
  <c r="AC1154" i="18"/>
  <c r="AD1154" i="18"/>
  <c r="AE1154" i="18"/>
  <c r="AF1154" i="18"/>
  <c r="AC1155" i="18"/>
  <c r="AD1155" i="18"/>
  <c r="AE1155" i="18"/>
  <c r="AF1155" i="18"/>
  <c r="AC1156" i="18"/>
  <c r="AD1156" i="18"/>
  <c r="AE1156" i="18"/>
  <c r="AF1156" i="18"/>
  <c r="AC1157" i="18"/>
  <c r="AD1157" i="18"/>
  <c r="AE1157" i="18"/>
  <c r="AF1157" i="18"/>
  <c r="AC1158" i="18"/>
  <c r="AD1158" i="18"/>
  <c r="AE1158" i="18"/>
  <c r="AF1158" i="18"/>
  <c r="AC1159" i="18"/>
  <c r="AD1159" i="18"/>
  <c r="AE1159" i="18"/>
  <c r="AF1159" i="18"/>
  <c r="AC1160" i="18"/>
  <c r="AD1160" i="18"/>
  <c r="AE1160" i="18"/>
  <c r="AF1160" i="18"/>
  <c r="AC1161" i="18"/>
  <c r="AD1161" i="18"/>
  <c r="AE1161" i="18"/>
  <c r="AF1161" i="18"/>
  <c r="AC1162" i="18"/>
  <c r="AD1162" i="18"/>
  <c r="AE1162" i="18"/>
  <c r="AF1162" i="18"/>
  <c r="AC1163" i="18"/>
  <c r="AD1163" i="18"/>
  <c r="AE1163" i="18"/>
  <c r="AF1163" i="18"/>
  <c r="AC1164" i="18"/>
  <c r="AD1164" i="18"/>
  <c r="AE1164" i="18"/>
  <c r="AF1164" i="18"/>
  <c r="AC1165" i="18"/>
  <c r="AD1165" i="18"/>
  <c r="AE1165" i="18"/>
  <c r="AF1165" i="18"/>
  <c r="AC1166" i="18"/>
  <c r="AD1166" i="18"/>
  <c r="AE1166" i="18"/>
  <c r="AF1166" i="18"/>
  <c r="AC1167" i="18"/>
  <c r="AD1167" i="18"/>
  <c r="AE1167" i="18"/>
  <c r="AF1167" i="18"/>
  <c r="AC1168" i="18"/>
  <c r="AD1168" i="18"/>
  <c r="AE1168" i="18"/>
  <c r="AF1168" i="18"/>
  <c r="AC1169" i="18"/>
  <c r="AD1169" i="18"/>
  <c r="AE1169" i="18"/>
  <c r="AF1169" i="18"/>
  <c r="AC1170" i="18"/>
  <c r="AD1170" i="18"/>
  <c r="AE1170" i="18"/>
  <c r="AF1170" i="18"/>
  <c r="AC1171" i="18"/>
  <c r="AD1171" i="18"/>
  <c r="AE1171" i="18"/>
  <c r="AF1171" i="18"/>
  <c r="AC1172" i="18"/>
  <c r="AD1172" i="18"/>
  <c r="AE1172" i="18"/>
  <c r="AF1172" i="18"/>
  <c r="AC1173" i="18"/>
  <c r="AD1173" i="18"/>
  <c r="AE1173" i="18"/>
  <c r="AF1173" i="18"/>
  <c r="AC1174" i="18"/>
  <c r="AD1174" i="18"/>
  <c r="AE1174" i="18"/>
  <c r="AF1174" i="18"/>
  <c r="AC1175" i="18"/>
  <c r="AD1175" i="18"/>
  <c r="AE1175" i="18"/>
  <c r="AF1175" i="18"/>
  <c r="AC1176" i="18"/>
  <c r="AD1176" i="18"/>
  <c r="AE1176" i="18"/>
  <c r="AF1176" i="18"/>
  <c r="AC1177" i="18"/>
  <c r="AD1177" i="18"/>
  <c r="AE1177" i="18"/>
  <c r="AF1177" i="18"/>
  <c r="AC1178" i="18"/>
  <c r="AD1178" i="18"/>
  <c r="AE1178" i="18"/>
  <c r="AF1178" i="18"/>
  <c r="AC1179" i="18"/>
  <c r="AD1179" i="18"/>
  <c r="AE1179" i="18"/>
  <c r="AF1179" i="18"/>
  <c r="AC1180" i="18"/>
  <c r="AD1180" i="18"/>
  <c r="AE1180" i="18"/>
  <c r="AF1180" i="18"/>
  <c r="AC1181" i="18"/>
  <c r="AD1181" i="18"/>
  <c r="AE1181" i="18"/>
  <c r="AF1181" i="18"/>
  <c r="AC1182" i="18"/>
  <c r="AD1182" i="18"/>
  <c r="AE1182" i="18"/>
  <c r="AF1182" i="18"/>
  <c r="AC1183" i="18"/>
  <c r="AD1183" i="18"/>
  <c r="AE1183" i="18"/>
  <c r="AF1183" i="18"/>
  <c r="AC1184" i="18"/>
  <c r="AD1184" i="18"/>
  <c r="AE1184" i="18"/>
  <c r="AF1184" i="18"/>
  <c r="AC1185" i="18"/>
  <c r="AD1185" i="18"/>
  <c r="AE1185" i="18"/>
  <c r="AF1185" i="18"/>
  <c r="AC1186" i="18"/>
  <c r="AD1186" i="18"/>
  <c r="AE1186" i="18"/>
  <c r="AF1186" i="18"/>
  <c r="AC1187" i="18"/>
  <c r="AD1187" i="18"/>
  <c r="AE1187" i="18"/>
  <c r="AF1187" i="18"/>
  <c r="AC1188" i="18"/>
  <c r="AD1188" i="18"/>
  <c r="AE1188" i="18"/>
  <c r="AF1188" i="18"/>
  <c r="AC1189" i="18"/>
  <c r="AD1189" i="18"/>
  <c r="AE1189" i="18"/>
  <c r="AF1189" i="18"/>
  <c r="AC1190" i="18"/>
  <c r="AD1190" i="18"/>
  <c r="AE1190" i="18"/>
  <c r="AF1190" i="18"/>
  <c r="AC1191" i="18"/>
  <c r="AD1191" i="18"/>
  <c r="AE1191" i="18"/>
  <c r="AF1191" i="18"/>
  <c r="AC1192" i="18"/>
  <c r="AD1192" i="18"/>
  <c r="AE1192" i="18"/>
  <c r="AF1192" i="18"/>
  <c r="AC1193" i="18"/>
  <c r="AD1193" i="18"/>
  <c r="AE1193" i="18"/>
  <c r="AF1193" i="18"/>
  <c r="AC1194" i="18"/>
  <c r="AD1194" i="18"/>
  <c r="AE1194" i="18"/>
  <c r="AF1194" i="18"/>
  <c r="AC1195" i="18"/>
  <c r="AD1195" i="18"/>
  <c r="AE1195" i="18"/>
  <c r="AF1195" i="18"/>
  <c r="AC1196" i="18"/>
  <c r="AD1196" i="18"/>
  <c r="AE1196" i="18"/>
  <c r="AF1196" i="18"/>
  <c r="AC1197" i="18"/>
  <c r="AD1197" i="18"/>
  <c r="AE1197" i="18"/>
  <c r="AF1197" i="18"/>
  <c r="AC1198" i="18"/>
  <c r="AD1198" i="18"/>
  <c r="AE1198" i="18"/>
  <c r="AF1198" i="18"/>
  <c r="AC1199" i="18"/>
  <c r="AD1199" i="18"/>
  <c r="AE1199" i="18"/>
  <c r="AF1199" i="18"/>
  <c r="AC1200" i="18"/>
  <c r="AD1200" i="18"/>
  <c r="AE1200" i="18"/>
  <c r="AF1200" i="18"/>
  <c r="AC1201" i="18"/>
  <c r="AD1201" i="18"/>
  <c r="AE1201" i="18"/>
  <c r="AF1201" i="18"/>
  <c r="AC1202" i="18"/>
  <c r="AD1202" i="18"/>
  <c r="AE1202" i="18"/>
  <c r="AF1202" i="18"/>
  <c r="AC1203" i="18"/>
  <c r="AD1203" i="18"/>
  <c r="AE1203" i="18"/>
  <c r="AF1203" i="18"/>
  <c r="AC1204" i="18"/>
  <c r="AD1204" i="18"/>
  <c r="AE1204" i="18"/>
  <c r="AF1204" i="18"/>
  <c r="AC1205" i="18"/>
  <c r="AD1205" i="18"/>
  <c r="AE1205" i="18"/>
  <c r="AF1205" i="18"/>
  <c r="AC1206" i="18"/>
  <c r="AD1206" i="18"/>
  <c r="AE1206" i="18"/>
  <c r="AF1206" i="18"/>
  <c r="AC1207" i="18"/>
  <c r="AD1207" i="18"/>
  <c r="AE1207" i="18"/>
  <c r="AF1207" i="18"/>
  <c r="AC1208" i="18"/>
  <c r="AD1208" i="18"/>
  <c r="AE1208" i="18"/>
  <c r="AF1208" i="18"/>
  <c r="AC1209" i="18"/>
  <c r="AD1209" i="18"/>
  <c r="AE1209" i="18"/>
  <c r="AF1209" i="18"/>
  <c r="AC1210" i="18"/>
  <c r="AD1210" i="18"/>
  <c r="AE1210" i="18"/>
  <c r="AF1210" i="18"/>
  <c r="AC1211" i="18"/>
  <c r="AD1211" i="18"/>
  <c r="AE1211" i="18"/>
  <c r="AF1211" i="18"/>
  <c r="AC1212" i="18"/>
  <c r="AD1212" i="18"/>
  <c r="AE1212" i="18"/>
  <c r="AF1212" i="18"/>
  <c r="AC1213" i="18"/>
  <c r="AD1213" i="18"/>
  <c r="AE1213" i="18"/>
  <c r="AF1213" i="18"/>
  <c r="AC1214" i="18"/>
  <c r="AD1214" i="18"/>
  <c r="AE1214" i="18"/>
  <c r="AF1214" i="18"/>
  <c r="AC1215" i="18"/>
  <c r="AD1215" i="18"/>
  <c r="AE1215" i="18"/>
  <c r="AF1215" i="18"/>
  <c r="AC1216" i="18"/>
  <c r="AD1216" i="18"/>
  <c r="AE1216" i="18"/>
  <c r="AF1216" i="18"/>
  <c r="AC1217" i="18"/>
  <c r="AD1217" i="18"/>
  <c r="AE1217" i="18"/>
  <c r="AF1217" i="18"/>
  <c r="AC1218" i="18"/>
  <c r="AD1218" i="18"/>
  <c r="AE1218" i="18"/>
  <c r="AF1218" i="18"/>
  <c r="AC1219" i="18"/>
  <c r="AD1219" i="18"/>
  <c r="AE1219" i="18"/>
  <c r="AF1219" i="18"/>
  <c r="AC1220" i="18"/>
  <c r="AD1220" i="18"/>
  <c r="AE1220" i="18"/>
  <c r="AF1220" i="18"/>
  <c r="AC1221" i="18"/>
  <c r="AD1221" i="18"/>
  <c r="AE1221" i="18"/>
  <c r="AF1221" i="18"/>
  <c r="AC1222" i="18"/>
  <c r="AD1222" i="18"/>
  <c r="AE1222" i="18"/>
  <c r="AF1222" i="18"/>
  <c r="AC1223" i="18"/>
  <c r="AD1223" i="18"/>
  <c r="AE1223" i="18"/>
  <c r="AF1223" i="18"/>
  <c r="AC1224" i="18"/>
  <c r="AD1224" i="18"/>
  <c r="AE1224" i="18"/>
  <c r="AF1224" i="18"/>
  <c r="AC1225" i="18"/>
  <c r="AD1225" i="18"/>
  <c r="AE1225" i="18"/>
  <c r="AF1225" i="18"/>
  <c r="AC1226" i="18"/>
  <c r="AD1226" i="18"/>
  <c r="AE1226" i="18"/>
  <c r="AF1226" i="18"/>
  <c r="AC1227" i="18"/>
  <c r="AD1227" i="18"/>
  <c r="AE1227" i="18"/>
  <c r="AF1227" i="18"/>
  <c r="AC1228" i="18"/>
  <c r="AD1228" i="18"/>
  <c r="AE1228" i="18"/>
  <c r="AF1228" i="18"/>
  <c r="AC1229" i="18"/>
  <c r="AD1229" i="18"/>
  <c r="AE1229" i="18"/>
  <c r="AF1229" i="18"/>
  <c r="AC1230" i="18"/>
  <c r="AD1230" i="18"/>
  <c r="AE1230" i="18"/>
  <c r="AF1230" i="18"/>
  <c r="AC1231" i="18"/>
  <c r="AD1231" i="18"/>
  <c r="AE1231" i="18"/>
  <c r="AF1231" i="18"/>
  <c r="AC1232" i="18"/>
  <c r="AD1232" i="18"/>
  <c r="AE1232" i="18"/>
  <c r="AF1232" i="18"/>
  <c r="AC1233" i="18"/>
  <c r="AD1233" i="18"/>
  <c r="AE1233" i="18"/>
  <c r="AF1233" i="18"/>
  <c r="AC1234" i="18"/>
  <c r="AD1234" i="18"/>
  <c r="AE1234" i="18"/>
  <c r="AF1234" i="18"/>
  <c r="AC1235" i="18"/>
  <c r="AD1235" i="18"/>
  <c r="AE1235" i="18"/>
  <c r="AF1235" i="18"/>
  <c r="AC1236" i="18"/>
  <c r="AD1236" i="18"/>
  <c r="AE1236" i="18"/>
  <c r="AF1236" i="18"/>
  <c r="AC1237" i="18"/>
  <c r="AD1237" i="18"/>
  <c r="AE1237" i="18"/>
  <c r="AF1237" i="18"/>
  <c r="AC1238" i="18"/>
  <c r="AD1238" i="18"/>
  <c r="AE1238" i="18"/>
  <c r="AF1238" i="18"/>
  <c r="AC1239" i="18"/>
  <c r="AD1239" i="18"/>
  <c r="AE1239" i="18"/>
  <c r="AF1239" i="18"/>
  <c r="AC1240" i="18"/>
  <c r="AD1240" i="18"/>
  <c r="AE1240" i="18"/>
  <c r="AF1240" i="18"/>
  <c r="AC1241" i="18"/>
  <c r="AD1241" i="18"/>
  <c r="AE1241" i="18"/>
  <c r="AF1241" i="18"/>
  <c r="AC1242" i="18"/>
  <c r="AD1242" i="18"/>
  <c r="AE1242" i="18"/>
  <c r="AF1242" i="18"/>
  <c r="AC1243" i="18"/>
  <c r="AD1243" i="18"/>
  <c r="AE1243" i="18"/>
  <c r="AF1243" i="18"/>
  <c r="AC1244" i="18"/>
  <c r="AD1244" i="18"/>
  <c r="AE1244" i="18"/>
  <c r="AF1244" i="18"/>
  <c r="AC1245" i="18"/>
  <c r="AD1245" i="18"/>
  <c r="AE1245" i="18"/>
  <c r="AF1245" i="18"/>
  <c r="AC1246" i="18"/>
  <c r="AD1246" i="18"/>
  <c r="AE1246" i="18"/>
  <c r="AF1246" i="18"/>
  <c r="AC1247" i="18"/>
  <c r="AD1247" i="18"/>
  <c r="AE1247" i="18"/>
  <c r="AF1247" i="18"/>
  <c r="AC1248" i="18"/>
  <c r="AD1248" i="18"/>
  <c r="AE1248" i="18"/>
  <c r="AF1248" i="18"/>
  <c r="AC1249" i="18"/>
  <c r="AD1249" i="18"/>
  <c r="AE1249" i="18"/>
  <c r="AF1249" i="18"/>
  <c r="AC1250" i="18"/>
  <c r="AD1250" i="18"/>
  <c r="AE1250" i="18"/>
  <c r="AF1250" i="18"/>
  <c r="AC1251" i="18"/>
  <c r="AD1251" i="18"/>
  <c r="AE1251" i="18"/>
  <c r="AF1251" i="18"/>
  <c r="AC1252" i="18"/>
  <c r="AD1252" i="18"/>
  <c r="AE1252" i="18"/>
  <c r="AF1252" i="18"/>
  <c r="AC1253" i="18"/>
  <c r="AD1253" i="18"/>
  <c r="AE1253" i="18"/>
  <c r="AF1253" i="18"/>
  <c r="AC1254" i="18"/>
  <c r="AD1254" i="18"/>
  <c r="AE1254" i="18"/>
  <c r="AF1254" i="18"/>
  <c r="AC1255" i="18"/>
  <c r="AD1255" i="18"/>
  <c r="AE1255" i="18"/>
  <c r="AF1255" i="18"/>
  <c r="AC1256" i="18"/>
  <c r="AD1256" i="18"/>
  <c r="AE1256" i="18"/>
  <c r="AF1256" i="18"/>
  <c r="AC1257" i="18"/>
  <c r="AD1257" i="18"/>
  <c r="AE1257" i="18"/>
  <c r="AF1257" i="18"/>
  <c r="AC1258" i="18"/>
  <c r="AD1258" i="18"/>
  <c r="AE1258" i="18"/>
  <c r="AF1258" i="18"/>
  <c r="AC1259" i="18"/>
  <c r="AD1259" i="18"/>
  <c r="AE1259" i="18"/>
  <c r="AF1259" i="18"/>
  <c r="AC1260" i="18"/>
  <c r="AD1260" i="18"/>
  <c r="AE1260" i="18"/>
  <c r="AF1260" i="18"/>
  <c r="AC1261" i="18"/>
  <c r="AD1261" i="18"/>
  <c r="AE1261" i="18"/>
  <c r="AF1261" i="18"/>
  <c r="AC1262" i="18"/>
  <c r="AD1262" i="18"/>
  <c r="AE1262" i="18"/>
  <c r="AF1262" i="18"/>
  <c r="AC1263" i="18"/>
  <c r="AD1263" i="18"/>
  <c r="AE1263" i="18"/>
  <c r="AF1263" i="18"/>
  <c r="AC1264" i="18"/>
  <c r="AD1264" i="18"/>
  <c r="AE1264" i="18"/>
  <c r="AF1264" i="18"/>
  <c r="AC1265" i="18"/>
  <c r="AD1265" i="18"/>
  <c r="AE1265" i="18"/>
  <c r="AF1265" i="18"/>
  <c r="AC1266" i="18"/>
  <c r="AD1266" i="18"/>
  <c r="AE1266" i="18"/>
  <c r="AF1266" i="18"/>
  <c r="AC1267" i="18"/>
  <c r="AD1267" i="18"/>
  <c r="AE1267" i="18"/>
  <c r="AF1267" i="18"/>
  <c r="AC1268" i="18"/>
  <c r="AD1268" i="18"/>
  <c r="AE1268" i="18"/>
  <c r="AF1268" i="18"/>
  <c r="AC1269" i="18"/>
  <c r="AD1269" i="18"/>
  <c r="AE1269" i="18"/>
  <c r="AF1269" i="18"/>
  <c r="AC1270" i="18"/>
  <c r="AD1270" i="18"/>
  <c r="AE1270" i="18"/>
  <c r="AF1270" i="18"/>
  <c r="AC1271" i="18"/>
  <c r="AD1271" i="18"/>
  <c r="AE1271" i="18"/>
  <c r="AF1271" i="18"/>
  <c r="AC1272" i="18"/>
  <c r="AD1272" i="18"/>
  <c r="AE1272" i="18"/>
  <c r="AF1272" i="18"/>
  <c r="AC1273" i="18"/>
  <c r="AD1273" i="18"/>
  <c r="AE1273" i="18"/>
  <c r="AF1273" i="18"/>
  <c r="AC1274" i="18"/>
  <c r="AD1274" i="18"/>
  <c r="AE1274" i="18"/>
  <c r="AF1274" i="18"/>
  <c r="AC1275" i="18"/>
  <c r="AD1275" i="18"/>
  <c r="AE1275" i="18"/>
  <c r="AF1275" i="18"/>
  <c r="AC1276" i="18"/>
  <c r="AD1276" i="18"/>
  <c r="AE1276" i="18"/>
  <c r="AF1276" i="18"/>
  <c r="AC1277" i="18"/>
  <c r="AD1277" i="18"/>
  <c r="AE1277" i="18"/>
  <c r="AF1277" i="18"/>
  <c r="AC1278" i="18"/>
  <c r="AD1278" i="18"/>
  <c r="AE1278" i="18"/>
  <c r="AF1278" i="18"/>
  <c r="AC1279" i="18"/>
  <c r="AD1279" i="18"/>
  <c r="AE1279" i="18"/>
  <c r="AF1279" i="18"/>
  <c r="AC1280" i="18"/>
  <c r="AD1280" i="18"/>
  <c r="AE1280" i="18"/>
  <c r="AF1280" i="18"/>
  <c r="AC1281" i="18"/>
  <c r="AD1281" i="18"/>
  <c r="AE1281" i="18"/>
  <c r="AF1281" i="18"/>
  <c r="AC1282" i="18"/>
  <c r="AD1282" i="18"/>
  <c r="AE1282" i="18"/>
  <c r="AF1282" i="18"/>
  <c r="AC1283" i="18"/>
  <c r="AD1283" i="18"/>
  <c r="AE1283" i="18"/>
  <c r="AF1283" i="18"/>
  <c r="AC1284" i="18"/>
  <c r="AD1284" i="18"/>
  <c r="AE1284" i="18"/>
  <c r="AF1284" i="18"/>
  <c r="AC1285" i="18"/>
  <c r="AD1285" i="18"/>
  <c r="AE1285" i="18"/>
  <c r="AF1285" i="18"/>
  <c r="AC1286" i="18"/>
  <c r="AD1286" i="18"/>
  <c r="AE1286" i="18"/>
  <c r="AF1286" i="18"/>
  <c r="AC1287" i="18"/>
  <c r="AD1287" i="18"/>
  <c r="AE1287" i="18"/>
  <c r="AF1287" i="18"/>
  <c r="AC1288" i="18"/>
  <c r="AD1288" i="18"/>
  <c r="AE1288" i="18"/>
  <c r="AF1288" i="18"/>
  <c r="AC1289" i="18"/>
  <c r="AD1289" i="18"/>
  <c r="AE1289" i="18"/>
  <c r="AF1289" i="18"/>
  <c r="AC1290" i="18"/>
  <c r="AD1290" i="18"/>
  <c r="AE1290" i="18"/>
  <c r="AF1290" i="18"/>
  <c r="AC1291" i="18"/>
  <c r="AD1291" i="18"/>
  <c r="AE1291" i="18"/>
  <c r="AF1291" i="18"/>
  <c r="AC1292" i="18"/>
  <c r="AD1292" i="18"/>
  <c r="AE1292" i="18"/>
  <c r="AF1292" i="18"/>
  <c r="AC1293" i="18"/>
  <c r="AD1293" i="18"/>
  <c r="AE1293" i="18"/>
  <c r="AF1293" i="18"/>
  <c r="AC1294" i="18"/>
  <c r="AD1294" i="18"/>
  <c r="AE1294" i="18"/>
  <c r="AF1294" i="18"/>
  <c r="AC1295" i="18"/>
  <c r="AD1295" i="18"/>
  <c r="AE1295" i="18"/>
  <c r="AF1295" i="18"/>
  <c r="AC1296" i="18"/>
  <c r="AD1296" i="18"/>
  <c r="AE1296" i="18"/>
  <c r="AF1296" i="18"/>
  <c r="AC1297" i="18"/>
  <c r="AD1297" i="18"/>
  <c r="AE1297" i="18"/>
  <c r="AF1297" i="18"/>
  <c r="AC1298" i="18"/>
  <c r="AD1298" i="18"/>
  <c r="AE1298" i="18"/>
  <c r="AF1298" i="18"/>
  <c r="AC1299" i="18"/>
  <c r="AD1299" i="18"/>
  <c r="AE1299" i="18"/>
  <c r="AF1299" i="18"/>
  <c r="AC1300" i="18"/>
  <c r="AD1300" i="18"/>
  <c r="AE1300" i="18"/>
  <c r="AF1300" i="18"/>
  <c r="AC1301" i="18"/>
  <c r="AD1301" i="18"/>
  <c r="AE1301" i="18"/>
  <c r="AF1301" i="18"/>
  <c r="AC1302" i="18"/>
  <c r="AD1302" i="18"/>
  <c r="AE1302" i="18"/>
  <c r="AF1302" i="18"/>
  <c r="AC1303" i="18"/>
  <c r="AD1303" i="18"/>
  <c r="AE1303" i="18"/>
  <c r="AF1303" i="18"/>
  <c r="AC1304" i="18"/>
  <c r="AD1304" i="18"/>
  <c r="AE1304" i="18"/>
  <c r="AF1304" i="18"/>
  <c r="AC1305" i="18"/>
  <c r="AD1305" i="18"/>
  <c r="AE1305" i="18"/>
  <c r="AF1305" i="18"/>
  <c r="AC1306" i="18"/>
  <c r="AD1306" i="18"/>
  <c r="AE1306" i="18"/>
  <c r="AF1306" i="18"/>
  <c r="AC1307" i="18"/>
  <c r="AD1307" i="18"/>
  <c r="AE1307" i="18"/>
  <c r="AF1307" i="18"/>
  <c r="AC1308" i="18"/>
  <c r="AD1308" i="18"/>
  <c r="AE1308" i="18"/>
  <c r="AF1308" i="18"/>
  <c r="AC1309" i="18"/>
  <c r="AD1309" i="18"/>
  <c r="AE1309" i="18"/>
  <c r="AF1309" i="18"/>
  <c r="AC1310" i="18"/>
  <c r="AD1310" i="18"/>
  <c r="AE1310" i="18"/>
  <c r="AF1310" i="18"/>
  <c r="AC1311" i="18"/>
  <c r="AD1311" i="18"/>
  <c r="AE1311" i="18"/>
  <c r="AF1311" i="18"/>
  <c r="AC1312" i="18"/>
  <c r="AD1312" i="18"/>
  <c r="AE1312" i="18"/>
  <c r="AF1312" i="18"/>
  <c r="AC1313" i="18"/>
  <c r="AD1313" i="18"/>
  <c r="AE1313" i="18"/>
  <c r="AF1313" i="18"/>
  <c r="AC1314" i="18"/>
  <c r="AD1314" i="18"/>
  <c r="AE1314" i="18"/>
  <c r="AF1314" i="18"/>
  <c r="AC1315" i="18"/>
  <c r="AD1315" i="18"/>
  <c r="AE1315" i="18"/>
  <c r="AF1315" i="18"/>
  <c r="AC1316" i="18"/>
  <c r="AD1316" i="18"/>
  <c r="AE1316" i="18"/>
  <c r="AF1316" i="18"/>
  <c r="AC1317" i="18"/>
  <c r="AD1317" i="18"/>
  <c r="AE1317" i="18"/>
  <c r="AF1317" i="18"/>
  <c r="AC1318" i="18"/>
  <c r="AD1318" i="18"/>
  <c r="AE1318" i="18"/>
  <c r="AF1318" i="18"/>
  <c r="AC1319" i="18"/>
  <c r="AD1319" i="18"/>
  <c r="AE1319" i="18"/>
  <c r="AF1319" i="18"/>
  <c r="K57" i="7" l="1"/>
  <c r="M57" i="7" s="1"/>
  <c r="AE57" i="7"/>
  <c r="L53" i="7"/>
  <c r="AC3" i="18" l="1"/>
  <c r="AD3" i="18"/>
  <c r="AE3" i="18"/>
  <c r="AF3" i="18"/>
  <c r="AC4" i="18"/>
  <c r="AD4" i="18"/>
  <c r="AE4" i="18"/>
  <c r="AF4" i="18"/>
  <c r="AC5" i="18"/>
  <c r="AD5" i="18"/>
  <c r="AE5" i="18"/>
  <c r="AF5" i="18"/>
  <c r="AC6" i="18"/>
  <c r="AD6" i="18"/>
  <c r="AE6" i="18"/>
  <c r="AF6" i="18"/>
  <c r="AC7" i="18"/>
  <c r="AD7" i="18"/>
  <c r="AE7" i="18"/>
  <c r="AF7" i="18"/>
  <c r="AC8" i="18"/>
  <c r="AD8" i="18"/>
  <c r="AE8" i="18"/>
  <c r="AF8" i="18"/>
  <c r="AC9" i="18"/>
  <c r="AD9" i="18"/>
  <c r="AE9" i="18"/>
  <c r="AF9" i="18"/>
  <c r="AC10" i="18"/>
  <c r="AD10" i="18"/>
  <c r="AE10" i="18"/>
  <c r="AF10" i="18"/>
  <c r="AC11" i="18"/>
  <c r="AD11" i="18"/>
  <c r="AE11" i="18"/>
  <c r="AF11" i="18"/>
  <c r="AC12" i="18"/>
  <c r="AD12" i="18"/>
  <c r="AE12" i="18"/>
  <c r="AF12" i="18"/>
  <c r="AC13" i="18"/>
  <c r="AD13" i="18"/>
  <c r="AE13" i="18"/>
  <c r="AF13" i="18"/>
  <c r="AC14" i="18"/>
  <c r="AD14" i="18"/>
  <c r="AE14" i="18"/>
  <c r="AF14" i="18"/>
  <c r="AC15" i="18"/>
  <c r="AD15" i="18"/>
  <c r="AE15" i="18"/>
  <c r="AF15" i="18"/>
  <c r="AC16" i="18"/>
  <c r="AD16" i="18"/>
  <c r="AE16" i="18"/>
  <c r="AF16" i="18"/>
  <c r="AC17" i="18"/>
  <c r="AD17" i="18"/>
  <c r="AE17" i="18"/>
  <c r="AF17" i="18"/>
  <c r="AC18" i="18"/>
  <c r="AD18" i="18"/>
  <c r="AE18" i="18"/>
  <c r="AF18" i="18"/>
  <c r="AC19" i="18"/>
  <c r="AD19" i="18"/>
  <c r="AE19" i="18"/>
  <c r="AF19" i="18"/>
  <c r="AC20" i="18"/>
  <c r="AD20" i="18"/>
  <c r="AE20" i="18"/>
  <c r="AF20" i="18"/>
  <c r="AC21" i="18"/>
  <c r="AD21" i="18"/>
  <c r="AE21" i="18"/>
  <c r="AF21" i="18"/>
  <c r="AC22" i="18"/>
  <c r="AD22" i="18"/>
  <c r="AE22" i="18"/>
  <c r="AF22" i="18"/>
  <c r="AC23" i="18"/>
  <c r="AD23" i="18"/>
  <c r="AE23" i="18"/>
  <c r="AF23" i="18"/>
  <c r="AC24" i="18"/>
  <c r="AD24" i="18"/>
  <c r="AE24" i="18"/>
  <c r="AF24" i="18"/>
  <c r="AC25" i="18"/>
  <c r="AD25" i="18"/>
  <c r="AE25" i="18"/>
  <c r="AF25" i="18"/>
  <c r="AC26" i="18"/>
  <c r="AD26" i="18"/>
  <c r="AE26" i="18"/>
  <c r="AF26" i="18"/>
  <c r="AC27" i="18"/>
  <c r="AD27" i="18"/>
  <c r="AE27" i="18"/>
  <c r="AF27" i="18"/>
  <c r="AC28" i="18"/>
  <c r="AD28" i="18"/>
  <c r="AE28" i="18"/>
  <c r="AF28" i="18"/>
  <c r="AC29" i="18"/>
  <c r="AD29" i="18"/>
  <c r="AE29" i="18"/>
  <c r="AF29" i="18"/>
  <c r="AC30" i="18"/>
  <c r="AD30" i="18"/>
  <c r="AE30" i="18"/>
  <c r="AF30" i="18"/>
  <c r="AC31" i="18"/>
  <c r="AD31" i="18"/>
  <c r="AE31" i="18"/>
  <c r="AF31" i="18"/>
  <c r="AC32" i="18"/>
  <c r="AD32" i="18"/>
  <c r="AE32" i="18"/>
  <c r="AF32" i="18"/>
  <c r="AC33" i="18"/>
  <c r="AD33" i="18"/>
  <c r="AE33" i="18"/>
  <c r="AF33" i="18"/>
  <c r="AC34" i="18"/>
  <c r="AD34" i="18"/>
  <c r="AE34" i="18"/>
  <c r="AF34" i="18"/>
  <c r="AC35" i="18"/>
  <c r="AD35" i="18"/>
  <c r="AE35" i="18"/>
  <c r="AF35" i="18"/>
  <c r="AC36" i="18"/>
  <c r="AD36" i="18"/>
  <c r="AE36" i="18"/>
  <c r="AF36" i="18"/>
  <c r="AC37" i="18"/>
  <c r="AD37" i="18"/>
  <c r="AE37" i="18"/>
  <c r="AF37" i="18"/>
  <c r="AC38" i="18"/>
  <c r="AD38" i="18"/>
  <c r="AE38" i="18"/>
  <c r="AF38" i="18"/>
  <c r="AC39" i="18"/>
  <c r="AD39" i="18"/>
  <c r="AE39" i="18"/>
  <c r="AF39" i="18"/>
  <c r="AC40" i="18"/>
  <c r="AD40" i="18"/>
  <c r="AE40" i="18"/>
  <c r="AF40" i="18"/>
  <c r="AC41" i="18"/>
  <c r="AD41" i="18"/>
  <c r="AE41" i="18"/>
  <c r="AF41" i="18"/>
  <c r="AC42" i="18"/>
  <c r="AD42" i="18"/>
  <c r="AE42" i="18"/>
  <c r="AF42" i="18"/>
  <c r="AC43" i="18"/>
  <c r="AD43" i="18"/>
  <c r="AE43" i="18"/>
  <c r="AF43" i="18"/>
  <c r="AC44" i="18"/>
  <c r="AD44" i="18"/>
  <c r="AE44" i="18"/>
  <c r="AF44" i="18"/>
  <c r="AC45" i="18"/>
  <c r="AD45" i="18"/>
  <c r="AE45" i="18"/>
  <c r="AF45" i="18"/>
  <c r="AC46" i="18"/>
  <c r="AD46" i="18"/>
  <c r="AE46" i="18"/>
  <c r="AF46" i="18"/>
  <c r="AC47" i="18"/>
  <c r="AD47" i="18"/>
  <c r="AE47" i="18"/>
  <c r="AF47" i="18"/>
  <c r="AC48" i="18"/>
  <c r="AD48" i="18"/>
  <c r="AE48" i="18"/>
  <c r="AF48" i="18"/>
  <c r="AC49" i="18"/>
  <c r="AD49" i="18"/>
  <c r="AE49" i="18"/>
  <c r="AF49" i="18"/>
  <c r="AC50" i="18"/>
  <c r="AD50" i="18"/>
  <c r="AE50" i="18"/>
  <c r="AF50" i="18"/>
  <c r="AC51" i="18"/>
  <c r="AD51" i="18"/>
  <c r="AE51" i="18"/>
  <c r="AF51" i="18"/>
  <c r="AC52" i="18"/>
  <c r="AD52" i="18"/>
  <c r="AE52" i="18"/>
  <c r="AF52" i="18"/>
  <c r="AC53" i="18"/>
  <c r="AD53" i="18"/>
  <c r="AE53" i="18"/>
  <c r="AF53" i="18"/>
  <c r="AC54" i="18"/>
  <c r="AD54" i="18"/>
  <c r="AE54" i="18"/>
  <c r="AF54" i="18"/>
  <c r="AC55" i="18"/>
  <c r="AD55" i="18"/>
  <c r="AE55" i="18"/>
  <c r="AF55" i="18"/>
  <c r="AC56" i="18"/>
  <c r="AD56" i="18"/>
  <c r="AE56" i="18"/>
  <c r="AF56" i="18"/>
  <c r="AC57" i="18"/>
  <c r="AD57" i="18"/>
  <c r="AE57" i="18"/>
  <c r="AF57" i="18"/>
  <c r="AC58" i="18"/>
  <c r="AD58" i="18"/>
  <c r="AE58" i="18"/>
  <c r="AF58" i="18"/>
  <c r="AC59" i="18"/>
  <c r="AD59" i="18"/>
  <c r="AE59" i="18"/>
  <c r="AF59" i="18"/>
  <c r="AC60" i="18"/>
  <c r="AD60" i="18"/>
  <c r="AE60" i="18"/>
  <c r="AF60" i="18"/>
  <c r="AC61" i="18"/>
  <c r="AD61" i="18"/>
  <c r="AE61" i="18"/>
  <c r="AF61" i="18"/>
  <c r="AC62" i="18"/>
  <c r="AD62" i="18"/>
  <c r="AE62" i="18"/>
  <c r="AF62" i="18"/>
  <c r="AC63" i="18"/>
  <c r="AD63" i="18"/>
  <c r="AE63" i="18"/>
  <c r="AF63" i="18"/>
  <c r="AC64" i="18"/>
  <c r="AD64" i="18"/>
  <c r="AE64" i="18"/>
  <c r="AF64" i="18"/>
  <c r="AC65" i="18"/>
  <c r="AD65" i="18"/>
  <c r="AE65" i="18"/>
  <c r="AF65" i="18"/>
  <c r="AC66" i="18"/>
  <c r="AD66" i="18"/>
  <c r="AE66" i="18"/>
  <c r="AF66" i="18"/>
  <c r="AC67" i="18"/>
  <c r="AD67" i="18"/>
  <c r="AE67" i="18"/>
  <c r="AF67" i="18"/>
  <c r="AC68" i="18"/>
  <c r="AD68" i="18"/>
  <c r="AE68" i="18"/>
  <c r="AF68" i="18"/>
  <c r="AC69" i="18"/>
  <c r="AD69" i="18"/>
  <c r="AE69" i="18"/>
  <c r="AF69" i="18"/>
  <c r="AC70" i="18"/>
  <c r="AD70" i="18"/>
  <c r="AE70" i="18"/>
  <c r="AF70" i="18"/>
  <c r="AC71" i="18"/>
  <c r="AD71" i="18"/>
  <c r="AE71" i="18"/>
  <c r="AF71" i="18"/>
  <c r="AC72" i="18"/>
  <c r="AD72" i="18"/>
  <c r="AE72" i="18"/>
  <c r="AF72" i="18"/>
  <c r="AC73" i="18"/>
  <c r="AD73" i="18"/>
  <c r="AE73" i="18"/>
  <c r="AF73" i="18"/>
  <c r="AC74" i="18"/>
  <c r="AD74" i="18"/>
  <c r="AE74" i="18"/>
  <c r="AF74" i="18"/>
  <c r="AC75" i="18"/>
  <c r="AD75" i="18"/>
  <c r="AE75" i="18"/>
  <c r="AF75" i="18"/>
  <c r="AC76" i="18"/>
  <c r="AD76" i="18"/>
  <c r="AE76" i="18"/>
  <c r="AF76" i="18"/>
  <c r="AC77" i="18"/>
  <c r="AD77" i="18"/>
  <c r="AE77" i="18"/>
  <c r="AF77" i="18"/>
  <c r="AC78" i="18"/>
  <c r="AD78" i="18"/>
  <c r="AE78" i="18"/>
  <c r="AF78" i="18"/>
  <c r="AC79" i="18"/>
  <c r="AD79" i="18"/>
  <c r="AE79" i="18"/>
  <c r="AF79" i="18"/>
  <c r="AC80" i="18"/>
  <c r="AD80" i="18"/>
  <c r="AE80" i="18"/>
  <c r="AF80" i="18"/>
  <c r="AC81" i="18"/>
  <c r="AD81" i="18"/>
  <c r="AE81" i="18"/>
  <c r="AF81" i="18"/>
  <c r="AC82" i="18"/>
  <c r="AD82" i="18"/>
  <c r="AE82" i="18"/>
  <c r="AF82" i="18"/>
  <c r="AC83" i="18"/>
  <c r="AD83" i="18"/>
  <c r="AE83" i="18"/>
  <c r="AF83" i="18"/>
  <c r="AC84" i="18"/>
  <c r="AD84" i="18"/>
  <c r="AE84" i="18"/>
  <c r="AF84" i="18"/>
  <c r="AC85" i="18"/>
  <c r="AD85" i="18"/>
  <c r="AE85" i="18"/>
  <c r="AF85" i="18"/>
  <c r="AC86" i="18"/>
  <c r="AD86" i="18"/>
  <c r="AE86" i="18"/>
  <c r="AF86" i="18"/>
  <c r="AC87" i="18"/>
  <c r="AD87" i="18"/>
  <c r="AE87" i="18"/>
  <c r="AF87" i="18"/>
  <c r="AC88" i="18"/>
  <c r="AD88" i="18"/>
  <c r="AE88" i="18"/>
  <c r="AF88" i="18"/>
  <c r="AC89" i="18"/>
  <c r="AD89" i="18"/>
  <c r="AE89" i="18"/>
  <c r="AF89" i="18"/>
  <c r="AC90" i="18"/>
  <c r="AD90" i="18"/>
  <c r="AE90" i="18"/>
  <c r="AF90" i="18"/>
  <c r="AC91" i="18"/>
  <c r="AD91" i="18"/>
  <c r="AE91" i="18"/>
  <c r="AF91" i="18"/>
  <c r="AC92" i="18"/>
  <c r="AD92" i="18"/>
  <c r="AE92" i="18"/>
  <c r="AF92" i="18"/>
  <c r="AC93" i="18"/>
  <c r="AD93" i="18"/>
  <c r="AE93" i="18"/>
  <c r="AF93" i="18"/>
  <c r="AC94" i="18"/>
  <c r="AD94" i="18"/>
  <c r="AE94" i="18"/>
  <c r="AF94" i="18"/>
  <c r="AC95" i="18"/>
  <c r="AD95" i="18"/>
  <c r="AE95" i="18"/>
  <c r="AF95" i="18"/>
  <c r="AC96" i="18"/>
  <c r="AD96" i="18"/>
  <c r="AE96" i="18"/>
  <c r="AF96" i="18"/>
  <c r="AC97" i="18"/>
  <c r="AD97" i="18"/>
  <c r="AE97" i="18"/>
  <c r="AF97" i="18"/>
  <c r="AC98" i="18"/>
  <c r="AD98" i="18"/>
  <c r="AE98" i="18"/>
  <c r="AF98" i="18"/>
  <c r="AC99" i="18"/>
  <c r="AD99" i="18"/>
  <c r="AE99" i="18"/>
  <c r="AF99" i="18"/>
  <c r="AC100" i="18"/>
  <c r="AD100" i="18"/>
  <c r="AE100" i="18"/>
  <c r="AF100" i="18"/>
  <c r="AC101" i="18"/>
  <c r="AD101" i="18"/>
  <c r="AE101" i="18"/>
  <c r="AF101" i="18"/>
  <c r="AC102" i="18"/>
  <c r="AD102" i="18"/>
  <c r="AE102" i="18"/>
  <c r="AF102" i="18"/>
  <c r="AC103" i="18"/>
  <c r="AD103" i="18"/>
  <c r="AE103" i="18"/>
  <c r="AF103" i="18"/>
  <c r="AC104" i="18"/>
  <c r="AD104" i="18"/>
  <c r="AE104" i="18"/>
  <c r="AF104" i="18"/>
  <c r="AC105" i="18"/>
  <c r="AD105" i="18"/>
  <c r="AE105" i="18"/>
  <c r="AF105" i="18"/>
  <c r="AC106" i="18"/>
  <c r="AD106" i="18"/>
  <c r="AE106" i="18"/>
  <c r="AF106" i="18"/>
  <c r="AC107" i="18"/>
  <c r="AD107" i="18"/>
  <c r="AE107" i="18"/>
  <c r="AF107" i="18"/>
  <c r="AC108" i="18"/>
  <c r="AD108" i="18"/>
  <c r="AE108" i="18"/>
  <c r="AF108" i="18"/>
  <c r="AC109" i="18"/>
  <c r="AD109" i="18"/>
  <c r="AE109" i="18"/>
  <c r="AF109" i="18"/>
  <c r="AC110" i="18"/>
  <c r="AD110" i="18"/>
  <c r="AE110" i="18"/>
  <c r="AF110" i="18"/>
  <c r="AC111" i="18"/>
  <c r="AD111" i="18"/>
  <c r="AE111" i="18"/>
  <c r="AF111" i="18"/>
  <c r="AC112" i="18"/>
  <c r="AD112" i="18"/>
  <c r="AE112" i="18"/>
  <c r="AF112" i="18"/>
  <c r="AC113" i="18"/>
  <c r="AD113" i="18"/>
  <c r="AE113" i="18"/>
  <c r="AF113" i="18"/>
  <c r="AC114" i="18"/>
  <c r="AD114" i="18"/>
  <c r="AE114" i="18"/>
  <c r="AF114" i="18"/>
  <c r="AC115" i="18"/>
  <c r="AD115" i="18"/>
  <c r="AE115" i="18"/>
  <c r="AF115" i="18"/>
  <c r="AC116" i="18"/>
  <c r="AD116" i="18"/>
  <c r="AE116" i="18"/>
  <c r="AF116" i="18"/>
  <c r="AC117" i="18"/>
  <c r="AD117" i="18"/>
  <c r="AE117" i="18"/>
  <c r="AF117" i="18"/>
  <c r="AC118" i="18"/>
  <c r="AD118" i="18"/>
  <c r="AE118" i="18"/>
  <c r="AF118" i="18"/>
  <c r="AC119" i="18"/>
  <c r="AD119" i="18"/>
  <c r="AE119" i="18"/>
  <c r="AF119" i="18"/>
  <c r="AC120" i="18"/>
  <c r="AD120" i="18"/>
  <c r="AE120" i="18"/>
  <c r="AF120" i="18"/>
  <c r="AC121" i="18"/>
  <c r="AD121" i="18"/>
  <c r="AE121" i="18"/>
  <c r="AF121" i="18"/>
  <c r="AC122" i="18"/>
  <c r="AD122" i="18"/>
  <c r="AE122" i="18"/>
  <c r="AF122" i="18"/>
  <c r="AC123" i="18"/>
  <c r="AD123" i="18"/>
  <c r="AE123" i="18"/>
  <c r="AF123" i="18"/>
  <c r="AC124" i="18"/>
  <c r="AD124" i="18"/>
  <c r="AE124" i="18"/>
  <c r="AF124" i="18"/>
  <c r="AC125" i="18"/>
  <c r="AD125" i="18"/>
  <c r="AE125" i="18"/>
  <c r="AF125" i="18"/>
  <c r="AC126" i="18"/>
  <c r="AD126" i="18"/>
  <c r="AE126" i="18"/>
  <c r="AF126" i="18"/>
  <c r="AC127" i="18"/>
  <c r="AD127" i="18"/>
  <c r="AE127" i="18"/>
  <c r="AF127" i="18"/>
  <c r="AC128" i="18"/>
  <c r="AD128" i="18"/>
  <c r="AE128" i="18"/>
  <c r="AF128" i="18"/>
  <c r="AC129" i="18"/>
  <c r="AD129" i="18"/>
  <c r="AE129" i="18"/>
  <c r="AF129" i="18"/>
  <c r="AC130" i="18"/>
  <c r="AD130" i="18"/>
  <c r="AE130" i="18"/>
  <c r="AF130" i="18"/>
  <c r="AC131" i="18"/>
  <c r="AD131" i="18"/>
  <c r="AE131" i="18"/>
  <c r="AF131" i="18"/>
  <c r="AC132" i="18"/>
  <c r="AD132" i="18"/>
  <c r="AE132" i="18"/>
  <c r="AF132" i="18"/>
  <c r="AC133" i="18"/>
  <c r="AD133" i="18"/>
  <c r="AE133" i="18"/>
  <c r="AF133" i="18"/>
  <c r="AC134" i="18"/>
  <c r="AD134" i="18"/>
  <c r="AE134" i="18"/>
  <c r="AF134" i="18"/>
  <c r="AC135" i="18"/>
  <c r="AD135" i="18"/>
  <c r="AE135" i="18"/>
  <c r="AF135" i="18"/>
  <c r="AC136" i="18"/>
  <c r="AD136" i="18"/>
  <c r="AE136" i="18"/>
  <c r="AF136" i="18"/>
  <c r="AC137" i="18"/>
  <c r="AD137" i="18"/>
  <c r="AE137" i="18"/>
  <c r="AF137" i="18"/>
  <c r="AC138" i="18"/>
  <c r="AD138" i="18"/>
  <c r="AE138" i="18"/>
  <c r="AF138" i="18"/>
  <c r="AC139" i="18"/>
  <c r="AD139" i="18"/>
  <c r="AE139" i="18"/>
  <c r="AF139" i="18"/>
  <c r="AC140" i="18"/>
  <c r="AD140" i="18"/>
  <c r="AE140" i="18"/>
  <c r="AF140" i="18"/>
  <c r="AC141" i="18"/>
  <c r="AD141" i="18"/>
  <c r="AE141" i="18"/>
  <c r="AF141" i="18"/>
  <c r="AC142" i="18"/>
  <c r="AD142" i="18"/>
  <c r="AE142" i="18"/>
  <c r="AF142" i="18"/>
  <c r="AC143" i="18"/>
  <c r="AD143" i="18"/>
  <c r="AE143" i="18"/>
  <c r="AF143" i="18"/>
  <c r="AC144" i="18"/>
  <c r="AD144" i="18"/>
  <c r="AE144" i="18"/>
  <c r="AF144" i="18"/>
  <c r="AC145" i="18"/>
  <c r="AD145" i="18"/>
  <c r="AE145" i="18"/>
  <c r="AF145" i="18"/>
  <c r="AC146" i="18"/>
  <c r="AD146" i="18"/>
  <c r="AE146" i="18"/>
  <c r="AF146" i="18"/>
  <c r="AC147" i="18"/>
  <c r="AD147" i="18"/>
  <c r="AE147" i="18"/>
  <c r="AF147" i="18"/>
  <c r="AC148" i="18"/>
  <c r="AD148" i="18"/>
  <c r="AE148" i="18"/>
  <c r="AF148" i="18"/>
  <c r="AC149" i="18"/>
  <c r="AD149" i="18"/>
  <c r="AE149" i="18"/>
  <c r="AF149" i="18"/>
  <c r="AC150" i="18"/>
  <c r="AD150" i="18"/>
  <c r="AE150" i="18"/>
  <c r="AF150" i="18"/>
  <c r="AC151" i="18"/>
  <c r="AD151" i="18"/>
  <c r="AE151" i="18"/>
  <c r="AF151" i="18"/>
  <c r="AC152" i="18"/>
  <c r="AD152" i="18"/>
  <c r="AE152" i="18"/>
  <c r="AF152" i="18"/>
  <c r="AC153" i="18"/>
  <c r="AD153" i="18"/>
  <c r="AE153" i="18"/>
  <c r="AF153" i="18"/>
  <c r="AC154" i="18"/>
  <c r="AD154" i="18"/>
  <c r="AE154" i="18"/>
  <c r="AF154" i="18"/>
  <c r="AC155" i="18"/>
  <c r="AD155" i="18"/>
  <c r="AE155" i="18"/>
  <c r="AF155" i="18"/>
  <c r="AC156" i="18"/>
  <c r="AD156" i="18"/>
  <c r="AE156" i="18"/>
  <c r="AF156" i="18"/>
  <c r="AC157" i="18"/>
  <c r="AD157" i="18"/>
  <c r="AE157" i="18"/>
  <c r="AF157" i="18"/>
  <c r="AC158" i="18"/>
  <c r="AD158" i="18"/>
  <c r="AE158" i="18"/>
  <c r="AF158" i="18"/>
  <c r="AC159" i="18"/>
  <c r="AD159" i="18"/>
  <c r="AE159" i="18"/>
  <c r="AF159" i="18"/>
  <c r="AC160" i="18"/>
  <c r="AD160" i="18"/>
  <c r="AE160" i="18"/>
  <c r="AF160" i="18"/>
  <c r="AC161" i="18"/>
  <c r="AD161" i="18"/>
  <c r="AE161" i="18"/>
  <c r="AF161" i="18"/>
  <c r="AC162" i="18"/>
  <c r="AD162" i="18"/>
  <c r="AE162" i="18"/>
  <c r="AF162" i="18"/>
  <c r="AC163" i="18"/>
  <c r="AD163" i="18"/>
  <c r="AE163" i="18"/>
  <c r="AF163" i="18"/>
  <c r="AC164" i="18"/>
  <c r="AD164" i="18"/>
  <c r="AE164" i="18"/>
  <c r="AF164" i="18"/>
  <c r="AC165" i="18"/>
  <c r="AD165" i="18"/>
  <c r="AE165" i="18"/>
  <c r="AF165" i="18"/>
  <c r="AC166" i="18"/>
  <c r="AD166" i="18"/>
  <c r="AE166" i="18"/>
  <c r="AF166" i="18"/>
  <c r="AC167" i="18"/>
  <c r="AD167" i="18"/>
  <c r="AE167" i="18"/>
  <c r="AF167" i="18"/>
  <c r="AC168" i="18"/>
  <c r="AD168" i="18"/>
  <c r="AE168" i="18"/>
  <c r="AF168" i="18"/>
  <c r="AC169" i="18"/>
  <c r="AD169" i="18"/>
  <c r="AE169" i="18"/>
  <c r="AF169" i="18"/>
  <c r="AC170" i="18"/>
  <c r="AD170" i="18"/>
  <c r="AE170" i="18"/>
  <c r="AF170" i="18"/>
  <c r="AC171" i="18"/>
  <c r="AD171" i="18"/>
  <c r="AE171" i="18"/>
  <c r="AF171" i="18"/>
  <c r="AC172" i="18"/>
  <c r="AD172" i="18"/>
  <c r="AE172" i="18"/>
  <c r="AF172" i="18"/>
  <c r="AC173" i="18"/>
  <c r="AD173" i="18"/>
  <c r="AE173" i="18"/>
  <c r="AF173" i="18"/>
  <c r="AC174" i="18"/>
  <c r="AD174" i="18"/>
  <c r="AE174" i="18"/>
  <c r="AF174" i="18"/>
  <c r="AC175" i="18"/>
  <c r="AD175" i="18"/>
  <c r="AE175" i="18"/>
  <c r="AF175" i="18"/>
  <c r="AC176" i="18"/>
  <c r="AD176" i="18"/>
  <c r="AE176" i="18"/>
  <c r="AF176" i="18"/>
  <c r="AC177" i="18"/>
  <c r="AD177" i="18"/>
  <c r="AE177" i="18"/>
  <c r="AF177" i="18"/>
  <c r="AC178" i="18"/>
  <c r="AD178" i="18"/>
  <c r="AE178" i="18"/>
  <c r="AF178" i="18"/>
  <c r="AC179" i="18"/>
  <c r="AD179" i="18"/>
  <c r="AE179" i="18"/>
  <c r="AF179" i="18"/>
  <c r="AC180" i="18"/>
  <c r="AD180" i="18"/>
  <c r="AE180" i="18"/>
  <c r="AF180" i="18"/>
  <c r="AC181" i="18"/>
  <c r="AD181" i="18"/>
  <c r="AE181" i="18"/>
  <c r="AF181" i="18"/>
  <c r="AC182" i="18"/>
  <c r="AD182" i="18"/>
  <c r="AE182" i="18"/>
  <c r="AF182" i="18"/>
  <c r="AC183" i="18"/>
  <c r="AD183" i="18"/>
  <c r="AE183" i="18"/>
  <c r="AF183" i="18"/>
  <c r="AC184" i="18"/>
  <c r="AD184" i="18"/>
  <c r="AE184" i="18"/>
  <c r="AF184" i="18"/>
  <c r="AC185" i="18"/>
  <c r="AD185" i="18"/>
  <c r="AE185" i="18"/>
  <c r="AF185" i="18"/>
  <c r="AC186" i="18"/>
  <c r="AD186" i="18"/>
  <c r="AE186" i="18"/>
  <c r="AF186" i="18"/>
  <c r="AC187" i="18"/>
  <c r="AD187" i="18"/>
  <c r="AE187" i="18"/>
  <c r="AF187" i="18"/>
  <c r="AC188" i="18"/>
  <c r="AD188" i="18"/>
  <c r="AE188" i="18"/>
  <c r="AF188" i="18"/>
  <c r="AC189" i="18"/>
  <c r="AD189" i="18"/>
  <c r="AE189" i="18"/>
  <c r="AF189" i="18"/>
  <c r="AC190" i="18"/>
  <c r="AD190" i="18"/>
  <c r="AE190" i="18"/>
  <c r="AF190" i="18"/>
  <c r="AC191" i="18"/>
  <c r="AD191" i="18"/>
  <c r="AE191" i="18"/>
  <c r="AF191" i="18"/>
  <c r="AC192" i="18"/>
  <c r="AD192" i="18"/>
  <c r="AE192" i="18"/>
  <c r="AF192" i="18"/>
  <c r="AC193" i="18"/>
  <c r="AD193" i="18"/>
  <c r="AE193" i="18"/>
  <c r="AF193" i="18"/>
  <c r="AC194" i="18"/>
  <c r="AD194" i="18"/>
  <c r="AE194" i="18"/>
  <c r="AF194" i="18"/>
  <c r="AC195" i="18"/>
  <c r="AD195" i="18"/>
  <c r="AE195" i="18"/>
  <c r="AF195" i="18"/>
  <c r="AC196" i="18"/>
  <c r="AD196" i="18"/>
  <c r="AE196" i="18"/>
  <c r="AF196" i="18"/>
  <c r="AC197" i="18"/>
  <c r="AD197" i="18"/>
  <c r="AE197" i="18"/>
  <c r="AF197" i="18"/>
  <c r="AC198" i="18"/>
  <c r="AD198" i="18"/>
  <c r="AE198" i="18"/>
  <c r="AF198" i="18"/>
  <c r="AC199" i="18"/>
  <c r="AD199" i="18"/>
  <c r="AE199" i="18"/>
  <c r="AF199" i="18"/>
  <c r="AC200" i="18"/>
  <c r="AD200" i="18"/>
  <c r="AE200" i="18"/>
  <c r="AF200" i="18"/>
  <c r="AC201" i="18"/>
  <c r="AD201" i="18"/>
  <c r="AE201" i="18"/>
  <c r="AF201" i="18"/>
  <c r="AC202" i="18"/>
  <c r="AD202" i="18"/>
  <c r="AE202" i="18"/>
  <c r="AF202" i="18"/>
  <c r="AC203" i="18"/>
  <c r="AD203" i="18"/>
  <c r="AE203" i="18"/>
  <c r="AF203" i="18"/>
  <c r="AC204" i="18"/>
  <c r="AD204" i="18"/>
  <c r="AE204" i="18"/>
  <c r="AF204" i="18"/>
  <c r="AC205" i="18"/>
  <c r="AD205" i="18"/>
  <c r="AE205" i="18"/>
  <c r="AF205" i="18"/>
  <c r="AC206" i="18"/>
  <c r="AD206" i="18"/>
  <c r="AE206" i="18"/>
  <c r="AF206" i="18"/>
  <c r="AC207" i="18"/>
  <c r="AD207" i="18"/>
  <c r="AE207" i="18"/>
  <c r="AF207" i="18"/>
  <c r="AC208" i="18"/>
  <c r="AD208" i="18"/>
  <c r="AE208" i="18"/>
  <c r="AF208" i="18"/>
  <c r="AC209" i="18"/>
  <c r="AD209" i="18"/>
  <c r="AE209" i="18"/>
  <c r="AF209" i="18"/>
  <c r="AC210" i="18"/>
  <c r="AD210" i="18"/>
  <c r="AE210" i="18"/>
  <c r="AF210" i="18"/>
  <c r="AC211" i="18"/>
  <c r="AD211" i="18"/>
  <c r="AE211" i="18"/>
  <c r="AF211" i="18"/>
  <c r="AC212" i="18"/>
  <c r="AD212" i="18"/>
  <c r="AE212" i="18"/>
  <c r="AF212" i="18"/>
  <c r="AC213" i="18"/>
  <c r="AD213" i="18"/>
  <c r="AE213" i="18"/>
  <c r="AF213" i="18"/>
  <c r="AC214" i="18"/>
  <c r="AD214" i="18"/>
  <c r="AE214" i="18"/>
  <c r="AF214" i="18"/>
  <c r="AC215" i="18"/>
  <c r="AD215" i="18"/>
  <c r="AE215" i="18"/>
  <c r="AF215" i="18"/>
  <c r="AC216" i="18"/>
  <c r="AD216" i="18"/>
  <c r="AE216" i="18"/>
  <c r="AF216" i="18"/>
  <c r="AC217" i="18"/>
  <c r="AD217" i="18"/>
  <c r="AE217" i="18"/>
  <c r="AF217" i="18"/>
  <c r="AC218" i="18"/>
  <c r="AD218" i="18"/>
  <c r="AE218" i="18"/>
  <c r="AF218" i="18"/>
  <c r="AC219" i="18"/>
  <c r="AD219" i="18"/>
  <c r="AE219" i="18"/>
  <c r="AF219" i="18"/>
  <c r="AC220" i="18"/>
  <c r="AD220" i="18"/>
  <c r="AE220" i="18"/>
  <c r="AF220" i="18"/>
  <c r="AC221" i="18"/>
  <c r="AD221" i="18"/>
  <c r="AE221" i="18"/>
  <c r="AF221" i="18"/>
  <c r="AC222" i="18"/>
  <c r="AD222" i="18"/>
  <c r="AE222" i="18"/>
  <c r="AF222" i="18"/>
  <c r="AC223" i="18"/>
  <c r="AD223" i="18"/>
  <c r="AE223" i="18"/>
  <c r="AF223" i="18"/>
  <c r="AC224" i="18"/>
  <c r="AD224" i="18"/>
  <c r="AE224" i="18"/>
  <c r="AF224" i="18"/>
  <c r="AC225" i="18"/>
  <c r="AD225" i="18"/>
  <c r="AE225" i="18"/>
  <c r="AF225" i="18"/>
  <c r="AC226" i="18"/>
  <c r="AD226" i="18"/>
  <c r="AE226" i="18"/>
  <c r="AF226" i="18"/>
  <c r="AC227" i="18"/>
  <c r="AD227" i="18"/>
  <c r="AE227" i="18"/>
  <c r="AF227" i="18"/>
  <c r="AC228" i="18"/>
  <c r="AD228" i="18"/>
  <c r="AE228" i="18"/>
  <c r="AF228" i="18"/>
  <c r="AC229" i="18"/>
  <c r="AD229" i="18"/>
  <c r="AE229" i="18"/>
  <c r="AF229" i="18"/>
  <c r="AC230" i="18"/>
  <c r="AD230" i="18"/>
  <c r="AE230" i="18"/>
  <c r="AF230" i="18"/>
  <c r="AC231" i="18"/>
  <c r="AD231" i="18"/>
  <c r="AE231" i="18"/>
  <c r="AF231" i="18"/>
  <c r="AC232" i="18"/>
  <c r="AD232" i="18"/>
  <c r="AE232" i="18"/>
  <c r="AF232" i="18"/>
  <c r="AC233" i="18"/>
  <c r="AD233" i="18"/>
  <c r="AE233" i="18"/>
  <c r="AF233" i="18"/>
  <c r="AC234" i="18"/>
  <c r="AD234" i="18"/>
  <c r="AE234" i="18"/>
  <c r="AF234" i="18"/>
  <c r="AC235" i="18"/>
  <c r="AD235" i="18"/>
  <c r="AE235" i="18"/>
  <c r="AF235" i="18"/>
  <c r="AC236" i="18"/>
  <c r="AD236" i="18"/>
  <c r="AE236" i="18"/>
  <c r="AF236" i="18"/>
  <c r="AC237" i="18"/>
  <c r="AD237" i="18"/>
  <c r="AE237" i="18"/>
  <c r="AF237" i="18"/>
  <c r="AC238" i="18"/>
  <c r="AD238" i="18"/>
  <c r="AE238" i="18"/>
  <c r="AF238" i="18"/>
  <c r="AC239" i="18"/>
  <c r="AD239" i="18"/>
  <c r="AE239" i="18"/>
  <c r="AF239" i="18"/>
  <c r="AC240" i="18"/>
  <c r="AD240" i="18"/>
  <c r="AE240" i="18"/>
  <c r="AF240" i="18"/>
  <c r="AC241" i="18"/>
  <c r="AD241" i="18"/>
  <c r="AE241" i="18"/>
  <c r="AF241" i="18"/>
  <c r="AC242" i="18"/>
  <c r="AD242" i="18"/>
  <c r="AE242" i="18"/>
  <c r="AF242" i="18"/>
  <c r="AC243" i="18"/>
  <c r="AD243" i="18"/>
  <c r="AE243" i="18"/>
  <c r="AF243" i="18"/>
  <c r="AC244" i="18"/>
  <c r="AD244" i="18"/>
  <c r="AE244" i="18"/>
  <c r="AF244" i="18"/>
  <c r="AC245" i="18"/>
  <c r="AD245" i="18"/>
  <c r="AE245" i="18"/>
  <c r="AF245" i="18"/>
  <c r="AC246" i="18"/>
  <c r="AD246" i="18"/>
  <c r="AE246" i="18"/>
  <c r="AF246" i="18"/>
  <c r="AC247" i="18"/>
  <c r="AD247" i="18"/>
  <c r="AE247" i="18"/>
  <c r="AF247" i="18"/>
  <c r="AC248" i="18"/>
  <c r="AD248" i="18"/>
  <c r="AE248" i="18"/>
  <c r="AF248" i="18"/>
  <c r="AC249" i="18"/>
  <c r="AD249" i="18"/>
  <c r="AE249" i="18"/>
  <c r="AF249" i="18"/>
  <c r="AC250" i="18"/>
  <c r="AD250" i="18"/>
  <c r="AE250" i="18"/>
  <c r="AF250" i="18"/>
  <c r="AC251" i="18"/>
  <c r="AD251" i="18"/>
  <c r="AE251" i="18"/>
  <c r="AF251" i="18"/>
  <c r="AC252" i="18"/>
  <c r="AD252" i="18"/>
  <c r="AE252" i="18"/>
  <c r="AF252" i="18"/>
  <c r="AC253" i="18"/>
  <c r="AD253" i="18"/>
  <c r="AE253" i="18"/>
  <c r="AF253" i="18"/>
  <c r="AC254" i="18"/>
  <c r="AD254" i="18"/>
  <c r="AE254" i="18"/>
  <c r="AF254" i="18"/>
  <c r="AC255" i="18"/>
  <c r="AD255" i="18"/>
  <c r="AE255" i="18"/>
  <c r="AF255" i="18"/>
  <c r="AC256" i="18"/>
  <c r="AD256" i="18"/>
  <c r="AE256" i="18"/>
  <c r="AF256" i="18"/>
  <c r="AC257" i="18"/>
  <c r="AD257" i="18"/>
  <c r="AE257" i="18"/>
  <c r="AF257" i="18"/>
  <c r="AC258" i="18"/>
  <c r="AD258" i="18"/>
  <c r="AE258" i="18"/>
  <c r="AF258" i="18"/>
  <c r="AC259" i="18"/>
  <c r="AD259" i="18"/>
  <c r="AE259" i="18"/>
  <c r="AF259" i="18"/>
  <c r="AC260" i="18"/>
  <c r="AD260" i="18"/>
  <c r="AE260" i="18"/>
  <c r="AF260" i="18"/>
  <c r="AC261" i="18"/>
  <c r="AD261" i="18"/>
  <c r="AE261" i="18"/>
  <c r="AF261" i="18"/>
  <c r="AC262" i="18"/>
  <c r="AD262" i="18"/>
  <c r="AE262" i="18"/>
  <c r="AF262" i="18"/>
  <c r="AC263" i="18"/>
  <c r="AD263" i="18"/>
  <c r="AE263" i="18"/>
  <c r="AF263" i="18"/>
  <c r="AC264" i="18"/>
  <c r="AD264" i="18"/>
  <c r="AE264" i="18"/>
  <c r="AF264" i="18"/>
  <c r="AC265" i="18"/>
  <c r="AD265" i="18"/>
  <c r="AE265" i="18"/>
  <c r="AF265" i="18"/>
  <c r="AC266" i="18"/>
  <c r="AD266" i="18"/>
  <c r="AE266" i="18"/>
  <c r="AF266" i="18"/>
  <c r="AC267" i="18"/>
  <c r="AD267" i="18"/>
  <c r="AE267" i="18"/>
  <c r="AF267" i="18"/>
  <c r="AC268" i="18"/>
  <c r="AD268" i="18"/>
  <c r="AE268" i="18"/>
  <c r="AF268" i="18"/>
  <c r="AC269" i="18"/>
  <c r="AD269" i="18"/>
  <c r="AE269" i="18"/>
  <c r="AF269" i="18"/>
  <c r="AC270" i="18"/>
  <c r="AD270" i="18"/>
  <c r="AE270" i="18"/>
  <c r="AF270" i="18"/>
  <c r="AC271" i="18"/>
  <c r="AD271" i="18"/>
  <c r="AE271" i="18"/>
  <c r="AF271" i="18"/>
  <c r="AC272" i="18"/>
  <c r="AD272" i="18"/>
  <c r="AE272" i="18"/>
  <c r="AF272" i="18"/>
  <c r="AC273" i="18"/>
  <c r="AD273" i="18"/>
  <c r="AE273" i="18"/>
  <c r="AF273" i="18"/>
  <c r="AC274" i="18"/>
  <c r="AD274" i="18"/>
  <c r="AE274" i="18"/>
  <c r="AF274" i="18"/>
  <c r="AC275" i="18"/>
  <c r="AD275" i="18"/>
  <c r="AE275" i="18"/>
  <c r="AF275" i="18"/>
  <c r="AC276" i="18"/>
  <c r="AD276" i="18"/>
  <c r="AE276" i="18"/>
  <c r="AF276" i="18"/>
  <c r="AC277" i="18"/>
  <c r="AD277" i="18"/>
  <c r="AE277" i="18"/>
  <c r="AF277" i="18"/>
  <c r="AC278" i="18"/>
  <c r="AD278" i="18"/>
  <c r="AE278" i="18"/>
  <c r="AF278" i="18"/>
  <c r="AC279" i="18"/>
  <c r="AD279" i="18"/>
  <c r="AE279" i="18"/>
  <c r="AF279" i="18"/>
  <c r="AC280" i="18"/>
  <c r="AD280" i="18"/>
  <c r="AE280" i="18"/>
  <c r="AF280" i="18"/>
  <c r="AC281" i="18"/>
  <c r="AD281" i="18"/>
  <c r="AE281" i="18"/>
  <c r="AF281" i="18"/>
  <c r="AC282" i="18"/>
  <c r="AD282" i="18"/>
  <c r="AE282" i="18"/>
  <c r="AF282" i="18"/>
  <c r="AC283" i="18"/>
  <c r="AD283" i="18"/>
  <c r="AE283" i="18"/>
  <c r="AF283" i="18"/>
  <c r="AC284" i="18"/>
  <c r="AD284" i="18"/>
  <c r="AE284" i="18"/>
  <c r="AF284" i="18"/>
  <c r="AC285" i="18"/>
  <c r="AD285" i="18"/>
  <c r="AE285" i="18"/>
  <c r="AF285" i="18"/>
  <c r="AC286" i="18"/>
  <c r="AD286" i="18"/>
  <c r="AE286" i="18"/>
  <c r="AF286" i="18"/>
  <c r="AC287" i="18"/>
  <c r="AD287" i="18"/>
  <c r="AE287" i="18"/>
  <c r="AF287" i="18"/>
  <c r="AC288" i="18"/>
  <c r="AD288" i="18"/>
  <c r="AE288" i="18"/>
  <c r="AF288" i="18"/>
  <c r="AC289" i="18"/>
  <c r="AD289" i="18"/>
  <c r="AE289" i="18"/>
  <c r="AF289" i="18"/>
  <c r="AC290" i="18"/>
  <c r="AD290" i="18"/>
  <c r="AE290" i="18"/>
  <c r="AF290" i="18"/>
  <c r="AC291" i="18"/>
  <c r="AD291" i="18"/>
  <c r="AE291" i="18"/>
  <c r="AF291" i="18"/>
  <c r="AC292" i="18"/>
  <c r="AD292" i="18"/>
  <c r="AE292" i="18"/>
  <c r="AF292" i="18"/>
  <c r="AC293" i="18"/>
  <c r="AD293" i="18"/>
  <c r="AE293" i="18"/>
  <c r="AF293" i="18"/>
  <c r="AC294" i="18"/>
  <c r="AD294" i="18"/>
  <c r="AE294" i="18"/>
  <c r="AF294" i="18"/>
  <c r="AC295" i="18"/>
  <c r="AD295" i="18"/>
  <c r="AE295" i="18"/>
  <c r="AF295" i="18"/>
  <c r="AC296" i="18"/>
  <c r="AD296" i="18"/>
  <c r="AE296" i="18"/>
  <c r="AF296" i="18"/>
  <c r="AC297" i="18"/>
  <c r="AD297" i="18"/>
  <c r="AE297" i="18"/>
  <c r="AF297" i="18"/>
  <c r="AC298" i="18"/>
  <c r="AD298" i="18"/>
  <c r="AE298" i="18"/>
  <c r="AF298" i="18"/>
  <c r="AC299" i="18"/>
  <c r="AD299" i="18"/>
  <c r="AE299" i="18"/>
  <c r="AF299" i="18"/>
  <c r="AC300" i="18"/>
  <c r="AD300" i="18"/>
  <c r="AE300" i="18"/>
  <c r="AF300" i="18"/>
  <c r="AC301" i="18"/>
  <c r="AD301" i="18"/>
  <c r="AE301" i="18"/>
  <c r="AF301" i="18"/>
  <c r="AC302" i="18"/>
  <c r="AD302" i="18"/>
  <c r="AE302" i="18"/>
  <c r="AF302" i="18"/>
  <c r="AC303" i="18"/>
  <c r="AD303" i="18"/>
  <c r="AE303" i="18"/>
  <c r="AF303" i="18"/>
  <c r="AC304" i="18"/>
  <c r="AD304" i="18"/>
  <c r="AE304" i="18"/>
  <c r="AF304" i="18"/>
  <c r="AC305" i="18"/>
  <c r="AD305" i="18"/>
  <c r="AE305" i="18"/>
  <c r="AF305" i="18"/>
  <c r="AC306" i="18"/>
  <c r="AD306" i="18"/>
  <c r="AE306" i="18"/>
  <c r="AF306" i="18"/>
  <c r="AC307" i="18"/>
  <c r="AD307" i="18"/>
  <c r="AE307" i="18"/>
  <c r="AF307" i="18"/>
  <c r="AC308" i="18"/>
  <c r="AD308" i="18"/>
  <c r="AE308" i="18"/>
  <c r="AF308" i="18"/>
  <c r="AC309" i="18"/>
  <c r="AD309" i="18"/>
  <c r="AE309" i="18"/>
  <c r="AF309" i="18"/>
  <c r="AC310" i="18"/>
  <c r="AD310" i="18"/>
  <c r="AE310" i="18"/>
  <c r="AF310" i="18"/>
  <c r="AC311" i="18"/>
  <c r="AD311" i="18"/>
  <c r="AE311" i="18"/>
  <c r="AF311" i="18"/>
  <c r="AC312" i="18"/>
  <c r="AD312" i="18"/>
  <c r="AE312" i="18"/>
  <c r="AF312" i="18"/>
  <c r="AC313" i="18"/>
  <c r="AD313" i="18"/>
  <c r="AE313" i="18"/>
  <c r="AF313" i="18"/>
  <c r="AC314" i="18"/>
  <c r="AD314" i="18"/>
  <c r="AE314" i="18"/>
  <c r="AF314" i="18"/>
  <c r="AC315" i="18"/>
  <c r="AD315" i="18"/>
  <c r="AE315" i="18"/>
  <c r="AF315" i="18"/>
  <c r="AC316" i="18"/>
  <c r="AD316" i="18"/>
  <c r="AE316" i="18"/>
  <c r="AF316" i="18"/>
  <c r="AC317" i="18"/>
  <c r="AD317" i="18"/>
  <c r="AE317" i="18"/>
  <c r="AF317" i="18"/>
  <c r="AC318" i="18"/>
  <c r="AD318" i="18"/>
  <c r="AE318" i="18"/>
  <c r="AF318" i="18"/>
  <c r="AC319" i="18"/>
  <c r="AD319" i="18"/>
  <c r="AE319" i="18"/>
  <c r="AF319" i="18"/>
  <c r="AC320" i="18"/>
  <c r="AD320" i="18"/>
  <c r="AE320" i="18"/>
  <c r="AF320" i="18"/>
  <c r="AC321" i="18"/>
  <c r="AD321" i="18"/>
  <c r="AE321" i="18"/>
  <c r="AF321" i="18"/>
  <c r="AC322" i="18"/>
  <c r="AD322" i="18"/>
  <c r="AE322" i="18"/>
  <c r="AF322" i="18"/>
  <c r="AC323" i="18"/>
  <c r="AD323" i="18"/>
  <c r="AE323" i="18"/>
  <c r="AF323" i="18"/>
  <c r="AC324" i="18"/>
  <c r="AD324" i="18"/>
  <c r="AE324" i="18"/>
  <c r="AF324" i="18"/>
  <c r="AC325" i="18"/>
  <c r="AD325" i="18"/>
  <c r="AE325" i="18"/>
  <c r="AF325" i="18"/>
  <c r="AC326" i="18"/>
  <c r="AD326" i="18"/>
  <c r="AE326" i="18"/>
  <c r="AF326" i="18"/>
  <c r="AC327" i="18"/>
  <c r="AD327" i="18"/>
  <c r="AE327" i="18"/>
  <c r="AF327" i="18"/>
  <c r="AC328" i="18"/>
  <c r="AD328" i="18"/>
  <c r="AE328" i="18"/>
  <c r="AF328" i="18"/>
  <c r="AC329" i="18"/>
  <c r="AD329" i="18"/>
  <c r="AE329" i="18"/>
  <c r="AF329" i="18"/>
  <c r="AC330" i="18"/>
  <c r="AD330" i="18"/>
  <c r="AE330" i="18"/>
  <c r="AF330" i="18"/>
  <c r="AC331" i="18"/>
  <c r="AD331" i="18"/>
  <c r="AE331" i="18"/>
  <c r="AF331" i="18"/>
  <c r="AC332" i="18"/>
  <c r="AD332" i="18"/>
  <c r="AE332" i="18"/>
  <c r="AF332" i="18"/>
  <c r="AC333" i="18"/>
  <c r="AD333" i="18"/>
  <c r="AE333" i="18"/>
  <c r="AF333" i="18"/>
  <c r="AC334" i="18"/>
  <c r="AD334" i="18"/>
  <c r="AE334" i="18"/>
  <c r="AF334" i="18"/>
  <c r="AC335" i="18"/>
  <c r="AD335" i="18"/>
  <c r="AE335" i="18"/>
  <c r="AF335" i="18"/>
  <c r="AC336" i="18"/>
  <c r="AD336" i="18"/>
  <c r="AE336" i="18"/>
  <c r="AF336" i="18"/>
  <c r="AC337" i="18"/>
  <c r="AD337" i="18"/>
  <c r="AE337" i="18"/>
  <c r="AF337" i="18"/>
  <c r="AC338" i="18"/>
  <c r="AD338" i="18"/>
  <c r="AE338" i="18"/>
  <c r="AF338" i="18"/>
  <c r="AC339" i="18"/>
  <c r="AD339" i="18"/>
  <c r="AE339" i="18"/>
  <c r="AF339" i="18"/>
  <c r="AC340" i="18"/>
  <c r="AD340" i="18"/>
  <c r="AE340" i="18"/>
  <c r="AF340" i="18"/>
  <c r="AC341" i="18"/>
  <c r="AD341" i="18"/>
  <c r="AE341" i="18"/>
  <c r="AF341" i="18"/>
  <c r="AC342" i="18"/>
  <c r="AD342" i="18"/>
  <c r="AE342" i="18"/>
  <c r="AF342" i="18"/>
  <c r="AC343" i="18"/>
  <c r="AD343" i="18"/>
  <c r="AE343" i="18"/>
  <c r="AF343" i="18"/>
  <c r="AC344" i="18"/>
  <c r="AD344" i="18"/>
  <c r="AE344" i="18"/>
  <c r="AF344" i="18"/>
  <c r="AC345" i="18"/>
  <c r="AD345" i="18"/>
  <c r="AE345" i="18"/>
  <c r="AF345" i="18"/>
  <c r="AC346" i="18"/>
  <c r="AD346" i="18"/>
  <c r="AE346" i="18"/>
  <c r="AF346" i="18"/>
  <c r="AC347" i="18"/>
  <c r="AD347" i="18"/>
  <c r="AE347" i="18"/>
  <c r="AF347" i="18"/>
  <c r="AC348" i="18"/>
  <c r="AD348" i="18"/>
  <c r="AE348" i="18"/>
  <c r="AF348" i="18"/>
  <c r="AC349" i="18"/>
  <c r="AD349" i="18"/>
  <c r="AE349" i="18"/>
  <c r="AF349" i="18"/>
  <c r="AC350" i="18"/>
  <c r="AD350" i="18"/>
  <c r="AE350" i="18"/>
  <c r="AF350" i="18"/>
  <c r="AC351" i="18"/>
  <c r="AD351" i="18"/>
  <c r="AE351" i="18"/>
  <c r="AF351" i="18"/>
  <c r="AC352" i="18"/>
  <c r="AD352" i="18"/>
  <c r="AE352" i="18"/>
  <c r="AF352" i="18"/>
  <c r="AC353" i="18"/>
  <c r="AD353" i="18"/>
  <c r="AE353" i="18"/>
  <c r="AF353" i="18"/>
  <c r="AC354" i="18"/>
  <c r="AD354" i="18"/>
  <c r="AE354" i="18"/>
  <c r="AF354" i="18"/>
  <c r="AC355" i="18"/>
  <c r="AD355" i="18"/>
  <c r="AE355" i="18"/>
  <c r="AF355" i="18"/>
  <c r="AC356" i="18"/>
  <c r="AD356" i="18"/>
  <c r="AE356" i="18"/>
  <c r="AF356" i="18"/>
  <c r="AC357" i="18"/>
  <c r="AD357" i="18"/>
  <c r="AE357" i="18"/>
  <c r="AF357" i="18"/>
  <c r="AC358" i="18"/>
  <c r="AD358" i="18"/>
  <c r="AE358" i="18"/>
  <c r="AF358" i="18"/>
  <c r="AC359" i="18"/>
  <c r="AD359" i="18"/>
  <c r="AE359" i="18"/>
  <c r="AF359" i="18"/>
  <c r="AC360" i="18"/>
  <c r="AD360" i="18"/>
  <c r="AE360" i="18"/>
  <c r="AF360" i="18"/>
  <c r="AC361" i="18"/>
  <c r="AD361" i="18"/>
  <c r="AE361" i="18"/>
  <c r="AF361" i="18"/>
  <c r="AC362" i="18"/>
  <c r="AD362" i="18"/>
  <c r="AE362" i="18"/>
  <c r="AF362" i="18"/>
  <c r="AC363" i="18"/>
  <c r="AD363" i="18"/>
  <c r="AE363" i="18"/>
  <c r="AF363" i="18"/>
  <c r="AC364" i="18"/>
  <c r="AD364" i="18"/>
  <c r="AE364" i="18"/>
  <c r="AF364" i="18"/>
  <c r="AC365" i="18"/>
  <c r="AD365" i="18"/>
  <c r="AE365" i="18"/>
  <c r="AF365" i="18"/>
  <c r="AC366" i="18"/>
  <c r="AD366" i="18"/>
  <c r="AE366" i="18"/>
  <c r="AF366" i="18"/>
  <c r="AC367" i="18"/>
  <c r="AD367" i="18"/>
  <c r="AE367" i="18"/>
  <c r="AF367" i="18"/>
  <c r="AC368" i="18"/>
  <c r="AD368" i="18"/>
  <c r="AE368" i="18"/>
  <c r="AF368" i="18"/>
  <c r="AC369" i="18"/>
  <c r="AD369" i="18"/>
  <c r="AE369" i="18"/>
  <c r="AF369" i="18"/>
  <c r="AC370" i="18"/>
  <c r="AD370" i="18"/>
  <c r="AE370" i="18"/>
  <c r="AF370" i="18"/>
  <c r="AC371" i="18"/>
  <c r="AD371" i="18"/>
  <c r="AE371" i="18"/>
  <c r="AF371" i="18"/>
  <c r="AC372" i="18"/>
  <c r="AD372" i="18"/>
  <c r="AE372" i="18"/>
  <c r="AF372" i="18"/>
  <c r="AC373" i="18"/>
  <c r="AD373" i="18"/>
  <c r="AE373" i="18"/>
  <c r="AF373" i="18"/>
  <c r="AC374" i="18"/>
  <c r="AD374" i="18"/>
  <c r="AE374" i="18"/>
  <c r="AF374" i="18"/>
  <c r="AC375" i="18"/>
  <c r="AD375" i="18"/>
  <c r="AE375" i="18"/>
  <c r="AF375" i="18"/>
  <c r="AC376" i="18"/>
  <c r="AD376" i="18"/>
  <c r="AE376" i="18"/>
  <c r="AF376" i="18"/>
  <c r="AC377" i="18"/>
  <c r="AD377" i="18"/>
  <c r="AE377" i="18"/>
  <c r="AF377" i="18"/>
  <c r="AC378" i="18"/>
  <c r="AD378" i="18"/>
  <c r="AE378" i="18"/>
  <c r="AF378" i="18"/>
  <c r="AC379" i="18"/>
  <c r="AD379" i="18"/>
  <c r="AE379" i="18"/>
  <c r="AF379" i="18"/>
  <c r="AC380" i="18"/>
  <c r="AD380" i="18"/>
  <c r="AE380" i="18"/>
  <c r="AF380" i="18"/>
  <c r="AC381" i="18"/>
  <c r="AD381" i="18"/>
  <c r="AE381" i="18"/>
  <c r="AF381" i="18"/>
  <c r="AC382" i="18"/>
  <c r="AD382" i="18"/>
  <c r="AE382" i="18"/>
  <c r="AF382" i="18"/>
  <c r="AC383" i="18"/>
  <c r="AD383" i="18"/>
  <c r="AE383" i="18"/>
  <c r="AF383" i="18"/>
  <c r="AC384" i="18"/>
  <c r="AD384" i="18"/>
  <c r="AE384" i="18"/>
  <c r="AF384" i="18"/>
  <c r="AC385" i="18"/>
  <c r="AD385" i="18"/>
  <c r="AE385" i="18"/>
  <c r="AF385" i="18"/>
  <c r="AC386" i="18"/>
  <c r="AD386" i="18"/>
  <c r="AE386" i="18"/>
  <c r="AF386" i="18"/>
  <c r="AC387" i="18"/>
  <c r="AD387" i="18"/>
  <c r="AE387" i="18"/>
  <c r="AF387" i="18"/>
  <c r="AC388" i="18"/>
  <c r="AD388" i="18"/>
  <c r="AE388" i="18"/>
  <c r="AF388" i="18"/>
  <c r="AC389" i="18"/>
  <c r="AD389" i="18"/>
  <c r="AE389" i="18"/>
  <c r="AF389" i="18"/>
  <c r="AC390" i="18"/>
  <c r="AD390" i="18"/>
  <c r="AE390" i="18"/>
  <c r="AF390" i="18"/>
  <c r="AC391" i="18"/>
  <c r="AD391" i="18"/>
  <c r="AE391" i="18"/>
  <c r="AF391" i="18"/>
  <c r="AC392" i="18"/>
  <c r="AD392" i="18"/>
  <c r="AE392" i="18"/>
  <c r="AF392" i="18"/>
  <c r="AC393" i="18"/>
  <c r="AD393" i="18"/>
  <c r="AE393" i="18"/>
  <c r="AF393" i="18"/>
  <c r="AC394" i="18"/>
  <c r="AD394" i="18"/>
  <c r="AE394" i="18"/>
  <c r="AF394" i="18"/>
  <c r="AC395" i="18"/>
  <c r="AD395" i="18"/>
  <c r="AE395" i="18"/>
  <c r="AF395" i="18"/>
  <c r="AC396" i="18"/>
  <c r="AD396" i="18"/>
  <c r="AE396" i="18"/>
  <c r="AF396" i="18"/>
  <c r="AC397" i="18"/>
  <c r="AD397" i="18"/>
  <c r="AE397" i="18"/>
  <c r="AF397" i="18"/>
  <c r="AC398" i="18"/>
  <c r="AD398" i="18"/>
  <c r="AE398" i="18"/>
  <c r="AF398" i="18"/>
  <c r="AC399" i="18"/>
  <c r="AD399" i="18"/>
  <c r="AE399" i="18"/>
  <c r="AF399" i="18"/>
  <c r="AC400" i="18"/>
  <c r="AD400" i="18"/>
  <c r="AE400" i="18"/>
  <c r="AF400" i="18"/>
  <c r="AC401" i="18"/>
  <c r="AD401" i="18"/>
  <c r="AE401" i="18"/>
  <c r="AF401" i="18"/>
  <c r="AC402" i="18"/>
  <c r="AD402" i="18"/>
  <c r="AE402" i="18"/>
  <c r="AF402" i="18"/>
  <c r="AC403" i="18"/>
  <c r="AD403" i="18"/>
  <c r="AE403" i="18"/>
  <c r="AF403" i="18"/>
  <c r="AC404" i="18"/>
  <c r="AD404" i="18"/>
  <c r="AE404" i="18"/>
  <c r="AF404" i="18"/>
  <c r="AC405" i="18"/>
  <c r="AD405" i="18"/>
  <c r="AE405" i="18"/>
  <c r="AF405" i="18"/>
  <c r="AC406" i="18"/>
  <c r="AD406" i="18"/>
  <c r="AE406" i="18"/>
  <c r="AF406" i="18"/>
  <c r="AC407" i="18"/>
  <c r="AD407" i="18"/>
  <c r="AE407" i="18"/>
  <c r="AF407" i="18"/>
  <c r="AC408" i="18"/>
  <c r="AD408" i="18"/>
  <c r="AE408" i="18"/>
  <c r="AF408" i="18"/>
  <c r="AC409" i="18"/>
  <c r="AD409" i="18"/>
  <c r="AE409" i="18"/>
  <c r="AF409" i="18"/>
  <c r="AC410" i="18"/>
  <c r="AD410" i="18"/>
  <c r="AE410" i="18"/>
  <c r="AF410" i="18"/>
  <c r="AC411" i="18"/>
  <c r="AD411" i="18"/>
  <c r="AE411" i="18"/>
  <c r="AF411" i="18"/>
  <c r="AC412" i="18"/>
  <c r="AD412" i="18"/>
  <c r="AE412" i="18"/>
  <c r="AF412" i="18"/>
  <c r="AC413" i="18"/>
  <c r="AD413" i="18"/>
  <c r="AE413" i="18"/>
  <c r="AF413" i="18"/>
  <c r="AC414" i="18"/>
  <c r="AD414" i="18"/>
  <c r="AE414" i="18"/>
  <c r="AF414" i="18"/>
  <c r="AC415" i="18"/>
  <c r="AD415" i="18"/>
  <c r="AE415" i="18"/>
  <c r="AF415" i="18"/>
  <c r="AC416" i="18"/>
  <c r="AD416" i="18"/>
  <c r="AE416" i="18"/>
  <c r="AF416" i="18"/>
  <c r="AC417" i="18"/>
  <c r="AD417" i="18"/>
  <c r="AE417" i="18"/>
  <c r="AF417" i="18"/>
  <c r="AC418" i="18"/>
  <c r="AD418" i="18"/>
  <c r="AE418" i="18"/>
  <c r="AF418" i="18"/>
  <c r="AC419" i="18"/>
  <c r="AD419" i="18"/>
  <c r="AE419" i="18"/>
  <c r="AF419" i="18"/>
  <c r="AC420" i="18"/>
  <c r="AD420" i="18"/>
  <c r="AE420" i="18"/>
  <c r="AF420" i="18"/>
  <c r="AC421" i="18"/>
  <c r="AD421" i="18"/>
  <c r="AE421" i="18"/>
  <c r="AF421" i="18"/>
  <c r="AC422" i="18"/>
  <c r="AD422" i="18"/>
  <c r="AE422" i="18"/>
  <c r="AF422" i="18"/>
  <c r="AC423" i="18"/>
  <c r="AD423" i="18"/>
  <c r="AE423" i="18"/>
  <c r="AF423" i="18"/>
  <c r="AC424" i="18"/>
  <c r="AD424" i="18"/>
  <c r="AE424" i="18"/>
  <c r="AF424" i="18"/>
  <c r="AC425" i="18"/>
  <c r="AD425" i="18"/>
  <c r="AE425" i="18"/>
  <c r="AF425" i="18"/>
  <c r="AC426" i="18"/>
  <c r="AD426" i="18"/>
  <c r="AE426" i="18"/>
  <c r="AF426" i="18"/>
  <c r="AC427" i="18"/>
  <c r="AD427" i="18"/>
  <c r="AE427" i="18"/>
  <c r="AF427" i="18"/>
  <c r="AC428" i="18"/>
  <c r="AD428" i="18"/>
  <c r="AE428" i="18"/>
  <c r="AF428" i="18"/>
  <c r="AC429" i="18"/>
  <c r="AD429" i="18"/>
  <c r="AE429" i="18"/>
  <c r="AF429" i="18"/>
  <c r="AC430" i="18"/>
  <c r="AD430" i="18"/>
  <c r="AE430" i="18"/>
  <c r="AF430" i="18"/>
  <c r="AC431" i="18"/>
  <c r="AD431" i="18"/>
  <c r="AE431" i="18"/>
  <c r="AF431" i="18"/>
  <c r="AC432" i="18"/>
  <c r="AD432" i="18"/>
  <c r="AE432" i="18"/>
  <c r="AF432" i="18"/>
  <c r="AC433" i="18"/>
  <c r="AD433" i="18"/>
  <c r="AE433" i="18"/>
  <c r="AF433" i="18"/>
  <c r="AC434" i="18"/>
  <c r="AD434" i="18"/>
  <c r="AE434" i="18"/>
  <c r="AF434" i="18"/>
  <c r="AC435" i="18"/>
  <c r="AD435" i="18"/>
  <c r="AE435" i="18"/>
  <c r="AF435" i="18"/>
  <c r="AC436" i="18"/>
  <c r="AD436" i="18"/>
  <c r="AE436" i="18"/>
  <c r="AF436" i="18"/>
  <c r="AC437" i="18"/>
  <c r="AD437" i="18"/>
  <c r="AE437" i="18"/>
  <c r="AF437" i="18"/>
  <c r="AC438" i="18"/>
  <c r="AD438" i="18"/>
  <c r="AE438" i="18"/>
  <c r="AF438" i="18"/>
  <c r="AC439" i="18"/>
  <c r="AD439" i="18"/>
  <c r="AE439" i="18"/>
  <c r="AF439" i="18"/>
  <c r="AC440" i="18"/>
  <c r="AD440" i="18"/>
  <c r="AE440" i="18"/>
  <c r="AF440" i="18"/>
  <c r="AC441" i="18"/>
  <c r="AD441" i="18"/>
  <c r="AE441" i="18"/>
  <c r="AF441" i="18"/>
  <c r="AC442" i="18"/>
  <c r="AD442" i="18"/>
  <c r="AE442" i="18"/>
  <c r="AF442" i="18"/>
  <c r="AC443" i="18"/>
  <c r="AD443" i="18"/>
  <c r="AE443" i="18"/>
  <c r="AF443" i="18"/>
  <c r="AC444" i="18"/>
  <c r="AD444" i="18"/>
  <c r="AE444" i="18"/>
  <c r="AF444" i="18"/>
  <c r="AC445" i="18"/>
  <c r="AD445" i="18"/>
  <c r="AE445" i="18"/>
  <c r="AF445" i="18"/>
  <c r="AC446" i="18"/>
  <c r="AD446" i="18"/>
  <c r="AE446" i="18"/>
  <c r="AF446" i="18"/>
  <c r="AC447" i="18"/>
  <c r="AD447" i="18"/>
  <c r="AE447" i="18"/>
  <c r="AF447" i="18"/>
  <c r="AC448" i="18"/>
  <c r="AD448" i="18"/>
  <c r="AE448" i="18"/>
  <c r="AF448" i="18"/>
  <c r="AC449" i="18"/>
  <c r="AD449" i="18"/>
  <c r="AE449" i="18"/>
  <c r="AF449" i="18"/>
  <c r="AC450" i="18"/>
  <c r="AD450" i="18"/>
  <c r="AE450" i="18"/>
  <c r="AF450" i="18"/>
  <c r="AC451" i="18"/>
  <c r="AD451" i="18"/>
  <c r="AE451" i="18"/>
  <c r="AF451" i="18"/>
  <c r="AC452" i="18"/>
  <c r="AD452" i="18"/>
  <c r="AE452" i="18"/>
  <c r="AF452" i="18"/>
  <c r="AC453" i="18"/>
  <c r="AD453" i="18"/>
  <c r="AE453" i="18"/>
  <c r="AF453" i="18"/>
  <c r="AC454" i="18"/>
  <c r="AD454" i="18"/>
  <c r="AE454" i="18"/>
  <c r="AF454" i="18"/>
  <c r="AC455" i="18"/>
  <c r="AD455" i="18"/>
  <c r="AE455" i="18"/>
  <c r="AF455" i="18"/>
  <c r="AC456" i="18"/>
  <c r="AD456" i="18"/>
  <c r="AE456" i="18"/>
  <c r="AF456" i="18"/>
  <c r="AC457" i="18"/>
  <c r="AD457" i="18"/>
  <c r="AE457" i="18"/>
  <c r="AF457" i="18"/>
  <c r="AC458" i="18"/>
  <c r="AD458" i="18"/>
  <c r="AE458" i="18"/>
  <c r="AF458" i="18"/>
  <c r="AC459" i="18"/>
  <c r="AD459" i="18"/>
  <c r="AE459" i="18"/>
  <c r="AF459" i="18"/>
  <c r="AC460" i="18"/>
  <c r="AD460" i="18"/>
  <c r="AE460" i="18"/>
  <c r="AF460" i="18"/>
  <c r="AC461" i="18"/>
  <c r="AD461" i="18"/>
  <c r="AE461" i="18"/>
  <c r="AF461" i="18"/>
  <c r="AC462" i="18"/>
  <c r="AD462" i="18"/>
  <c r="AE462" i="18"/>
  <c r="AF462" i="18"/>
  <c r="AC463" i="18"/>
  <c r="AD463" i="18"/>
  <c r="AE463" i="18"/>
  <c r="AF463" i="18"/>
  <c r="AC464" i="18"/>
  <c r="AD464" i="18"/>
  <c r="AE464" i="18"/>
  <c r="AF464" i="18"/>
  <c r="AC465" i="18"/>
  <c r="AD465" i="18"/>
  <c r="AE465" i="18"/>
  <c r="AF465" i="18"/>
  <c r="AC466" i="18"/>
  <c r="AD466" i="18"/>
  <c r="AE466" i="18"/>
  <c r="AF466" i="18"/>
  <c r="AC467" i="18"/>
  <c r="AD467" i="18"/>
  <c r="AE467" i="18"/>
  <c r="AF467" i="18"/>
  <c r="AC468" i="18"/>
  <c r="AD468" i="18"/>
  <c r="AE468" i="18"/>
  <c r="AF468" i="18"/>
  <c r="AC469" i="18"/>
  <c r="AD469" i="18"/>
  <c r="AE469" i="18"/>
  <c r="AF469" i="18"/>
  <c r="AC470" i="18"/>
  <c r="AD470" i="18"/>
  <c r="AE470" i="18"/>
  <c r="AF470" i="18"/>
  <c r="AC471" i="18"/>
  <c r="AD471" i="18"/>
  <c r="AE471" i="18"/>
  <c r="AF471" i="18"/>
  <c r="AC472" i="18"/>
  <c r="AD472" i="18"/>
  <c r="AE472" i="18"/>
  <c r="AF472" i="18"/>
  <c r="AC473" i="18"/>
  <c r="AD473" i="18"/>
  <c r="AE473" i="18"/>
  <c r="AF473" i="18"/>
  <c r="AC474" i="18"/>
  <c r="AD474" i="18"/>
  <c r="AE474" i="18"/>
  <c r="AF474" i="18"/>
  <c r="AC475" i="18"/>
  <c r="AD475" i="18"/>
  <c r="AE475" i="18"/>
  <c r="AF475" i="18"/>
  <c r="AC476" i="18"/>
  <c r="AD476" i="18"/>
  <c r="AE476" i="18"/>
  <c r="AF476" i="18"/>
  <c r="AC477" i="18"/>
  <c r="AD477" i="18"/>
  <c r="AE477" i="18"/>
  <c r="AF477" i="18"/>
  <c r="AC478" i="18"/>
  <c r="AD478" i="18"/>
  <c r="AE478" i="18"/>
  <c r="AF478" i="18"/>
  <c r="AC479" i="18"/>
  <c r="AD479" i="18"/>
  <c r="AE479" i="18"/>
  <c r="AF479" i="18"/>
  <c r="AC480" i="18"/>
  <c r="AD480" i="18"/>
  <c r="AE480" i="18"/>
  <c r="AF480" i="18"/>
  <c r="AC481" i="18"/>
  <c r="AD481" i="18"/>
  <c r="AE481" i="18"/>
  <c r="AF481" i="18"/>
  <c r="AC482" i="18"/>
  <c r="AD482" i="18"/>
  <c r="AE482" i="18"/>
  <c r="AF482" i="18"/>
  <c r="AC483" i="18"/>
  <c r="AD483" i="18"/>
  <c r="AE483" i="18"/>
  <c r="AF483" i="18"/>
  <c r="AC484" i="18"/>
  <c r="AD484" i="18"/>
  <c r="AE484" i="18"/>
  <c r="AF484" i="18"/>
  <c r="AC485" i="18"/>
  <c r="AD485" i="18"/>
  <c r="AE485" i="18"/>
  <c r="AF485" i="18"/>
  <c r="AC486" i="18"/>
  <c r="AD486" i="18"/>
  <c r="AE486" i="18"/>
  <c r="AF486" i="18"/>
  <c r="AC487" i="18"/>
  <c r="AD487" i="18"/>
  <c r="AE487" i="18"/>
  <c r="AF487" i="18"/>
  <c r="AC488" i="18"/>
  <c r="AD488" i="18"/>
  <c r="AE488" i="18"/>
  <c r="AF488" i="18"/>
  <c r="AC489" i="18"/>
  <c r="AD489" i="18"/>
  <c r="AE489" i="18"/>
  <c r="AF489" i="18"/>
  <c r="AC490" i="18"/>
  <c r="AD490" i="18"/>
  <c r="AE490" i="18"/>
  <c r="AF490" i="18"/>
  <c r="AC491" i="18"/>
  <c r="AD491" i="18"/>
  <c r="AE491" i="18"/>
  <c r="AF491" i="18"/>
  <c r="AC492" i="18"/>
  <c r="AD492" i="18"/>
  <c r="AE492" i="18"/>
  <c r="AF492" i="18"/>
  <c r="AC493" i="18"/>
  <c r="AD493" i="18"/>
  <c r="AE493" i="18"/>
  <c r="AF493" i="18"/>
  <c r="AC494" i="18"/>
  <c r="AD494" i="18"/>
  <c r="AE494" i="18"/>
  <c r="AF494" i="18"/>
  <c r="AC495" i="18"/>
  <c r="AD495" i="18"/>
  <c r="AE495" i="18"/>
  <c r="AF495" i="18"/>
  <c r="AC496" i="18"/>
  <c r="AD496" i="18"/>
  <c r="AE496" i="18"/>
  <c r="AF496" i="18"/>
  <c r="AC497" i="18"/>
  <c r="AD497" i="18"/>
  <c r="AE497" i="18"/>
  <c r="AF497" i="18"/>
  <c r="AC498" i="18"/>
  <c r="AD498" i="18"/>
  <c r="AE498" i="18"/>
  <c r="AF498" i="18"/>
  <c r="AC499" i="18"/>
  <c r="AD499" i="18"/>
  <c r="AE499" i="18"/>
  <c r="AF499" i="18"/>
  <c r="AC500" i="18"/>
  <c r="AD500" i="18"/>
  <c r="AE500" i="18"/>
  <c r="AF500" i="18"/>
  <c r="AC501" i="18"/>
  <c r="AD501" i="18"/>
  <c r="AE501" i="18"/>
  <c r="AF501" i="18"/>
  <c r="AC502" i="18"/>
  <c r="AD502" i="18"/>
  <c r="AE502" i="18"/>
  <c r="AF502" i="18"/>
  <c r="AC503" i="18"/>
  <c r="AD503" i="18"/>
  <c r="AE503" i="18"/>
  <c r="AF503" i="18"/>
  <c r="AC504" i="18"/>
  <c r="AD504" i="18"/>
  <c r="AE504" i="18"/>
  <c r="AF504" i="18"/>
  <c r="AC505" i="18"/>
  <c r="AD505" i="18"/>
  <c r="AE505" i="18"/>
  <c r="AF505" i="18"/>
  <c r="AC506" i="18"/>
  <c r="AD506" i="18"/>
  <c r="AE506" i="18"/>
  <c r="AF506" i="18"/>
  <c r="AC507" i="18"/>
  <c r="AD507" i="18"/>
  <c r="AE507" i="18"/>
  <c r="AF507" i="18"/>
  <c r="AC508" i="18"/>
  <c r="AD508" i="18"/>
  <c r="AE508" i="18"/>
  <c r="AF508" i="18"/>
  <c r="AC509" i="18"/>
  <c r="AD509" i="18"/>
  <c r="AE509" i="18"/>
  <c r="AF509" i="18"/>
  <c r="AC510" i="18"/>
  <c r="AD510" i="18"/>
  <c r="AE510" i="18"/>
  <c r="AF510" i="18"/>
  <c r="AC511" i="18"/>
  <c r="AD511" i="18"/>
  <c r="AE511" i="18"/>
  <c r="AF511" i="18"/>
  <c r="AC512" i="18"/>
  <c r="AD512" i="18"/>
  <c r="AE512" i="18"/>
  <c r="AF512" i="18"/>
  <c r="AC513" i="18"/>
  <c r="AD513" i="18"/>
  <c r="AE513" i="18"/>
  <c r="AF513" i="18"/>
  <c r="AC514" i="18"/>
  <c r="AD514" i="18"/>
  <c r="AE514" i="18"/>
  <c r="AF514" i="18"/>
  <c r="AC515" i="18"/>
  <c r="AD515" i="18"/>
  <c r="AE515" i="18"/>
  <c r="AF515" i="18"/>
  <c r="AC516" i="18"/>
  <c r="AD516" i="18"/>
  <c r="AE516" i="18"/>
  <c r="AF516" i="18"/>
  <c r="AC517" i="18"/>
  <c r="AD517" i="18"/>
  <c r="AE517" i="18"/>
  <c r="AF517" i="18"/>
  <c r="AC518" i="18"/>
  <c r="AD518" i="18"/>
  <c r="AE518" i="18"/>
  <c r="AF518" i="18"/>
  <c r="AC519" i="18"/>
  <c r="AD519" i="18"/>
  <c r="AE519" i="18"/>
  <c r="AF519" i="18"/>
  <c r="AC520" i="18"/>
  <c r="AD520" i="18"/>
  <c r="AE520" i="18"/>
  <c r="AF520" i="18"/>
  <c r="AC521" i="18"/>
  <c r="AD521" i="18"/>
  <c r="AE521" i="18"/>
  <c r="AF521" i="18"/>
  <c r="AC522" i="18"/>
  <c r="AD522" i="18"/>
  <c r="AE522" i="18"/>
  <c r="AF522" i="18"/>
  <c r="AC523" i="18"/>
  <c r="AD523" i="18"/>
  <c r="AE523" i="18"/>
  <c r="AF523" i="18"/>
  <c r="AC524" i="18"/>
  <c r="AD524" i="18"/>
  <c r="AE524" i="18"/>
  <c r="AF524" i="18"/>
  <c r="AC525" i="18"/>
  <c r="AD525" i="18"/>
  <c r="AE525" i="18"/>
  <c r="AF525" i="18"/>
  <c r="AC526" i="18"/>
  <c r="AD526" i="18"/>
  <c r="AE526" i="18"/>
  <c r="AF526" i="18"/>
  <c r="AC527" i="18"/>
  <c r="AD527" i="18"/>
  <c r="AE527" i="18"/>
  <c r="AF527" i="18"/>
  <c r="AC528" i="18"/>
  <c r="AD528" i="18"/>
  <c r="AE528" i="18"/>
  <c r="AF528" i="18"/>
  <c r="AC529" i="18"/>
  <c r="AD529" i="18"/>
  <c r="AE529" i="18"/>
  <c r="AF529" i="18"/>
  <c r="AC530" i="18"/>
  <c r="AD530" i="18"/>
  <c r="AE530" i="18"/>
  <c r="AF530" i="18"/>
  <c r="AC531" i="18"/>
  <c r="AD531" i="18"/>
  <c r="AE531" i="18"/>
  <c r="AF531" i="18"/>
  <c r="AC532" i="18"/>
  <c r="AD532" i="18"/>
  <c r="AE532" i="18"/>
  <c r="AF532" i="18"/>
  <c r="AC533" i="18"/>
  <c r="AD533" i="18"/>
  <c r="AE533" i="18"/>
  <c r="AF533" i="18"/>
  <c r="AC534" i="18"/>
  <c r="AD534" i="18"/>
  <c r="AE534" i="18"/>
  <c r="AF534" i="18"/>
  <c r="AC535" i="18"/>
  <c r="AD535" i="18"/>
  <c r="AE535" i="18"/>
  <c r="AF535" i="18"/>
  <c r="AC536" i="18"/>
  <c r="AD536" i="18"/>
  <c r="AE536" i="18"/>
  <c r="AF536" i="18"/>
  <c r="AC537" i="18"/>
  <c r="AD537" i="18"/>
  <c r="AE537" i="18"/>
  <c r="AF537" i="18"/>
  <c r="AC538" i="18"/>
  <c r="AD538" i="18"/>
  <c r="AE538" i="18"/>
  <c r="AF538" i="18"/>
  <c r="AC539" i="18"/>
  <c r="AD539" i="18"/>
  <c r="AE539" i="18"/>
  <c r="AF539" i="18"/>
  <c r="AC540" i="18"/>
  <c r="AD540" i="18"/>
  <c r="AE540" i="18"/>
  <c r="AF540" i="18"/>
  <c r="AC541" i="18"/>
  <c r="AD541" i="18"/>
  <c r="AE541" i="18"/>
  <c r="AF541" i="18"/>
  <c r="AC542" i="18"/>
  <c r="AD542" i="18"/>
  <c r="AE542" i="18"/>
  <c r="AF542" i="18"/>
  <c r="AC543" i="18"/>
  <c r="AD543" i="18"/>
  <c r="AE543" i="18"/>
  <c r="AF543" i="18"/>
  <c r="AC544" i="18"/>
  <c r="AD544" i="18"/>
  <c r="AE544" i="18"/>
  <c r="AF544" i="18"/>
  <c r="AC545" i="18"/>
  <c r="AD545" i="18"/>
  <c r="AE545" i="18"/>
  <c r="AF545" i="18"/>
  <c r="AC546" i="18"/>
  <c r="AD546" i="18"/>
  <c r="AE546" i="18"/>
  <c r="AF546" i="18"/>
  <c r="AC547" i="18"/>
  <c r="AD547" i="18"/>
  <c r="AE547" i="18"/>
  <c r="AF547" i="18"/>
  <c r="AC548" i="18"/>
  <c r="AD548" i="18"/>
  <c r="AE548" i="18"/>
  <c r="AF548" i="18"/>
  <c r="AC549" i="18"/>
  <c r="AD549" i="18"/>
  <c r="AE549" i="18"/>
  <c r="AF549" i="18"/>
  <c r="AC550" i="18"/>
  <c r="AD550" i="18"/>
  <c r="AE550" i="18"/>
  <c r="AF550" i="18"/>
  <c r="AC551" i="18"/>
  <c r="AD551" i="18"/>
  <c r="AE551" i="18"/>
  <c r="AF551" i="18"/>
  <c r="AC552" i="18"/>
  <c r="AD552" i="18"/>
  <c r="AE552" i="18"/>
  <c r="AF552" i="18"/>
  <c r="AC553" i="18"/>
  <c r="AD553" i="18"/>
  <c r="AE553" i="18"/>
  <c r="AF553" i="18"/>
  <c r="AC554" i="18"/>
  <c r="AD554" i="18"/>
  <c r="AE554" i="18"/>
  <c r="AF554" i="18"/>
  <c r="AC555" i="18"/>
  <c r="AD555" i="18"/>
  <c r="AE555" i="18"/>
  <c r="AF555" i="18"/>
  <c r="AC556" i="18"/>
  <c r="AD556" i="18"/>
  <c r="AE556" i="18"/>
  <c r="AF556" i="18"/>
  <c r="AC557" i="18"/>
  <c r="AD557" i="18"/>
  <c r="AE557" i="18"/>
  <c r="AF557" i="18"/>
  <c r="AC558" i="18"/>
  <c r="AD558" i="18"/>
  <c r="AE558" i="18"/>
  <c r="AF558" i="18"/>
  <c r="AC559" i="18"/>
  <c r="AD559" i="18"/>
  <c r="AE559" i="18"/>
  <c r="AF559" i="18"/>
  <c r="AC560" i="18"/>
  <c r="AD560" i="18"/>
  <c r="AE560" i="18"/>
  <c r="AF560" i="18"/>
  <c r="AC561" i="18"/>
  <c r="AD561" i="18"/>
  <c r="AE561" i="18"/>
  <c r="AF561" i="18"/>
  <c r="AC562" i="18"/>
  <c r="AD562" i="18"/>
  <c r="AE562" i="18"/>
  <c r="AF562" i="18"/>
  <c r="AC563" i="18"/>
  <c r="AD563" i="18"/>
  <c r="AE563" i="18"/>
  <c r="AF563" i="18"/>
  <c r="AC564" i="18"/>
  <c r="AD564" i="18"/>
  <c r="AE564" i="18"/>
  <c r="AF564" i="18"/>
  <c r="AC565" i="18"/>
  <c r="AD565" i="18"/>
  <c r="AE565" i="18"/>
  <c r="AF565" i="18"/>
  <c r="AC566" i="18"/>
  <c r="AD566" i="18"/>
  <c r="AE566" i="18"/>
  <c r="AF566" i="18"/>
  <c r="AC567" i="18"/>
  <c r="AD567" i="18"/>
  <c r="AE567" i="18"/>
  <c r="AF567" i="18"/>
  <c r="AC568" i="18"/>
  <c r="AD568" i="18"/>
  <c r="AE568" i="18"/>
  <c r="AF568" i="18"/>
  <c r="AC569" i="18"/>
  <c r="AD569" i="18"/>
  <c r="AE569" i="18"/>
  <c r="AF569" i="18"/>
  <c r="AC570" i="18"/>
  <c r="AD570" i="18"/>
  <c r="AE570" i="18"/>
  <c r="AF570" i="18"/>
  <c r="AC571" i="18"/>
  <c r="AD571" i="18"/>
  <c r="AE571" i="18"/>
  <c r="AF571" i="18"/>
  <c r="AC572" i="18"/>
  <c r="AD572" i="18"/>
  <c r="AE572" i="18"/>
  <c r="AF572" i="18"/>
  <c r="AC573" i="18"/>
  <c r="AD573" i="18"/>
  <c r="AE573" i="18"/>
  <c r="AF573" i="18"/>
  <c r="AC574" i="18"/>
  <c r="AD574" i="18"/>
  <c r="AE574" i="18"/>
  <c r="AF574" i="18"/>
  <c r="AC575" i="18"/>
  <c r="AD575" i="18"/>
  <c r="AE575" i="18"/>
  <c r="AF575" i="18"/>
  <c r="AC576" i="18"/>
  <c r="AD576" i="18"/>
  <c r="AE576" i="18"/>
  <c r="AF576" i="18"/>
  <c r="AC577" i="18"/>
  <c r="AD577" i="18"/>
  <c r="AE577" i="18"/>
  <c r="AF577" i="18"/>
  <c r="AC578" i="18"/>
  <c r="AD578" i="18"/>
  <c r="AE578" i="18"/>
  <c r="AF578" i="18"/>
  <c r="AC579" i="18"/>
  <c r="AD579" i="18"/>
  <c r="AE579" i="18"/>
  <c r="AF579" i="18"/>
  <c r="AC580" i="18"/>
  <c r="AD580" i="18"/>
  <c r="AE580" i="18"/>
  <c r="AF580" i="18"/>
  <c r="AC581" i="18"/>
  <c r="AD581" i="18"/>
  <c r="AE581" i="18"/>
  <c r="AF581" i="18"/>
  <c r="AC582" i="18"/>
  <c r="AD582" i="18"/>
  <c r="AE582" i="18"/>
  <c r="AF582" i="18"/>
  <c r="AC583" i="18"/>
  <c r="AD583" i="18"/>
  <c r="AE583" i="18"/>
  <c r="AF583" i="18"/>
  <c r="AC584" i="18"/>
  <c r="AD584" i="18"/>
  <c r="AE584" i="18"/>
  <c r="AF584" i="18"/>
  <c r="AC585" i="18"/>
  <c r="AD585" i="18"/>
  <c r="AE585" i="18"/>
  <c r="AF585" i="18"/>
  <c r="AC586" i="18"/>
  <c r="AD586" i="18"/>
  <c r="AE586" i="18"/>
  <c r="AF586" i="18"/>
  <c r="AC587" i="18"/>
  <c r="AD587" i="18"/>
  <c r="AE587" i="18"/>
  <c r="AF587" i="18"/>
  <c r="AC588" i="18"/>
  <c r="AD588" i="18"/>
  <c r="AE588" i="18"/>
  <c r="AF588" i="18"/>
  <c r="AC589" i="18"/>
  <c r="AD589" i="18"/>
  <c r="AE589" i="18"/>
  <c r="AF589" i="18"/>
  <c r="AC590" i="18"/>
  <c r="AD590" i="18"/>
  <c r="AE590" i="18"/>
  <c r="AF590" i="18"/>
  <c r="AC591" i="18"/>
  <c r="AD591" i="18"/>
  <c r="AE591" i="18"/>
  <c r="AF591" i="18"/>
  <c r="AC592" i="18"/>
  <c r="AD592" i="18"/>
  <c r="AE592" i="18"/>
  <c r="AF592" i="18"/>
  <c r="AC593" i="18"/>
  <c r="AD593" i="18"/>
  <c r="AE593" i="18"/>
  <c r="AF593" i="18"/>
  <c r="AC594" i="18"/>
  <c r="AD594" i="18"/>
  <c r="AE594" i="18"/>
  <c r="AF594" i="18"/>
  <c r="AC595" i="18"/>
  <c r="AD595" i="18"/>
  <c r="AE595" i="18"/>
  <c r="AF595" i="18"/>
  <c r="AC596" i="18"/>
  <c r="AD596" i="18"/>
  <c r="AE596" i="18"/>
  <c r="AF596" i="18"/>
  <c r="AC597" i="18"/>
  <c r="AD597" i="18"/>
  <c r="AE597" i="18"/>
  <c r="AF597" i="18"/>
  <c r="AC598" i="18"/>
  <c r="AD598" i="18"/>
  <c r="AE598" i="18"/>
  <c r="AF598" i="18"/>
  <c r="AC599" i="18"/>
  <c r="AD599" i="18"/>
  <c r="AE599" i="18"/>
  <c r="AF599" i="18"/>
  <c r="AC600" i="18"/>
  <c r="AD600" i="18"/>
  <c r="AE600" i="18"/>
  <c r="AF600" i="18"/>
  <c r="AC601" i="18"/>
  <c r="AD601" i="18"/>
  <c r="AE601" i="18"/>
  <c r="AF601" i="18"/>
  <c r="AC602" i="18"/>
  <c r="AD602" i="18"/>
  <c r="AE602" i="18"/>
  <c r="AF602" i="18"/>
  <c r="AC603" i="18"/>
  <c r="AD603" i="18"/>
  <c r="AE603" i="18"/>
  <c r="AF603" i="18"/>
  <c r="AC604" i="18"/>
  <c r="AD604" i="18"/>
  <c r="AE604" i="18"/>
  <c r="AF604" i="18"/>
  <c r="AC605" i="18"/>
  <c r="AD605" i="18"/>
  <c r="AE605" i="18"/>
  <c r="AF605" i="18"/>
  <c r="AC606" i="18"/>
  <c r="AD606" i="18"/>
  <c r="AE606" i="18"/>
  <c r="AF606" i="18"/>
  <c r="AC607" i="18"/>
  <c r="AD607" i="18"/>
  <c r="AE607" i="18"/>
  <c r="AF607" i="18"/>
  <c r="AC608" i="18"/>
  <c r="AD608" i="18"/>
  <c r="AE608" i="18"/>
  <c r="AF608" i="18"/>
  <c r="AC609" i="18"/>
  <c r="AD609" i="18"/>
  <c r="AE609" i="18"/>
  <c r="AF609" i="18"/>
  <c r="AC610" i="18"/>
  <c r="AD610" i="18"/>
  <c r="AE610" i="18"/>
  <c r="AF610" i="18"/>
  <c r="AC611" i="18"/>
  <c r="AD611" i="18"/>
  <c r="AE611" i="18"/>
  <c r="AF611" i="18"/>
  <c r="AC612" i="18"/>
  <c r="AD612" i="18"/>
  <c r="AE612" i="18"/>
  <c r="AF612" i="18"/>
  <c r="AC613" i="18"/>
  <c r="AD613" i="18"/>
  <c r="AE613" i="18"/>
  <c r="AF613" i="18"/>
  <c r="AC614" i="18"/>
  <c r="AD614" i="18"/>
  <c r="AE614" i="18"/>
  <c r="AF614" i="18"/>
  <c r="AC615" i="18"/>
  <c r="AD615" i="18"/>
  <c r="AE615" i="18"/>
  <c r="AF615" i="18"/>
  <c r="AC616" i="18"/>
  <c r="AD616" i="18"/>
  <c r="AE616" i="18"/>
  <c r="AF616" i="18"/>
  <c r="AC617" i="18"/>
  <c r="AD617" i="18"/>
  <c r="AE617" i="18"/>
  <c r="AF617" i="18"/>
  <c r="AC618" i="18"/>
  <c r="AD618" i="18"/>
  <c r="AE618" i="18"/>
  <c r="AF618" i="18"/>
  <c r="AC619" i="18"/>
  <c r="AD619" i="18"/>
  <c r="AE619" i="18"/>
  <c r="AF619" i="18"/>
  <c r="AC620" i="18"/>
  <c r="AD620" i="18"/>
  <c r="AE620" i="18"/>
  <c r="AF620" i="18"/>
  <c r="AC621" i="18"/>
  <c r="AD621" i="18"/>
  <c r="AE621" i="18"/>
  <c r="AF621" i="18"/>
  <c r="AC622" i="18"/>
  <c r="AD622" i="18"/>
  <c r="AE622" i="18"/>
  <c r="AF622" i="18"/>
  <c r="AC623" i="18"/>
  <c r="AD623" i="18"/>
  <c r="AE623" i="18"/>
  <c r="AF623" i="18"/>
  <c r="AC624" i="18"/>
  <c r="AD624" i="18"/>
  <c r="AE624" i="18"/>
  <c r="AF624" i="18"/>
  <c r="AC625" i="18"/>
  <c r="AD625" i="18"/>
  <c r="AE625" i="18"/>
  <c r="AF625" i="18"/>
  <c r="AC626" i="18"/>
  <c r="AD626" i="18"/>
  <c r="AE626" i="18"/>
  <c r="AF626" i="18"/>
  <c r="AC627" i="18"/>
  <c r="AD627" i="18"/>
  <c r="AE627" i="18"/>
  <c r="AF627" i="18"/>
  <c r="AC628" i="18"/>
  <c r="AD628" i="18"/>
  <c r="AE628" i="18"/>
  <c r="AF628" i="18"/>
  <c r="AC629" i="18"/>
  <c r="AD629" i="18"/>
  <c r="AE629" i="18"/>
  <c r="AF629" i="18"/>
  <c r="AC630" i="18"/>
  <c r="AD630" i="18"/>
  <c r="AE630" i="18"/>
  <c r="AF630" i="18"/>
  <c r="AC631" i="18"/>
  <c r="AD631" i="18"/>
  <c r="AE631" i="18"/>
  <c r="AF631" i="18"/>
  <c r="AC632" i="18"/>
  <c r="AD632" i="18"/>
  <c r="AE632" i="18"/>
  <c r="AF632" i="18"/>
  <c r="AC633" i="18"/>
  <c r="AD633" i="18"/>
  <c r="AE633" i="18"/>
  <c r="AF633" i="18"/>
  <c r="AC634" i="18"/>
  <c r="AD634" i="18"/>
  <c r="AE634" i="18"/>
  <c r="AF634" i="18"/>
  <c r="AC635" i="18"/>
  <c r="AD635" i="18"/>
  <c r="AE635" i="18"/>
  <c r="AF635" i="18"/>
  <c r="AC636" i="18"/>
  <c r="AD636" i="18"/>
  <c r="AE636" i="18"/>
  <c r="AF636" i="18"/>
  <c r="AC637" i="18"/>
  <c r="AD637" i="18"/>
  <c r="AE637" i="18"/>
  <c r="AF637" i="18"/>
  <c r="AC638" i="18"/>
  <c r="AD638" i="18"/>
  <c r="AE638" i="18"/>
  <c r="AF638" i="18"/>
  <c r="AC639" i="18"/>
  <c r="AD639" i="18"/>
  <c r="AE639" i="18"/>
  <c r="AF639" i="18"/>
  <c r="AC640" i="18"/>
  <c r="AD640" i="18"/>
  <c r="AE640" i="18"/>
  <c r="AF640" i="18"/>
  <c r="AC641" i="18"/>
  <c r="AD641" i="18"/>
  <c r="AE641" i="18"/>
  <c r="AF641" i="18"/>
  <c r="AC642" i="18"/>
  <c r="AD642" i="18"/>
  <c r="AE642" i="18"/>
  <c r="AF642" i="18"/>
  <c r="AC643" i="18"/>
  <c r="AD643" i="18"/>
  <c r="AE643" i="18"/>
  <c r="AF643" i="18"/>
  <c r="AC644" i="18"/>
  <c r="AD644" i="18"/>
  <c r="AE644" i="18"/>
  <c r="AF644" i="18"/>
  <c r="AC645" i="18"/>
  <c r="AD645" i="18"/>
  <c r="AE645" i="18"/>
  <c r="AF645" i="18"/>
  <c r="AC646" i="18"/>
  <c r="AD646" i="18"/>
  <c r="AE646" i="18"/>
  <c r="AF646" i="18"/>
  <c r="AC647" i="18"/>
  <c r="AD647" i="18"/>
  <c r="AE647" i="18"/>
  <c r="AF647" i="18"/>
  <c r="AC648" i="18"/>
  <c r="AD648" i="18"/>
  <c r="AE648" i="18"/>
  <c r="AF648" i="18"/>
  <c r="AC649" i="18"/>
  <c r="AD649" i="18"/>
  <c r="AE649" i="18"/>
  <c r="AF649" i="18"/>
  <c r="AC650" i="18"/>
  <c r="AD650" i="18"/>
  <c r="AE650" i="18"/>
  <c r="AF650" i="18"/>
  <c r="AC651" i="18"/>
  <c r="AD651" i="18"/>
  <c r="AE651" i="18"/>
  <c r="AF651" i="18"/>
  <c r="AC652" i="18"/>
  <c r="AD652" i="18"/>
  <c r="AE652" i="18"/>
  <c r="AF652" i="18"/>
  <c r="AC653" i="18"/>
  <c r="AD653" i="18"/>
  <c r="AE653" i="18"/>
  <c r="AF653" i="18"/>
  <c r="AC654" i="18"/>
  <c r="AD654" i="18"/>
  <c r="AE654" i="18"/>
  <c r="AF654" i="18"/>
  <c r="AC655" i="18"/>
  <c r="AD655" i="18"/>
  <c r="AE655" i="18"/>
  <c r="AF655" i="18"/>
  <c r="AC656" i="18"/>
  <c r="AD656" i="18"/>
  <c r="AE656" i="18"/>
  <c r="AF656" i="18"/>
  <c r="AC657" i="18"/>
  <c r="AD657" i="18"/>
  <c r="AE657" i="18"/>
  <c r="AF657" i="18"/>
  <c r="AC658" i="18"/>
  <c r="AD658" i="18"/>
  <c r="AE658" i="18"/>
  <c r="AF658" i="18"/>
  <c r="AC659" i="18"/>
  <c r="AD659" i="18"/>
  <c r="AE659" i="18"/>
  <c r="AF659" i="18"/>
  <c r="AC660" i="18"/>
  <c r="AD660" i="18"/>
  <c r="AE660" i="18"/>
  <c r="AF660" i="18"/>
  <c r="AC661" i="18"/>
  <c r="AD661" i="18"/>
  <c r="AE661" i="18"/>
  <c r="AF661" i="18"/>
  <c r="AC662" i="18"/>
  <c r="AD662" i="18"/>
  <c r="AE662" i="18"/>
  <c r="AF662" i="18"/>
  <c r="AC663" i="18"/>
  <c r="AD663" i="18"/>
  <c r="AE663" i="18"/>
  <c r="AF663" i="18"/>
  <c r="AC664" i="18"/>
  <c r="AD664" i="18"/>
  <c r="AE664" i="18"/>
  <c r="AF664" i="18"/>
  <c r="AC665" i="18"/>
  <c r="AD665" i="18"/>
  <c r="AE665" i="18"/>
  <c r="AF665" i="18"/>
  <c r="AC666" i="18"/>
  <c r="AD666" i="18"/>
  <c r="AE666" i="18"/>
  <c r="AF666" i="18"/>
  <c r="AC667" i="18"/>
  <c r="AD667" i="18"/>
  <c r="AE667" i="18"/>
  <c r="AF667" i="18"/>
  <c r="AC668" i="18"/>
  <c r="AD668" i="18"/>
  <c r="AE668" i="18"/>
  <c r="AF668" i="18"/>
  <c r="AC669" i="18"/>
  <c r="AD669" i="18"/>
  <c r="AE669" i="18"/>
  <c r="AF669" i="18"/>
  <c r="AC670" i="18"/>
  <c r="AD670" i="18"/>
  <c r="AE670" i="18"/>
  <c r="AF670" i="18"/>
  <c r="AC671" i="18"/>
  <c r="AD671" i="18"/>
  <c r="AE671" i="18"/>
  <c r="AF671" i="18"/>
  <c r="AC672" i="18"/>
  <c r="AD672" i="18"/>
  <c r="AE672" i="18"/>
  <c r="AF672" i="18"/>
  <c r="AC673" i="18"/>
  <c r="AD673" i="18"/>
  <c r="AE673" i="18"/>
  <c r="AF673" i="18"/>
  <c r="AC674" i="18"/>
  <c r="AD674" i="18"/>
  <c r="AE674" i="18"/>
  <c r="AF674" i="18"/>
  <c r="AC675" i="18"/>
  <c r="AD675" i="18"/>
  <c r="AE675" i="18"/>
  <c r="AF675" i="18"/>
  <c r="AC676" i="18"/>
  <c r="AD676" i="18"/>
  <c r="AE676" i="18"/>
  <c r="AF676" i="18"/>
  <c r="AC677" i="18"/>
  <c r="AD677" i="18"/>
  <c r="AE677" i="18"/>
  <c r="AF677" i="18"/>
  <c r="AC678" i="18"/>
  <c r="AD678" i="18"/>
  <c r="AE678" i="18"/>
  <c r="AF678" i="18"/>
  <c r="AC679" i="18"/>
  <c r="AD679" i="18"/>
  <c r="AE679" i="18"/>
  <c r="AF679" i="18"/>
  <c r="AC680" i="18"/>
  <c r="AD680" i="18"/>
  <c r="AE680" i="18"/>
  <c r="AF680" i="18"/>
  <c r="AC681" i="18"/>
  <c r="AD681" i="18"/>
  <c r="AE681" i="18"/>
  <c r="AF681" i="18"/>
  <c r="AC682" i="18"/>
  <c r="AD682" i="18"/>
  <c r="AE682" i="18"/>
  <c r="AF682" i="18"/>
  <c r="AC683" i="18"/>
  <c r="AD683" i="18"/>
  <c r="AE683" i="18"/>
  <c r="AF683" i="18"/>
  <c r="AC684" i="18"/>
  <c r="AD684" i="18"/>
  <c r="AE684" i="18"/>
  <c r="AF684" i="18"/>
  <c r="AC685" i="18"/>
  <c r="AD685" i="18"/>
  <c r="AE685" i="18"/>
  <c r="AF685" i="18"/>
  <c r="AC686" i="18"/>
  <c r="AD686" i="18"/>
  <c r="AE686" i="18"/>
  <c r="AF686" i="18"/>
  <c r="AC687" i="18"/>
  <c r="AD687" i="18"/>
  <c r="AE687" i="18"/>
  <c r="AF687" i="18"/>
  <c r="AC688" i="18"/>
  <c r="AD688" i="18"/>
  <c r="AE688" i="18"/>
  <c r="AF688" i="18"/>
  <c r="AC689" i="18"/>
  <c r="AD689" i="18"/>
  <c r="AE689" i="18"/>
  <c r="AF689" i="18"/>
  <c r="AC690" i="18"/>
  <c r="AD690" i="18"/>
  <c r="AE690" i="18"/>
  <c r="AF690" i="18"/>
  <c r="AC691" i="18"/>
  <c r="AD691" i="18"/>
  <c r="AE691" i="18"/>
  <c r="AF691" i="18"/>
  <c r="AC692" i="18"/>
  <c r="AD692" i="18"/>
  <c r="AE692" i="18"/>
  <c r="AF692" i="18"/>
  <c r="AC693" i="18"/>
  <c r="AD693" i="18"/>
  <c r="AE693" i="18"/>
  <c r="AF693" i="18"/>
  <c r="AC694" i="18"/>
  <c r="AD694" i="18"/>
  <c r="AE694" i="18"/>
  <c r="AF694" i="18"/>
  <c r="AC695" i="18"/>
  <c r="AD695" i="18"/>
  <c r="AE695" i="18"/>
  <c r="AF695" i="18"/>
  <c r="AC696" i="18"/>
  <c r="AD696" i="18"/>
  <c r="AE696" i="18"/>
  <c r="AF696" i="18"/>
  <c r="AC697" i="18"/>
  <c r="AD697" i="18"/>
  <c r="AE697" i="18"/>
  <c r="AF697" i="18"/>
  <c r="AC698" i="18"/>
  <c r="AD698" i="18"/>
  <c r="AE698" i="18"/>
  <c r="AF698" i="18"/>
  <c r="AC699" i="18"/>
  <c r="AD699" i="18"/>
  <c r="AE699" i="18"/>
  <c r="AF699" i="18"/>
  <c r="AC700" i="18"/>
  <c r="AD700" i="18"/>
  <c r="AE700" i="18"/>
  <c r="AF700" i="18"/>
  <c r="AC701" i="18"/>
  <c r="AD701" i="18"/>
  <c r="AE701" i="18"/>
  <c r="AF701" i="18"/>
  <c r="AC702" i="18"/>
  <c r="AD702" i="18"/>
  <c r="AE702" i="18"/>
  <c r="AF702" i="18"/>
  <c r="AC703" i="18"/>
  <c r="AD703" i="18"/>
  <c r="AE703" i="18"/>
  <c r="AF703" i="18"/>
  <c r="AC704" i="18"/>
  <c r="AD704" i="18"/>
  <c r="AE704" i="18"/>
  <c r="AF704" i="18"/>
  <c r="AC705" i="18"/>
  <c r="AD705" i="18"/>
  <c r="AE705" i="18"/>
  <c r="AF705" i="18"/>
  <c r="AC706" i="18"/>
  <c r="AD706" i="18"/>
  <c r="AE706" i="18"/>
  <c r="AF706" i="18"/>
  <c r="AC707" i="18"/>
  <c r="AD707" i="18"/>
  <c r="AE707" i="18"/>
  <c r="AF707" i="18"/>
  <c r="AC708" i="18"/>
  <c r="AD708" i="18"/>
  <c r="AE708" i="18"/>
  <c r="AF708" i="18"/>
  <c r="AC709" i="18"/>
  <c r="AD709" i="18"/>
  <c r="AE709" i="18"/>
  <c r="AF709" i="18"/>
  <c r="AC710" i="18"/>
  <c r="AD710" i="18"/>
  <c r="AE710" i="18"/>
  <c r="AF710" i="18"/>
  <c r="AC711" i="18"/>
  <c r="AD711" i="18"/>
  <c r="AE711" i="18"/>
  <c r="AF711" i="18"/>
  <c r="AC712" i="18"/>
  <c r="AD712" i="18"/>
  <c r="AE712" i="18"/>
  <c r="AF712" i="18"/>
  <c r="AC713" i="18"/>
  <c r="AD713" i="18"/>
  <c r="AE713" i="18"/>
  <c r="AF713" i="18"/>
  <c r="AC714" i="18"/>
  <c r="AD714" i="18"/>
  <c r="AE714" i="18"/>
  <c r="AF714" i="18"/>
  <c r="AC715" i="18"/>
  <c r="AD715" i="18"/>
  <c r="AE715" i="18"/>
  <c r="AF715" i="18"/>
  <c r="AC716" i="18"/>
  <c r="AD716" i="18"/>
  <c r="AE716" i="18"/>
  <c r="AF716" i="18"/>
  <c r="AC717" i="18"/>
  <c r="AD717" i="18"/>
  <c r="AE717" i="18"/>
  <c r="AF717" i="18"/>
  <c r="AC718" i="18"/>
  <c r="AD718" i="18"/>
  <c r="AE718" i="18"/>
  <c r="AF718" i="18"/>
  <c r="AC719" i="18"/>
  <c r="AD719" i="18"/>
  <c r="AE719" i="18"/>
  <c r="AF719" i="18"/>
  <c r="AC720" i="18"/>
  <c r="AD720" i="18"/>
  <c r="AE720" i="18"/>
  <c r="AF720" i="18"/>
  <c r="AC721" i="18"/>
  <c r="AD721" i="18"/>
  <c r="AE721" i="18"/>
  <c r="AF721" i="18"/>
  <c r="AC722" i="18"/>
  <c r="AD722" i="18"/>
  <c r="AE722" i="18"/>
  <c r="AF722" i="18"/>
  <c r="AC723" i="18"/>
  <c r="AD723" i="18"/>
  <c r="AE723" i="18"/>
  <c r="AF723" i="18"/>
  <c r="AC724" i="18"/>
  <c r="AD724" i="18"/>
  <c r="AE724" i="18"/>
  <c r="AF724" i="18"/>
  <c r="AC725" i="18"/>
  <c r="AD725" i="18"/>
  <c r="AE725" i="18"/>
  <c r="AF725" i="18"/>
  <c r="AC726" i="18"/>
  <c r="AD726" i="18"/>
  <c r="AE726" i="18"/>
  <c r="AF726" i="18"/>
  <c r="AC727" i="18"/>
  <c r="AD727" i="18"/>
  <c r="AE727" i="18"/>
  <c r="AF727" i="18"/>
  <c r="AC728" i="18"/>
  <c r="AD728" i="18"/>
  <c r="AE728" i="18"/>
  <c r="AF728" i="18"/>
  <c r="AC729" i="18"/>
  <c r="AD729" i="18"/>
  <c r="AE729" i="18"/>
  <c r="AF729" i="18"/>
  <c r="AC730" i="18"/>
  <c r="AD730" i="18"/>
  <c r="AE730" i="18"/>
  <c r="AF730" i="18"/>
  <c r="AC731" i="18"/>
  <c r="AD731" i="18"/>
  <c r="AE731" i="18"/>
  <c r="AF731" i="18"/>
  <c r="AC732" i="18"/>
  <c r="AD732" i="18"/>
  <c r="AE732" i="18"/>
  <c r="AF732" i="18"/>
  <c r="AC733" i="18"/>
  <c r="AD733" i="18"/>
  <c r="AE733" i="18"/>
  <c r="AF733" i="18"/>
  <c r="AC734" i="18"/>
  <c r="AD734" i="18"/>
  <c r="AE734" i="18"/>
  <c r="AF734" i="18"/>
  <c r="AC735" i="18"/>
  <c r="AD735" i="18"/>
  <c r="AE735" i="18"/>
  <c r="AF735" i="18"/>
  <c r="AC736" i="18"/>
  <c r="AD736" i="18"/>
  <c r="AE736" i="18"/>
  <c r="AF736" i="18"/>
  <c r="AC737" i="18"/>
  <c r="AD737" i="18"/>
  <c r="AE737" i="18"/>
  <c r="AF737" i="18"/>
  <c r="AC738" i="18"/>
  <c r="AD738" i="18"/>
  <c r="AE738" i="18"/>
  <c r="AF738" i="18"/>
  <c r="AC739" i="18"/>
  <c r="AD739" i="18"/>
  <c r="AE739" i="18"/>
  <c r="AF739" i="18"/>
  <c r="AC740" i="18"/>
  <c r="AD740" i="18"/>
  <c r="AE740" i="18"/>
  <c r="AF740" i="18"/>
  <c r="AC741" i="18"/>
  <c r="AD741" i="18"/>
  <c r="AE741" i="18"/>
  <c r="AF741" i="18"/>
  <c r="AC742" i="18"/>
  <c r="AD742" i="18"/>
  <c r="AE742" i="18"/>
  <c r="AF742" i="18"/>
  <c r="AC743" i="18"/>
  <c r="AD743" i="18"/>
  <c r="AE743" i="18"/>
  <c r="AF743" i="18"/>
  <c r="AC744" i="18"/>
  <c r="AD744" i="18"/>
  <c r="AE744" i="18"/>
  <c r="AF744" i="18"/>
  <c r="AC745" i="18"/>
  <c r="AD745" i="18"/>
  <c r="AE745" i="18"/>
  <c r="AF745" i="18"/>
  <c r="AC746" i="18"/>
  <c r="AD746" i="18"/>
  <c r="AE746" i="18"/>
  <c r="AF746" i="18"/>
  <c r="AC747" i="18"/>
  <c r="AD747" i="18"/>
  <c r="AE747" i="18"/>
  <c r="AF747" i="18"/>
  <c r="AC748" i="18"/>
  <c r="AD748" i="18"/>
  <c r="AE748" i="18"/>
  <c r="AF748" i="18"/>
  <c r="AC749" i="18"/>
  <c r="AD749" i="18"/>
  <c r="AE749" i="18"/>
  <c r="AF749" i="18"/>
  <c r="AC750" i="18"/>
  <c r="AD750" i="18"/>
  <c r="AE750" i="18"/>
  <c r="AF750" i="18"/>
  <c r="AC751" i="18"/>
  <c r="AD751" i="18"/>
  <c r="AE751" i="18"/>
  <c r="AF751" i="18"/>
  <c r="AC752" i="18"/>
  <c r="AD752" i="18"/>
  <c r="AE752" i="18"/>
  <c r="AF752" i="18"/>
  <c r="AC753" i="18"/>
  <c r="AD753" i="18"/>
  <c r="AE753" i="18"/>
  <c r="AF753" i="18"/>
  <c r="AC754" i="18"/>
  <c r="AD754" i="18"/>
  <c r="AE754" i="18"/>
  <c r="AF754" i="18"/>
  <c r="AC755" i="18"/>
  <c r="AD755" i="18"/>
  <c r="AE755" i="18"/>
  <c r="AF755" i="18"/>
  <c r="AC756" i="18"/>
  <c r="AD756" i="18"/>
  <c r="AE756" i="18"/>
  <c r="AF756" i="18"/>
  <c r="AC757" i="18"/>
  <c r="AD757" i="18"/>
  <c r="AE757" i="18"/>
  <c r="AF757" i="18"/>
  <c r="AC758" i="18"/>
  <c r="AD758" i="18"/>
  <c r="AE758" i="18"/>
  <c r="AF758" i="18"/>
  <c r="AC759" i="18"/>
  <c r="AD759" i="18"/>
  <c r="AE759" i="18"/>
  <c r="AF759" i="18"/>
  <c r="AC760" i="18"/>
  <c r="AD760" i="18"/>
  <c r="AE760" i="18"/>
  <c r="AF760" i="18"/>
  <c r="AC761" i="18"/>
  <c r="AD761" i="18"/>
  <c r="AE761" i="18"/>
  <c r="AF761" i="18"/>
  <c r="AC762" i="18"/>
  <c r="AD762" i="18"/>
  <c r="AE762" i="18"/>
  <c r="AF762" i="18"/>
  <c r="AC763" i="18"/>
  <c r="AD763" i="18"/>
  <c r="AE763" i="18"/>
  <c r="AF763" i="18"/>
  <c r="AC764" i="18"/>
  <c r="AD764" i="18"/>
  <c r="AE764" i="18"/>
  <c r="AF764" i="18"/>
  <c r="AC765" i="18"/>
  <c r="AD765" i="18"/>
  <c r="AE765" i="18"/>
  <c r="AF765" i="18"/>
  <c r="AC766" i="18"/>
  <c r="AD766" i="18"/>
  <c r="AE766" i="18"/>
  <c r="AF766" i="18"/>
  <c r="AC767" i="18"/>
  <c r="AD767" i="18"/>
  <c r="AE767" i="18"/>
  <c r="AF767" i="18"/>
  <c r="AC768" i="18"/>
  <c r="AD768" i="18"/>
  <c r="AE768" i="18"/>
  <c r="AF768" i="18"/>
  <c r="AC769" i="18"/>
  <c r="AD769" i="18"/>
  <c r="AE769" i="18"/>
  <c r="AF769" i="18"/>
  <c r="AC770" i="18"/>
  <c r="AD770" i="18"/>
  <c r="AE770" i="18"/>
  <c r="AF770" i="18"/>
  <c r="AC771" i="18"/>
  <c r="AD771" i="18"/>
  <c r="AE771" i="18"/>
  <c r="AF771" i="18"/>
  <c r="AC772" i="18"/>
  <c r="AD772" i="18"/>
  <c r="AE772" i="18"/>
  <c r="AF772" i="18"/>
  <c r="AC773" i="18"/>
  <c r="AD773" i="18"/>
  <c r="AE773" i="18"/>
  <c r="AF773" i="18"/>
  <c r="AC774" i="18"/>
  <c r="AD774" i="18"/>
  <c r="AE774" i="18"/>
  <c r="AF774" i="18"/>
  <c r="AC775" i="18"/>
  <c r="AD775" i="18"/>
  <c r="AE775" i="18"/>
  <c r="AF775" i="18"/>
  <c r="AC776" i="18"/>
  <c r="AD776" i="18"/>
  <c r="AE776" i="18"/>
  <c r="AF776" i="18"/>
  <c r="AC777" i="18"/>
  <c r="AD777" i="18"/>
  <c r="AE777" i="18"/>
  <c r="AF777" i="18"/>
  <c r="AC778" i="18"/>
  <c r="AD778" i="18"/>
  <c r="AE778" i="18"/>
  <c r="AF778" i="18"/>
  <c r="AC779" i="18"/>
  <c r="AD779" i="18"/>
  <c r="AE779" i="18"/>
  <c r="AF779" i="18"/>
  <c r="AC780" i="18"/>
  <c r="AD780" i="18"/>
  <c r="AE780" i="18"/>
  <c r="AF780" i="18"/>
  <c r="AC781" i="18"/>
  <c r="AD781" i="18"/>
  <c r="AE781" i="18"/>
  <c r="AF781" i="18"/>
  <c r="AC782" i="18"/>
  <c r="AD782" i="18"/>
  <c r="AE782" i="18"/>
  <c r="AF782" i="18"/>
  <c r="AC783" i="18"/>
  <c r="AD783" i="18"/>
  <c r="AE783" i="18"/>
  <c r="AF783" i="18"/>
  <c r="AC784" i="18"/>
  <c r="AD784" i="18"/>
  <c r="AE784" i="18"/>
  <c r="AF784" i="18"/>
  <c r="AC785" i="18"/>
  <c r="AD785" i="18"/>
  <c r="AE785" i="18"/>
  <c r="AF785" i="18"/>
  <c r="AC786" i="18"/>
  <c r="AD786" i="18"/>
  <c r="AE786" i="18"/>
  <c r="AF786" i="18"/>
  <c r="AC787" i="18"/>
  <c r="AD787" i="18"/>
  <c r="AE787" i="18"/>
  <c r="AF787" i="18"/>
  <c r="AC788" i="18"/>
  <c r="AD788" i="18"/>
  <c r="AE788" i="18"/>
  <c r="AF788" i="18"/>
  <c r="AC789" i="18"/>
  <c r="AD789" i="18"/>
  <c r="AE789" i="18"/>
  <c r="AF789" i="18"/>
  <c r="AC790" i="18"/>
  <c r="AD790" i="18"/>
  <c r="AE790" i="18"/>
  <c r="AF790" i="18"/>
  <c r="AC791" i="18"/>
  <c r="AD791" i="18"/>
  <c r="AE791" i="18"/>
  <c r="AF791" i="18"/>
  <c r="AC792" i="18"/>
  <c r="AD792" i="18"/>
  <c r="AE792" i="18"/>
  <c r="AF792" i="18"/>
  <c r="AC793" i="18"/>
  <c r="AD793" i="18"/>
  <c r="AE793" i="18"/>
  <c r="AF793" i="18"/>
  <c r="AC794" i="18"/>
  <c r="AD794" i="18"/>
  <c r="AE794" i="18"/>
  <c r="AF794" i="18"/>
  <c r="AC795" i="18"/>
  <c r="AD795" i="18"/>
  <c r="AE795" i="18"/>
  <c r="AF795" i="18"/>
  <c r="AC796" i="18"/>
  <c r="AD796" i="18"/>
  <c r="AE796" i="18"/>
  <c r="AF796" i="18"/>
  <c r="AC797" i="18"/>
  <c r="AD797" i="18"/>
  <c r="AE797" i="18"/>
  <c r="AF797" i="18"/>
  <c r="AC798" i="18"/>
  <c r="AD798" i="18"/>
  <c r="AE798" i="18"/>
  <c r="AF798" i="18"/>
  <c r="AC799" i="18"/>
  <c r="AD799" i="18"/>
  <c r="AE799" i="18"/>
  <c r="AF799" i="18"/>
  <c r="AC800" i="18"/>
  <c r="AD800" i="18"/>
  <c r="AE800" i="18"/>
  <c r="AF800" i="18"/>
  <c r="AC801" i="18"/>
  <c r="AD801" i="18"/>
  <c r="AE801" i="18"/>
  <c r="AF801" i="18"/>
  <c r="AC802" i="18"/>
  <c r="AD802" i="18"/>
  <c r="AE802" i="18"/>
  <c r="AF802" i="18"/>
  <c r="AC803" i="18"/>
  <c r="AD803" i="18"/>
  <c r="AE803" i="18"/>
  <c r="AF803" i="18"/>
  <c r="AC804" i="18"/>
  <c r="AD804" i="18"/>
  <c r="AE804" i="18"/>
  <c r="AF804" i="18"/>
  <c r="AC805" i="18"/>
  <c r="AD805" i="18"/>
  <c r="AE805" i="18"/>
  <c r="AF805" i="18"/>
  <c r="AC806" i="18"/>
  <c r="AD806" i="18"/>
  <c r="AE806" i="18"/>
  <c r="AF806" i="18"/>
  <c r="AC807" i="18"/>
  <c r="AD807" i="18"/>
  <c r="AE807" i="18"/>
  <c r="AF807" i="18"/>
  <c r="AC808" i="18"/>
  <c r="AD808" i="18"/>
  <c r="AE808" i="18"/>
  <c r="AF808" i="18"/>
  <c r="AC809" i="18"/>
  <c r="AD809" i="18"/>
  <c r="AE809" i="18"/>
  <c r="AF809" i="18"/>
  <c r="AC810" i="18"/>
  <c r="AD810" i="18"/>
  <c r="AE810" i="18"/>
  <c r="AF810" i="18"/>
  <c r="AC811" i="18"/>
  <c r="AD811" i="18"/>
  <c r="AE811" i="18"/>
  <c r="AF811" i="18"/>
  <c r="AC812" i="18"/>
  <c r="AD812" i="18"/>
  <c r="AE812" i="18"/>
  <c r="AF812" i="18"/>
  <c r="AC813" i="18"/>
  <c r="AD813" i="18"/>
  <c r="AE813" i="18"/>
  <c r="AF813" i="18"/>
  <c r="AC814" i="18"/>
  <c r="AD814" i="18"/>
  <c r="AE814" i="18"/>
  <c r="AF814" i="18"/>
  <c r="AC815" i="18"/>
  <c r="AD815" i="18"/>
  <c r="AE815" i="18"/>
  <c r="AF815" i="18"/>
  <c r="AC816" i="18"/>
  <c r="AD816" i="18"/>
  <c r="AE816" i="18"/>
  <c r="AF816" i="18"/>
  <c r="AC817" i="18"/>
  <c r="AD817" i="18"/>
  <c r="AE817" i="18"/>
  <c r="AF817" i="18"/>
  <c r="AC818" i="18"/>
  <c r="AD818" i="18"/>
  <c r="AE818" i="18"/>
  <c r="AF818" i="18"/>
  <c r="AC819" i="18"/>
  <c r="AD819" i="18"/>
  <c r="AE819" i="18"/>
  <c r="AF819" i="18"/>
  <c r="AC820" i="18"/>
  <c r="AD820" i="18"/>
  <c r="AE820" i="18"/>
  <c r="AF820" i="18"/>
  <c r="AC821" i="18"/>
  <c r="AD821" i="18"/>
  <c r="AE821" i="18"/>
  <c r="AF821" i="18"/>
  <c r="AC822" i="18"/>
  <c r="AD822" i="18"/>
  <c r="AE822" i="18"/>
  <c r="AF822" i="18"/>
  <c r="AC823" i="18"/>
  <c r="AD823" i="18"/>
  <c r="AE823" i="18"/>
  <c r="AF823" i="18"/>
  <c r="AC824" i="18"/>
  <c r="AD824" i="18"/>
  <c r="AE824" i="18"/>
  <c r="AF824" i="18"/>
  <c r="AC825" i="18"/>
  <c r="AD825" i="18"/>
  <c r="AE825" i="18"/>
  <c r="AF825" i="18"/>
  <c r="AC826" i="18"/>
  <c r="AD826" i="18"/>
  <c r="AE826" i="18"/>
  <c r="AF826" i="18"/>
  <c r="AC827" i="18"/>
  <c r="AD827" i="18"/>
  <c r="AE827" i="18"/>
  <c r="AF827" i="18"/>
  <c r="AC828" i="18"/>
  <c r="AD828" i="18"/>
  <c r="AE828" i="18"/>
  <c r="AF828" i="18"/>
  <c r="AC829" i="18"/>
  <c r="AD829" i="18"/>
  <c r="AE829" i="18"/>
  <c r="AF829" i="18"/>
  <c r="AC830" i="18"/>
  <c r="AD830" i="18"/>
  <c r="AE830" i="18"/>
  <c r="AF830" i="18"/>
  <c r="AC831" i="18"/>
  <c r="AD831" i="18"/>
  <c r="AE831" i="18"/>
  <c r="AF831" i="18"/>
  <c r="AC832" i="18"/>
  <c r="AD832" i="18"/>
  <c r="AE832" i="18"/>
  <c r="AF832" i="18"/>
  <c r="AC833" i="18"/>
  <c r="AD833" i="18"/>
  <c r="AE833" i="18"/>
  <c r="AF833" i="18"/>
  <c r="AC834" i="18"/>
  <c r="AD834" i="18"/>
  <c r="AE834" i="18"/>
  <c r="AF834" i="18"/>
  <c r="AC835" i="18"/>
  <c r="AD835" i="18"/>
  <c r="AE835" i="18"/>
  <c r="AF835" i="18"/>
  <c r="AC836" i="18"/>
  <c r="AD836" i="18"/>
  <c r="AE836" i="18"/>
  <c r="AF836" i="18"/>
  <c r="AC837" i="18"/>
  <c r="AD837" i="18"/>
  <c r="AE837" i="18"/>
  <c r="AF837" i="18"/>
  <c r="AC838" i="18"/>
  <c r="AD838" i="18"/>
  <c r="AE838" i="18"/>
  <c r="AF838" i="18"/>
  <c r="AC839" i="18"/>
  <c r="AD839" i="18"/>
  <c r="AE839" i="18"/>
  <c r="AF839" i="18"/>
  <c r="AC840" i="18"/>
  <c r="AD840" i="18"/>
  <c r="AE840" i="18"/>
  <c r="AF840" i="18"/>
  <c r="AC841" i="18"/>
  <c r="AD841" i="18"/>
  <c r="AE841" i="18"/>
  <c r="AF841" i="18"/>
  <c r="AC842" i="18"/>
  <c r="AD842" i="18"/>
  <c r="AE842" i="18"/>
  <c r="AF842" i="18"/>
  <c r="AC843" i="18"/>
  <c r="AD843" i="18"/>
  <c r="AE843" i="18"/>
  <c r="AF843" i="18"/>
  <c r="AC844" i="18"/>
  <c r="AD844" i="18"/>
  <c r="AE844" i="18"/>
  <c r="AF844" i="18"/>
  <c r="AC845" i="18"/>
  <c r="AD845" i="18"/>
  <c r="AE845" i="18"/>
  <c r="AF845" i="18"/>
  <c r="AC846" i="18"/>
  <c r="AD846" i="18"/>
  <c r="AE846" i="18"/>
  <c r="AF846" i="18"/>
  <c r="AC847" i="18"/>
  <c r="AD847" i="18"/>
  <c r="AE847" i="18"/>
  <c r="AF847" i="18"/>
  <c r="AC848" i="18"/>
  <c r="AD848" i="18"/>
  <c r="AE848" i="18"/>
  <c r="AF848" i="18"/>
  <c r="AC849" i="18"/>
  <c r="AD849" i="18"/>
  <c r="AE849" i="18"/>
  <c r="AF849" i="18"/>
  <c r="AC850" i="18"/>
  <c r="AD850" i="18"/>
  <c r="AE850" i="18"/>
  <c r="AF850" i="18"/>
  <c r="AC851" i="18"/>
  <c r="AD851" i="18"/>
  <c r="AE851" i="18"/>
  <c r="AF851" i="18"/>
  <c r="AC852" i="18"/>
  <c r="AD852" i="18"/>
  <c r="AE852" i="18"/>
  <c r="AF852" i="18"/>
  <c r="AC853" i="18"/>
  <c r="AD853" i="18"/>
  <c r="AE853" i="18"/>
  <c r="AF853" i="18"/>
  <c r="AC854" i="18"/>
  <c r="AD854" i="18"/>
  <c r="AE854" i="18"/>
  <c r="AF854" i="18"/>
  <c r="AC855" i="18"/>
  <c r="AD855" i="18"/>
  <c r="AE855" i="18"/>
  <c r="AF855" i="18"/>
  <c r="AC856" i="18"/>
  <c r="AD856" i="18"/>
  <c r="AE856" i="18"/>
  <c r="AF856" i="18"/>
  <c r="AC857" i="18"/>
  <c r="AD857" i="18"/>
  <c r="AE857" i="18"/>
  <c r="AF857" i="18"/>
  <c r="AC858" i="18"/>
  <c r="AD858" i="18"/>
  <c r="AE858" i="18"/>
  <c r="AF858" i="18"/>
  <c r="AC859" i="18"/>
  <c r="AD859" i="18"/>
  <c r="AE859" i="18"/>
  <c r="AF859" i="18"/>
  <c r="AC860" i="18"/>
  <c r="AD860" i="18"/>
  <c r="AE860" i="18"/>
  <c r="AF860" i="18"/>
  <c r="AC861" i="18"/>
  <c r="AD861" i="18"/>
  <c r="AE861" i="18"/>
  <c r="AF861" i="18"/>
  <c r="AC862" i="18"/>
  <c r="AD862" i="18"/>
  <c r="AE862" i="18"/>
  <c r="AF862" i="18"/>
  <c r="AC863" i="18"/>
  <c r="AD863" i="18"/>
  <c r="AE863" i="18"/>
  <c r="AF863" i="18"/>
  <c r="AC864" i="18"/>
  <c r="AD864" i="18"/>
  <c r="AE864" i="18"/>
  <c r="AF864" i="18"/>
  <c r="AC865" i="18"/>
  <c r="AD865" i="18"/>
  <c r="AE865" i="18"/>
  <c r="AF865" i="18"/>
  <c r="AC866" i="18"/>
  <c r="AD866" i="18"/>
  <c r="AE866" i="18"/>
  <c r="AF866" i="18"/>
  <c r="AC867" i="18"/>
  <c r="AD867" i="18"/>
  <c r="AE867" i="18"/>
  <c r="AF867" i="18"/>
  <c r="AC868" i="18"/>
  <c r="AD868" i="18"/>
  <c r="AE868" i="18"/>
  <c r="AF868" i="18"/>
  <c r="AC869" i="18"/>
  <c r="AD869" i="18"/>
  <c r="AE869" i="18"/>
  <c r="AF869" i="18"/>
  <c r="AC870" i="18"/>
  <c r="AD870" i="18"/>
  <c r="AE870" i="18"/>
  <c r="AF870" i="18"/>
  <c r="AC871" i="18"/>
  <c r="AD871" i="18"/>
  <c r="AE871" i="18"/>
  <c r="AF871" i="18"/>
  <c r="AC872" i="18"/>
  <c r="AD872" i="18"/>
  <c r="AE872" i="18"/>
  <c r="AF872" i="18"/>
  <c r="AC873" i="18"/>
  <c r="AD873" i="18"/>
  <c r="AE873" i="18"/>
  <c r="AF873" i="18"/>
  <c r="AC874" i="18"/>
  <c r="AD874" i="18"/>
  <c r="AE874" i="18"/>
  <c r="AF874" i="18"/>
  <c r="AC875" i="18"/>
  <c r="AD875" i="18"/>
  <c r="AE875" i="18"/>
  <c r="AF875" i="18"/>
  <c r="AC876" i="18"/>
  <c r="AD876" i="18"/>
  <c r="AE876" i="18"/>
  <c r="AF876" i="18"/>
  <c r="AC877" i="18"/>
  <c r="AD877" i="18"/>
  <c r="AE877" i="18"/>
  <c r="AF877" i="18"/>
  <c r="AC878" i="18"/>
  <c r="AD878" i="18"/>
  <c r="AE878" i="18"/>
  <c r="AF878" i="18"/>
  <c r="AC879" i="18"/>
  <c r="AD879" i="18"/>
  <c r="AE879" i="18"/>
  <c r="AF879" i="18"/>
  <c r="AC880" i="18"/>
  <c r="AD880" i="18"/>
  <c r="AE880" i="18"/>
  <c r="AF880" i="18"/>
  <c r="AC881" i="18"/>
  <c r="AD881" i="18"/>
  <c r="AE881" i="18"/>
  <c r="AF881" i="18"/>
  <c r="AC882" i="18"/>
  <c r="AD882" i="18"/>
  <c r="AE882" i="18"/>
  <c r="AF882" i="18"/>
  <c r="AC883" i="18"/>
  <c r="AD883" i="18"/>
  <c r="AE883" i="18"/>
  <c r="AF883" i="18"/>
  <c r="AC884" i="18"/>
  <c r="AD884" i="18"/>
  <c r="AE884" i="18"/>
  <c r="AF884" i="18"/>
  <c r="AC885" i="18"/>
  <c r="AD885" i="18"/>
  <c r="AE885" i="18"/>
  <c r="AF885" i="18"/>
  <c r="AC886" i="18"/>
  <c r="AD886" i="18"/>
  <c r="AE886" i="18"/>
  <c r="AF886" i="18"/>
  <c r="AC887" i="18"/>
  <c r="AD887" i="18"/>
  <c r="AE887" i="18"/>
  <c r="AF887" i="18"/>
  <c r="AC888" i="18"/>
  <c r="AD888" i="18"/>
  <c r="AE888" i="18"/>
  <c r="AF888" i="18"/>
  <c r="AC889" i="18"/>
  <c r="AD889" i="18"/>
  <c r="AE889" i="18"/>
  <c r="AF889" i="18"/>
  <c r="AC890" i="18"/>
  <c r="AD890" i="18"/>
  <c r="AE890" i="18"/>
  <c r="AF890" i="18"/>
  <c r="AC891" i="18"/>
  <c r="AD891" i="18"/>
  <c r="AE891" i="18"/>
  <c r="AF891" i="18"/>
  <c r="AC892" i="18"/>
  <c r="AD892" i="18"/>
  <c r="AE892" i="18"/>
  <c r="AF892" i="18"/>
  <c r="AC893" i="18"/>
  <c r="AD893" i="18"/>
  <c r="AE893" i="18"/>
  <c r="AF893" i="18"/>
  <c r="AC894" i="18"/>
  <c r="AD894" i="18"/>
  <c r="AE894" i="18"/>
  <c r="AF894" i="18"/>
  <c r="AC895" i="18"/>
  <c r="AD895" i="18"/>
  <c r="AE895" i="18"/>
  <c r="AF895" i="18"/>
  <c r="AC896" i="18"/>
  <c r="AD896" i="18"/>
  <c r="AE896" i="18"/>
  <c r="AF896" i="18"/>
  <c r="AC897" i="18"/>
  <c r="AD897" i="18"/>
  <c r="AE897" i="18"/>
  <c r="AF897" i="18"/>
  <c r="AC898" i="18"/>
  <c r="AD898" i="18"/>
  <c r="AE898" i="18"/>
  <c r="AF898" i="18"/>
  <c r="AC899" i="18"/>
  <c r="AD899" i="18"/>
  <c r="AE899" i="18"/>
  <c r="AF899" i="18"/>
  <c r="AC900" i="18"/>
  <c r="AD900" i="18"/>
  <c r="AE900" i="18"/>
  <c r="AF900" i="18"/>
  <c r="AC901" i="18"/>
  <c r="AD901" i="18"/>
  <c r="AE901" i="18"/>
  <c r="AF901" i="18"/>
  <c r="AC902" i="18"/>
  <c r="AD902" i="18"/>
  <c r="AE902" i="18"/>
  <c r="AF902" i="18"/>
  <c r="AC903" i="18"/>
  <c r="AD903" i="18"/>
  <c r="AE903" i="18"/>
  <c r="AF903" i="18"/>
  <c r="AC904" i="18"/>
  <c r="AD904" i="18"/>
  <c r="AE904" i="18"/>
  <c r="AF904" i="18"/>
  <c r="AC905" i="18"/>
  <c r="AD905" i="18"/>
  <c r="AE905" i="18"/>
  <c r="AF905" i="18"/>
  <c r="AC906" i="18"/>
  <c r="AD906" i="18"/>
  <c r="AE906" i="18"/>
  <c r="AF906" i="18"/>
  <c r="AC907" i="18"/>
  <c r="AD907" i="18"/>
  <c r="AE907" i="18"/>
  <c r="AF907" i="18"/>
  <c r="AC908" i="18"/>
  <c r="AD908" i="18"/>
  <c r="AE908" i="18"/>
  <c r="AF908" i="18"/>
  <c r="AC909" i="18"/>
  <c r="AD909" i="18"/>
  <c r="AE909" i="18"/>
  <c r="AF909" i="18"/>
  <c r="AC910" i="18"/>
  <c r="AD910" i="18"/>
  <c r="AE910" i="18"/>
  <c r="AF910" i="18"/>
  <c r="AC911" i="18"/>
  <c r="AD911" i="18"/>
  <c r="AE911" i="18"/>
  <c r="AF911" i="18"/>
  <c r="AC912" i="18"/>
  <c r="AD912" i="18"/>
  <c r="AE912" i="18"/>
  <c r="AF912" i="18"/>
  <c r="AC913" i="18"/>
  <c r="AD913" i="18"/>
  <c r="AE913" i="18"/>
  <c r="AF913" i="18"/>
  <c r="AC914" i="18"/>
  <c r="AD914" i="18"/>
  <c r="AE914" i="18"/>
  <c r="AF914" i="18"/>
  <c r="AC915" i="18"/>
  <c r="AD915" i="18"/>
  <c r="AE915" i="18"/>
  <c r="AF915" i="18"/>
  <c r="AC916" i="18"/>
  <c r="AD916" i="18"/>
  <c r="AE916" i="18"/>
  <c r="AF916" i="18"/>
  <c r="AC917" i="18"/>
  <c r="AD917" i="18"/>
  <c r="AE917" i="18"/>
  <c r="AF917" i="18"/>
  <c r="AC918" i="18"/>
  <c r="AD918" i="18"/>
  <c r="AE918" i="18"/>
  <c r="AF918" i="18"/>
  <c r="AC919" i="18"/>
  <c r="AD919" i="18"/>
  <c r="AE919" i="18"/>
  <c r="AF919" i="18"/>
  <c r="AC920" i="18"/>
  <c r="AD920" i="18"/>
  <c r="AE920" i="18"/>
  <c r="AF920" i="18"/>
  <c r="AC921" i="18"/>
  <c r="AD921" i="18"/>
  <c r="AE921" i="18"/>
  <c r="AF921" i="18"/>
  <c r="AC922" i="18"/>
  <c r="AD922" i="18"/>
  <c r="AE922" i="18"/>
  <c r="AF922" i="18"/>
  <c r="AC923" i="18"/>
  <c r="AD923" i="18"/>
  <c r="AE923" i="18"/>
  <c r="AF923" i="18"/>
  <c r="AC924" i="18"/>
  <c r="AD924" i="18"/>
  <c r="AE924" i="18"/>
  <c r="AF924" i="18"/>
  <c r="AC925" i="18"/>
  <c r="AD925" i="18"/>
  <c r="AE925" i="18"/>
  <c r="AF925" i="18"/>
  <c r="AC926" i="18"/>
  <c r="AD926" i="18"/>
  <c r="AE926" i="18"/>
  <c r="AF926" i="18"/>
  <c r="AC927" i="18"/>
  <c r="AD927" i="18"/>
  <c r="AE927" i="18"/>
  <c r="AF927" i="18"/>
  <c r="AC928" i="18"/>
  <c r="AD928" i="18"/>
  <c r="AE928" i="18"/>
  <c r="AF928" i="18"/>
  <c r="AC929" i="18"/>
  <c r="AD929" i="18"/>
  <c r="AE929" i="18"/>
  <c r="AF929" i="18"/>
  <c r="AC930" i="18"/>
  <c r="AD930" i="18"/>
  <c r="AE930" i="18"/>
  <c r="AF930" i="18"/>
  <c r="AC931" i="18"/>
  <c r="AD931" i="18"/>
  <c r="AE931" i="18"/>
  <c r="AF931" i="18"/>
  <c r="AC932" i="18"/>
  <c r="AD932" i="18"/>
  <c r="AE932" i="18"/>
  <c r="AF932" i="18"/>
  <c r="AC933" i="18"/>
  <c r="AD933" i="18"/>
  <c r="AE933" i="18"/>
  <c r="AF933" i="18"/>
  <c r="AC934" i="18"/>
  <c r="AD934" i="18"/>
  <c r="AE934" i="18"/>
  <c r="AF934" i="18"/>
  <c r="AC935" i="18"/>
  <c r="AD935" i="18"/>
  <c r="AE935" i="18"/>
  <c r="AF935" i="18"/>
  <c r="AC936" i="18"/>
  <c r="AD936" i="18"/>
  <c r="AE936" i="18"/>
  <c r="AF936" i="18"/>
  <c r="AC937" i="18"/>
  <c r="AD937" i="18"/>
  <c r="AE937" i="18"/>
  <c r="AF937" i="18"/>
  <c r="AC938" i="18"/>
  <c r="AD938" i="18"/>
  <c r="AE938" i="18"/>
  <c r="AF938" i="18"/>
  <c r="AC939" i="18"/>
  <c r="AD939" i="18"/>
  <c r="AE939" i="18"/>
  <c r="AF939" i="18"/>
  <c r="AC940" i="18"/>
  <c r="AD940" i="18"/>
  <c r="AE940" i="18"/>
  <c r="AF940" i="18"/>
  <c r="AC941" i="18"/>
  <c r="AD941" i="18"/>
  <c r="AE941" i="18"/>
  <c r="AF941" i="18"/>
  <c r="AC942" i="18"/>
  <c r="AD942" i="18"/>
  <c r="AE942" i="18"/>
  <c r="AF942" i="18"/>
  <c r="AC943" i="18"/>
  <c r="AD943" i="18"/>
  <c r="AE943" i="18"/>
  <c r="AF943" i="18"/>
  <c r="AC944" i="18"/>
  <c r="AD944" i="18"/>
  <c r="AE944" i="18"/>
  <c r="AF944" i="18"/>
  <c r="AC945" i="18"/>
  <c r="AD945" i="18"/>
  <c r="AE945" i="18"/>
  <c r="AF945" i="18"/>
  <c r="AC946" i="18"/>
  <c r="AD946" i="18"/>
  <c r="AE946" i="18"/>
  <c r="AF946" i="18"/>
  <c r="AC947" i="18"/>
  <c r="AD947" i="18"/>
  <c r="AE947" i="18"/>
  <c r="AF947" i="18"/>
  <c r="AC948" i="18"/>
  <c r="AD948" i="18"/>
  <c r="AE948" i="18"/>
  <c r="AF948" i="18"/>
  <c r="AC949" i="18"/>
  <c r="AD949" i="18"/>
  <c r="AE949" i="18"/>
  <c r="AF949" i="18"/>
  <c r="AC950" i="18"/>
  <c r="AD950" i="18"/>
  <c r="AE950" i="18"/>
  <c r="AF950" i="18"/>
  <c r="AC951" i="18"/>
  <c r="AD951" i="18"/>
  <c r="AE951" i="18"/>
  <c r="AF951" i="18"/>
  <c r="AF2" i="18"/>
  <c r="AE2" i="18"/>
  <c r="AC2" i="18"/>
  <c r="AD2" i="18"/>
  <c r="T3" i="17" l="1"/>
  <c r="U3" i="17" s="1"/>
  <c r="U2" i="17" s="1"/>
  <c r="T2" i="17"/>
  <c r="L35" i="7" l="1"/>
  <c r="K35" i="7"/>
  <c r="M35" i="7" l="1"/>
  <c r="D53" i="1"/>
  <c r="D57" i="1" s="1"/>
  <c r="D58" i="1" s="1"/>
  <c r="AF3" i="7" l="1"/>
  <c r="V44" i="1" l="1"/>
  <c r="V32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4" i="1"/>
  <c r="V49" i="1"/>
  <c r="T53" i="1"/>
  <c r="V42" i="1"/>
  <c r="Q53" i="1"/>
  <c r="P53" i="1"/>
  <c r="E53" i="1"/>
  <c r="E57" i="1" s="1"/>
  <c r="E58" i="1" s="1"/>
  <c r="V40" i="1"/>
  <c r="L51" i="1"/>
  <c r="V38" i="1"/>
  <c r="V33" i="1"/>
  <c r="O53" i="1"/>
  <c r="N53" i="1"/>
  <c r="M53" i="1"/>
  <c r="L53" i="1"/>
  <c r="K57" i="1"/>
  <c r="K58" i="1" s="1"/>
  <c r="H51" i="1"/>
  <c r="E51" i="1"/>
  <c r="U51" i="1"/>
  <c r="O66" i="7"/>
  <c r="D66" i="7" s="1"/>
  <c r="K66" i="7" s="1"/>
  <c r="M66" i="7" s="1"/>
  <c r="T51" i="1"/>
  <c r="S51" i="1"/>
  <c r="R51" i="1"/>
  <c r="Q51" i="1"/>
  <c r="P51" i="1"/>
  <c r="O51" i="1"/>
  <c r="N51" i="1"/>
  <c r="M51" i="1"/>
  <c r="K51" i="1"/>
  <c r="R53" i="1"/>
  <c r="S53" i="1"/>
  <c r="U53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V46" i="1" s="1"/>
  <c r="E25" i="1"/>
  <c r="D25" i="1"/>
  <c r="O53" i="7" l="1"/>
  <c r="D53" i="7" s="1"/>
  <c r="O82" i="7"/>
  <c r="D82" i="7" s="1"/>
  <c r="K82" i="7" s="1"/>
  <c r="M82" i="7" s="1"/>
  <c r="O56" i="7"/>
  <c r="D56" i="7" s="1"/>
  <c r="O85" i="7"/>
  <c r="D85" i="7" s="1"/>
  <c r="K85" i="7" s="1"/>
  <c r="M85" i="7" s="1"/>
  <c r="O51" i="7"/>
  <c r="AP51" i="7" s="1"/>
  <c r="O80" i="7"/>
  <c r="D80" i="7" s="1"/>
  <c r="K80" i="7" s="1"/>
  <c r="M80" i="7" s="1"/>
  <c r="O49" i="7"/>
  <c r="D49" i="7" s="1"/>
  <c r="O78" i="7"/>
  <c r="D78" i="7" s="1"/>
  <c r="K78" i="7" s="1"/>
  <c r="M78" i="7" s="1"/>
  <c r="O47" i="7"/>
  <c r="D47" i="7" s="1"/>
  <c r="O76" i="7"/>
  <c r="D76" i="7" s="1"/>
  <c r="K76" i="7" s="1"/>
  <c r="M76" i="7" s="1"/>
  <c r="O39" i="7"/>
  <c r="D39" i="7" s="1"/>
  <c r="AE39" i="7" s="1"/>
  <c r="AO39" i="7" s="1"/>
  <c r="AV39" i="7" s="1"/>
  <c r="O68" i="7"/>
  <c r="D68" i="7" s="1"/>
  <c r="K68" i="7" s="1"/>
  <c r="M68" i="7" s="1"/>
  <c r="O40" i="7"/>
  <c r="D40" i="7" s="1"/>
  <c r="O69" i="7"/>
  <c r="D69" i="7" s="1"/>
  <c r="K69" i="7" s="1"/>
  <c r="M69" i="7" s="1"/>
  <c r="O45" i="7"/>
  <c r="D45" i="7" s="1"/>
  <c r="AE45" i="7" s="1"/>
  <c r="O74" i="7"/>
  <c r="D74" i="7" s="1"/>
  <c r="K74" i="7" s="1"/>
  <c r="M74" i="7" s="1"/>
  <c r="O37" i="7"/>
  <c r="AK70" i="7"/>
  <c r="AT70" i="7" s="1"/>
  <c r="AK71" i="7"/>
  <c r="AK76" i="7"/>
  <c r="AK77" i="7"/>
  <c r="AK81" i="7"/>
  <c r="V36" i="1"/>
  <c r="V34" i="1"/>
  <c r="V45" i="1"/>
  <c r="V53" i="1"/>
  <c r="V43" i="1"/>
  <c r="V37" i="1"/>
  <c r="H53" i="1"/>
  <c r="H57" i="1" s="1"/>
  <c r="H58" i="1" s="1"/>
  <c r="V48" i="1"/>
  <c r="V47" i="1"/>
  <c r="J53" i="1"/>
  <c r="J57" i="1" s="1"/>
  <c r="J58" i="1" s="1"/>
  <c r="V39" i="1"/>
  <c r="G51" i="1"/>
  <c r="V35" i="1"/>
  <c r="I53" i="1"/>
  <c r="I57" i="1" s="1"/>
  <c r="I58" i="1" s="1"/>
  <c r="I51" i="1"/>
  <c r="D51" i="7" l="1"/>
  <c r="AE51" i="7" s="1"/>
  <c r="O52" i="7"/>
  <c r="AP52" i="7" s="1"/>
  <c r="O81" i="7"/>
  <c r="D81" i="7" s="1"/>
  <c r="K81" i="7" s="1"/>
  <c r="M81" i="7" s="1"/>
  <c r="AV51" i="7"/>
  <c r="AU51" i="7"/>
  <c r="AV52" i="7"/>
  <c r="AU52" i="7"/>
  <c r="O54" i="7"/>
  <c r="D54" i="7" s="1"/>
  <c r="O83" i="7"/>
  <c r="D83" i="7" s="1"/>
  <c r="K83" i="7" s="1"/>
  <c r="M83" i="7" s="1"/>
  <c r="O55" i="7"/>
  <c r="D55" i="7" s="1"/>
  <c r="AE55" i="7" s="1"/>
  <c r="O84" i="7"/>
  <c r="D84" i="7" s="1"/>
  <c r="K84" i="7" s="1"/>
  <c r="M84" i="7" s="1"/>
  <c r="O50" i="7"/>
  <c r="D50" i="7" s="1"/>
  <c r="O79" i="7"/>
  <c r="D79" i="7" s="1"/>
  <c r="K79" i="7" s="1"/>
  <c r="M79" i="7" s="1"/>
  <c r="O43" i="7"/>
  <c r="D43" i="7" s="1"/>
  <c r="AE43" i="7" s="1"/>
  <c r="O72" i="7"/>
  <c r="D72" i="7" s="1"/>
  <c r="K72" i="7" s="1"/>
  <c r="M72" i="7" s="1"/>
  <c r="O46" i="7"/>
  <c r="D46" i="7" s="1"/>
  <c r="O75" i="7"/>
  <c r="D75" i="7" s="1"/>
  <c r="K75" i="7" s="1"/>
  <c r="M75" i="7" s="1"/>
  <c r="O44" i="7"/>
  <c r="D44" i="7" s="1"/>
  <c r="AE44" i="7" s="1"/>
  <c r="AO44" i="7" s="1"/>
  <c r="AV44" i="7" s="1"/>
  <c r="O73" i="7"/>
  <c r="D73" i="7" s="1"/>
  <c r="K73" i="7" s="1"/>
  <c r="M73" i="7" s="1"/>
  <c r="O41" i="7"/>
  <c r="D41" i="7" s="1"/>
  <c r="O70" i="7"/>
  <c r="D70" i="7" s="1"/>
  <c r="K70" i="7" s="1"/>
  <c r="M70" i="7" s="1"/>
  <c r="O42" i="7"/>
  <c r="D42" i="7" s="1"/>
  <c r="O71" i="7"/>
  <c r="D71" i="7" s="1"/>
  <c r="K71" i="7" s="1"/>
  <c r="M71" i="7" s="1"/>
  <c r="K51" i="7"/>
  <c r="M51" i="7" s="1"/>
  <c r="K49" i="7"/>
  <c r="M49" i="7" s="1"/>
  <c r="AE49" i="7"/>
  <c r="K39" i="7"/>
  <c r="M39" i="7" s="1"/>
  <c r="K45" i="7"/>
  <c r="M45" i="7" s="1"/>
  <c r="K53" i="7"/>
  <c r="M53" i="7" s="1"/>
  <c r="AE53" i="7"/>
  <c r="K40" i="7"/>
  <c r="M40" i="7" s="1"/>
  <c r="AE40" i="7"/>
  <c r="AO40" i="7" s="1"/>
  <c r="AV40" i="7" s="1"/>
  <c r="K47" i="7"/>
  <c r="M47" i="7" s="1"/>
  <c r="AE47" i="7"/>
  <c r="K56" i="7"/>
  <c r="M56" i="7" s="1"/>
  <c r="AE56" i="7"/>
  <c r="D52" i="7"/>
  <c r="D37" i="7"/>
  <c r="AK84" i="7"/>
  <c r="AK66" i="7"/>
  <c r="AT66" i="7" s="1"/>
  <c r="AK83" i="7"/>
  <c r="AK72" i="7"/>
  <c r="AT71" i="7" s="1"/>
  <c r="AK69" i="7"/>
  <c r="AT69" i="7" s="1"/>
  <c r="AK67" i="7"/>
  <c r="AT67" i="7" s="1"/>
  <c r="AK75" i="7"/>
  <c r="AK82" i="7"/>
  <c r="AK80" i="7"/>
  <c r="AK74" i="7"/>
  <c r="AK78" i="7"/>
  <c r="AK79" i="7"/>
  <c r="AK73" i="7"/>
  <c r="AT73" i="7" s="1"/>
  <c r="AG85" i="7"/>
  <c r="F53" i="1"/>
  <c r="F57" i="1" s="1"/>
  <c r="F58" i="1" s="1"/>
  <c r="V41" i="1"/>
  <c r="G53" i="1"/>
  <c r="G57" i="1" s="1"/>
  <c r="G58" i="1" s="1"/>
  <c r="F51" i="1"/>
  <c r="V31" i="1"/>
  <c r="O67" i="7" s="1"/>
  <c r="D67" i="7" s="1"/>
  <c r="K67" i="7" s="1"/>
  <c r="M67" i="7" s="1"/>
  <c r="K55" i="7" l="1"/>
  <c r="O48" i="7"/>
  <c r="D48" i="7" s="1"/>
  <c r="O77" i="7"/>
  <c r="D77" i="7" s="1"/>
  <c r="K77" i="7" s="1"/>
  <c r="M77" i="7" s="1"/>
  <c r="K37" i="7"/>
  <c r="M37" i="7" s="1"/>
  <c r="AE37" i="7"/>
  <c r="AO37" i="7" s="1"/>
  <c r="AV37" i="7" s="1"/>
  <c r="K43" i="7"/>
  <c r="M43" i="7" s="1"/>
  <c r="K41" i="7"/>
  <c r="M41" i="7" s="1"/>
  <c r="AE41" i="7"/>
  <c r="AO41" i="7" s="1"/>
  <c r="AV41" i="7" s="1"/>
  <c r="K44" i="7"/>
  <c r="M44" i="7" s="1"/>
  <c r="K42" i="7"/>
  <c r="M42" i="7" s="1"/>
  <c r="AE42" i="7"/>
  <c r="AO42" i="7" s="1"/>
  <c r="AV42" i="7" s="1"/>
  <c r="K50" i="7"/>
  <c r="M50" i="7" s="1"/>
  <c r="AE50" i="7"/>
  <c r="AO49" i="7" s="1"/>
  <c r="AV49" i="7" s="1"/>
  <c r="K52" i="7"/>
  <c r="M52" i="7" s="1"/>
  <c r="AE52" i="7"/>
  <c r="AT78" i="7"/>
  <c r="AT74" i="7"/>
  <c r="K54" i="7"/>
  <c r="M54" i="7" s="1"/>
  <c r="AE54" i="7"/>
  <c r="AO53" i="7" s="1"/>
  <c r="AV53" i="7" s="1"/>
  <c r="K46" i="7"/>
  <c r="M46" i="7" s="1"/>
  <c r="AE46" i="7"/>
  <c r="AF66" i="7"/>
  <c r="AP66" i="7" s="1"/>
  <c r="M55" i="7"/>
  <c r="O38" i="7"/>
  <c r="V51" i="1"/>
  <c r="AI85" i="7"/>
  <c r="AQ85" i="7" s="1"/>
  <c r="AK68" i="7"/>
  <c r="AT68" i="7" s="1"/>
  <c r="AF85" i="7"/>
  <c r="AI66" i="7"/>
  <c r="AJ85" i="7"/>
  <c r="AE66" i="7" l="1"/>
  <c r="AO66" i="7" s="1"/>
  <c r="K48" i="7"/>
  <c r="M48" i="7" s="1"/>
  <c r="AE48" i="7"/>
  <c r="AO45" i="7" s="1"/>
  <c r="AV45" i="7" s="1"/>
  <c r="D38" i="7"/>
  <c r="AE38" i="7" s="1"/>
  <c r="AO38" i="7" s="1"/>
  <c r="AV38" i="7" s="1"/>
  <c r="AH85" i="7"/>
  <c r="AH66" i="7"/>
  <c r="AR66" i="7" s="1"/>
  <c r="AG66" i="7"/>
  <c r="AQ66" i="7" s="1"/>
  <c r="AJ66" i="7"/>
  <c r="AS66" i="7" s="1"/>
  <c r="AJ75" i="7"/>
  <c r="AJ73" i="7"/>
  <c r="AS73" i="7" s="1"/>
  <c r="AJ78" i="7"/>
  <c r="AJ71" i="7"/>
  <c r="AJ67" i="7"/>
  <c r="AS67" i="7" s="1"/>
  <c r="AJ77" i="7"/>
  <c r="AJ69" i="7"/>
  <c r="AS69" i="7" s="1"/>
  <c r="AJ84" i="7"/>
  <c r="AJ82" i="7"/>
  <c r="AJ83" i="7"/>
  <c r="AJ80" i="7"/>
  <c r="AR80" i="7" s="1"/>
  <c r="AJ81" i="7"/>
  <c r="AR81" i="7" s="1"/>
  <c r="AJ70" i="7"/>
  <c r="AS70" i="7" s="1"/>
  <c r="AJ72" i="7"/>
  <c r="AJ79" i="7"/>
  <c r="AJ74" i="7"/>
  <c r="AJ76" i="7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D56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D28" i="1"/>
  <c r="U57" i="1"/>
  <c r="T57" i="1"/>
  <c r="S57" i="1"/>
  <c r="R57" i="1"/>
  <c r="Q57" i="1"/>
  <c r="P57" i="1"/>
  <c r="U58" i="1"/>
  <c r="T58" i="1"/>
  <c r="S58" i="1"/>
  <c r="R58" i="1"/>
  <c r="Q58" i="1"/>
  <c r="P58" i="1"/>
  <c r="D27" i="1"/>
  <c r="AU66" i="7" l="1"/>
  <c r="AS71" i="7"/>
  <c r="AS78" i="7"/>
  <c r="AS82" i="7"/>
  <c r="K38" i="7"/>
  <c r="M38" i="7" s="1"/>
  <c r="AV66" i="7"/>
  <c r="AS74" i="7"/>
  <c r="AJ68" i="7"/>
  <c r="AS68" i="7" s="1"/>
  <c r="AK85" i="7"/>
  <c r="AT82" i="7" s="1"/>
  <c r="AH84" i="7"/>
  <c r="AG84" i="7"/>
  <c r="AF84" i="7"/>
  <c r="AH83" i="7"/>
  <c r="AG83" i="7"/>
  <c r="AF83" i="7"/>
  <c r="AH82" i="7"/>
  <c r="AG82" i="7"/>
  <c r="AF82" i="7"/>
  <c r="AH81" i="7"/>
  <c r="AP81" i="7" s="1"/>
  <c r="AG81" i="7"/>
  <c r="AO81" i="7" s="1"/>
  <c r="AF81" i="7"/>
  <c r="AH80" i="7"/>
  <c r="AP80" i="7" s="1"/>
  <c r="AG80" i="7"/>
  <c r="AO80" i="7" s="1"/>
  <c r="AF80" i="7"/>
  <c r="AH79" i="7"/>
  <c r="AG79" i="7"/>
  <c r="AF79" i="7"/>
  <c r="AH78" i="7"/>
  <c r="AF78" i="7"/>
  <c r="AH77" i="7"/>
  <c r="AG77" i="7"/>
  <c r="AF77" i="7"/>
  <c r="AH76" i="7"/>
  <c r="AG76" i="7"/>
  <c r="AF76" i="7"/>
  <c r="AH75" i="7"/>
  <c r="AG75" i="7"/>
  <c r="AF75" i="7"/>
  <c r="AH74" i="7"/>
  <c r="AG74" i="7"/>
  <c r="AF74" i="7"/>
  <c r="AH73" i="7"/>
  <c r="AR73" i="7" s="1"/>
  <c r="AG73" i="7"/>
  <c r="AF73" i="7"/>
  <c r="AP73" i="7" s="1"/>
  <c r="AH72" i="7"/>
  <c r="AG72" i="7"/>
  <c r="AF72" i="7"/>
  <c r="AH71" i="7"/>
  <c r="AG71" i="7"/>
  <c r="AF71" i="7"/>
  <c r="AH70" i="7"/>
  <c r="AR70" i="7" s="1"/>
  <c r="AG70" i="7"/>
  <c r="AF70" i="7"/>
  <c r="AP70" i="7" s="1"/>
  <c r="AH69" i="7"/>
  <c r="AR69" i="7" s="1"/>
  <c r="AG69" i="7"/>
  <c r="AF69" i="7"/>
  <c r="AP69" i="7" s="1"/>
  <c r="AH67" i="7"/>
  <c r="AR67" i="7" s="1"/>
  <c r="AG67" i="7"/>
  <c r="AF67" i="7"/>
  <c r="AP67" i="7" s="1"/>
  <c r="H29" i="1"/>
  <c r="G29" i="1"/>
  <c r="F29" i="1"/>
  <c r="E29" i="1"/>
  <c r="D29" i="1"/>
  <c r="AP78" i="7" l="1"/>
  <c r="AR78" i="7"/>
  <c r="AP82" i="7"/>
  <c r="AR82" i="7"/>
  <c r="AR74" i="7"/>
  <c r="AP71" i="7"/>
  <c r="AP74" i="7"/>
  <c r="AR71" i="7"/>
  <c r="AI70" i="7"/>
  <c r="AQ70" i="7" s="1"/>
  <c r="AU70" i="7" s="1"/>
  <c r="AI68" i="7"/>
  <c r="AI71" i="7"/>
  <c r="AQ71" i="7" s="1"/>
  <c r="AI78" i="7"/>
  <c r="AI81" i="7"/>
  <c r="AQ81" i="7" s="1"/>
  <c r="AI79" i="7"/>
  <c r="AQ79" i="7" s="1"/>
  <c r="AI75" i="7"/>
  <c r="AQ75" i="7" s="1"/>
  <c r="AI73" i="7"/>
  <c r="AQ73" i="7" s="1"/>
  <c r="AU73" i="7" s="1"/>
  <c r="AI69" i="7"/>
  <c r="AQ69" i="7" s="1"/>
  <c r="AU69" i="7" s="1"/>
  <c r="AI84" i="7"/>
  <c r="AQ84" i="7" s="1"/>
  <c r="AH68" i="7"/>
  <c r="AR68" i="7" s="1"/>
  <c r="AG68" i="7"/>
  <c r="AF68" i="7"/>
  <c r="AP68" i="7" s="1"/>
  <c r="AE79" i="7"/>
  <c r="AE74" i="7"/>
  <c r="AE67" i="7"/>
  <c r="AO67" i="7" s="1"/>
  <c r="AE72" i="7"/>
  <c r="AE75" i="7"/>
  <c r="AE77" i="7"/>
  <c r="AE82" i="7"/>
  <c r="AE80" i="7"/>
  <c r="AE78" i="7"/>
  <c r="AU71" i="7" l="1"/>
  <c r="AQ68" i="7"/>
  <c r="AU68" i="7" s="1"/>
  <c r="AO78" i="7"/>
  <c r="AI77" i="7"/>
  <c r="AQ77" i="7" s="1"/>
  <c r="AI76" i="7"/>
  <c r="AQ76" i="7" s="1"/>
  <c r="AI83" i="7"/>
  <c r="AQ83" i="7" s="1"/>
  <c r="AG78" i="7"/>
  <c r="AQ78" i="7" s="1"/>
  <c r="AU78" i="7" s="1"/>
  <c r="AE83" i="7"/>
  <c r="L57" i="1"/>
  <c r="N57" i="1"/>
  <c r="M57" i="1"/>
  <c r="O57" i="1"/>
  <c r="L58" i="1"/>
  <c r="O58" i="1"/>
  <c r="N58" i="1"/>
  <c r="M58" i="1"/>
  <c r="K1" i="7"/>
  <c r="L1" i="7"/>
  <c r="AV78" i="7" l="1"/>
  <c r="AE76" i="7"/>
  <c r="AE69" i="7"/>
  <c r="AI74" i="7"/>
  <c r="AQ74" i="7" s="1"/>
  <c r="AU74" i="7" s="1"/>
  <c r="AI72" i="7"/>
  <c r="AQ72" i="7" s="1"/>
  <c r="AE81" i="7"/>
  <c r="AT81" i="7" s="1"/>
  <c r="AE71" i="7"/>
  <c r="AE70" i="7"/>
  <c r="AI82" i="7"/>
  <c r="AQ82" i="7" s="1"/>
  <c r="AU82" i="7" s="1"/>
  <c r="AE73" i="7"/>
  <c r="AI80" i="7"/>
  <c r="AQ80" i="7" s="1"/>
  <c r="AI67" i="7"/>
  <c r="AQ67" i="7" s="1"/>
  <c r="AU67" i="7" s="1"/>
  <c r="AV81" i="7" l="1"/>
  <c r="AU81" i="7"/>
  <c r="AO70" i="7"/>
  <c r="AV70" i="7" s="1"/>
  <c r="AO74" i="7"/>
  <c r="AO69" i="7"/>
  <c r="AV69" i="7" s="1"/>
  <c r="AV67" i="7"/>
  <c r="AT80" i="7"/>
  <c r="AV80" i="7" s="1"/>
  <c r="AO73" i="7"/>
  <c r="AV73" i="7" s="1"/>
  <c r="AO71" i="7"/>
  <c r="AV71" i="7" s="1"/>
  <c r="AE85" i="7"/>
  <c r="AE68" i="7"/>
  <c r="AE84" i="7"/>
  <c r="AU80" i="7" l="1"/>
  <c r="AV74" i="7"/>
  <c r="AO68" i="7"/>
  <c r="AV68" i="7" s="1"/>
  <c r="AO82" i="7"/>
  <c r="AV82" i="7" s="1"/>
</calcChain>
</file>

<file path=xl/sharedStrings.xml><?xml version="1.0" encoding="utf-8"?>
<sst xmlns="http://schemas.openxmlformats.org/spreadsheetml/2006/main" count="33790" uniqueCount="4495">
  <si>
    <t>ACIER</t>
  </si>
  <si>
    <t>ALU</t>
  </si>
  <si>
    <t>EMR</t>
  </si>
  <si>
    <r>
      <t xml:space="preserve">Date </t>
    </r>
    <r>
      <rPr>
        <sz val="11"/>
        <color theme="1"/>
        <rFont val="Wingdings"/>
        <charset val="2"/>
      </rPr>
      <t>ð</t>
    </r>
  </si>
  <si>
    <t>TOTAL</t>
  </si>
  <si>
    <t>ERREUR DE TRI</t>
  </si>
  <si>
    <t>(T)</t>
  </si>
  <si>
    <t>OBJECTIFS</t>
  </si>
  <si>
    <t>OBJECTIF</t>
  </si>
  <si>
    <t>Total général</t>
  </si>
  <si>
    <t>POIDS NET</t>
  </si>
  <si>
    <t>MOIS</t>
  </si>
  <si>
    <t>FILIERE</t>
  </si>
  <si>
    <t>CARACTERISATION</t>
  </si>
  <si>
    <t>%</t>
  </si>
  <si>
    <t>STOCK A TRIER</t>
  </si>
  <si>
    <t>SEMAINE</t>
  </si>
  <si>
    <t>CARACTERISATIONS 18 mois pondérées</t>
  </si>
  <si>
    <t>0</t>
  </si>
  <si>
    <t>ANGERS LOIRE METROPOLE</t>
  </si>
  <si>
    <t>JRM (1.11)</t>
  </si>
  <si>
    <t>Autres refus (incluant fines &lt; 50mm)</t>
  </si>
  <si>
    <t>PET Clair Bouteilles / flacons (Code 1)</t>
  </si>
  <si>
    <t>Pots et Barquettes PE/PP (Codes 2 - 5) + barquettes operculées</t>
  </si>
  <si>
    <t>Gros de magasin (= fibreux &lt; 120 mm)</t>
  </si>
  <si>
    <t>PEHD Bouteilles et Flacons (Code 2)</t>
  </si>
  <si>
    <t>ELA</t>
  </si>
  <si>
    <t>Films PE (Code 4)</t>
  </si>
  <si>
    <t>PET Couleur Bouteilles / flacons (Flux développement)  (Code 1)</t>
  </si>
  <si>
    <t>Films refusés (PP, composites…) (Code 5...)</t>
  </si>
  <si>
    <t>Verre</t>
  </si>
  <si>
    <t>PS (Flux développement) (Code 6)</t>
  </si>
  <si>
    <t>Barquettes monocouche PET clair et foncé (Flux développement) (Code 1)</t>
  </si>
  <si>
    <t>Pots Barquettes refusés (Barquettes multicouche, PVC)</t>
  </si>
  <si>
    <t>ACIER IMBRIQUES</t>
  </si>
  <si>
    <t>PSE (Flux développement)  (Code 6) = hors noirs</t>
  </si>
  <si>
    <t>PSE barquettes noires</t>
  </si>
  <si>
    <t>SYCTOM LOIRE BECONNAIS</t>
  </si>
  <si>
    <t>ALM</t>
  </si>
  <si>
    <t>BV</t>
  </si>
  <si>
    <t>SMIPE</t>
  </si>
  <si>
    <t>SAUMUR VL</t>
  </si>
  <si>
    <t>MULTI</t>
  </si>
  <si>
    <t>EMB</t>
  </si>
  <si>
    <t>NO TICKET</t>
  </si>
  <si>
    <t>DATE SORTIE</t>
  </si>
  <si>
    <t>HEURE SORTIE</t>
  </si>
  <si>
    <t>NO PESEE SORTIE</t>
  </si>
  <si>
    <t>DATE ENTREE</t>
  </si>
  <si>
    <t>HEURE ENTREE</t>
  </si>
  <si>
    <t>NO PESEE ENTREE</t>
  </si>
  <si>
    <t>CAMION</t>
  </si>
  <si>
    <t>LIBELLE CLIENT</t>
  </si>
  <si>
    <t>LIBELLE PRODUIT</t>
  </si>
  <si>
    <t>LIBELLE N° VEHICULE</t>
  </si>
  <si>
    <t>POIDS ENTREE</t>
  </si>
  <si>
    <t>POIDS SORTIE</t>
  </si>
  <si>
    <t>MODE PESEE</t>
  </si>
  <si>
    <t>CODE SOCIETE</t>
  </si>
  <si>
    <t>RAISON SOCIALE 1</t>
  </si>
  <si>
    <t>RAISON SOCIALE 2</t>
  </si>
  <si>
    <t>RAISON SOCIALE 3</t>
  </si>
  <si>
    <t>RAISON SOCIALE 4</t>
  </si>
  <si>
    <t>10:40</t>
  </si>
  <si>
    <t>CC BV 01</t>
  </si>
  <si>
    <t>BAUGEOIS VALLEE</t>
  </si>
  <si>
    <t>ENTRANT BV : CS MULTIMATERIAUX</t>
  </si>
  <si>
    <t>AC-913-KM</t>
  </si>
  <si>
    <t>X</t>
  </si>
  <si>
    <t>CENTRE DE TRI CS</t>
  </si>
  <si>
    <t>POLY-VALOR</t>
  </si>
  <si>
    <t>BOULEVARD DE LA BOUVINERIE</t>
  </si>
  <si>
    <t>49124 SAINT-BARTHELEMY D'ANJOU</t>
  </si>
  <si>
    <t>12:00</t>
  </si>
  <si>
    <t>SICTOM LOIR-ET-SARTHE</t>
  </si>
  <si>
    <t>15:35</t>
  </si>
  <si>
    <t>BT 20</t>
  </si>
  <si>
    <t>ES-221-XH</t>
  </si>
  <si>
    <t>D</t>
  </si>
  <si>
    <t>09:53</t>
  </si>
  <si>
    <t>09:42</t>
  </si>
  <si>
    <t>CC BV 09</t>
  </si>
  <si>
    <t>FX-848-CF</t>
  </si>
  <si>
    <t>15:39</t>
  </si>
  <si>
    <t>11:51</t>
  </si>
  <si>
    <t>CC BV 03</t>
  </si>
  <si>
    <t>CG-284-KA</t>
  </si>
  <si>
    <t>11:49</t>
  </si>
  <si>
    <t>CC BV 06</t>
  </si>
  <si>
    <t>FL-015-TP</t>
  </si>
  <si>
    <t>CC BV 10</t>
  </si>
  <si>
    <t>FZ-961-WC</t>
  </si>
  <si>
    <t>10:24</t>
  </si>
  <si>
    <t>10:15</t>
  </si>
  <si>
    <t>10:45</t>
  </si>
  <si>
    <t>10:36</t>
  </si>
  <si>
    <t>CC BV 04</t>
  </si>
  <si>
    <t>DF-439-SC</t>
  </si>
  <si>
    <t>11:00</t>
  </si>
  <si>
    <t>11:52</t>
  </si>
  <si>
    <t>11:43</t>
  </si>
  <si>
    <t>CC BV 02</t>
  </si>
  <si>
    <t>AH-262-QE</t>
  </si>
  <si>
    <t>12:16</t>
  </si>
  <si>
    <t>12:05</t>
  </si>
  <si>
    <t>CC BV 05</t>
  </si>
  <si>
    <t>EY-787-VP</t>
  </si>
  <si>
    <t>10:09</t>
  </si>
  <si>
    <t>10:01</t>
  </si>
  <si>
    <t>10:23</t>
  </si>
  <si>
    <t>10:13</t>
  </si>
  <si>
    <t>12:48</t>
  </si>
  <si>
    <t>12:14</t>
  </si>
  <si>
    <t>17:08</t>
  </si>
  <si>
    <t>16:45</t>
  </si>
  <si>
    <t>BT 37</t>
  </si>
  <si>
    <t>FC-245-XQ</t>
  </si>
  <si>
    <t>13:23</t>
  </si>
  <si>
    <t>12:44</t>
  </si>
  <si>
    <t>BT 34</t>
  </si>
  <si>
    <t>ET-819-HC</t>
  </si>
  <si>
    <t>16:08</t>
  </si>
  <si>
    <t>15:38</t>
  </si>
  <si>
    <t>10:21</t>
  </si>
  <si>
    <t>10:12</t>
  </si>
  <si>
    <t>15:44</t>
  </si>
  <si>
    <t>16:07</t>
  </si>
  <si>
    <t>15:30</t>
  </si>
  <si>
    <t>13:45</t>
  </si>
  <si>
    <t>13:26</t>
  </si>
  <si>
    <t>13:47</t>
  </si>
  <si>
    <t>13:28</t>
  </si>
  <si>
    <t>14:06</t>
  </si>
  <si>
    <t>10:00</t>
  </si>
  <si>
    <t>10:18</t>
  </si>
  <si>
    <t>10:02</t>
  </si>
  <si>
    <t>CC BV 07</t>
  </si>
  <si>
    <t>FL-963-TN</t>
  </si>
  <si>
    <t>10:59</t>
  </si>
  <si>
    <t>10:48</t>
  </si>
  <si>
    <t>11:13</t>
  </si>
  <si>
    <t>11:04</t>
  </si>
  <si>
    <t>12:54</t>
  </si>
  <si>
    <t>CC BV 08</t>
  </si>
  <si>
    <t>FS-047-FH</t>
  </si>
  <si>
    <t>14:20</t>
  </si>
  <si>
    <t>16:49</t>
  </si>
  <si>
    <t>16:21</t>
  </si>
  <si>
    <t>10:34</t>
  </si>
  <si>
    <t>10:25</t>
  </si>
  <si>
    <t>14:42</t>
  </si>
  <si>
    <t>16:17</t>
  </si>
  <si>
    <t>15:54</t>
  </si>
  <si>
    <t>09:28</t>
  </si>
  <si>
    <t>09:20</t>
  </si>
  <si>
    <t>11:30</t>
  </si>
  <si>
    <t>10:44</t>
  </si>
  <si>
    <t>15:07</t>
  </si>
  <si>
    <t>14:43</t>
  </si>
  <si>
    <t>07:41</t>
  </si>
  <si>
    <t>ALM 144</t>
  </si>
  <si>
    <t>ENTRANT ALM : CS ALM MULTI</t>
  </si>
  <si>
    <t>CQ-468-YW</t>
  </si>
  <si>
    <t>07:47</t>
  </si>
  <si>
    <t>07:37</t>
  </si>
  <si>
    <t>ALM R167</t>
  </si>
  <si>
    <t>EZ-278-VW</t>
  </si>
  <si>
    <t>08:29</t>
  </si>
  <si>
    <t>08:19</t>
  </si>
  <si>
    <t>ALM R151</t>
  </si>
  <si>
    <t>DX-358-PY</t>
  </si>
  <si>
    <t>08:30</t>
  </si>
  <si>
    <t>08:20</t>
  </si>
  <si>
    <t>ALM R171</t>
  </si>
  <si>
    <t>FS-792-KB</t>
  </si>
  <si>
    <t>08:33</t>
  </si>
  <si>
    <t>07:59</t>
  </si>
  <si>
    <t>ALM R159</t>
  </si>
  <si>
    <t>ER-567-BS</t>
  </si>
  <si>
    <t>08:40</t>
  </si>
  <si>
    <t>08:32</t>
  </si>
  <si>
    <t>ALM R150</t>
  </si>
  <si>
    <t>DX-274-PY</t>
  </si>
  <si>
    <t>08:43</t>
  </si>
  <si>
    <t>08:13</t>
  </si>
  <si>
    <t>ENTRANT BV : CARTONS EMR 1.05</t>
  </si>
  <si>
    <t>08:53</t>
  </si>
  <si>
    <t>08:42</t>
  </si>
  <si>
    <t>ALM R156</t>
  </si>
  <si>
    <t>ED-559-YE</t>
  </si>
  <si>
    <t>09:01</t>
  </si>
  <si>
    <t>09:23</t>
  </si>
  <si>
    <t>ALM R172</t>
  </si>
  <si>
    <t>FS-980-KB</t>
  </si>
  <si>
    <t>10:38</t>
  </si>
  <si>
    <t>10:28</t>
  </si>
  <si>
    <t>ALM 136</t>
  </si>
  <si>
    <t>AC-088-MZ</t>
  </si>
  <si>
    <t>10:49</t>
  </si>
  <si>
    <t>10:53</t>
  </si>
  <si>
    <t>10:39</t>
  </si>
  <si>
    <t>10:54</t>
  </si>
  <si>
    <t>ALM R173</t>
  </si>
  <si>
    <t>FQ-664-WE</t>
  </si>
  <si>
    <t>10:56</t>
  </si>
  <si>
    <t>10:42</t>
  </si>
  <si>
    <t>10:47</t>
  </si>
  <si>
    <t>11:03</t>
  </si>
  <si>
    <t>11:11</t>
  </si>
  <si>
    <t>ALM R174</t>
  </si>
  <si>
    <t>FR-950-FH</t>
  </si>
  <si>
    <t>11:34</t>
  </si>
  <si>
    <t>11:28</t>
  </si>
  <si>
    <t>ALM R153</t>
  </si>
  <si>
    <t>DX-540-PY</t>
  </si>
  <si>
    <t>12:10</t>
  </si>
  <si>
    <t>15:10</t>
  </si>
  <si>
    <t>14:19</t>
  </si>
  <si>
    <t>10:37</t>
  </si>
  <si>
    <t>10:27</t>
  </si>
  <si>
    <t>10:55</t>
  </si>
  <si>
    <t>11:37</t>
  </si>
  <si>
    <t>11:27</t>
  </si>
  <si>
    <t>12:41</t>
  </si>
  <si>
    <t>14:05</t>
  </si>
  <si>
    <t>10:30</t>
  </si>
  <si>
    <t>10:20</t>
  </si>
  <si>
    <t>10:35</t>
  </si>
  <si>
    <t>10:22</t>
  </si>
  <si>
    <t>11:45</t>
  </si>
  <si>
    <t>10:50</t>
  </si>
  <si>
    <t>11:19</t>
  </si>
  <si>
    <t>15:28</t>
  </si>
  <si>
    <t>14:59</t>
  </si>
  <si>
    <t>09:58</t>
  </si>
  <si>
    <t>10:33</t>
  </si>
  <si>
    <t>12:28</t>
  </si>
  <si>
    <t>SORTANT CDT : PAPIERS JRM</t>
  </si>
  <si>
    <t>FF-818-DF</t>
  </si>
  <si>
    <t>12:57</t>
  </si>
  <si>
    <t>12:24</t>
  </si>
  <si>
    <t>10:32</t>
  </si>
  <si>
    <t>07:51</t>
  </si>
  <si>
    <t>07:53</t>
  </si>
  <si>
    <t>07:43</t>
  </si>
  <si>
    <t>08:27</t>
  </si>
  <si>
    <t>08:28</t>
  </si>
  <si>
    <t>08:45</t>
  </si>
  <si>
    <t>ALM R158</t>
  </si>
  <si>
    <t>EQ-672-SD</t>
  </si>
  <si>
    <t>09:05</t>
  </si>
  <si>
    <t>10:26</t>
  </si>
  <si>
    <t>ALM R161</t>
  </si>
  <si>
    <t>EM-078-FZ</t>
  </si>
  <si>
    <t>09:59</t>
  </si>
  <si>
    <t>09:44</t>
  </si>
  <si>
    <t>10:19</t>
  </si>
  <si>
    <t>ALM R162</t>
  </si>
  <si>
    <t>EN-890-FL</t>
  </si>
  <si>
    <t>09:57</t>
  </si>
  <si>
    <t>BT 45</t>
  </si>
  <si>
    <t>SORTANT CDT : REFUS DE TRI</t>
  </si>
  <si>
    <t>DP-705-RG</t>
  </si>
  <si>
    <t>10:46</t>
  </si>
  <si>
    <t>10:51</t>
  </si>
  <si>
    <t>10:43</t>
  </si>
  <si>
    <t>11:06</t>
  </si>
  <si>
    <t>ALM 141</t>
  </si>
  <si>
    <t>BG-640-SG</t>
  </si>
  <si>
    <t>11:07</t>
  </si>
  <si>
    <t>11:10</t>
  </si>
  <si>
    <t>11:12</t>
  </si>
  <si>
    <t>11:39</t>
  </si>
  <si>
    <t>13:31</t>
  </si>
  <si>
    <t>13:09</t>
  </si>
  <si>
    <t>11:18</t>
  </si>
  <si>
    <t>AT METIER</t>
  </si>
  <si>
    <t>EL-091-LA</t>
  </si>
  <si>
    <t>11:33</t>
  </si>
  <si>
    <t>11:25</t>
  </si>
  <si>
    <t>11:48</t>
  </si>
  <si>
    <t>10:29</t>
  </si>
  <si>
    <t>10:11</t>
  </si>
  <si>
    <t>ALM 142</t>
  </si>
  <si>
    <t>BL-928-FC</t>
  </si>
  <si>
    <t>11:15</t>
  </si>
  <si>
    <t>11:05</t>
  </si>
  <si>
    <t>11:41</t>
  </si>
  <si>
    <t>11:54</t>
  </si>
  <si>
    <t>12:17</t>
  </si>
  <si>
    <t>11:59</t>
  </si>
  <si>
    <t>15:55</t>
  </si>
  <si>
    <t>16:06</t>
  </si>
  <si>
    <t>15:57</t>
  </si>
  <si>
    <t>16:16</t>
  </si>
  <si>
    <t>16:09</t>
  </si>
  <si>
    <t>16:33</t>
  </si>
  <si>
    <t>16:19</t>
  </si>
  <si>
    <t>17:40</t>
  </si>
  <si>
    <t>17:30</t>
  </si>
  <si>
    <t>17:42</t>
  </si>
  <si>
    <t>17:32</t>
  </si>
  <si>
    <t>18:24</t>
  </si>
  <si>
    <t>18:14</t>
  </si>
  <si>
    <t>18:46</t>
  </si>
  <si>
    <t>18:39</t>
  </si>
  <si>
    <t>18:50</t>
  </si>
  <si>
    <t>18:40</t>
  </si>
  <si>
    <t>18:51</t>
  </si>
  <si>
    <t>18:42</t>
  </si>
  <si>
    <t>18:59</t>
  </si>
  <si>
    <t>10:08</t>
  </si>
  <si>
    <t>07:17</t>
  </si>
  <si>
    <t>VP EVEN CE2 ALM</t>
  </si>
  <si>
    <t>ENTRANT ALM : CS VP PAV MULTI</t>
  </si>
  <si>
    <t>FX-644-ZP</t>
  </si>
  <si>
    <t>09:27</t>
  </si>
  <si>
    <t>09:54</t>
  </si>
  <si>
    <t>VP19007 PAV ALM</t>
  </si>
  <si>
    <t>EJ-252-BY</t>
  </si>
  <si>
    <t>11:01</t>
  </si>
  <si>
    <t>VP 3668 PAV ALM</t>
  </si>
  <si>
    <t>EZ-738-VE</t>
  </si>
  <si>
    <t>09:49</t>
  </si>
  <si>
    <t>15:08</t>
  </si>
  <si>
    <t>VP 3769 PAV ALM</t>
  </si>
  <si>
    <t>FC-210-YQ</t>
  </si>
  <si>
    <t>15:26</t>
  </si>
  <si>
    <t>13:25</t>
  </si>
  <si>
    <t>16:04</t>
  </si>
  <si>
    <t>15:45</t>
  </si>
  <si>
    <t>17:19</t>
  </si>
  <si>
    <t>16:51</t>
  </si>
  <si>
    <t>18:11</t>
  </si>
  <si>
    <t>SUEZ JML024</t>
  </si>
  <si>
    <t>ENTRANT ALM : CS SUEZ MULTI</t>
  </si>
  <si>
    <t>EL-322-KS</t>
  </si>
  <si>
    <t>18:30</t>
  </si>
  <si>
    <t>18:15</t>
  </si>
  <si>
    <t>09:00</t>
  </si>
  <si>
    <t>08:54</t>
  </si>
  <si>
    <t>ALM 139</t>
  </si>
  <si>
    <t>BT-058-FT</t>
  </si>
  <si>
    <t>09:39</t>
  </si>
  <si>
    <t>09:29</t>
  </si>
  <si>
    <t>SUEZ JML020</t>
  </si>
  <si>
    <t>EJ-894-PB</t>
  </si>
  <si>
    <t>10:58</t>
  </si>
  <si>
    <t>SUEZ JML021</t>
  </si>
  <si>
    <t>EK-186-EM</t>
  </si>
  <si>
    <t>11:44</t>
  </si>
  <si>
    <t>11:29</t>
  </si>
  <si>
    <t>11:35</t>
  </si>
  <si>
    <t>13:35</t>
  </si>
  <si>
    <t>13:59</t>
  </si>
  <si>
    <t>13:44</t>
  </si>
  <si>
    <t>16:44</t>
  </si>
  <si>
    <t>16:32</t>
  </si>
  <si>
    <t>18:06</t>
  </si>
  <si>
    <t>17:55</t>
  </si>
  <si>
    <t>18:34</t>
  </si>
  <si>
    <t>08:38</t>
  </si>
  <si>
    <t>08:39</t>
  </si>
  <si>
    <t>ALM R157</t>
  </si>
  <si>
    <t>ED-425-YE</t>
  </si>
  <si>
    <t>08:35</t>
  </si>
  <si>
    <t>08:34</t>
  </si>
  <si>
    <t>09:10</t>
  </si>
  <si>
    <t>09:06</t>
  </si>
  <si>
    <t>09:36</t>
  </si>
  <si>
    <t>SUEZ NMP520</t>
  </si>
  <si>
    <t>CX-610-YK</t>
  </si>
  <si>
    <t>09:40</t>
  </si>
  <si>
    <t>09:31</t>
  </si>
  <si>
    <t>09:55</t>
  </si>
  <si>
    <t>10:06</t>
  </si>
  <si>
    <t>09:51</t>
  </si>
  <si>
    <t>09:43</t>
  </si>
  <si>
    <t>VP 3217 PAV ALM</t>
  </si>
  <si>
    <t>FM-486-CX</t>
  </si>
  <si>
    <t>10:04</t>
  </si>
  <si>
    <t>SUEZ JML022</t>
  </si>
  <si>
    <t>EK-512-VH</t>
  </si>
  <si>
    <t>10:16</t>
  </si>
  <si>
    <t>11:02</t>
  </si>
  <si>
    <t>ALM R165</t>
  </si>
  <si>
    <t>EJ-046-YY</t>
  </si>
  <si>
    <t>11:14</t>
  </si>
  <si>
    <t>11:09</t>
  </si>
  <si>
    <t>11:46</t>
  </si>
  <si>
    <t>11:22</t>
  </si>
  <si>
    <t>12:03</t>
  </si>
  <si>
    <t>13:52</t>
  </si>
  <si>
    <t>13:43</t>
  </si>
  <si>
    <t>13:53</t>
  </si>
  <si>
    <t>14:29</t>
  </si>
  <si>
    <t>14:38</t>
  </si>
  <si>
    <t>13:49</t>
  </si>
  <si>
    <t>16:11</t>
  </si>
  <si>
    <t>16:03</t>
  </si>
  <si>
    <t>17:07</t>
  </si>
  <si>
    <t>16:52</t>
  </si>
  <si>
    <t>16:53</t>
  </si>
  <si>
    <t>17:57</t>
  </si>
  <si>
    <t>17:43</t>
  </si>
  <si>
    <t>ALM R163</t>
  </si>
  <si>
    <t>EP-050-YS</t>
  </si>
  <si>
    <t>18:16</t>
  </si>
  <si>
    <t>18:07</t>
  </si>
  <si>
    <t>18:25</t>
  </si>
  <si>
    <t>18:09</t>
  </si>
  <si>
    <t>18:26</t>
  </si>
  <si>
    <t>18:36</t>
  </si>
  <si>
    <t>18:37</t>
  </si>
  <si>
    <t>18:31</t>
  </si>
  <si>
    <t>18:41</t>
  </si>
  <si>
    <t>18:35</t>
  </si>
  <si>
    <t>18:45</t>
  </si>
  <si>
    <t>18:52</t>
  </si>
  <si>
    <t>07:39</t>
  </si>
  <si>
    <t>07:34</t>
  </si>
  <si>
    <t>08:23</t>
  </si>
  <si>
    <t>08:15</t>
  </si>
  <si>
    <t>08:41</t>
  </si>
  <si>
    <t>08:52</t>
  </si>
  <si>
    <t>08:37</t>
  </si>
  <si>
    <t>09:41</t>
  </si>
  <si>
    <t>10:17</t>
  </si>
  <si>
    <t>10:07</t>
  </si>
  <si>
    <t>10:31</t>
  </si>
  <si>
    <t>11:08</t>
  </si>
  <si>
    <t>11:20</t>
  </si>
  <si>
    <t>11:16</t>
  </si>
  <si>
    <t>11:17</t>
  </si>
  <si>
    <t>11:42</t>
  </si>
  <si>
    <t>11:32</t>
  </si>
  <si>
    <t>12:01</t>
  </si>
  <si>
    <t>13:14</t>
  </si>
  <si>
    <t>13:37</t>
  </si>
  <si>
    <t>13:12</t>
  </si>
  <si>
    <t>13:56</t>
  </si>
  <si>
    <t>13:39</t>
  </si>
  <si>
    <t>15:46</t>
  </si>
  <si>
    <t>15:33</t>
  </si>
  <si>
    <t>15:58</t>
  </si>
  <si>
    <t>15:43</t>
  </si>
  <si>
    <t>16:28</t>
  </si>
  <si>
    <t>16:22</t>
  </si>
  <si>
    <t>17:22</t>
  </si>
  <si>
    <t>17:12</t>
  </si>
  <si>
    <t>17:54</t>
  </si>
  <si>
    <t>17:47</t>
  </si>
  <si>
    <t>18:08</t>
  </si>
  <si>
    <t>17:56</t>
  </si>
  <si>
    <t>18:17</t>
  </si>
  <si>
    <t>17:59</t>
  </si>
  <si>
    <t>18:43</t>
  </si>
  <si>
    <t>09:04</t>
  </si>
  <si>
    <t>09:25</t>
  </si>
  <si>
    <t>09:15</t>
  </si>
  <si>
    <t>SUEZ JML019</t>
  </si>
  <si>
    <t>EJ-503-DK</t>
  </si>
  <si>
    <t>10:57</t>
  </si>
  <si>
    <t>07:49</t>
  </si>
  <si>
    <t>12:40</t>
  </si>
  <si>
    <t>15:23</t>
  </si>
  <si>
    <t>14:56</t>
  </si>
  <si>
    <t>16:27</t>
  </si>
  <si>
    <t>18:00</t>
  </si>
  <si>
    <t>07:22</t>
  </si>
  <si>
    <t>07:13</t>
  </si>
  <si>
    <t>07:42</t>
  </si>
  <si>
    <t>BT 54</t>
  </si>
  <si>
    <t>FD-859-RH</t>
  </si>
  <si>
    <t>VP 4159 PAV ALM</t>
  </si>
  <si>
    <t>DZ-919-CF</t>
  </si>
  <si>
    <t>11:55</t>
  </si>
  <si>
    <t>12:06</t>
  </si>
  <si>
    <t>12:43</t>
  </si>
  <si>
    <t>15:00</t>
  </si>
  <si>
    <t>VP 3161 PAV ALM</t>
  </si>
  <si>
    <t>AZ-825-SD</t>
  </si>
  <si>
    <t>15:06</t>
  </si>
  <si>
    <t>15:31</t>
  </si>
  <si>
    <t>15:16</t>
  </si>
  <si>
    <t>16:13</t>
  </si>
  <si>
    <t>16:14</t>
  </si>
  <si>
    <t>16:46</t>
  </si>
  <si>
    <t>08:06</t>
  </si>
  <si>
    <t>07:44</t>
  </si>
  <si>
    <t>ENTRANT BV : PAPIERS JRM 1.11</t>
  </si>
  <si>
    <t>15:19</t>
  </si>
  <si>
    <t>15:05</t>
  </si>
  <si>
    <t>16:15</t>
  </si>
  <si>
    <t>16:05</t>
  </si>
  <si>
    <t>16:23</t>
  </si>
  <si>
    <t>18:44</t>
  </si>
  <si>
    <t>18:28</t>
  </si>
  <si>
    <t>08:07</t>
  </si>
  <si>
    <t>08:56</t>
  </si>
  <si>
    <t>08:48</t>
  </si>
  <si>
    <t>08:44</t>
  </si>
  <si>
    <t>08:57</t>
  </si>
  <si>
    <t>09:09</t>
  </si>
  <si>
    <t>09:02</t>
  </si>
  <si>
    <t>09:12</t>
  </si>
  <si>
    <t>10:05</t>
  </si>
  <si>
    <t>ALM R152</t>
  </si>
  <si>
    <t>DX-469-PY</t>
  </si>
  <si>
    <t>11:21</t>
  </si>
  <si>
    <t>11:26</t>
  </si>
  <si>
    <t>12:11</t>
  </si>
  <si>
    <t>11:23</t>
  </si>
  <si>
    <t>11:50</t>
  </si>
  <si>
    <t>CL ALSACE4</t>
  </si>
  <si>
    <t>FN 996 CW</t>
  </si>
  <si>
    <t>14:33</t>
  </si>
  <si>
    <t>11:24</t>
  </si>
  <si>
    <t>14:40</t>
  </si>
  <si>
    <t>15:18</t>
  </si>
  <si>
    <t>15:36</t>
  </si>
  <si>
    <t>15:09</t>
  </si>
  <si>
    <t>15:41</t>
  </si>
  <si>
    <t>15:25</t>
  </si>
  <si>
    <t>16:10</t>
  </si>
  <si>
    <t>15:34</t>
  </si>
  <si>
    <t>16:36</t>
  </si>
  <si>
    <t>15:52</t>
  </si>
  <si>
    <t>16:20</t>
  </si>
  <si>
    <t>16:43</t>
  </si>
  <si>
    <t>17:11</t>
  </si>
  <si>
    <t>SUEZJML024</t>
  </si>
  <si>
    <t>18:55</t>
  </si>
  <si>
    <t>19:00</t>
  </si>
  <si>
    <t>19:02</t>
  </si>
  <si>
    <t>19:11</t>
  </si>
  <si>
    <t>00:05</t>
  </si>
  <si>
    <t>ALM 143</t>
  </si>
  <si>
    <t>CN-741-YE</t>
  </si>
  <si>
    <t>02:51</t>
  </si>
  <si>
    <t>02:50</t>
  </si>
  <si>
    <t>08:26</t>
  </si>
  <si>
    <t>08:55</t>
  </si>
  <si>
    <t>11:31</t>
  </si>
  <si>
    <t>11:36</t>
  </si>
  <si>
    <t>11:56</t>
  </si>
  <si>
    <t>13:11</t>
  </si>
  <si>
    <t>15:29</t>
  </si>
  <si>
    <t>15:51</t>
  </si>
  <si>
    <t>15:56</t>
  </si>
  <si>
    <t>VP 3670 PAV ALM</t>
  </si>
  <si>
    <t>FF-921-HW</t>
  </si>
  <si>
    <t>16:37</t>
  </si>
  <si>
    <t>17:01</t>
  </si>
  <si>
    <t>16:25</t>
  </si>
  <si>
    <t>17:52</t>
  </si>
  <si>
    <t>17:36</t>
  </si>
  <si>
    <t>17:58</t>
  </si>
  <si>
    <t>17:37</t>
  </si>
  <si>
    <t>18:32</t>
  </si>
  <si>
    <t>06:58</t>
  </si>
  <si>
    <t>06:47</t>
  </si>
  <si>
    <t>VP 3371 PAV ALM</t>
  </si>
  <si>
    <t>FN-597-XC</t>
  </si>
  <si>
    <t>09:30</t>
  </si>
  <si>
    <t>06:57</t>
  </si>
  <si>
    <t>09:46</t>
  </si>
  <si>
    <t>SORTANT CDT : CARTONS EMR 5.02</t>
  </si>
  <si>
    <t>10:41</t>
  </si>
  <si>
    <t>13:57</t>
  </si>
  <si>
    <t>14:03</t>
  </si>
  <si>
    <t>15:32</t>
  </si>
  <si>
    <t>15:11</t>
  </si>
  <si>
    <t>15:37</t>
  </si>
  <si>
    <t>16:26</t>
  </si>
  <si>
    <t>16:41</t>
  </si>
  <si>
    <t>16:00</t>
  </si>
  <si>
    <t>07:28</t>
  </si>
  <si>
    <t>07:19</t>
  </si>
  <si>
    <t>08:02</t>
  </si>
  <si>
    <t>SMIPE 02</t>
  </si>
  <si>
    <t>SMIPE VAL TOURAINE ANJOU</t>
  </si>
  <si>
    <t>ENTRANT SMIPE : CS EMBALLAGES</t>
  </si>
  <si>
    <t>EH-383-DC</t>
  </si>
  <si>
    <t>09:17</t>
  </si>
  <si>
    <t>10:10</t>
  </si>
  <si>
    <t>14:35</t>
  </si>
  <si>
    <t>14:07</t>
  </si>
  <si>
    <t>16:35</t>
  </si>
  <si>
    <t>15:53</t>
  </si>
  <si>
    <t>16:38</t>
  </si>
  <si>
    <t>18:29</t>
  </si>
  <si>
    <t>18:18</t>
  </si>
  <si>
    <t>19:53</t>
  </si>
  <si>
    <t>09:21</t>
  </si>
  <si>
    <t>09:32</t>
  </si>
  <si>
    <t>09:34</t>
  </si>
  <si>
    <t>06:54</t>
  </si>
  <si>
    <t>12:26</t>
  </si>
  <si>
    <t>13:55</t>
  </si>
  <si>
    <t>SORTANT CDT : ACIERS</t>
  </si>
  <si>
    <t>14:21</t>
  </si>
  <si>
    <t>18:20</t>
  </si>
  <si>
    <t>08:24</t>
  </si>
  <si>
    <t>08:17</t>
  </si>
  <si>
    <t>08:25</t>
  </si>
  <si>
    <t>08:31</t>
  </si>
  <si>
    <t>08:50</t>
  </si>
  <si>
    <t>10:52</t>
  </si>
  <si>
    <t>ALM R164</t>
  </si>
  <si>
    <t>EJ-405-YY</t>
  </si>
  <si>
    <t>PAPREC 16</t>
  </si>
  <si>
    <t>FC-841-QL</t>
  </si>
  <si>
    <t>12:02</t>
  </si>
  <si>
    <t>11:53</t>
  </si>
  <si>
    <t>12:22</t>
  </si>
  <si>
    <t>SEMAE 01</t>
  </si>
  <si>
    <t>SIVERT</t>
  </si>
  <si>
    <t>AS-759-HW</t>
  </si>
  <si>
    <t>13:40</t>
  </si>
  <si>
    <t>13:54</t>
  </si>
  <si>
    <t>13:48</t>
  </si>
  <si>
    <t>14:15</t>
  </si>
  <si>
    <t>15:27</t>
  </si>
  <si>
    <t>15:48</t>
  </si>
  <si>
    <t>16:24</t>
  </si>
  <si>
    <t>PAPREC 13</t>
  </si>
  <si>
    <t>ED-315-QZ</t>
  </si>
  <si>
    <t>17:02</t>
  </si>
  <si>
    <t>16:48</t>
  </si>
  <si>
    <t>18:05</t>
  </si>
  <si>
    <t>19:17</t>
  </si>
  <si>
    <t>18:23</t>
  </si>
  <si>
    <t>00:29</t>
  </si>
  <si>
    <t>00:19</t>
  </si>
  <si>
    <t>02:49</t>
  </si>
  <si>
    <t>07:23</t>
  </si>
  <si>
    <t>07:33</t>
  </si>
  <si>
    <t>07:27</t>
  </si>
  <si>
    <t>11:40</t>
  </si>
  <si>
    <t>12:47</t>
  </si>
  <si>
    <t>14:10</t>
  </si>
  <si>
    <t>15:59</t>
  </si>
  <si>
    <t>16:54</t>
  </si>
  <si>
    <t>17:46</t>
  </si>
  <si>
    <t>17:50</t>
  </si>
  <si>
    <t>18:13</t>
  </si>
  <si>
    <t>17:51</t>
  </si>
  <si>
    <t>18:48</t>
  </si>
  <si>
    <t>09:11</t>
  </si>
  <si>
    <t>06:46</t>
  </si>
  <si>
    <t>09:37</t>
  </si>
  <si>
    <t>15:49</t>
  </si>
  <si>
    <t>07:30</t>
  </si>
  <si>
    <t>07:03</t>
  </si>
  <si>
    <t>SEMAE 02</t>
  </si>
  <si>
    <t>SAUMUR</t>
  </si>
  <si>
    <t>ENTRANT SAUMUR : CS EMBALLAGES</t>
  </si>
  <si>
    <t>CH-700-RD</t>
  </si>
  <si>
    <t>07:14</t>
  </si>
  <si>
    <t>08:10</t>
  </si>
  <si>
    <t>08:16</t>
  </si>
  <si>
    <t>09:47</t>
  </si>
  <si>
    <t>09:33</t>
  </si>
  <si>
    <t>09:56</t>
  </si>
  <si>
    <t>SEMAE 05</t>
  </si>
  <si>
    <t>EK-656-JS</t>
  </si>
  <si>
    <t>14:37</t>
  </si>
  <si>
    <t>13:07</t>
  </si>
  <si>
    <t>14:57</t>
  </si>
  <si>
    <t>13:21</t>
  </si>
  <si>
    <t>14:25</t>
  </si>
  <si>
    <t>14:02</t>
  </si>
  <si>
    <t>16:18</t>
  </si>
  <si>
    <t>17:39</t>
  </si>
  <si>
    <t>17:29</t>
  </si>
  <si>
    <t>15:47</t>
  </si>
  <si>
    <t>08:18</t>
  </si>
  <si>
    <t>09:50</t>
  </si>
  <si>
    <t>14:11</t>
  </si>
  <si>
    <t>13:42</t>
  </si>
  <si>
    <t>PAPREC 11</t>
  </si>
  <si>
    <t>16:34</t>
  </si>
  <si>
    <t>16:02</t>
  </si>
  <si>
    <t>16:55</t>
  </si>
  <si>
    <t>16:57</t>
  </si>
  <si>
    <t>15:22</t>
  </si>
  <si>
    <t>17:20</t>
  </si>
  <si>
    <t>POIDS EN T</t>
  </si>
  <si>
    <t>Somme de POIDS EN T</t>
  </si>
  <si>
    <t>SUEZ JM0027</t>
  </si>
  <si>
    <t>BF-553-XA</t>
  </si>
  <si>
    <t>07:45</t>
  </si>
  <si>
    <t>07:57</t>
  </si>
  <si>
    <t>10:03</t>
  </si>
  <si>
    <t>13:08</t>
  </si>
  <si>
    <t>13:30</t>
  </si>
  <si>
    <t>13:16</t>
  </si>
  <si>
    <t>14:52</t>
  </si>
  <si>
    <t>15:14</t>
  </si>
  <si>
    <t>14:58</t>
  </si>
  <si>
    <t>15:40</t>
  </si>
  <si>
    <t>17:16</t>
  </si>
  <si>
    <t>17:10</t>
  </si>
  <si>
    <t>18:10</t>
  </si>
  <si>
    <t>18:01</t>
  </si>
  <si>
    <t>18:12</t>
  </si>
  <si>
    <t>18:02</t>
  </si>
  <si>
    <t>18:03</t>
  </si>
  <si>
    <t>18:38</t>
  </si>
  <si>
    <t>18:47</t>
  </si>
  <si>
    <t>19:01</t>
  </si>
  <si>
    <t>19:13</t>
  </si>
  <si>
    <t>19:04</t>
  </si>
  <si>
    <t>00:32</t>
  </si>
  <si>
    <t>00:26</t>
  </si>
  <si>
    <t>00:15</t>
  </si>
  <si>
    <t>08:08</t>
  </si>
  <si>
    <t>08:49</t>
  </si>
  <si>
    <t>08:14</t>
  </si>
  <si>
    <t>09:03</t>
  </si>
  <si>
    <t>CENTRE DE TRI POLY-VALOR</t>
  </si>
  <si>
    <t>SORTANT ALM - CS MULTI</t>
  </si>
  <si>
    <t>12:21</t>
  </si>
  <si>
    <t>15:12</t>
  </si>
  <si>
    <t>13:06</t>
  </si>
  <si>
    <t>16:58</t>
  </si>
  <si>
    <t>17:49</t>
  </si>
  <si>
    <t>ALM R160</t>
  </si>
  <si>
    <t>EJ-729-BH</t>
  </si>
  <si>
    <t>17:45</t>
  </si>
  <si>
    <t>17:53</t>
  </si>
  <si>
    <t>18:27</t>
  </si>
  <si>
    <t>18:56</t>
  </si>
  <si>
    <t>07:54</t>
  </si>
  <si>
    <t>07:05</t>
  </si>
  <si>
    <t>BT 30</t>
  </si>
  <si>
    <t>ET-032-AD</t>
  </si>
  <si>
    <t>07:15</t>
  </si>
  <si>
    <t>09:35</t>
  </si>
  <si>
    <t>DV-441-AK</t>
  </si>
  <si>
    <t>PAPREC 12</t>
  </si>
  <si>
    <t>DV-711-BX</t>
  </si>
  <si>
    <t>14:41</t>
  </si>
  <si>
    <t>14:48</t>
  </si>
  <si>
    <t>14:32</t>
  </si>
  <si>
    <t>15:01</t>
  </si>
  <si>
    <t>16:40</t>
  </si>
  <si>
    <t>SORTANT CDT : PLASTIQUES F-DVT</t>
  </si>
  <si>
    <t>17:48</t>
  </si>
  <si>
    <t>17:41</t>
  </si>
  <si>
    <t>SORTANT CDT : BRIQUES ELA 5.03</t>
  </si>
  <si>
    <t>19:12</t>
  </si>
  <si>
    <t>19:21</t>
  </si>
  <si>
    <t>19:14</t>
  </si>
  <si>
    <t>07:21</t>
  </si>
  <si>
    <t>07:55</t>
  </si>
  <si>
    <t>12:23</t>
  </si>
  <si>
    <t>SNN</t>
  </si>
  <si>
    <t>EE 858 GR</t>
  </si>
  <si>
    <t>12:29</t>
  </si>
  <si>
    <t>13:18</t>
  </si>
  <si>
    <t>ALLIANCE</t>
  </si>
  <si>
    <t>SORTANT CDT : PLASTIQUES PET-C</t>
  </si>
  <si>
    <t>ER 991 GS</t>
  </si>
  <si>
    <t>07:08</t>
  </si>
  <si>
    <t>SEMAE 04</t>
  </si>
  <si>
    <t>DE-983-WC</t>
  </si>
  <si>
    <t>07:09</t>
  </si>
  <si>
    <t>VP 3084 PAV ALM</t>
  </si>
  <si>
    <t>FM-010-CX</t>
  </si>
  <si>
    <t>07:56</t>
  </si>
  <si>
    <t>08:00</t>
  </si>
  <si>
    <t>07:24</t>
  </si>
  <si>
    <t>07:06</t>
  </si>
  <si>
    <t>BT 55</t>
  </si>
  <si>
    <t>FE-109-VA</t>
  </si>
  <si>
    <t>FG-918-WV</t>
  </si>
  <si>
    <t>11:57</t>
  </si>
  <si>
    <t>SEMAE 06</t>
  </si>
  <si>
    <t>13:36</t>
  </si>
  <si>
    <t>07:02</t>
  </si>
  <si>
    <t>SEMAE 4</t>
  </si>
  <si>
    <t>SMIPE 2</t>
  </si>
  <si>
    <t>08:59</t>
  </si>
  <si>
    <t>09:22</t>
  </si>
  <si>
    <t>11:38</t>
  </si>
  <si>
    <t>14:39</t>
  </si>
  <si>
    <t>ALLIANCE01</t>
  </si>
  <si>
    <t>FY 707 XH</t>
  </si>
  <si>
    <t>08:05</t>
  </si>
  <si>
    <t>08:09</t>
  </si>
  <si>
    <t>08:22</t>
  </si>
  <si>
    <t>08:21</t>
  </si>
  <si>
    <t>08:46</t>
  </si>
  <si>
    <t>08:58</t>
  </si>
  <si>
    <t>11:58</t>
  </si>
  <si>
    <t>12:09</t>
  </si>
  <si>
    <t>12:58</t>
  </si>
  <si>
    <t>13:10</t>
  </si>
  <si>
    <t>13:46</t>
  </si>
  <si>
    <t>14:04</t>
  </si>
  <si>
    <t>13:27</t>
  </si>
  <si>
    <t>14:12</t>
  </si>
  <si>
    <t>15:50</t>
  </si>
  <si>
    <t>BT 60</t>
  </si>
  <si>
    <t>FP-244-TL</t>
  </si>
  <si>
    <t>17:13</t>
  </si>
  <si>
    <t>00:14</t>
  </si>
  <si>
    <t>06:53</t>
  </si>
  <si>
    <t>07:25</t>
  </si>
  <si>
    <t>08:03</t>
  </si>
  <si>
    <t>09:48</t>
  </si>
  <si>
    <t>15:03</t>
  </si>
  <si>
    <t>16:39</t>
  </si>
  <si>
    <t>18:19</t>
  </si>
  <si>
    <t>06:55</t>
  </si>
  <si>
    <t>12:19</t>
  </si>
  <si>
    <t>11:47</t>
  </si>
  <si>
    <t>14:01</t>
  </si>
  <si>
    <t>13:50</t>
  </si>
  <si>
    <t>12:42</t>
  </si>
  <si>
    <t>CT 850 LC</t>
  </si>
  <si>
    <t>15:13</t>
  </si>
  <si>
    <t>16:30</t>
  </si>
  <si>
    <t>14:45</t>
  </si>
  <si>
    <t>17:33</t>
  </si>
  <si>
    <t>17:23</t>
  </si>
  <si>
    <t>ALLIANCE 2</t>
  </si>
  <si>
    <t>FY 554 SA</t>
  </si>
  <si>
    <t>13:32</t>
  </si>
  <si>
    <t>13:04</t>
  </si>
  <si>
    <t>15:42</t>
  </si>
  <si>
    <t>17:34</t>
  </si>
  <si>
    <t>T O N N A G E S   E N T R A N T S  + REPARTITION THEORIQUE</t>
  </si>
  <si>
    <t>EXPEDITIONS MENSUELS</t>
  </si>
  <si>
    <t>BALANCE TONNAGES THEORIQUES  / EXPEDITIONS</t>
  </si>
  <si>
    <t>STOCK THEORIQUE</t>
  </si>
  <si>
    <t>GLOBAL</t>
  </si>
  <si>
    <t>07:46</t>
  </si>
  <si>
    <t>MAUFFREY 5</t>
  </si>
  <si>
    <t>09:52</t>
  </si>
  <si>
    <t>12:04</t>
  </si>
  <si>
    <t>12:07</t>
  </si>
  <si>
    <t>12:15</t>
  </si>
  <si>
    <t>12:34</t>
  </si>
  <si>
    <t>09:08</t>
  </si>
  <si>
    <t>12:13</t>
  </si>
  <si>
    <t>16:12</t>
  </si>
  <si>
    <t>14:49</t>
  </si>
  <si>
    <t>16:47</t>
  </si>
  <si>
    <t>18:57</t>
  </si>
  <si>
    <t>18:53</t>
  </si>
  <si>
    <t>19:10</t>
  </si>
  <si>
    <t>19:26</t>
  </si>
  <si>
    <t>02:33</t>
  </si>
  <si>
    <t>VP 3662</t>
  </si>
  <si>
    <t>DR-373-SQ</t>
  </si>
  <si>
    <t>12:49</t>
  </si>
  <si>
    <t>13:02</t>
  </si>
  <si>
    <t>07:35</t>
  </si>
  <si>
    <t>07:01</t>
  </si>
  <si>
    <t>07:40</t>
  </si>
  <si>
    <t>09:13</t>
  </si>
  <si>
    <t>10:14</t>
  </si>
  <si>
    <t>12:25</t>
  </si>
  <si>
    <t>14:54</t>
  </si>
  <si>
    <t>14:28</t>
  </si>
  <si>
    <t>06:56</t>
  </si>
  <si>
    <t>08:04</t>
  </si>
  <si>
    <t>VP 7579</t>
  </si>
  <si>
    <t>BV-056-FZ</t>
  </si>
  <si>
    <t>13:29</t>
  </si>
  <si>
    <t>13:03</t>
  </si>
  <si>
    <t>14:13</t>
  </si>
  <si>
    <t>14:23</t>
  </si>
  <si>
    <t>14:26</t>
  </si>
  <si>
    <t>06:51</t>
  </si>
  <si>
    <t>09:26</t>
  </si>
  <si>
    <t>09:38</t>
  </si>
  <si>
    <t>SEMAE 1</t>
  </si>
  <si>
    <t>SEMAE 5</t>
  </si>
  <si>
    <t>07:38</t>
  </si>
  <si>
    <t>SEMAE 2</t>
  </si>
  <si>
    <t>09:19</t>
  </si>
  <si>
    <t>13:00</t>
  </si>
  <si>
    <t>13:22</t>
  </si>
  <si>
    <t>14:24</t>
  </si>
  <si>
    <t>14:44</t>
  </si>
  <si>
    <t>17:27</t>
  </si>
  <si>
    <t>17:44</t>
  </si>
  <si>
    <t>18:21</t>
  </si>
  <si>
    <t>19:05</t>
  </si>
  <si>
    <t>00:24</t>
  </si>
  <si>
    <t>00:16</t>
  </si>
  <si>
    <t>02:44</t>
  </si>
  <si>
    <t>02:43</t>
  </si>
  <si>
    <t>07:48</t>
  </si>
  <si>
    <t>12:31</t>
  </si>
  <si>
    <t>16:59</t>
  </si>
  <si>
    <t>19:59</t>
  </si>
  <si>
    <t>07:16</t>
  </si>
  <si>
    <t>06:37</t>
  </si>
  <si>
    <t>2/032017</t>
  </si>
  <si>
    <t>1/037089</t>
  </si>
  <si>
    <t>2/032022</t>
  </si>
  <si>
    <t>1/037091</t>
  </si>
  <si>
    <t>2/032025</t>
  </si>
  <si>
    <t>1/037099</t>
  </si>
  <si>
    <t>2/032036</t>
  </si>
  <si>
    <t>1/037110</t>
  </si>
  <si>
    <t>1/037115</t>
  </si>
  <si>
    <t>2/032016</t>
  </si>
  <si>
    <t>BT 51</t>
  </si>
  <si>
    <t>ET-749-ZD</t>
  </si>
  <si>
    <t>2/032039</t>
  </si>
  <si>
    <t>1/037113</t>
  </si>
  <si>
    <t>2/032049</t>
  </si>
  <si>
    <t>1/037116</t>
  </si>
  <si>
    <t>3RD'ANJOU</t>
  </si>
  <si>
    <t>ENTRANT 3RD'ANJOU : CS EMB</t>
  </si>
  <si>
    <t>2/032061</t>
  </si>
  <si>
    <t>1/037125</t>
  </si>
  <si>
    <t>VP 3161</t>
  </si>
  <si>
    <t>2/032063</t>
  </si>
  <si>
    <t>1/037138</t>
  </si>
  <si>
    <t>2/032066</t>
  </si>
  <si>
    <t>1/037140</t>
  </si>
  <si>
    <t>2/032067</t>
  </si>
  <si>
    <t>1/037101</t>
  </si>
  <si>
    <t>CL NORD 16</t>
  </si>
  <si>
    <t>ER 795 ZA</t>
  </si>
  <si>
    <t>2/032068</t>
  </si>
  <si>
    <t>1/037141</t>
  </si>
  <si>
    <t>2/032070</t>
  </si>
  <si>
    <t>1/037105</t>
  </si>
  <si>
    <t>ALLIANCE 3</t>
  </si>
  <si>
    <t>SORTANT CDT : PLASTIQUES PEHD</t>
  </si>
  <si>
    <t>DJ 830 GR</t>
  </si>
  <si>
    <t>12:52</t>
  </si>
  <si>
    <t>2/032071</t>
  </si>
  <si>
    <t>1/037137</t>
  </si>
  <si>
    <t>2/032076</t>
  </si>
  <si>
    <t>1/037149</t>
  </si>
  <si>
    <t>ENTRANT 3RD'ANJOU : CS MULTI</t>
  </si>
  <si>
    <t>1/037158</t>
  </si>
  <si>
    <t>2/032051</t>
  </si>
  <si>
    <t>2/032083</t>
  </si>
  <si>
    <t>1/037157</t>
  </si>
  <si>
    <t>2/032084</t>
  </si>
  <si>
    <t>1/037117</t>
  </si>
  <si>
    <t>PERRENOT 1</t>
  </si>
  <si>
    <t>SORTANT CDT : PLASTIQUES FILMS</t>
  </si>
  <si>
    <t>EQ 882 QG</t>
  </si>
  <si>
    <t>2/032085</t>
  </si>
  <si>
    <t>1/037160</t>
  </si>
  <si>
    <t>2/032089</t>
  </si>
  <si>
    <t>1/037161</t>
  </si>
  <si>
    <t>2/032090</t>
  </si>
  <si>
    <t>1/037162</t>
  </si>
  <si>
    <t>2/032091</t>
  </si>
  <si>
    <t>1/037166</t>
  </si>
  <si>
    <t>2/032097</t>
  </si>
  <si>
    <t>1/037127</t>
  </si>
  <si>
    <t>ALLIANCE 4</t>
  </si>
  <si>
    <t>CG 150 NP</t>
  </si>
  <si>
    <t>2/032108</t>
  </si>
  <si>
    <t>1/037179</t>
  </si>
  <si>
    <t>07:18</t>
  </si>
  <si>
    <t>2/032111</t>
  </si>
  <si>
    <t>1/037182</t>
  </si>
  <si>
    <t>2/032113</t>
  </si>
  <si>
    <t>1/037183</t>
  </si>
  <si>
    <t>2/032117</t>
  </si>
  <si>
    <t>1/037187</t>
  </si>
  <si>
    <t>2/032127</t>
  </si>
  <si>
    <t>1/037189</t>
  </si>
  <si>
    <t>LIBAROS 2</t>
  </si>
  <si>
    <t>ED 919 AG</t>
  </si>
  <si>
    <t>2/032138</t>
  </si>
  <si>
    <t>1/037211</t>
  </si>
  <si>
    <t>2/032140</t>
  </si>
  <si>
    <t>1/037213</t>
  </si>
  <si>
    <t>2/032144</t>
  </si>
  <si>
    <t>1/037210</t>
  </si>
  <si>
    <t>2/032151</t>
  </si>
  <si>
    <t>1/037221</t>
  </si>
  <si>
    <t>2/032157</t>
  </si>
  <si>
    <t>1/037206</t>
  </si>
  <si>
    <t>SHT</t>
  </si>
  <si>
    <t>83 36 TG 53</t>
  </si>
  <si>
    <t>2/032159</t>
  </si>
  <si>
    <t>1/037231</t>
  </si>
  <si>
    <t>2/032160</t>
  </si>
  <si>
    <t>1/037232</t>
  </si>
  <si>
    <t>2/032167</t>
  </si>
  <si>
    <t>1/037236</t>
  </si>
  <si>
    <t>CL NORD 17</t>
  </si>
  <si>
    <t>EX 985 QA</t>
  </si>
  <si>
    <t>2/032170</t>
  </si>
  <si>
    <t>1/037240</t>
  </si>
  <si>
    <t>14:14</t>
  </si>
  <si>
    <t>2/032171</t>
  </si>
  <si>
    <t>13:05</t>
  </si>
  <si>
    <t>1/037239</t>
  </si>
  <si>
    <t>2/032175</t>
  </si>
  <si>
    <t>1/037248</t>
  </si>
  <si>
    <t>2/032177</t>
  </si>
  <si>
    <t>1/037249</t>
  </si>
  <si>
    <t>2/032179</t>
  </si>
  <si>
    <t>1/037243</t>
  </si>
  <si>
    <t>GEODIS 4</t>
  </si>
  <si>
    <t>DZ 513 WD</t>
  </si>
  <si>
    <t>2/032193</t>
  </si>
  <si>
    <t>1/037253</t>
  </si>
  <si>
    <t>ALSACE 11</t>
  </si>
  <si>
    <t>EG 822 PS</t>
  </si>
  <si>
    <t>2/032200</t>
  </si>
  <si>
    <t>1/037271</t>
  </si>
  <si>
    <t>21:11</t>
  </si>
  <si>
    <t>2/032203</t>
  </si>
  <si>
    <t>20:51</t>
  </si>
  <si>
    <t>1/037274</t>
  </si>
  <si>
    <t>07:31</t>
  </si>
  <si>
    <t>2/032209</t>
  </si>
  <si>
    <t>1/037279</t>
  </si>
  <si>
    <t>2/032210</t>
  </si>
  <si>
    <t>1/037280</t>
  </si>
  <si>
    <t>2/032211</t>
  </si>
  <si>
    <t>07:10</t>
  </si>
  <si>
    <t>1/037281</t>
  </si>
  <si>
    <t>2/032213</t>
  </si>
  <si>
    <t>1/037282</t>
  </si>
  <si>
    <t>2/032214</t>
  </si>
  <si>
    <t>1/037285</t>
  </si>
  <si>
    <t>2/032215</t>
  </si>
  <si>
    <t>1/037286</t>
  </si>
  <si>
    <t>2/032216</t>
  </si>
  <si>
    <t>1/037288</t>
  </si>
  <si>
    <t>2/032217</t>
  </si>
  <si>
    <t>1/037289</t>
  </si>
  <si>
    <t>ALM 147</t>
  </si>
  <si>
    <t>DJ-749-GD</t>
  </si>
  <si>
    <t>1/037291</t>
  </si>
  <si>
    <t>06:33</t>
  </si>
  <si>
    <t>2/032208</t>
  </si>
  <si>
    <t>2/032220</t>
  </si>
  <si>
    <t>1/037284</t>
  </si>
  <si>
    <t>LACASSAG2</t>
  </si>
  <si>
    <t>EC 498 AY</t>
  </si>
  <si>
    <t>2/032224</t>
  </si>
  <si>
    <t>1/037296</t>
  </si>
  <si>
    <t>2/032226</t>
  </si>
  <si>
    <t>1/037297</t>
  </si>
  <si>
    <t>2/032227</t>
  </si>
  <si>
    <t>1/037298</t>
  </si>
  <si>
    <t>2/032229</t>
  </si>
  <si>
    <t>1/037299</t>
  </si>
  <si>
    <t>2/032230</t>
  </si>
  <si>
    <t>1/037301</t>
  </si>
  <si>
    <t>2/032231</t>
  </si>
  <si>
    <t>1/037302</t>
  </si>
  <si>
    <t>2/032232</t>
  </si>
  <si>
    <t>1/037303</t>
  </si>
  <si>
    <t>2/032233</t>
  </si>
  <si>
    <t>1/037305</t>
  </si>
  <si>
    <t>2/032235</t>
  </si>
  <si>
    <t>1/037304</t>
  </si>
  <si>
    <t>2/032237</t>
  </si>
  <si>
    <t>1/037306</t>
  </si>
  <si>
    <t>2/032239</t>
  </si>
  <si>
    <t>1/037307</t>
  </si>
  <si>
    <t>2/032240</t>
  </si>
  <si>
    <t>1/037308</t>
  </si>
  <si>
    <t>2/032241</t>
  </si>
  <si>
    <t>1/037310</t>
  </si>
  <si>
    <t>2/032242</t>
  </si>
  <si>
    <t>1/037313</t>
  </si>
  <si>
    <t>2/032243</t>
  </si>
  <si>
    <t>1/037314</t>
  </si>
  <si>
    <t>2/032244</t>
  </si>
  <si>
    <t>1/037315</t>
  </si>
  <si>
    <t>2/032245</t>
  </si>
  <si>
    <t>1/037317</t>
  </si>
  <si>
    <t>2/032247</t>
  </si>
  <si>
    <t>1/037316</t>
  </si>
  <si>
    <t>2/032248</t>
  </si>
  <si>
    <t>1/037318</t>
  </si>
  <si>
    <t>2/032249</t>
  </si>
  <si>
    <t>1/037319</t>
  </si>
  <si>
    <t>2/032251</t>
  </si>
  <si>
    <t>1/037324</t>
  </si>
  <si>
    <t>2/032252</t>
  </si>
  <si>
    <t>1/037326</t>
  </si>
  <si>
    <t>1/037329</t>
  </si>
  <si>
    <t>2/032221</t>
  </si>
  <si>
    <t>2/032255</t>
  </si>
  <si>
    <t>1/037293</t>
  </si>
  <si>
    <t>SUDRE 9</t>
  </si>
  <si>
    <t>BJ 283 KK</t>
  </si>
  <si>
    <t>2/032256</t>
  </si>
  <si>
    <t>1/037321</t>
  </si>
  <si>
    <t>LOUVIGNY</t>
  </si>
  <si>
    <t>AF 265 QG</t>
  </si>
  <si>
    <t>2/032257</t>
  </si>
  <si>
    <t>1/037330</t>
  </si>
  <si>
    <t>2/032258</t>
  </si>
  <si>
    <t>1/037322</t>
  </si>
  <si>
    <t>2/032259</t>
  </si>
  <si>
    <t>1/037331</t>
  </si>
  <si>
    <t>2/032262</t>
  </si>
  <si>
    <t>1/037323</t>
  </si>
  <si>
    <t>2/032263</t>
  </si>
  <si>
    <t>1/037337</t>
  </si>
  <si>
    <t>15:17</t>
  </si>
  <si>
    <t>2/032265</t>
  </si>
  <si>
    <t>1/037335</t>
  </si>
  <si>
    <t>2/032269</t>
  </si>
  <si>
    <t>1/037334</t>
  </si>
  <si>
    <t>2/032270</t>
  </si>
  <si>
    <t>1/037343</t>
  </si>
  <si>
    <t>2/032272</t>
  </si>
  <si>
    <t>1/037346</t>
  </si>
  <si>
    <t>2/032274</t>
  </si>
  <si>
    <t>1/037347</t>
  </si>
  <si>
    <t>2/032275</t>
  </si>
  <si>
    <t>1/037348</t>
  </si>
  <si>
    <t>2/032276</t>
  </si>
  <si>
    <t>1/037349</t>
  </si>
  <si>
    <t>2/032279</t>
  </si>
  <si>
    <t>1/037351</t>
  </si>
  <si>
    <t>2/032283</t>
  </si>
  <si>
    <t>1/037342</t>
  </si>
  <si>
    <t>GILLES HENRY</t>
  </si>
  <si>
    <t>CE 675 GL</t>
  </si>
  <si>
    <t>2/032284</t>
  </si>
  <si>
    <t>1/037355</t>
  </si>
  <si>
    <t>2/032286</t>
  </si>
  <si>
    <t>1/037357</t>
  </si>
  <si>
    <t>2/032288</t>
  </si>
  <si>
    <t>1/037359</t>
  </si>
  <si>
    <t>2/032289</t>
  </si>
  <si>
    <t>18:49</t>
  </si>
  <si>
    <t>1/037360</t>
  </si>
  <si>
    <t>2/032290</t>
  </si>
  <si>
    <t>1/037365</t>
  </si>
  <si>
    <t>19:24</t>
  </si>
  <si>
    <t>2/032291</t>
  </si>
  <si>
    <t>1/037361</t>
  </si>
  <si>
    <t>19:29</t>
  </si>
  <si>
    <t>2/032292</t>
  </si>
  <si>
    <t>1/037364</t>
  </si>
  <si>
    <t>19:33</t>
  </si>
  <si>
    <t>2/032293</t>
  </si>
  <si>
    <t>1/037362</t>
  </si>
  <si>
    <t>19:37</t>
  </si>
  <si>
    <t>2/032294</t>
  </si>
  <si>
    <t>19:18</t>
  </si>
  <si>
    <t>1/037366</t>
  </si>
  <si>
    <t>19:42</t>
  </si>
  <si>
    <t>2/032295</t>
  </si>
  <si>
    <t>1/037363</t>
  </si>
  <si>
    <t>2/032297</t>
  </si>
  <si>
    <t>1/037368</t>
  </si>
  <si>
    <t>02:25</t>
  </si>
  <si>
    <t>2/032298</t>
  </si>
  <si>
    <t>02:19</t>
  </si>
  <si>
    <t>1/037369</t>
  </si>
  <si>
    <t>02:28</t>
  </si>
  <si>
    <t>2/032299</t>
  </si>
  <si>
    <t>1/037370</t>
  </si>
  <si>
    <t>2/032303</t>
  </si>
  <si>
    <t>1/037376</t>
  </si>
  <si>
    <t>2/032308</t>
  </si>
  <si>
    <t>1/037380</t>
  </si>
  <si>
    <t>2/032309</t>
  </si>
  <si>
    <t>1/037378</t>
  </si>
  <si>
    <t>2/032311</t>
  </si>
  <si>
    <t>1/037371</t>
  </si>
  <si>
    <t>GILLES H1</t>
  </si>
  <si>
    <t>BT 684 VW</t>
  </si>
  <si>
    <t>2/032312</t>
  </si>
  <si>
    <t>1/037384</t>
  </si>
  <si>
    <t>2/032313</t>
  </si>
  <si>
    <t>1/037382</t>
  </si>
  <si>
    <t>2/032316</t>
  </si>
  <si>
    <t>1/037392</t>
  </si>
  <si>
    <t>2/032322</t>
  </si>
  <si>
    <t>1/037387</t>
  </si>
  <si>
    <t>2/032326</t>
  </si>
  <si>
    <t>1/037388</t>
  </si>
  <si>
    <t>SUDRE 10</t>
  </si>
  <si>
    <t>FE 313 YD</t>
  </si>
  <si>
    <t>2/032330</t>
  </si>
  <si>
    <t>1/037395</t>
  </si>
  <si>
    <t>2/032331</t>
  </si>
  <si>
    <t>1/037390</t>
  </si>
  <si>
    <t>2/032333</t>
  </si>
  <si>
    <t>1/037398</t>
  </si>
  <si>
    <t>2/032334</t>
  </si>
  <si>
    <t>1/037406</t>
  </si>
  <si>
    <t>2/032335</t>
  </si>
  <si>
    <t>1/037410</t>
  </si>
  <si>
    <t>2/032336</t>
  </si>
  <si>
    <t>1/037404</t>
  </si>
  <si>
    <t>2/032337</t>
  </si>
  <si>
    <t>1/037411</t>
  </si>
  <si>
    <t>2/032341</t>
  </si>
  <si>
    <t>1/037420</t>
  </si>
  <si>
    <t>2/032342</t>
  </si>
  <si>
    <t>1/037421</t>
  </si>
  <si>
    <t>2/032345</t>
  </si>
  <si>
    <t>1/037422</t>
  </si>
  <si>
    <t>12:27</t>
  </si>
  <si>
    <t>2/032346</t>
  </si>
  <si>
    <t>1/037423</t>
  </si>
  <si>
    <t>2/032350</t>
  </si>
  <si>
    <t>1/037428</t>
  </si>
  <si>
    <t>2/032351</t>
  </si>
  <si>
    <t>13:20</t>
  </si>
  <si>
    <t>1/037427</t>
  </si>
  <si>
    <t>2/032353</t>
  </si>
  <si>
    <t>1/037396</t>
  </si>
  <si>
    <t>2/032355</t>
  </si>
  <si>
    <t>1/037431</t>
  </si>
  <si>
    <t>2/032357</t>
  </si>
  <si>
    <t>1/037405</t>
  </si>
  <si>
    <t>2/032361</t>
  </si>
  <si>
    <t>1/037438</t>
  </si>
  <si>
    <t>16:31</t>
  </si>
  <si>
    <t>2/032362</t>
  </si>
  <si>
    <t>1/037436</t>
  </si>
  <si>
    <t>2/032363</t>
  </si>
  <si>
    <t>1/037439</t>
  </si>
  <si>
    <t>2/032364</t>
  </si>
  <si>
    <t>1/037441</t>
  </si>
  <si>
    <t>2/032365</t>
  </si>
  <si>
    <t>1/037400</t>
  </si>
  <si>
    <t>2/032367</t>
  </si>
  <si>
    <t>1/037442</t>
  </si>
  <si>
    <t>2/032368</t>
  </si>
  <si>
    <t>1/037437</t>
  </si>
  <si>
    <t>2/032369</t>
  </si>
  <si>
    <t>1/037443</t>
  </si>
  <si>
    <t>2/032370</t>
  </si>
  <si>
    <t>1/037394</t>
  </si>
  <si>
    <t>2/032372</t>
  </si>
  <si>
    <t>1/037402</t>
  </si>
  <si>
    <t>2/032375</t>
  </si>
  <si>
    <t>1/037383</t>
  </si>
  <si>
    <t>2/032379</t>
  </si>
  <si>
    <t>1/037397</t>
  </si>
  <si>
    <t>2/032381</t>
  </si>
  <si>
    <t>1/037451</t>
  </si>
  <si>
    <t>2/032382</t>
  </si>
  <si>
    <t>1/037452</t>
  </si>
  <si>
    <t>2/032383</t>
  </si>
  <si>
    <t>1/037453</t>
  </si>
  <si>
    <t>2/032385</t>
  </si>
  <si>
    <t>1/037454</t>
  </si>
  <si>
    <t>2/032386</t>
  </si>
  <si>
    <t>1/037455</t>
  </si>
  <si>
    <t>2/032388</t>
  </si>
  <si>
    <t>1/037457</t>
  </si>
  <si>
    <t>2/032389</t>
  </si>
  <si>
    <t>1/037456</t>
  </si>
  <si>
    <t>2/032390</t>
  </si>
  <si>
    <t>1/037459</t>
  </si>
  <si>
    <t>2/032391</t>
  </si>
  <si>
    <t>1/037460</t>
  </si>
  <si>
    <t>2/032392</t>
  </si>
  <si>
    <t>1/037461</t>
  </si>
  <si>
    <t>2/032394</t>
  </si>
  <si>
    <t>1/037463</t>
  </si>
  <si>
    <t>2/032402</t>
  </si>
  <si>
    <t>1/037468</t>
  </si>
  <si>
    <t>2/032410</t>
  </si>
  <si>
    <t>1/037474</t>
  </si>
  <si>
    <t>PERRENOT 4</t>
  </si>
  <si>
    <t>EN 524 CX</t>
  </si>
  <si>
    <t>2/032412</t>
  </si>
  <si>
    <t>1/037481</t>
  </si>
  <si>
    <t>2/032416</t>
  </si>
  <si>
    <t>1/037478</t>
  </si>
  <si>
    <t>2/032422</t>
  </si>
  <si>
    <t>1/037488</t>
  </si>
  <si>
    <t>2/032430</t>
  </si>
  <si>
    <t>1/037499</t>
  </si>
  <si>
    <t>2/032436</t>
  </si>
  <si>
    <t>1/037507</t>
  </si>
  <si>
    <t>2/032442</t>
  </si>
  <si>
    <t>1/037510</t>
  </si>
  <si>
    <t>2/032444</t>
  </si>
  <si>
    <t>12:56</t>
  </si>
  <si>
    <t>1/037515</t>
  </si>
  <si>
    <t>2/032445</t>
  </si>
  <si>
    <t>1/037516</t>
  </si>
  <si>
    <t>2/032446</t>
  </si>
  <si>
    <t>1/037518</t>
  </si>
  <si>
    <t>2/032448</t>
  </si>
  <si>
    <t>1/037517</t>
  </si>
  <si>
    <t>2/032449</t>
  </si>
  <si>
    <t>1/037513</t>
  </si>
  <si>
    <t>2/032453</t>
  </si>
  <si>
    <t>1/037524</t>
  </si>
  <si>
    <t>2/032455</t>
  </si>
  <si>
    <t>1/037523</t>
  </si>
  <si>
    <t>2/032456</t>
  </si>
  <si>
    <t>1/037514</t>
  </si>
  <si>
    <t>SCH 02</t>
  </si>
  <si>
    <t>FV 810 YT</t>
  </si>
  <si>
    <t>2/032457</t>
  </si>
  <si>
    <t>1/037526</t>
  </si>
  <si>
    <t>2/032458</t>
  </si>
  <si>
    <t>1/037528</t>
  </si>
  <si>
    <t>2/032469</t>
  </si>
  <si>
    <t>1/037538</t>
  </si>
  <si>
    <t>2/032472</t>
  </si>
  <si>
    <t>1/037539</t>
  </si>
  <si>
    <t>2/032473</t>
  </si>
  <si>
    <t>1/037541</t>
  </si>
  <si>
    <t>2/032475</t>
  </si>
  <si>
    <t>1/037543</t>
  </si>
  <si>
    <t>2/032476</t>
  </si>
  <si>
    <t>1/037544</t>
  </si>
  <si>
    <t>2/032487</t>
  </si>
  <si>
    <t>07:04</t>
  </si>
  <si>
    <t>1/037553</t>
  </si>
  <si>
    <t>2/032488</t>
  </si>
  <si>
    <t>1/037555</t>
  </si>
  <si>
    <t>08:11</t>
  </si>
  <si>
    <t>2/032489</t>
  </si>
  <si>
    <t>1/037557</t>
  </si>
  <si>
    <t>08:51</t>
  </si>
  <si>
    <t>2/032490</t>
  </si>
  <si>
    <t>1/037558</t>
  </si>
  <si>
    <t>2/032495</t>
  </si>
  <si>
    <t>1/037564</t>
  </si>
  <si>
    <t>CCBV 10</t>
  </si>
  <si>
    <t>2/032496</t>
  </si>
  <si>
    <t>1/037567</t>
  </si>
  <si>
    <t>1/037572</t>
  </si>
  <si>
    <t>2/032485</t>
  </si>
  <si>
    <t>2/032502</t>
  </si>
  <si>
    <t>1/037571</t>
  </si>
  <si>
    <t>2/032503</t>
  </si>
  <si>
    <t>1/037570</t>
  </si>
  <si>
    <t>BR 844 SB</t>
  </si>
  <si>
    <t>2/032525</t>
  </si>
  <si>
    <t>1/037586</t>
  </si>
  <si>
    <t>2/032530</t>
  </si>
  <si>
    <t>1/037593</t>
  </si>
  <si>
    <t>2/032531</t>
  </si>
  <si>
    <t>1/037597</t>
  </si>
  <si>
    <t>2/032536</t>
  </si>
  <si>
    <t>1/037600</t>
  </si>
  <si>
    <t>2/032537</t>
  </si>
  <si>
    <t>1/037605</t>
  </si>
  <si>
    <t>2/032543</t>
  </si>
  <si>
    <t>1/037612</t>
  </si>
  <si>
    <t>2/032545</t>
  </si>
  <si>
    <t>1/037608</t>
  </si>
  <si>
    <t>GEODIS 5</t>
  </si>
  <si>
    <t>DZ 736 WE</t>
  </si>
  <si>
    <t>1/037618</t>
  </si>
  <si>
    <t>2/032505</t>
  </si>
  <si>
    <t>2/032548</t>
  </si>
  <si>
    <t>1/037616</t>
  </si>
  <si>
    <t>2/032551</t>
  </si>
  <si>
    <t>1/037620</t>
  </si>
  <si>
    <t>2/032553</t>
  </si>
  <si>
    <t>1/037610</t>
  </si>
  <si>
    <t>COOTRALIM</t>
  </si>
  <si>
    <t>EL 330 HT</t>
  </si>
  <si>
    <t>2/032558</t>
  </si>
  <si>
    <t>1/037627</t>
  </si>
  <si>
    <t>2/032571</t>
  </si>
  <si>
    <t>1/037637</t>
  </si>
  <si>
    <t>2/032579</t>
  </si>
  <si>
    <t>1/037646</t>
  </si>
  <si>
    <t>07:36</t>
  </si>
  <si>
    <t>2/032581</t>
  </si>
  <si>
    <t>2/032576</t>
  </si>
  <si>
    <t>2/032586</t>
  </si>
  <si>
    <t>1/037647</t>
  </si>
  <si>
    <t>2/032587</t>
  </si>
  <si>
    <t>2/032584</t>
  </si>
  <si>
    <t>2/032590</t>
  </si>
  <si>
    <t>1/037657</t>
  </si>
  <si>
    <t>2/032600</t>
  </si>
  <si>
    <t>1/037663</t>
  </si>
  <si>
    <t>2/032601</t>
  </si>
  <si>
    <t>1/037664</t>
  </si>
  <si>
    <t>2/032606</t>
  </si>
  <si>
    <t>1/037669</t>
  </si>
  <si>
    <t>2/032607</t>
  </si>
  <si>
    <t>1/037665</t>
  </si>
  <si>
    <t>1/037684</t>
  </si>
  <si>
    <t>2/032589</t>
  </si>
  <si>
    <t>2/032620</t>
  </si>
  <si>
    <t>1/037689</t>
  </si>
  <si>
    <t>2/032624</t>
  </si>
  <si>
    <t>1/037690</t>
  </si>
  <si>
    <t>2/032626</t>
  </si>
  <si>
    <t>1/037668</t>
  </si>
  <si>
    <t>2/032629</t>
  </si>
  <si>
    <t>1/037693</t>
  </si>
  <si>
    <t>2/032630</t>
  </si>
  <si>
    <t>1/037681</t>
  </si>
  <si>
    <t>LOGISTIQUE</t>
  </si>
  <si>
    <t>DN 001 BC</t>
  </si>
  <si>
    <t>14:09</t>
  </si>
  <si>
    <t>2/032633</t>
  </si>
  <si>
    <t>1/037698</t>
  </si>
  <si>
    <t>2/032637</t>
  </si>
  <si>
    <t>1/037700</t>
  </si>
  <si>
    <t>2/032638</t>
  </si>
  <si>
    <t>1/037699</t>
  </si>
  <si>
    <t>2/032644</t>
  </si>
  <si>
    <t>1/037709</t>
  </si>
  <si>
    <t>2/032648</t>
  </si>
  <si>
    <t>1/037713</t>
  </si>
  <si>
    <t>2/032652</t>
  </si>
  <si>
    <t>17:35</t>
  </si>
  <si>
    <t>1/037718</t>
  </si>
  <si>
    <t>2/032655</t>
  </si>
  <si>
    <t>1/037719</t>
  </si>
  <si>
    <t>2/032666</t>
  </si>
  <si>
    <t>1/037731</t>
  </si>
  <si>
    <t>2/032674</t>
  </si>
  <si>
    <t>1/037737</t>
  </si>
  <si>
    <t>2/032676</t>
  </si>
  <si>
    <t>1/037740</t>
  </si>
  <si>
    <t>2/032678</t>
  </si>
  <si>
    <t>1/037742</t>
  </si>
  <si>
    <t>2/032679</t>
  </si>
  <si>
    <t>1/037743</t>
  </si>
  <si>
    <t>2/032680</t>
  </si>
  <si>
    <t>1/037744</t>
  </si>
  <si>
    <t>2/032681</t>
  </si>
  <si>
    <t>1/037745</t>
  </si>
  <si>
    <t>2/032682</t>
  </si>
  <si>
    <t>1/037746</t>
  </si>
  <si>
    <t>2/032683</t>
  </si>
  <si>
    <t>1/037748</t>
  </si>
  <si>
    <t>09:24</t>
  </si>
  <si>
    <t>2/032685</t>
  </si>
  <si>
    <t>1/037747</t>
  </si>
  <si>
    <t>2/032686</t>
  </si>
  <si>
    <t>09:18</t>
  </si>
  <si>
    <t>1/037753</t>
  </si>
  <si>
    <t>2/032690</t>
  </si>
  <si>
    <t>1/037755</t>
  </si>
  <si>
    <t>2/032692</t>
  </si>
  <si>
    <t>1/037757</t>
  </si>
  <si>
    <t>2/032694</t>
  </si>
  <si>
    <t>1/037758</t>
  </si>
  <si>
    <t>2/032695</t>
  </si>
  <si>
    <t>1/037760</t>
  </si>
  <si>
    <t>2/032697</t>
  </si>
  <si>
    <t>1/037759</t>
  </si>
  <si>
    <t>2/032698</t>
  </si>
  <si>
    <t>1/037763</t>
  </si>
  <si>
    <t>2/032700</t>
  </si>
  <si>
    <t>1/037762</t>
  </si>
  <si>
    <t>1/037770</t>
  </si>
  <si>
    <t>2/032675</t>
  </si>
  <si>
    <t>2/032701</t>
  </si>
  <si>
    <t>1/037764</t>
  </si>
  <si>
    <t>2/032702</t>
  </si>
  <si>
    <t>1/037766</t>
  </si>
  <si>
    <t>2/032703</t>
  </si>
  <si>
    <t>1/037767</t>
  </si>
  <si>
    <t>2/032706</t>
  </si>
  <si>
    <t>1/037768</t>
  </si>
  <si>
    <t>2/032707</t>
  </si>
  <si>
    <t>1/037769</t>
  </si>
  <si>
    <t>2/032708</t>
  </si>
  <si>
    <t>1/037771</t>
  </si>
  <si>
    <t>2/032709</t>
  </si>
  <si>
    <t>1/037772</t>
  </si>
  <si>
    <t>2/032710</t>
  </si>
  <si>
    <t>1/037775</t>
  </si>
  <si>
    <t>2/032711</t>
  </si>
  <si>
    <t>1/037776</t>
  </si>
  <si>
    <t>2/032714</t>
  </si>
  <si>
    <t>1/037777</t>
  </si>
  <si>
    <t>2/032715</t>
  </si>
  <si>
    <t>1/037778</t>
  </si>
  <si>
    <t>2/032716</t>
  </si>
  <si>
    <t>1/037779</t>
  </si>
  <si>
    <t>2/032717</t>
  </si>
  <si>
    <t>1/037780</t>
  </si>
  <si>
    <t>2/032718</t>
  </si>
  <si>
    <t>1/037781</t>
  </si>
  <si>
    <t>12:08</t>
  </si>
  <si>
    <t>2/032719</t>
  </si>
  <si>
    <t>1/037782</t>
  </si>
  <si>
    <t>13:41</t>
  </si>
  <si>
    <t>2/032723</t>
  </si>
  <si>
    <t>1/037791</t>
  </si>
  <si>
    <t>14:00</t>
  </si>
  <si>
    <t>2/032725</t>
  </si>
  <si>
    <t>1/037792</t>
  </si>
  <si>
    <t>EK 721 RY</t>
  </si>
  <si>
    <t>2/032732</t>
  </si>
  <si>
    <t>1/037786</t>
  </si>
  <si>
    <t>2/032734</t>
  </si>
  <si>
    <t>15:15</t>
  </si>
  <si>
    <t>1/037797</t>
  </si>
  <si>
    <t>1/037800</t>
  </si>
  <si>
    <t>2/032712</t>
  </si>
  <si>
    <t>COQUELLE 1</t>
  </si>
  <si>
    <t>DF 349 NK</t>
  </si>
  <si>
    <t>2/032735</t>
  </si>
  <si>
    <t>1/037801</t>
  </si>
  <si>
    <t>2/032736</t>
  </si>
  <si>
    <t>1/037802</t>
  </si>
  <si>
    <t>2/032738</t>
  </si>
  <si>
    <t>1/037804</t>
  </si>
  <si>
    <t>2/032745</t>
  </si>
  <si>
    <t>1/037811</t>
  </si>
  <si>
    <t>2/032747</t>
  </si>
  <si>
    <t>1/037812</t>
  </si>
  <si>
    <t>18:22</t>
  </si>
  <si>
    <t>2/032748</t>
  </si>
  <si>
    <t>1/037814</t>
  </si>
  <si>
    <t>2/032750</t>
  </si>
  <si>
    <t>1/037816</t>
  </si>
  <si>
    <t>2/032751</t>
  </si>
  <si>
    <t>1/037815</t>
  </si>
  <si>
    <t>2/032752</t>
  </si>
  <si>
    <t>1/037818</t>
  </si>
  <si>
    <t>2/032753</t>
  </si>
  <si>
    <t>1/037817</t>
  </si>
  <si>
    <t>2/032754</t>
  </si>
  <si>
    <t>1/037819</t>
  </si>
  <si>
    <t>2/032755</t>
  </si>
  <si>
    <t>1/037823</t>
  </si>
  <si>
    <t>2/032756</t>
  </si>
  <si>
    <t>1/037820</t>
  </si>
  <si>
    <t>19:16</t>
  </si>
  <si>
    <t>2/032757</t>
  </si>
  <si>
    <t>1/037821</t>
  </si>
  <si>
    <t>BOUIN</t>
  </si>
  <si>
    <t>DK 447 NV</t>
  </si>
  <si>
    <t>00:23</t>
  </si>
  <si>
    <t>2/032758</t>
  </si>
  <si>
    <t>1/037824</t>
  </si>
  <si>
    <t>00:36</t>
  </si>
  <si>
    <t>2/032759</t>
  </si>
  <si>
    <t>1/037825</t>
  </si>
  <si>
    <t>02:47</t>
  </si>
  <si>
    <t>2/032760</t>
  </si>
  <si>
    <t>1/037826</t>
  </si>
  <si>
    <t>2/032761</t>
  </si>
  <si>
    <t>1/037827</t>
  </si>
  <si>
    <t>06:08</t>
  </si>
  <si>
    <t>2/032762</t>
  </si>
  <si>
    <t>1/037822</t>
  </si>
  <si>
    <t>2/032765</t>
  </si>
  <si>
    <t>06:49</t>
  </si>
  <si>
    <t>1/037828</t>
  </si>
  <si>
    <t>2/032767</t>
  </si>
  <si>
    <t>2/032764</t>
  </si>
  <si>
    <t>2/032769</t>
  </si>
  <si>
    <t>1/037830</t>
  </si>
  <si>
    <t>08:12</t>
  </si>
  <si>
    <t>2/032770</t>
  </si>
  <si>
    <t>2/032768</t>
  </si>
  <si>
    <t>2/032771</t>
  </si>
  <si>
    <t>1/037835</t>
  </si>
  <si>
    <t>2/032773</t>
  </si>
  <si>
    <t>1/037836</t>
  </si>
  <si>
    <t>2/032775</t>
  </si>
  <si>
    <t>1/037837</t>
  </si>
  <si>
    <t>2/032777</t>
  </si>
  <si>
    <t>07:58</t>
  </si>
  <si>
    <t>1/037833</t>
  </si>
  <si>
    <t>2/032778</t>
  </si>
  <si>
    <t>1/037840</t>
  </si>
  <si>
    <t>2/032779</t>
  </si>
  <si>
    <t>1/037839</t>
  </si>
  <si>
    <t>2/032787</t>
  </si>
  <si>
    <t>1/037847</t>
  </si>
  <si>
    <t>2/032795</t>
  </si>
  <si>
    <t>1/037843</t>
  </si>
  <si>
    <t>2/032796</t>
  </si>
  <si>
    <t>1/037854</t>
  </si>
  <si>
    <t>2/032798</t>
  </si>
  <si>
    <t>1/037855</t>
  </si>
  <si>
    <t>2/032800</t>
  </si>
  <si>
    <t>1/037853</t>
  </si>
  <si>
    <t>2/032802</t>
  </si>
  <si>
    <t>2/032792</t>
  </si>
  <si>
    <t>2/032804</t>
  </si>
  <si>
    <t>1/037856</t>
  </si>
  <si>
    <t>2/032806</t>
  </si>
  <si>
    <t>1/037857</t>
  </si>
  <si>
    <t>2/032807</t>
  </si>
  <si>
    <t>1/037860</t>
  </si>
  <si>
    <t>2/032808</t>
  </si>
  <si>
    <t>1/037861</t>
  </si>
  <si>
    <t>1/037867</t>
  </si>
  <si>
    <t>2/032776</t>
  </si>
  <si>
    <t>2/032815</t>
  </si>
  <si>
    <t>1/037845</t>
  </si>
  <si>
    <t>CL ALSACE1</t>
  </si>
  <si>
    <t>2/032816</t>
  </si>
  <si>
    <t>1/037872</t>
  </si>
  <si>
    <t>2/032817</t>
  </si>
  <si>
    <t>1/037870</t>
  </si>
  <si>
    <t>2/032819</t>
  </si>
  <si>
    <t>1/037873</t>
  </si>
  <si>
    <t>2/032822</t>
  </si>
  <si>
    <t>1/037877</t>
  </si>
  <si>
    <t>2/032823</t>
  </si>
  <si>
    <t>1/037878</t>
  </si>
  <si>
    <t>2/032827</t>
  </si>
  <si>
    <t>1/037882</t>
  </si>
  <si>
    <t>2/032828</t>
  </si>
  <si>
    <t>1/037880</t>
  </si>
  <si>
    <t>1/037884</t>
  </si>
  <si>
    <t>2/032818</t>
  </si>
  <si>
    <t>2/032831</t>
  </si>
  <si>
    <t>1/037888</t>
  </si>
  <si>
    <t>2/032832</t>
  </si>
  <si>
    <t>1/037890</t>
  </si>
  <si>
    <t>2/032833</t>
  </si>
  <si>
    <t>1/037892</t>
  </si>
  <si>
    <t>2/032834</t>
  </si>
  <si>
    <t>1/037891</t>
  </si>
  <si>
    <t>2/032836</t>
  </si>
  <si>
    <t>1/037886</t>
  </si>
  <si>
    <t>DFL</t>
  </si>
  <si>
    <t>EM 206 KX</t>
  </si>
  <si>
    <t>2/032837</t>
  </si>
  <si>
    <t>1/037893</t>
  </si>
  <si>
    <t>2/032842</t>
  </si>
  <si>
    <t>1/037898</t>
  </si>
  <si>
    <t>2/032843</t>
  </si>
  <si>
    <t>1/037899</t>
  </si>
  <si>
    <t>2/032844</t>
  </si>
  <si>
    <t>1/037900</t>
  </si>
  <si>
    <t>2/032848</t>
  </si>
  <si>
    <t>1/037902</t>
  </si>
  <si>
    <t>2/032849</t>
  </si>
  <si>
    <t>1/037905</t>
  </si>
  <si>
    <t>2/032850</t>
  </si>
  <si>
    <t>1/037906</t>
  </si>
  <si>
    <t>2/032851</t>
  </si>
  <si>
    <t>1/037887</t>
  </si>
  <si>
    <t>LACHEZE 5</t>
  </si>
  <si>
    <t>FW 154 GX</t>
  </si>
  <si>
    <t>ALM R175</t>
  </si>
  <si>
    <t>GD-752-TK</t>
  </si>
  <si>
    <t>2/032854</t>
  </si>
  <si>
    <t>1/037908</t>
  </si>
  <si>
    <t>2/032855</t>
  </si>
  <si>
    <t>1/037909</t>
  </si>
  <si>
    <t>20:06</t>
  </si>
  <si>
    <t>2/032856</t>
  </si>
  <si>
    <t>1/037889</t>
  </si>
  <si>
    <t>RAVE</t>
  </si>
  <si>
    <t>CW 759 QC</t>
  </si>
  <si>
    <t>2/032860</t>
  </si>
  <si>
    <t>1/037913</t>
  </si>
  <si>
    <t>2/032866</t>
  </si>
  <si>
    <t>1/037917</t>
  </si>
  <si>
    <t>2/032868</t>
  </si>
  <si>
    <t>1/037921</t>
  </si>
  <si>
    <t>2/032873</t>
  </si>
  <si>
    <t>1/037927</t>
  </si>
  <si>
    <t>2/032875</t>
  </si>
  <si>
    <t>1/037928</t>
  </si>
  <si>
    <t>2/032878</t>
  </si>
  <si>
    <t>1/037930</t>
  </si>
  <si>
    <t>2/032881</t>
  </si>
  <si>
    <t>1/037932</t>
  </si>
  <si>
    <t>2/032883</t>
  </si>
  <si>
    <t>1/037931</t>
  </si>
  <si>
    <t>2/032884</t>
  </si>
  <si>
    <t>1/037938</t>
  </si>
  <si>
    <t>2/032890</t>
  </si>
  <si>
    <t>1/037942</t>
  </si>
  <si>
    <t>2/032891</t>
  </si>
  <si>
    <t>1/037945</t>
  </si>
  <si>
    <t>1/037953</t>
  </si>
  <si>
    <t>2/032862</t>
  </si>
  <si>
    <t>2/032900</t>
  </si>
  <si>
    <t>1/037952</t>
  </si>
  <si>
    <t>2/032905</t>
  </si>
  <si>
    <t>1/037959</t>
  </si>
  <si>
    <t>2/032906</t>
  </si>
  <si>
    <t>1/037960</t>
  </si>
  <si>
    <t>2/032908</t>
  </si>
  <si>
    <t>1/037951</t>
  </si>
  <si>
    <t>ANRUTRANS</t>
  </si>
  <si>
    <t>SORTANT CDT : PAPIERS GDM 1.02</t>
  </si>
  <si>
    <t>3524BCN</t>
  </si>
  <si>
    <t>2/032910</t>
  </si>
  <si>
    <t>1/037962</t>
  </si>
  <si>
    <t>2/032911</t>
  </si>
  <si>
    <t>1/037963</t>
  </si>
  <si>
    <t>2/032913</t>
  </si>
  <si>
    <t>1/037965</t>
  </si>
  <si>
    <t>2/032914</t>
  </si>
  <si>
    <t>1/037968</t>
  </si>
  <si>
    <t>2/032915</t>
  </si>
  <si>
    <t>1/037969</t>
  </si>
  <si>
    <t>2/032918</t>
  </si>
  <si>
    <t>1/037973</t>
  </si>
  <si>
    <t>1/037974</t>
  </si>
  <si>
    <t>2/032903</t>
  </si>
  <si>
    <t>2/032919</t>
  </si>
  <si>
    <t>1/037976</t>
  </si>
  <si>
    <t>2/032932</t>
  </si>
  <si>
    <t>1/037990</t>
  </si>
  <si>
    <t>2/032936</t>
  </si>
  <si>
    <t>1/037995</t>
  </si>
  <si>
    <t>2/032941</t>
  </si>
  <si>
    <t>06:59</t>
  </si>
  <si>
    <t>1/038000</t>
  </si>
  <si>
    <t>2/032942</t>
  </si>
  <si>
    <t>1/038001</t>
  </si>
  <si>
    <t>2/032944</t>
  </si>
  <si>
    <t>1/038004</t>
  </si>
  <si>
    <t>2/032950</t>
  </si>
  <si>
    <t>1/038013</t>
  </si>
  <si>
    <t>2/032967</t>
  </si>
  <si>
    <t>1/038022</t>
  </si>
  <si>
    <t>2/032970</t>
  </si>
  <si>
    <t>1/038030</t>
  </si>
  <si>
    <t>2/032975</t>
  </si>
  <si>
    <t>1/038020</t>
  </si>
  <si>
    <t>GEODIS 05</t>
  </si>
  <si>
    <t>2/032979</t>
  </si>
  <si>
    <t>1/038036</t>
  </si>
  <si>
    <t>2/032989</t>
  </si>
  <si>
    <t>1/038049</t>
  </si>
  <si>
    <t>2/032994</t>
  </si>
  <si>
    <t>1/038050</t>
  </si>
  <si>
    <t>ANJOU BLEU COMMUNAUTE</t>
  </si>
  <si>
    <t>ENTRANT ABC : CS EMBALLAGES</t>
  </si>
  <si>
    <t>2/032997</t>
  </si>
  <si>
    <t>1/038055</t>
  </si>
  <si>
    <t>2/032999</t>
  </si>
  <si>
    <t>1/038048</t>
  </si>
  <si>
    <t>MARTI</t>
  </si>
  <si>
    <t>R1063BDD</t>
  </si>
  <si>
    <t>GD-559-RB</t>
  </si>
  <si>
    <t>2/033003</t>
  </si>
  <si>
    <t>1/038060</t>
  </si>
  <si>
    <t>2/033006</t>
  </si>
  <si>
    <t>1/038066</t>
  </si>
  <si>
    <t>2/033007</t>
  </si>
  <si>
    <t>12:39</t>
  </si>
  <si>
    <t>2/032990</t>
  </si>
  <si>
    <t>LUKMAZ</t>
  </si>
  <si>
    <t>WGM62389</t>
  </si>
  <si>
    <t>2/033011</t>
  </si>
  <si>
    <t>1/038057</t>
  </si>
  <si>
    <t>LOGISTICS</t>
  </si>
  <si>
    <t>T 8433</t>
  </si>
  <si>
    <t>2/033018</t>
  </si>
  <si>
    <t>1/038074</t>
  </si>
  <si>
    <t>2/033027</t>
  </si>
  <si>
    <t>1/038084</t>
  </si>
  <si>
    <t>2/033029</t>
  </si>
  <si>
    <t>1/038085</t>
  </si>
  <si>
    <t>2/033035</t>
  </si>
  <si>
    <t>06:52</t>
  </si>
  <si>
    <t>1/038082</t>
  </si>
  <si>
    <t>2/033037</t>
  </si>
  <si>
    <t>1/038089</t>
  </si>
  <si>
    <t>2/033044</t>
  </si>
  <si>
    <t>1/038099</t>
  </si>
  <si>
    <t>2/033050</t>
  </si>
  <si>
    <t>1/038105</t>
  </si>
  <si>
    <t>1/038106</t>
  </si>
  <si>
    <t>2/033031</t>
  </si>
  <si>
    <t>2/033071</t>
  </si>
  <si>
    <t>1/038125</t>
  </si>
  <si>
    <t>2/033074</t>
  </si>
  <si>
    <t>1/038128</t>
  </si>
  <si>
    <t>2/033076</t>
  </si>
  <si>
    <t>12:33</t>
  </si>
  <si>
    <t>1/038131</t>
  </si>
  <si>
    <t>CL ALSACE 4</t>
  </si>
  <si>
    <t>1/038136</t>
  </si>
  <si>
    <t>2/033039</t>
  </si>
  <si>
    <t>DERICHE</t>
  </si>
  <si>
    <t>SORTANT CDT : GROS REFUS</t>
  </si>
  <si>
    <t>2/033140</t>
  </si>
  <si>
    <t>1/038199</t>
  </si>
  <si>
    <t>2/033143</t>
  </si>
  <si>
    <t>1/038197</t>
  </si>
  <si>
    <t>2/033144</t>
  </si>
  <si>
    <t>1/038200</t>
  </si>
  <si>
    <t>2/033146</t>
  </si>
  <si>
    <t>1/038201</t>
  </si>
  <si>
    <t>2/033147</t>
  </si>
  <si>
    <t>1/038202</t>
  </si>
  <si>
    <t>2/033148</t>
  </si>
  <si>
    <t>1/038204</t>
  </si>
  <si>
    <t>2/033150</t>
  </si>
  <si>
    <t>1/038206</t>
  </si>
  <si>
    <t>2/033152</t>
  </si>
  <si>
    <t>1/038207</t>
  </si>
  <si>
    <t>2/033154</t>
  </si>
  <si>
    <t>1/038209</t>
  </si>
  <si>
    <t>2/033155</t>
  </si>
  <si>
    <t>1/038211</t>
  </si>
  <si>
    <t>2/033156</t>
  </si>
  <si>
    <t>1/038212</t>
  </si>
  <si>
    <t>2/033157</t>
  </si>
  <si>
    <t>1/038213</t>
  </si>
  <si>
    <t>2/033159</t>
  </si>
  <si>
    <t>1/038214</t>
  </si>
  <si>
    <t>2/033160</t>
  </si>
  <si>
    <t>1/038217</t>
  </si>
  <si>
    <t>2/033161</t>
  </si>
  <si>
    <t>1/038219</t>
  </si>
  <si>
    <t>2/033162</t>
  </si>
  <si>
    <t>1/038220</t>
  </si>
  <si>
    <t>2/033165</t>
  </si>
  <si>
    <t>1/038224</t>
  </si>
  <si>
    <t>2/033167</t>
  </si>
  <si>
    <t>1/038226</t>
  </si>
  <si>
    <t>CCBV 01</t>
  </si>
  <si>
    <t>2/033171</t>
  </si>
  <si>
    <t>1/038229</t>
  </si>
  <si>
    <t>SEMA 04</t>
  </si>
  <si>
    <t>2/033172</t>
  </si>
  <si>
    <t>1/038228</t>
  </si>
  <si>
    <t>2/033174</t>
  </si>
  <si>
    <t>1/038233</t>
  </si>
  <si>
    <t>1/038234</t>
  </si>
  <si>
    <t>2/033145</t>
  </si>
  <si>
    <t>2/033177</t>
  </si>
  <si>
    <t>1/038223</t>
  </si>
  <si>
    <t>CLALASACE 11</t>
  </si>
  <si>
    <t>2/033179</t>
  </si>
  <si>
    <t>1/038236</t>
  </si>
  <si>
    <t>2/033182</t>
  </si>
  <si>
    <t>1/038239</t>
  </si>
  <si>
    <t>2/033183</t>
  </si>
  <si>
    <t>1/038238</t>
  </si>
  <si>
    <t>2/033185</t>
  </si>
  <si>
    <t>1/038242</t>
  </si>
  <si>
    <t>17:31</t>
  </si>
  <si>
    <t>2/033190</t>
  </si>
  <si>
    <t>17:26</t>
  </si>
  <si>
    <t>1/038247</t>
  </si>
  <si>
    <t>2/033192</t>
  </si>
  <si>
    <t>1/038248</t>
  </si>
  <si>
    <t>ALM R176</t>
  </si>
  <si>
    <t>2/033193</t>
  </si>
  <si>
    <t>1/038249</t>
  </si>
  <si>
    <t>2/033194</t>
  </si>
  <si>
    <t>1/038250</t>
  </si>
  <si>
    <t>12:55</t>
  </si>
  <si>
    <t>ALSACE 17</t>
  </si>
  <si>
    <t>DF 349 NR</t>
  </si>
  <si>
    <t>2/033195</t>
  </si>
  <si>
    <t>1/038251</t>
  </si>
  <si>
    <t>2/033198</t>
  </si>
  <si>
    <t>1/038254</t>
  </si>
  <si>
    <t>2/033199</t>
  </si>
  <si>
    <t>1/038255</t>
  </si>
  <si>
    <t>2/033200</t>
  </si>
  <si>
    <t>1/038256</t>
  </si>
  <si>
    <t>2/033201</t>
  </si>
  <si>
    <t>1/038243</t>
  </si>
  <si>
    <t>SNN 2</t>
  </si>
  <si>
    <t>FM472KD</t>
  </si>
  <si>
    <t>2/033202</t>
  </si>
  <si>
    <t>1/038257</t>
  </si>
  <si>
    <t>2/033203</t>
  </si>
  <si>
    <t>1/038258</t>
  </si>
  <si>
    <t>00:10</t>
  </si>
  <si>
    <t>2/033204</t>
  </si>
  <si>
    <t>1/038260</t>
  </si>
  <si>
    <t>2/033205</t>
  </si>
  <si>
    <t>00:03</t>
  </si>
  <si>
    <t>1/038259</t>
  </si>
  <si>
    <t>02:13</t>
  </si>
  <si>
    <t>2/033206</t>
  </si>
  <si>
    <t>02:09</t>
  </si>
  <si>
    <t>1/038261</t>
  </si>
  <si>
    <t>02:17</t>
  </si>
  <si>
    <t>2/033207</t>
  </si>
  <si>
    <t>02:10</t>
  </si>
  <si>
    <t>1/038262</t>
  </si>
  <si>
    <t>SEMA 01</t>
  </si>
  <si>
    <t>2/033213</t>
  </si>
  <si>
    <t>1/038265</t>
  </si>
  <si>
    <t>SEMA 02</t>
  </si>
  <si>
    <t>1/038272</t>
  </si>
  <si>
    <t>1/038266</t>
  </si>
  <si>
    <t>2/033219</t>
  </si>
  <si>
    <t>1/038274</t>
  </si>
  <si>
    <t>2/033222</t>
  </si>
  <si>
    <t>1/038270</t>
  </si>
  <si>
    <t>2/033225</t>
  </si>
  <si>
    <t>1/038277</t>
  </si>
  <si>
    <t>2/033226</t>
  </si>
  <si>
    <t>1/038279</t>
  </si>
  <si>
    <t>2/033228</t>
  </si>
  <si>
    <t>1/038281</t>
  </si>
  <si>
    <t>2/033233</t>
  </si>
  <si>
    <t>1/038283</t>
  </si>
  <si>
    <t>2/033236</t>
  </si>
  <si>
    <t>1/038287</t>
  </si>
  <si>
    <t>2/033237</t>
  </si>
  <si>
    <t>1/038289</t>
  </si>
  <si>
    <t>2/033239</t>
  </si>
  <si>
    <t>1/038291</t>
  </si>
  <si>
    <t>2/033241</t>
  </si>
  <si>
    <t>1/038293</t>
  </si>
  <si>
    <t>2/033242</t>
  </si>
  <si>
    <t>1/038294</t>
  </si>
  <si>
    <t>2/033270</t>
  </si>
  <si>
    <t>1/038319</t>
  </si>
  <si>
    <t>2/033247</t>
  </si>
  <si>
    <t>1/038296</t>
  </si>
  <si>
    <t>2/033251</t>
  </si>
  <si>
    <t>1/038300</t>
  </si>
  <si>
    <t>12:12</t>
  </si>
  <si>
    <t>2/033252</t>
  </si>
  <si>
    <t>1/038303</t>
  </si>
  <si>
    <t>2/033253</t>
  </si>
  <si>
    <t>1/038302</t>
  </si>
  <si>
    <t>2/033254</t>
  </si>
  <si>
    <t>1/038304</t>
  </si>
  <si>
    <t>2/033255</t>
  </si>
  <si>
    <t>1/038305</t>
  </si>
  <si>
    <t>2/033256</t>
  </si>
  <si>
    <t>2/033250</t>
  </si>
  <si>
    <t>2/033260</t>
  </si>
  <si>
    <t>1/038308</t>
  </si>
  <si>
    <t>2/033261</t>
  </si>
  <si>
    <t>1/038306</t>
  </si>
  <si>
    <t>2/033263</t>
  </si>
  <si>
    <t>1/038312</t>
  </si>
  <si>
    <t>SEMAE</t>
  </si>
  <si>
    <t>2/033265</t>
  </si>
  <si>
    <t>1/038311</t>
  </si>
  <si>
    <t>COQUELLE 4</t>
  </si>
  <si>
    <t>EW 116 TF</t>
  </si>
  <si>
    <t>2/033268</t>
  </si>
  <si>
    <t>1/038318</t>
  </si>
  <si>
    <t>2/033271</t>
  </si>
  <si>
    <t>1/038314</t>
  </si>
  <si>
    <t>MALHERBE 1</t>
  </si>
  <si>
    <t>ES 981 MB</t>
  </si>
  <si>
    <t>2/033272</t>
  </si>
  <si>
    <t>1/038320</t>
  </si>
  <si>
    <t>2/033273</t>
  </si>
  <si>
    <t>1/038321</t>
  </si>
  <si>
    <t>2/033276</t>
  </si>
  <si>
    <t>1/038324</t>
  </si>
  <si>
    <t>2/033277</t>
  </si>
  <si>
    <t>1/038325</t>
  </si>
  <si>
    <t>2/033278</t>
  </si>
  <si>
    <t>1/038327</t>
  </si>
  <si>
    <t>2/033282</t>
  </si>
  <si>
    <t>1/038330</t>
  </si>
  <si>
    <t>2/033283</t>
  </si>
  <si>
    <t>1/038331</t>
  </si>
  <si>
    <t>2/033284</t>
  </si>
  <si>
    <t>1/038332</t>
  </si>
  <si>
    <t>2/033285</t>
  </si>
  <si>
    <t>1/038333</t>
  </si>
  <si>
    <t>2/033286</t>
  </si>
  <si>
    <t>1/038334</t>
  </si>
  <si>
    <t>19:30</t>
  </si>
  <si>
    <t>2/033288</t>
  </si>
  <si>
    <t>1/038335</t>
  </si>
  <si>
    <t>SUEZJML020</t>
  </si>
  <si>
    <t>2/033307</t>
  </si>
  <si>
    <t>1/038357</t>
  </si>
  <si>
    <t>SEMAE 09</t>
  </si>
  <si>
    <t>AE 574 DW</t>
  </si>
  <si>
    <t>2/033309</t>
  </si>
  <si>
    <t>1/038359</t>
  </si>
  <si>
    <t>2/033311</t>
  </si>
  <si>
    <t>1/038365</t>
  </si>
  <si>
    <t>2/033315</t>
  </si>
  <si>
    <t>1/038366</t>
  </si>
  <si>
    <t>2/033325</t>
  </si>
  <si>
    <t>1/038378</t>
  </si>
  <si>
    <t>1/038389</t>
  </si>
  <si>
    <t>1/038382</t>
  </si>
  <si>
    <t>2/033329</t>
  </si>
  <si>
    <t>1/038383</t>
  </si>
  <si>
    <t>2/033336</t>
  </si>
  <si>
    <t>1/038364</t>
  </si>
  <si>
    <t>SNN 3</t>
  </si>
  <si>
    <t>EE 368 GS</t>
  </si>
  <si>
    <t>2/033339</t>
  </si>
  <si>
    <t>1/038397</t>
  </si>
  <si>
    <t>2/033340</t>
  </si>
  <si>
    <t>1/038390</t>
  </si>
  <si>
    <t>14:16</t>
  </si>
  <si>
    <t>2/033343</t>
  </si>
  <si>
    <t>1/038370</t>
  </si>
  <si>
    <t>2/033345</t>
  </si>
  <si>
    <t>1/038402</t>
  </si>
  <si>
    <t>2/033347</t>
  </si>
  <si>
    <t>1/038404</t>
  </si>
  <si>
    <t>2/033348</t>
  </si>
  <si>
    <t>1/038405</t>
  </si>
  <si>
    <t>SEMAE 9</t>
  </si>
  <si>
    <t>2/033349</t>
  </si>
  <si>
    <t>1/038406</t>
  </si>
  <si>
    <t>1/038410</t>
  </si>
  <si>
    <t>2/033335</t>
  </si>
  <si>
    <t>2/033350</t>
  </si>
  <si>
    <t>1/038407</t>
  </si>
  <si>
    <t>2/033351</t>
  </si>
  <si>
    <t>1/038408</t>
  </si>
  <si>
    <t>2/033352</t>
  </si>
  <si>
    <t>1/038409</t>
  </si>
  <si>
    <t>PAPREC 19</t>
  </si>
  <si>
    <t>GB-765-KW</t>
  </si>
  <si>
    <t>2/033364</t>
  </si>
  <si>
    <t>1/038424</t>
  </si>
  <si>
    <t>2/033366</t>
  </si>
  <si>
    <t>1/038403</t>
  </si>
  <si>
    <t>ALLIANCE 6</t>
  </si>
  <si>
    <t>FY 861 KT</t>
  </si>
  <si>
    <t>2/033370</t>
  </si>
  <si>
    <t>1/038411</t>
  </si>
  <si>
    <t>ROULAND 2</t>
  </si>
  <si>
    <t>FL 793 XE</t>
  </si>
  <si>
    <t>2/033374</t>
  </si>
  <si>
    <t>1/038431</t>
  </si>
  <si>
    <t>2/033382</t>
  </si>
  <si>
    <t>1/038437</t>
  </si>
  <si>
    <t>2/033384</t>
  </si>
  <si>
    <t>1/038439</t>
  </si>
  <si>
    <t>2/033387</t>
  </si>
  <si>
    <t>1/038445</t>
  </si>
  <si>
    <t>2/033391</t>
  </si>
  <si>
    <t>1/038447</t>
  </si>
  <si>
    <t>2/033399</t>
  </si>
  <si>
    <t>1/038453</t>
  </si>
  <si>
    <t>2/033401</t>
  </si>
  <si>
    <t>1/038456</t>
  </si>
  <si>
    <t>MARTI 1</t>
  </si>
  <si>
    <t>R 2339 BCT</t>
  </si>
  <si>
    <t>1/038482</t>
  </si>
  <si>
    <t>2/033381</t>
  </si>
  <si>
    <t>2/033419</t>
  </si>
  <si>
    <t>1/038472</t>
  </si>
  <si>
    <t>2/033431</t>
  </si>
  <si>
    <t>1/038488</t>
  </si>
  <si>
    <t>GC 612 FB</t>
  </si>
  <si>
    <t>2/033435</t>
  </si>
  <si>
    <t>1/038492</t>
  </si>
  <si>
    <t>2/033436</t>
  </si>
  <si>
    <t>1/038490</t>
  </si>
  <si>
    <t>MAUFFREY 14</t>
  </si>
  <si>
    <t>DH 022 LX</t>
  </si>
  <si>
    <t>13:01</t>
  </si>
  <si>
    <t>2/033438</t>
  </si>
  <si>
    <t>1/038491</t>
  </si>
  <si>
    <t>2/033439</t>
  </si>
  <si>
    <t>1/038495</t>
  </si>
  <si>
    <t>14:47</t>
  </si>
  <si>
    <t>2/033444</t>
  </si>
  <si>
    <t>1/038475</t>
  </si>
  <si>
    <t>ALLIANCE14</t>
  </si>
  <si>
    <t>FY 969 XP</t>
  </si>
  <si>
    <t>2/033445</t>
  </si>
  <si>
    <t>1/038501</t>
  </si>
  <si>
    <t>DERI</t>
  </si>
  <si>
    <t>1/038504</t>
  </si>
  <si>
    <t>2/033429</t>
  </si>
  <si>
    <t>2/033449</t>
  </si>
  <si>
    <t>1/038484</t>
  </si>
  <si>
    <t>COQUELLE 6</t>
  </si>
  <si>
    <t>EJ 318 FS</t>
  </si>
  <si>
    <t>2/033450</t>
  </si>
  <si>
    <t>1/038505</t>
  </si>
  <si>
    <t>BR 844 SD</t>
  </si>
  <si>
    <t>2/033451</t>
  </si>
  <si>
    <t>1/038507</t>
  </si>
  <si>
    <t>IZARET 3</t>
  </si>
  <si>
    <t>EQ-380-QQ</t>
  </si>
  <si>
    <t>2/033452</t>
  </si>
  <si>
    <t>1/038506</t>
  </si>
  <si>
    <t>2/033453</t>
  </si>
  <si>
    <t>1/038508</t>
  </si>
  <si>
    <t>16:50</t>
  </si>
  <si>
    <t>2/033455</t>
  </si>
  <si>
    <t>1/038489</t>
  </si>
  <si>
    <t>2/033460</t>
  </si>
  <si>
    <t>1/038494</t>
  </si>
  <si>
    <t>SNN 4</t>
  </si>
  <si>
    <t>EE 252 GJ</t>
  </si>
  <si>
    <t>2/033467</t>
  </si>
  <si>
    <t>1/038523</t>
  </si>
  <si>
    <t>2/033468</t>
  </si>
  <si>
    <t>1/038524</t>
  </si>
  <si>
    <t>2/033470</t>
  </si>
  <si>
    <t>1/038512</t>
  </si>
  <si>
    <t>00:09</t>
  </si>
  <si>
    <t>AFM</t>
  </si>
  <si>
    <t>ALM R 171</t>
  </si>
  <si>
    <t>2/033061</t>
  </si>
  <si>
    <t>1/038116</t>
  </si>
  <si>
    <t>2/033063</t>
  </si>
  <si>
    <t>1/038117</t>
  </si>
  <si>
    <t>1/038139</t>
  </si>
  <si>
    <t>2/033062</t>
  </si>
  <si>
    <t>2/033084</t>
  </si>
  <si>
    <t>1/038135</t>
  </si>
  <si>
    <t>ROULAUD 1</t>
  </si>
  <si>
    <t>EH 171 NH</t>
  </si>
  <si>
    <t>1/038144</t>
  </si>
  <si>
    <t>2/033077</t>
  </si>
  <si>
    <t>2/033079</t>
  </si>
  <si>
    <t>14:27</t>
  </si>
  <si>
    <t>1/038138</t>
  </si>
  <si>
    <t>2/033092</t>
  </si>
  <si>
    <t>1/038145</t>
  </si>
  <si>
    <t>LOG ALLIANCE</t>
  </si>
  <si>
    <t>FY 247 MM</t>
  </si>
  <si>
    <t>2/033087</t>
  </si>
  <si>
    <t>1/038147</t>
  </si>
  <si>
    <t>2/033089</t>
  </si>
  <si>
    <t>1/038150</t>
  </si>
  <si>
    <t>2/033090</t>
  </si>
  <si>
    <t>1/038152</t>
  </si>
  <si>
    <t>17:14</t>
  </si>
  <si>
    <t>2/033094</t>
  </si>
  <si>
    <t>1/038154</t>
  </si>
  <si>
    <t>2/033096</t>
  </si>
  <si>
    <t>1/038157</t>
  </si>
  <si>
    <t>2/033111</t>
  </si>
  <si>
    <t>1/038170</t>
  </si>
  <si>
    <t>2/033123</t>
  </si>
  <si>
    <t>06:26</t>
  </si>
  <si>
    <t>1/038176</t>
  </si>
  <si>
    <t>MAUFFREY 13</t>
  </si>
  <si>
    <t>DT 440 DQ</t>
  </si>
  <si>
    <t>1/038193</t>
  </si>
  <si>
    <t>2/033117</t>
  </si>
  <si>
    <t>2/033118</t>
  </si>
  <si>
    <t>1/038177</t>
  </si>
  <si>
    <t>2/033119</t>
  </si>
  <si>
    <t>1/038178</t>
  </si>
  <si>
    <t>2/033121</t>
  </si>
  <si>
    <t>1/038180</t>
  </si>
  <si>
    <t>2/033124</t>
  </si>
  <si>
    <t>1/038182</t>
  </si>
  <si>
    <t>2/033125</t>
  </si>
  <si>
    <t>1/038183</t>
  </si>
  <si>
    <t>2/033126</t>
  </si>
  <si>
    <t>1/038184</t>
  </si>
  <si>
    <t>2/033132</t>
  </si>
  <si>
    <t>1/038186</t>
  </si>
  <si>
    <t>FE 158 RM</t>
  </si>
  <si>
    <t>2/033128</t>
  </si>
  <si>
    <t>1/038187</t>
  </si>
  <si>
    <t>2/033130</t>
  </si>
  <si>
    <t>1/038189</t>
  </si>
  <si>
    <t>2/033133</t>
  </si>
  <si>
    <t>1/038190</t>
  </si>
  <si>
    <t>2/033134</t>
  </si>
  <si>
    <t>1/038191</t>
  </si>
  <si>
    <t>2/033135</t>
  </si>
  <si>
    <t>1/038194</t>
  </si>
  <si>
    <t>2/033136</t>
  </si>
  <si>
    <t>1/038195</t>
  </si>
  <si>
    <t>2/033138</t>
  </si>
  <si>
    <t>1/038196</t>
  </si>
  <si>
    <t>2/033139</t>
  </si>
  <si>
    <t>1/038198</t>
  </si>
  <si>
    <t>TRANSMAIA</t>
  </si>
  <si>
    <t>LE 3476</t>
  </si>
  <si>
    <t>2/033483</t>
  </si>
  <si>
    <t>2/033482</t>
  </si>
  <si>
    <t>2/033491</t>
  </si>
  <si>
    <t>1/038537</t>
  </si>
  <si>
    <t>2/033487</t>
  </si>
  <si>
    <t>2/033484</t>
  </si>
  <si>
    <t>2/033493</t>
  </si>
  <si>
    <t>1/038542</t>
  </si>
  <si>
    <t>2/033503</t>
  </si>
  <si>
    <t>1/038544</t>
  </si>
  <si>
    <t>MAUFFREY 15</t>
  </si>
  <si>
    <t>BR 075 FR</t>
  </si>
  <si>
    <t>1/038570</t>
  </si>
  <si>
    <t>2/033492</t>
  </si>
  <si>
    <t>2/033513</t>
  </si>
  <si>
    <t>1/038552</t>
  </si>
  <si>
    <t>GIOCAMIN1</t>
  </si>
  <si>
    <t>FH 402 PP</t>
  </si>
  <si>
    <t>2/033504</t>
  </si>
  <si>
    <t>1/038554</t>
  </si>
  <si>
    <t>2/033505</t>
  </si>
  <si>
    <t>1/038555</t>
  </si>
  <si>
    <t>2/033509</t>
  </si>
  <si>
    <t>1/038556</t>
  </si>
  <si>
    <t>PAPREC 03</t>
  </si>
  <si>
    <t>BP-654-BP</t>
  </si>
  <si>
    <t>2/033506</t>
  </si>
  <si>
    <t>1/038557</t>
  </si>
  <si>
    <t>2/033519</t>
  </si>
  <si>
    <t>1/038566</t>
  </si>
  <si>
    <t>2/033523</t>
  </si>
  <si>
    <t>1/038573</t>
  </si>
  <si>
    <t>2/033528</t>
  </si>
  <si>
    <t>1/038574</t>
  </si>
  <si>
    <t>2/033526</t>
  </si>
  <si>
    <t>1/038575</t>
  </si>
  <si>
    <t>2/033527</t>
  </si>
  <si>
    <t>1/038578</t>
  </si>
  <si>
    <t>2/033531</t>
  </si>
  <si>
    <t>1/038583</t>
  </si>
  <si>
    <t>2/033538</t>
  </si>
  <si>
    <t>1/038585</t>
  </si>
  <si>
    <t>AUBRY</t>
  </si>
  <si>
    <t>EE 237 LM</t>
  </si>
  <si>
    <t>2/033534</t>
  </si>
  <si>
    <t>1/038586</t>
  </si>
  <si>
    <t>14:53</t>
  </si>
  <si>
    <t>1/038599</t>
  </si>
  <si>
    <t>2/033535</t>
  </si>
  <si>
    <t>2/033545</t>
  </si>
  <si>
    <t>1/038587</t>
  </si>
  <si>
    <t>COQUELLE7</t>
  </si>
  <si>
    <t>FV 599 JG</t>
  </si>
  <si>
    <t>2/033549</t>
  </si>
  <si>
    <t>1/038588</t>
  </si>
  <si>
    <t>NOUTRANS</t>
  </si>
  <si>
    <t>R 9210 BDG</t>
  </si>
  <si>
    <t>2/033537</t>
  </si>
  <si>
    <t>1/038589</t>
  </si>
  <si>
    <t>2/033539</t>
  </si>
  <si>
    <t>1/038590</t>
  </si>
  <si>
    <t>2/033540</t>
  </si>
  <si>
    <t>1/038591</t>
  </si>
  <si>
    <t>2/033542</t>
  </si>
  <si>
    <t>1/038593</t>
  </si>
  <si>
    <t>2/033556</t>
  </si>
  <si>
    <t>1/038604</t>
  </si>
  <si>
    <t>2/033557</t>
  </si>
  <si>
    <t>1/038606</t>
  </si>
  <si>
    <t>2/033559</t>
  </si>
  <si>
    <t>1/038608</t>
  </si>
  <si>
    <t>2/033560</t>
  </si>
  <si>
    <t>16:56</t>
  </si>
  <si>
    <t>1/038611</t>
  </si>
  <si>
    <t>2/033573</t>
  </si>
  <si>
    <t>1/038613</t>
  </si>
  <si>
    <t>2/033562</t>
  </si>
  <si>
    <t>1/038614</t>
  </si>
  <si>
    <t>2/033577</t>
  </si>
  <si>
    <t>1/038627</t>
  </si>
  <si>
    <t>2/033585</t>
  </si>
  <si>
    <t>1/038634</t>
  </si>
  <si>
    <t>2/033586</t>
  </si>
  <si>
    <t>1/038636</t>
  </si>
  <si>
    <t>2/033587</t>
  </si>
  <si>
    <t>1/038637</t>
  </si>
  <si>
    <t>2/033588</t>
  </si>
  <si>
    <t>1/038638</t>
  </si>
  <si>
    <t>2/033589</t>
  </si>
  <si>
    <t>1/038640</t>
  </si>
  <si>
    <t>2/033594</t>
  </si>
  <si>
    <t>1/038643</t>
  </si>
  <si>
    <t>2/033595</t>
  </si>
  <si>
    <t>1/038644</t>
  </si>
  <si>
    <t>2/033596</t>
  </si>
  <si>
    <t>1/038645</t>
  </si>
  <si>
    <t>2/033597</t>
  </si>
  <si>
    <t>1/038646</t>
  </si>
  <si>
    <t>2/033598</t>
  </si>
  <si>
    <t>1/038647</t>
  </si>
  <si>
    <t>2/033600</t>
  </si>
  <si>
    <t>1/038648</t>
  </si>
  <si>
    <t>2/033601</t>
  </si>
  <si>
    <t>1/038652</t>
  </si>
  <si>
    <t>2/033604</t>
  </si>
  <si>
    <t>1/038655</t>
  </si>
  <si>
    <t>2/033605</t>
  </si>
  <si>
    <t>1/038656</t>
  </si>
  <si>
    <t>2/033606</t>
  </si>
  <si>
    <t>1/038657</t>
  </si>
  <si>
    <t>2/033607</t>
  </si>
  <si>
    <t>1/038658</t>
  </si>
  <si>
    <t>2/033608</t>
  </si>
  <si>
    <t>1/038659</t>
  </si>
  <si>
    <t>2/033609</t>
  </si>
  <si>
    <t>1/038662</t>
  </si>
  <si>
    <t>2/033610</t>
  </si>
  <si>
    <t>1/038665</t>
  </si>
  <si>
    <t>2/033612</t>
  </si>
  <si>
    <t>1/038664</t>
  </si>
  <si>
    <t>2/033613</t>
  </si>
  <si>
    <t>1/038660</t>
  </si>
  <si>
    <t>2/033614</t>
  </si>
  <si>
    <t>1/038666</t>
  </si>
  <si>
    <t>2/033617</t>
  </si>
  <si>
    <t>1/038667</t>
  </si>
  <si>
    <t>2/033620</t>
  </si>
  <si>
    <t>1/038651</t>
  </si>
  <si>
    <t>LACASSAGN3</t>
  </si>
  <si>
    <t>GA 071 RM</t>
  </si>
  <si>
    <t>2/033621</t>
  </si>
  <si>
    <t>1/038668</t>
  </si>
  <si>
    <t>GIACOMIN1</t>
  </si>
  <si>
    <t>AS 254 RM</t>
  </si>
  <si>
    <t>2/033625</t>
  </si>
  <si>
    <t>1/038670</t>
  </si>
  <si>
    <t>2/033626</t>
  </si>
  <si>
    <t>1/038671</t>
  </si>
  <si>
    <t>2/033628</t>
  </si>
  <si>
    <t>1/038673</t>
  </si>
  <si>
    <t>2/033629</t>
  </si>
  <si>
    <t>2/033616</t>
  </si>
  <si>
    <t>2/033630</t>
  </si>
  <si>
    <t>1/038674</t>
  </si>
  <si>
    <t>2/033631</t>
  </si>
  <si>
    <t>1/038676</t>
  </si>
  <si>
    <t>2/033632</t>
  </si>
  <si>
    <t>1/038663</t>
  </si>
  <si>
    <t>2/033633</t>
  </si>
  <si>
    <t>1/038661</t>
  </si>
  <si>
    <t>BOURRAT</t>
  </si>
  <si>
    <t>ER 626 DH</t>
  </si>
  <si>
    <t>2/033634</t>
  </si>
  <si>
    <t>1/038678</t>
  </si>
  <si>
    <t>1/038680</t>
  </si>
  <si>
    <t>2/033592</t>
  </si>
  <si>
    <t>2/033636</t>
  </si>
  <si>
    <t>1/038681</t>
  </si>
  <si>
    <t>2/033637</t>
  </si>
  <si>
    <t>1/038679</t>
  </si>
  <si>
    <t>2/033638</t>
  </si>
  <si>
    <t>1/038682</t>
  </si>
  <si>
    <t>2/033641</t>
  </si>
  <si>
    <t>1/038687</t>
  </si>
  <si>
    <t>2/033642</t>
  </si>
  <si>
    <t>1/038685</t>
  </si>
  <si>
    <t>ROULEAU 2</t>
  </si>
  <si>
    <t>FR 869 JY</t>
  </si>
  <si>
    <t>2/033644</t>
  </si>
  <si>
    <t>1/038688</t>
  </si>
  <si>
    <t>2/033650</t>
  </si>
  <si>
    <t>1/038697</t>
  </si>
  <si>
    <t>2/033652</t>
  </si>
  <si>
    <t>1/038698</t>
  </si>
  <si>
    <t>2/033653</t>
  </si>
  <si>
    <t>1/038699</t>
  </si>
  <si>
    <t>2/033654</t>
  </si>
  <si>
    <t>1/038701</t>
  </si>
  <si>
    <t>2/033655</t>
  </si>
  <si>
    <t>1/038702</t>
  </si>
  <si>
    <t>2/033656</t>
  </si>
  <si>
    <t>1/038704</t>
  </si>
  <si>
    <t>2/033657</t>
  </si>
  <si>
    <t>1/038703</t>
  </si>
  <si>
    <t>2/033658</t>
  </si>
  <si>
    <t>1/038707</t>
  </si>
  <si>
    <t>2/033659</t>
  </si>
  <si>
    <t>23:47</t>
  </si>
  <si>
    <t>1/038709</t>
  </si>
  <si>
    <t>00:56</t>
  </si>
  <si>
    <t>2/033660</t>
  </si>
  <si>
    <t>1/038710</t>
  </si>
  <si>
    <t>2/033661</t>
  </si>
  <si>
    <t>02:45</t>
  </si>
  <si>
    <t>1/038711</t>
  </si>
  <si>
    <t>2/033662</t>
  </si>
  <si>
    <t>1/038712</t>
  </si>
  <si>
    <t>2/033663</t>
  </si>
  <si>
    <t>1/038708</t>
  </si>
  <si>
    <t>2/033666</t>
  </si>
  <si>
    <t>1/038705</t>
  </si>
  <si>
    <t>2/033667</t>
  </si>
  <si>
    <t>1/038690</t>
  </si>
  <si>
    <t>2/033669</t>
  </si>
  <si>
    <t>1/038689</t>
  </si>
  <si>
    <t>06:38</t>
  </si>
  <si>
    <t>1/038722</t>
  </si>
  <si>
    <t>1/038706</t>
  </si>
  <si>
    <t>2/033676</t>
  </si>
  <si>
    <t>1/038723</t>
  </si>
  <si>
    <t>2/033677</t>
  </si>
  <si>
    <t>1/038727</t>
  </si>
  <si>
    <t>1/038731</t>
  </si>
  <si>
    <t>1/038729</t>
  </si>
  <si>
    <t>2/033680</t>
  </si>
  <si>
    <t>1/038720</t>
  </si>
  <si>
    <t>1/038734</t>
  </si>
  <si>
    <t>1/038725</t>
  </si>
  <si>
    <t>1/038735</t>
  </si>
  <si>
    <t>1/038724</t>
  </si>
  <si>
    <t>2/033681</t>
  </si>
  <si>
    <t>1/038739</t>
  </si>
  <si>
    <t>1/038744</t>
  </si>
  <si>
    <t>1/038740</t>
  </si>
  <si>
    <t>2/033683</t>
  </si>
  <si>
    <t>1/038741</t>
  </si>
  <si>
    <t>2/033684</t>
  </si>
  <si>
    <t>1/038743</t>
  </si>
  <si>
    <t>2/033689</t>
  </si>
  <si>
    <t>1/038752</t>
  </si>
  <si>
    <t>2/033691</t>
  </si>
  <si>
    <t>1/038754</t>
  </si>
  <si>
    <t>2/033692</t>
  </si>
  <si>
    <t>1/038755</t>
  </si>
  <si>
    <t>2/033693</t>
  </si>
  <si>
    <t>1/038756</t>
  </si>
  <si>
    <t>COQUELLE 0</t>
  </si>
  <si>
    <t>FE 518 QK</t>
  </si>
  <si>
    <t>2/033702</t>
  </si>
  <si>
    <t>1/038764</t>
  </si>
  <si>
    <t>2/033703</t>
  </si>
  <si>
    <t>1/038768</t>
  </si>
  <si>
    <t>2/033706</t>
  </si>
  <si>
    <t>1/038770</t>
  </si>
  <si>
    <t>2/033707</t>
  </si>
  <si>
    <t>1/038771</t>
  </si>
  <si>
    <t>2/033711</t>
  </si>
  <si>
    <t>1/038772</t>
  </si>
  <si>
    <t>2/033713</t>
  </si>
  <si>
    <t>1/038737</t>
  </si>
  <si>
    <t>TMB-17</t>
  </si>
  <si>
    <t>DX-893-ND</t>
  </si>
  <si>
    <t>2/033714</t>
  </si>
  <si>
    <t>1/038777</t>
  </si>
  <si>
    <t>13:51</t>
  </si>
  <si>
    <t>2/033718</t>
  </si>
  <si>
    <t>1/038780</t>
  </si>
  <si>
    <t>2/033723</t>
  </si>
  <si>
    <t>1/038783</t>
  </si>
  <si>
    <t>2/033725</t>
  </si>
  <si>
    <t>14:22</t>
  </si>
  <si>
    <t>1/038785</t>
  </si>
  <si>
    <t>2/033727</t>
  </si>
  <si>
    <t>1/038782</t>
  </si>
  <si>
    <t>2/033728</t>
  </si>
  <si>
    <t>1/038787</t>
  </si>
  <si>
    <t>16:29</t>
  </si>
  <si>
    <t>2/033729</t>
  </si>
  <si>
    <t>2/033724</t>
  </si>
  <si>
    <t>2/033730</t>
  </si>
  <si>
    <t>1/038793</t>
  </si>
  <si>
    <t>2/033731</t>
  </si>
  <si>
    <t>1/038791</t>
  </si>
  <si>
    <t>2/033736</t>
  </si>
  <si>
    <t>1/038800</t>
  </si>
  <si>
    <t>2/033738</t>
  </si>
  <si>
    <t>1/038801</t>
  </si>
  <si>
    <t>2/033743</t>
  </si>
  <si>
    <t>1/038804</t>
  </si>
  <si>
    <t>2/033746</t>
  </si>
  <si>
    <t>1/038805</t>
  </si>
  <si>
    <t>2/033747</t>
  </si>
  <si>
    <t>1/038806</t>
  </si>
  <si>
    <t>2/033748</t>
  </si>
  <si>
    <t>1/038807</t>
  </si>
  <si>
    <t>2/033749</t>
  </si>
  <si>
    <t>1/038808</t>
  </si>
  <si>
    <t>20:55</t>
  </si>
  <si>
    <t>2/033750</t>
  </si>
  <si>
    <t>1/038812</t>
  </si>
  <si>
    <t>21:06</t>
  </si>
  <si>
    <t>2/033751</t>
  </si>
  <si>
    <t>1/038814</t>
  </si>
  <si>
    <t>2/033755</t>
  </si>
  <si>
    <t>1/038820</t>
  </si>
  <si>
    <t>2/033759</t>
  </si>
  <si>
    <t>1/038828</t>
  </si>
  <si>
    <t>2/033760</t>
  </si>
  <si>
    <t>1/038819</t>
  </si>
  <si>
    <t>2/033763</t>
  </si>
  <si>
    <t>1/038827</t>
  </si>
  <si>
    <t>2/033768</t>
  </si>
  <si>
    <t>1/038834</t>
  </si>
  <si>
    <t>AFM 0</t>
  </si>
  <si>
    <t>FF-085-DH</t>
  </si>
  <si>
    <t>2/033775</t>
  </si>
  <si>
    <t>1/038839</t>
  </si>
  <si>
    <t>2/033793</t>
  </si>
  <si>
    <t>1/038858</t>
  </si>
  <si>
    <t>KOUTRA</t>
  </si>
  <si>
    <t>HS S50 R</t>
  </si>
  <si>
    <t>2/033796</t>
  </si>
  <si>
    <t>1/038861</t>
  </si>
  <si>
    <t>2/033797</t>
  </si>
  <si>
    <t>1/038863</t>
  </si>
  <si>
    <t>2/033799</t>
  </si>
  <si>
    <t>1/038860</t>
  </si>
  <si>
    <t>2/033801</t>
  </si>
  <si>
    <t>1/038862</t>
  </si>
  <si>
    <t>2/033803</t>
  </si>
  <si>
    <t>1/038865</t>
  </si>
  <si>
    <t>2/033804</t>
  </si>
  <si>
    <t>1/038866</t>
  </si>
  <si>
    <t>LOUVIGNY 3</t>
  </si>
  <si>
    <t>DL-991-HM</t>
  </si>
  <si>
    <t>2/033807</t>
  </si>
  <si>
    <t>1/038872</t>
  </si>
  <si>
    <t>2/033808</t>
  </si>
  <si>
    <t>1/038864</t>
  </si>
  <si>
    <t>2/033810</t>
  </si>
  <si>
    <t>1/038873</t>
  </si>
  <si>
    <t>2/033811</t>
  </si>
  <si>
    <t>1/038874</t>
  </si>
  <si>
    <t>GEODIS06</t>
  </si>
  <si>
    <t>CP-221-MK</t>
  </si>
  <si>
    <t>2/033813</t>
  </si>
  <si>
    <t>1/038878</t>
  </si>
  <si>
    <t>2/033814</t>
  </si>
  <si>
    <t>1/038879</t>
  </si>
  <si>
    <t>15:24</t>
  </si>
  <si>
    <t>2/033815</t>
  </si>
  <si>
    <t>15:04</t>
  </si>
  <si>
    <t>1/038882</t>
  </si>
  <si>
    <t>2/033817</t>
  </si>
  <si>
    <t>1/038883</t>
  </si>
  <si>
    <t>2/033819</t>
  </si>
  <si>
    <t>1/038881</t>
  </si>
  <si>
    <t>BUSTO</t>
  </si>
  <si>
    <t>R97BCC</t>
  </si>
  <si>
    <t>CL ALSACE 14</t>
  </si>
  <si>
    <t>COQUELLE 05</t>
  </si>
  <si>
    <t>VP 3217</t>
  </si>
  <si>
    <t>SORTANT CDT : PLATIN</t>
  </si>
  <si>
    <t>2/033835</t>
  </si>
  <si>
    <t>1/038902</t>
  </si>
  <si>
    <t>2/033839</t>
  </si>
  <si>
    <t>1/038906</t>
  </si>
  <si>
    <t>2/033844</t>
  </si>
  <si>
    <t>1/038910</t>
  </si>
  <si>
    <t>2/033859</t>
  </si>
  <si>
    <t>1/038925</t>
  </si>
  <si>
    <t>1/038931</t>
  </si>
  <si>
    <t>2/033840</t>
  </si>
  <si>
    <t>2/033874</t>
  </si>
  <si>
    <t>1/038940</t>
  </si>
  <si>
    <t>2/033877</t>
  </si>
  <si>
    <t>1/038947</t>
  </si>
  <si>
    <t>2/033880</t>
  </si>
  <si>
    <t>1/038927</t>
  </si>
  <si>
    <t>TRANSORLOYA</t>
  </si>
  <si>
    <t>NY 121</t>
  </si>
  <si>
    <t>2/033881</t>
  </si>
  <si>
    <t>1/038949</t>
  </si>
  <si>
    <t>2/033887</t>
  </si>
  <si>
    <t>1/038952</t>
  </si>
  <si>
    <t>2/033888</t>
  </si>
  <si>
    <t>1/038958</t>
  </si>
  <si>
    <t>2/033890</t>
  </si>
  <si>
    <t>1/038950</t>
  </si>
  <si>
    <t>2/033891</t>
  </si>
  <si>
    <t>1/038961</t>
  </si>
  <si>
    <t>2/033896</t>
  </si>
  <si>
    <t>1/038928</t>
  </si>
  <si>
    <t>LOG ALL 4</t>
  </si>
  <si>
    <t>ER-954-GS</t>
  </si>
  <si>
    <t>2/033900</t>
  </si>
  <si>
    <t>1/038971</t>
  </si>
  <si>
    <t>2/033903</t>
  </si>
  <si>
    <t>1/038974</t>
  </si>
  <si>
    <t>1/038979</t>
  </si>
  <si>
    <t>2/033879</t>
  </si>
  <si>
    <t>2/033906</t>
  </si>
  <si>
    <t>1/038976</t>
  </si>
  <si>
    <t>2/033907</t>
  </si>
  <si>
    <t>1/038981</t>
  </si>
  <si>
    <t>2/033909</t>
  </si>
  <si>
    <t>1/038982</t>
  </si>
  <si>
    <t>2/033910</t>
  </si>
  <si>
    <t>1/038977</t>
  </si>
  <si>
    <t>ARKO</t>
  </si>
  <si>
    <t>SORTANT CDT : ALUMINIUM</t>
  </si>
  <si>
    <t>CTU 32V2</t>
  </si>
  <si>
    <t>2/033923</t>
  </si>
  <si>
    <t>1/038980</t>
  </si>
  <si>
    <t>COQUELLE 8</t>
  </si>
  <si>
    <t>KR 2AW32</t>
  </si>
  <si>
    <t>06:30</t>
  </si>
  <si>
    <t>2/033927</t>
  </si>
  <si>
    <t>2/033926</t>
  </si>
  <si>
    <t>2/033929</t>
  </si>
  <si>
    <t>1/038997</t>
  </si>
  <si>
    <t>2/033930</t>
  </si>
  <si>
    <t>2/033928</t>
  </si>
  <si>
    <t>2/033933</t>
  </si>
  <si>
    <t>1/039001</t>
  </si>
  <si>
    <t>2/033944</t>
  </si>
  <si>
    <t>1/039012</t>
  </si>
  <si>
    <t>2/033947</t>
  </si>
  <si>
    <t>1/039014</t>
  </si>
  <si>
    <t>2/033949</t>
  </si>
  <si>
    <t>1/039015</t>
  </si>
  <si>
    <t>2/033958</t>
  </si>
  <si>
    <t>1/039027</t>
  </si>
  <si>
    <t>2/033968</t>
  </si>
  <si>
    <t>1/039022</t>
  </si>
  <si>
    <t>MAUFFREY16</t>
  </si>
  <si>
    <t>DJ 081 JA</t>
  </si>
  <si>
    <t>2/033970</t>
  </si>
  <si>
    <t>1/039038</t>
  </si>
  <si>
    <t>2/033974</t>
  </si>
  <si>
    <t>1/039039</t>
  </si>
  <si>
    <t>2/033977</t>
  </si>
  <si>
    <t>1/039042</t>
  </si>
  <si>
    <t>2/033982</t>
  </si>
  <si>
    <t>1/039050</t>
  </si>
  <si>
    <t>2/033983</t>
  </si>
  <si>
    <t>1/039051</t>
  </si>
  <si>
    <t>2/033986</t>
  </si>
  <si>
    <t>1/039053</t>
  </si>
  <si>
    <t>2/033988</t>
  </si>
  <si>
    <t>1/039058</t>
  </si>
  <si>
    <t>2/033992</t>
  </si>
  <si>
    <t>1/039059</t>
  </si>
  <si>
    <t>SEMAME 04</t>
  </si>
  <si>
    <t>2/033995</t>
  </si>
  <si>
    <t>1/039062</t>
  </si>
  <si>
    <t>2/033998</t>
  </si>
  <si>
    <t>1/039065</t>
  </si>
  <si>
    <t>2/034003</t>
  </si>
  <si>
    <t>1/039068</t>
  </si>
  <si>
    <t>2/034007</t>
  </si>
  <si>
    <t>1/039073</t>
  </si>
  <si>
    <t>2/034014</t>
  </si>
  <si>
    <t>1/039080</t>
  </si>
  <si>
    <t>2/034015</t>
  </si>
  <si>
    <t>1/039081</t>
  </si>
  <si>
    <t>2/034022</t>
  </si>
  <si>
    <t>1/039088</t>
  </si>
  <si>
    <t>2/034023</t>
  </si>
  <si>
    <t>1/039089</t>
  </si>
  <si>
    <t>2/034024</t>
  </si>
  <si>
    <t>07:50</t>
  </si>
  <si>
    <t>1/039090</t>
  </si>
  <si>
    <t>2/034025</t>
  </si>
  <si>
    <t>1/039091</t>
  </si>
  <si>
    <t>2/034026</t>
  </si>
  <si>
    <t>1/039092</t>
  </si>
  <si>
    <t>2/034027</t>
  </si>
  <si>
    <t>1/039093</t>
  </si>
  <si>
    <t>2/034030</t>
  </si>
  <si>
    <t>1/039096</t>
  </si>
  <si>
    <t>2/034031</t>
  </si>
  <si>
    <t>1/039097</t>
  </si>
  <si>
    <t>1/039100</t>
  </si>
  <si>
    <t>2/034021</t>
  </si>
  <si>
    <t>2/034033</t>
  </si>
  <si>
    <t>1/039098</t>
  </si>
  <si>
    <t>2/034034</t>
  </si>
  <si>
    <t>1/039101</t>
  </si>
  <si>
    <t>2/034035</t>
  </si>
  <si>
    <t>1/039102</t>
  </si>
  <si>
    <t>2/034036</t>
  </si>
  <si>
    <t>1/039103</t>
  </si>
  <si>
    <t>2/034037</t>
  </si>
  <si>
    <t>1/039104</t>
  </si>
  <si>
    <t>2/034038</t>
  </si>
  <si>
    <t>1/039105</t>
  </si>
  <si>
    <t>2/034039</t>
  </si>
  <si>
    <t>1/039106</t>
  </si>
  <si>
    <t>2/034040</t>
  </si>
  <si>
    <t>1/039107</t>
  </si>
  <si>
    <t>2/034041</t>
  </si>
  <si>
    <t>1/039108</t>
  </si>
  <si>
    <t>2/034042</t>
  </si>
  <si>
    <t>1/039109</t>
  </si>
  <si>
    <t>2/034043</t>
  </si>
  <si>
    <t>1/039111</t>
  </si>
  <si>
    <t>2/034044</t>
  </si>
  <si>
    <t>1/039110</t>
  </si>
  <si>
    <t>2/034045</t>
  </si>
  <si>
    <t>1/039112</t>
  </si>
  <si>
    <t>2/034046</t>
  </si>
  <si>
    <t>1/039113</t>
  </si>
  <si>
    <t>2/034047</t>
  </si>
  <si>
    <t>1/039114</t>
  </si>
  <si>
    <t>2/034048</t>
  </si>
  <si>
    <t>1/039115</t>
  </si>
  <si>
    <t>2/034049</t>
  </si>
  <si>
    <t>1/039118</t>
  </si>
  <si>
    <t>2/034050</t>
  </si>
  <si>
    <t>1/039116</t>
  </si>
  <si>
    <t>2/034051</t>
  </si>
  <si>
    <t>1/039120</t>
  </si>
  <si>
    <t>2/034052</t>
  </si>
  <si>
    <t>1/039119</t>
  </si>
  <si>
    <t>2/034056</t>
  </si>
  <si>
    <t>1/039125</t>
  </si>
  <si>
    <t>2/034058</t>
  </si>
  <si>
    <t>1/039127</t>
  </si>
  <si>
    <t>2/034059</t>
  </si>
  <si>
    <t>1/039126</t>
  </si>
  <si>
    <t>12:45</t>
  </si>
  <si>
    <t>2/034060</t>
  </si>
  <si>
    <t>1/039122</t>
  </si>
  <si>
    <t>GIACOMIN 3</t>
  </si>
  <si>
    <t>CC 867 ZD</t>
  </si>
  <si>
    <t>2/034061</t>
  </si>
  <si>
    <t>1/039129</t>
  </si>
  <si>
    <t>2/034063</t>
  </si>
  <si>
    <t>1/039128</t>
  </si>
  <si>
    <t>2/034065</t>
  </si>
  <si>
    <t>1/039133</t>
  </si>
  <si>
    <t>2/034066</t>
  </si>
  <si>
    <t>1/039134</t>
  </si>
  <si>
    <t>2/034068</t>
  </si>
  <si>
    <t>1/039135</t>
  </si>
  <si>
    <t>2/034070</t>
  </si>
  <si>
    <t>1/039139</t>
  </si>
  <si>
    <t>2/034075</t>
  </si>
  <si>
    <t>1/039141</t>
  </si>
  <si>
    <t>2/034076</t>
  </si>
  <si>
    <t>1/039145</t>
  </si>
  <si>
    <t>2/034079</t>
  </si>
  <si>
    <t>1/039146</t>
  </si>
  <si>
    <t>2/034080</t>
  </si>
  <si>
    <t>1/039148</t>
  </si>
  <si>
    <t>2/034081</t>
  </si>
  <si>
    <t>1/039147</t>
  </si>
  <si>
    <t>2/034082</t>
  </si>
  <si>
    <t>1/039150</t>
  </si>
  <si>
    <t>2/034083</t>
  </si>
  <si>
    <t>1/039151</t>
  </si>
  <si>
    <t>2/034084</t>
  </si>
  <si>
    <t>1/039152</t>
  </si>
  <si>
    <t>2/034086</t>
  </si>
  <si>
    <t>1/039154</t>
  </si>
  <si>
    <t>2/034091</t>
  </si>
  <si>
    <t>1/039160</t>
  </si>
  <si>
    <t>2/034093</t>
  </si>
  <si>
    <t>1/039161</t>
  </si>
  <si>
    <t>2/034094</t>
  </si>
  <si>
    <t>1/039162</t>
  </si>
  <si>
    <t>18:33</t>
  </si>
  <si>
    <t>2/034095</t>
  </si>
  <si>
    <t>1/039163</t>
  </si>
  <si>
    <t>2/034096</t>
  </si>
  <si>
    <t>1/039164</t>
  </si>
  <si>
    <t>2/034097</t>
  </si>
  <si>
    <t>1/039165</t>
  </si>
  <si>
    <t>2/034098</t>
  </si>
  <si>
    <t>1/039166</t>
  </si>
  <si>
    <t>2/034099</t>
  </si>
  <si>
    <t>1/039167</t>
  </si>
  <si>
    <t>2/034100</t>
  </si>
  <si>
    <t>1/039168</t>
  </si>
  <si>
    <t>00:28</t>
  </si>
  <si>
    <t>2/034101</t>
  </si>
  <si>
    <t>1/039169</t>
  </si>
  <si>
    <t>2/034102</t>
  </si>
  <si>
    <t>1/039170</t>
  </si>
  <si>
    <t>02:35</t>
  </si>
  <si>
    <t>2/034103</t>
  </si>
  <si>
    <t>02:29</t>
  </si>
  <si>
    <t>1/039171</t>
  </si>
  <si>
    <t>2/034108</t>
  </si>
  <si>
    <t>1/039173</t>
  </si>
  <si>
    <t>BT 71</t>
  </si>
  <si>
    <t>GD 374 FT</t>
  </si>
  <si>
    <t>2/034112</t>
  </si>
  <si>
    <t>2/034110</t>
  </si>
  <si>
    <t>2/034116</t>
  </si>
  <si>
    <t>1/039179</t>
  </si>
  <si>
    <t>2/034117</t>
  </si>
  <si>
    <t>1/039180</t>
  </si>
  <si>
    <t>2/034119</t>
  </si>
  <si>
    <t>1/039182</t>
  </si>
  <si>
    <t>2/034120</t>
  </si>
  <si>
    <t>1/039184</t>
  </si>
  <si>
    <t>2/034122</t>
  </si>
  <si>
    <t>1/039177</t>
  </si>
  <si>
    <t>2/034124</t>
  </si>
  <si>
    <t>1/039185</t>
  </si>
  <si>
    <t>2/034126</t>
  </si>
  <si>
    <t>1/039189</t>
  </si>
  <si>
    <t>2/034127</t>
  </si>
  <si>
    <t>1/039188</t>
  </si>
  <si>
    <t>2/034129</t>
  </si>
  <si>
    <t>1/039195</t>
  </si>
  <si>
    <t>2/034130</t>
  </si>
  <si>
    <t>1/039186</t>
  </si>
  <si>
    <t>2/034131</t>
  </si>
  <si>
    <t>1/039194</t>
  </si>
  <si>
    <t>2/034133</t>
  </si>
  <si>
    <t>1/039197</t>
  </si>
  <si>
    <t>2/034136</t>
  </si>
  <si>
    <t>1/039198</t>
  </si>
  <si>
    <t>2/034137</t>
  </si>
  <si>
    <t>1/039201</t>
  </si>
  <si>
    <t>2/034139</t>
  </si>
  <si>
    <t>1/039203</t>
  </si>
  <si>
    <t>1/039208</t>
  </si>
  <si>
    <t>2/034114</t>
  </si>
  <si>
    <t>2/034142</t>
  </si>
  <si>
    <t>1/039206</t>
  </si>
  <si>
    <t>2/034144</t>
  </si>
  <si>
    <t>1/039211</t>
  </si>
  <si>
    <t>2/034146</t>
  </si>
  <si>
    <t>1/039213</t>
  </si>
  <si>
    <t>2/034148</t>
  </si>
  <si>
    <t>1/039214</t>
  </si>
  <si>
    <t>2/034149</t>
  </si>
  <si>
    <t>1/039217</t>
  </si>
  <si>
    <t>2/034150</t>
  </si>
  <si>
    <t>1/039207</t>
  </si>
  <si>
    <t>2/034151</t>
  </si>
  <si>
    <t>1/039218</t>
  </si>
  <si>
    <t>2/034153</t>
  </si>
  <si>
    <t>1/039215</t>
  </si>
  <si>
    <t>2/034155</t>
  </si>
  <si>
    <t>1/039221</t>
  </si>
  <si>
    <t>2/034156</t>
  </si>
  <si>
    <t>1/039220</t>
  </si>
  <si>
    <t>2/034157</t>
  </si>
  <si>
    <t>1/039193</t>
  </si>
  <si>
    <t>MAUFFREY9</t>
  </si>
  <si>
    <t>DB 264 QL</t>
  </si>
  <si>
    <t>2/034160</t>
  </si>
  <si>
    <t>1/039223</t>
  </si>
  <si>
    <t>2/034162</t>
  </si>
  <si>
    <t>1/039225</t>
  </si>
  <si>
    <t>2/034163</t>
  </si>
  <si>
    <t>1/039226</t>
  </si>
  <si>
    <t>2/034165</t>
  </si>
  <si>
    <t>1/039228</t>
  </si>
  <si>
    <t>1/039234</t>
  </si>
  <si>
    <t>2/034158</t>
  </si>
  <si>
    <t>14:55</t>
  </si>
  <si>
    <t>2/034168</t>
  </si>
  <si>
    <t>1/039232</t>
  </si>
  <si>
    <t>2/034170</t>
  </si>
  <si>
    <t>1/039236</t>
  </si>
  <si>
    <t>2/034171</t>
  </si>
  <si>
    <t>1/039229</t>
  </si>
  <si>
    <t>MAUFFREY17</t>
  </si>
  <si>
    <t>DB 544 QL</t>
  </si>
  <si>
    <t>2/034175</t>
  </si>
  <si>
    <t>1/039238</t>
  </si>
  <si>
    <t>2/034176</t>
  </si>
  <si>
    <t>1/039241</t>
  </si>
  <si>
    <t>2/034177</t>
  </si>
  <si>
    <t>1/039242</t>
  </si>
  <si>
    <t>2/034178</t>
  </si>
  <si>
    <t>1/039243</t>
  </si>
  <si>
    <t>2/034179</t>
  </si>
  <si>
    <t>1/039244</t>
  </si>
  <si>
    <t>2/034181</t>
  </si>
  <si>
    <t>1/039246</t>
  </si>
  <si>
    <t>2/034187</t>
  </si>
  <si>
    <t>1/039251</t>
  </si>
  <si>
    <t>2/034189</t>
  </si>
  <si>
    <t>1/039252</t>
  </si>
  <si>
    <t>2/034191</t>
  </si>
  <si>
    <t>1/039254</t>
  </si>
  <si>
    <t>2/034192</t>
  </si>
  <si>
    <t>1/039255</t>
  </si>
  <si>
    <t>2/034194</t>
  </si>
  <si>
    <t>1/039257</t>
  </si>
  <si>
    <t>2/034195</t>
  </si>
  <si>
    <t>1/039258</t>
  </si>
  <si>
    <t>2/034196</t>
  </si>
  <si>
    <t>1/039259</t>
  </si>
  <si>
    <t>2/034197</t>
  </si>
  <si>
    <t>1/039260</t>
  </si>
  <si>
    <t>2/034202</t>
  </si>
  <si>
    <t>1/039263</t>
  </si>
  <si>
    <t>2/034209</t>
  </si>
  <si>
    <t>1/039267</t>
  </si>
  <si>
    <t>BT 72</t>
  </si>
  <si>
    <t>GE 933 CN</t>
  </si>
  <si>
    <t>2/034215</t>
  </si>
  <si>
    <t>1/039279</t>
  </si>
  <si>
    <t>2/034221</t>
  </si>
  <si>
    <t>1/039277</t>
  </si>
  <si>
    <t>SNN 5</t>
  </si>
  <si>
    <t>EY 244 MG</t>
  </si>
  <si>
    <t>2/034232</t>
  </si>
  <si>
    <t>1/039298</t>
  </si>
  <si>
    <t>2/034233</t>
  </si>
  <si>
    <t>1/039299</t>
  </si>
  <si>
    <t>1/039304</t>
  </si>
  <si>
    <t>2/034203</t>
  </si>
  <si>
    <t>2/034237</t>
  </si>
  <si>
    <t>1/039307</t>
  </si>
  <si>
    <t>2/034239</t>
  </si>
  <si>
    <t>1/039301</t>
  </si>
  <si>
    <t>BT 21</t>
  </si>
  <si>
    <t>ES-235-NZ</t>
  </si>
  <si>
    <t>2/034240</t>
  </si>
  <si>
    <t>1/039287</t>
  </si>
  <si>
    <t>LOGISTICS3</t>
  </si>
  <si>
    <t>EF 260 DE</t>
  </si>
  <si>
    <t>2/034241</t>
  </si>
  <si>
    <t>1/039309</t>
  </si>
  <si>
    <t>2/034245</t>
  </si>
  <si>
    <t>1/039314</t>
  </si>
  <si>
    <t>2/034246</t>
  </si>
  <si>
    <t>1/039311</t>
  </si>
  <si>
    <t>ALLIANCE 7</t>
  </si>
  <si>
    <t>DJ 905 HH</t>
  </si>
  <si>
    <t>2/034248</t>
  </si>
  <si>
    <t>1/039315</t>
  </si>
  <si>
    <t>2/034250</t>
  </si>
  <si>
    <t>1/039302</t>
  </si>
  <si>
    <t>CLALSACE18</t>
  </si>
  <si>
    <t>GC 037 EK</t>
  </si>
  <si>
    <t>2/034251</t>
  </si>
  <si>
    <t>1/039318</t>
  </si>
  <si>
    <t>VP 3197 PAV ALM</t>
  </si>
  <si>
    <t>BQ-085-FV</t>
  </si>
  <si>
    <t>2/034253</t>
  </si>
  <si>
    <t>1/039319</t>
  </si>
  <si>
    <t>2/034254</t>
  </si>
  <si>
    <t>1/039322</t>
  </si>
  <si>
    <t>2/034256</t>
  </si>
  <si>
    <t>1/039320</t>
  </si>
  <si>
    <t>2/034257</t>
  </si>
  <si>
    <t>1/039321</t>
  </si>
  <si>
    <t>2/034258</t>
  </si>
  <si>
    <t>1/039324</t>
  </si>
  <si>
    <t>2/034269</t>
  </si>
  <si>
    <t>1/039334</t>
  </si>
  <si>
    <t>2/034271</t>
  </si>
  <si>
    <t>1/039337</t>
  </si>
  <si>
    <t>2/034273</t>
  </si>
  <si>
    <t>1/039339</t>
  </si>
  <si>
    <t>2/034274</t>
  </si>
  <si>
    <t>1/039340</t>
  </si>
  <si>
    <t>Temps de vidage</t>
  </si>
  <si>
    <t>2/034279</t>
  </si>
  <si>
    <t>1/039345</t>
  </si>
  <si>
    <t>2/034287</t>
  </si>
  <si>
    <t>1/039351</t>
  </si>
  <si>
    <t>2/034288</t>
  </si>
  <si>
    <t>1/039352</t>
  </si>
  <si>
    <t>2/034290</t>
  </si>
  <si>
    <t>1/039355</t>
  </si>
  <si>
    <t>2/034292</t>
  </si>
  <si>
    <t>1/039360</t>
  </si>
  <si>
    <t>2/034321</t>
  </si>
  <si>
    <t>1/039387</t>
  </si>
  <si>
    <t>1/039396</t>
  </si>
  <si>
    <t>2/034286</t>
  </si>
  <si>
    <t>2/034325</t>
  </si>
  <si>
    <t>1/039394</t>
  </si>
  <si>
    <t>2/034328</t>
  </si>
  <si>
    <t>1/039389</t>
  </si>
  <si>
    <t>2/034330</t>
  </si>
  <si>
    <t>1/039395</t>
  </si>
  <si>
    <t>SNN 6</t>
  </si>
  <si>
    <t>FL 450 KA</t>
  </si>
  <si>
    <t>2/034342</t>
  </si>
  <si>
    <t>1/039403</t>
  </si>
  <si>
    <t>2/034344</t>
  </si>
  <si>
    <t>1/039407</t>
  </si>
  <si>
    <t>2/034352</t>
  </si>
  <si>
    <t>1/039416</t>
  </si>
  <si>
    <t>2/034353</t>
  </si>
  <si>
    <t>1/039410</t>
  </si>
  <si>
    <t>ALSACE51</t>
  </si>
  <si>
    <t>ER 858 FN</t>
  </si>
  <si>
    <t>2/034354</t>
  </si>
  <si>
    <t>1/039417</t>
  </si>
  <si>
    <t>1/039420</t>
  </si>
  <si>
    <t>2/034336</t>
  </si>
  <si>
    <t>2/034361</t>
  </si>
  <si>
    <t>1/039425</t>
  </si>
  <si>
    <t>2/034362</t>
  </si>
  <si>
    <t>1/039426</t>
  </si>
  <si>
    <t>2/034375</t>
  </si>
  <si>
    <t>1/039438</t>
  </si>
  <si>
    <t>07:11</t>
  </si>
  <si>
    <t>2/034383</t>
  </si>
  <si>
    <t>1/039445</t>
  </si>
  <si>
    <t>MARTI 2</t>
  </si>
  <si>
    <t>R 5350 BDH</t>
  </si>
  <si>
    <t>2/034386</t>
  </si>
  <si>
    <t>1/039449</t>
  </si>
  <si>
    <t>2/034388</t>
  </si>
  <si>
    <t>07:20</t>
  </si>
  <si>
    <t>1/039450</t>
  </si>
  <si>
    <t>2/034393</t>
  </si>
  <si>
    <t>1/039454</t>
  </si>
  <si>
    <t>2/034402</t>
  </si>
  <si>
    <t>1/039463</t>
  </si>
  <si>
    <t>2/034403</t>
  </si>
  <si>
    <t>1/039464</t>
  </si>
  <si>
    <t>2/034404</t>
  </si>
  <si>
    <t>1/039465</t>
  </si>
  <si>
    <t>1/039469</t>
  </si>
  <si>
    <t>2/034391</t>
  </si>
  <si>
    <t>2/034405</t>
  </si>
  <si>
    <t>1/039466</t>
  </si>
  <si>
    <t>2/034416</t>
  </si>
  <si>
    <t>1/039475</t>
  </si>
  <si>
    <t>2/034420</t>
  </si>
  <si>
    <t>1/039486</t>
  </si>
  <si>
    <t>2/034421</t>
  </si>
  <si>
    <t>1/039487</t>
  </si>
  <si>
    <t>2/034423</t>
  </si>
  <si>
    <t>1/039488</t>
  </si>
  <si>
    <t>2/034425</t>
  </si>
  <si>
    <t>1/039491</t>
  </si>
  <si>
    <t>2/034428</t>
  </si>
  <si>
    <t>1/039494</t>
  </si>
  <si>
    <t>2/034429</t>
  </si>
  <si>
    <t>1/039496</t>
  </si>
  <si>
    <t>2/034432</t>
  </si>
  <si>
    <t>1/039484</t>
  </si>
  <si>
    <t>GIACOMIN 4</t>
  </si>
  <si>
    <t>BB 611JN</t>
  </si>
  <si>
    <t>2/034433</t>
  </si>
  <si>
    <t>1/039467</t>
  </si>
  <si>
    <t>ROUCOULET</t>
  </si>
  <si>
    <t>EB 684 DF</t>
  </si>
  <si>
    <t>2/034437</t>
  </si>
  <si>
    <t>1/039500</t>
  </si>
  <si>
    <t>1/039509</t>
  </si>
  <si>
    <t>2/034412</t>
  </si>
  <si>
    <t>SEMAE1</t>
  </si>
  <si>
    <t>2/034441</t>
  </si>
  <si>
    <t>1/039507</t>
  </si>
  <si>
    <t>2/034444</t>
  </si>
  <si>
    <t>1/039511</t>
  </si>
  <si>
    <t>2/034446</t>
  </si>
  <si>
    <t>1/039513</t>
  </si>
  <si>
    <t>2/034448</t>
  </si>
  <si>
    <t>1/039504</t>
  </si>
  <si>
    <t>CHARPENTIER</t>
  </si>
  <si>
    <t>BV 466 TC</t>
  </si>
  <si>
    <t>2/034451</t>
  </si>
  <si>
    <t>1/039508</t>
  </si>
  <si>
    <t>ROULAUD 6</t>
  </si>
  <si>
    <t>DT 790 ZH</t>
  </si>
  <si>
    <t>2/034455</t>
  </si>
  <si>
    <t>1/039520</t>
  </si>
  <si>
    <t>2/034456</t>
  </si>
  <si>
    <t>1/039522</t>
  </si>
  <si>
    <t>2/034458</t>
  </si>
  <si>
    <t>1/039521</t>
  </si>
  <si>
    <t>LACASSAG10</t>
  </si>
  <si>
    <t>FZ 306 TS</t>
  </si>
  <si>
    <t>2/034463</t>
  </si>
  <si>
    <t>1/039528</t>
  </si>
  <si>
    <t>2/034468</t>
  </si>
  <si>
    <t>1/039534</t>
  </si>
  <si>
    <t>2/034472</t>
  </si>
  <si>
    <t>1/039536</t>
  </si>
  <si>
    <t>19:39</t>
  </si>
  <si>
    <t>2/034475</t>
  </si>
  <si>
    <t>1/039539</t>
  </si>
  <si>
    <t>2/034480</t>
  </si>
  <si>
    <t>1/039544</t>
  </si>
  <si>
    <t>2/034482</t>
  </si>
  <si>
    <t>1/039545</t>
  </si>
  <si>
    <t>2/034483</t>
  </si>
  <si>
    <t>1/039546</t>
  </si>
  <si>
    <t>2/034484</t>
  </si>
  <si>
    <t>1/039547</t>
  </si>
  <si>
    <t>2/034485</t>
  </si>
  <si>
    <t>1/039548</t>
  </si>
  <si>
    <t>2/034486</t>
  </si>
  <si>
    <t>1/039550</t>
  </si>
  <si>
    <t>2/034487</t>
  </si>
  <si>
    <t>1/039552</t>
  </si>
  <si>
    <t>2/034488</t>
  </si>
  <si>
    <t>1/039551</t>
  </si>
  <si>
    <t>2/034490</t>
  </si>
  <si>
    <t>1/039554</t>
  </si>
  <si>
    <t>2/034492</t>
  </si>
  <si>
    <t>1/039556</t>
  </si>
  <si>
    <t>2/034493</t>
  </si>
  <si>
    <t>1/039549</t>
  </si>
  <si>
    <t>MAUFFREY18</t>
  </si>
  <si>
    <t>DD 224 BF</t>
  </si>
  <si>
    <t>2/034495</t>
  </si>
  <si>
    <t>1/039558</t>
  </si>
  <si>
    <t>2/034496</t>
  </si>
  <si>
    <t>1/039560</t>
  </si>
  <si>
    <t>2/034497</t>
  </si>
  <si>
    <t>1/039559</t>
  </si>
  <si>
    <t>2/034499</t>
  </si>
  <si>
    <t>1/039565</t>
  </si>
  <si>
    <t>2/034500</t>
  </si>
  <si>
    <t>1/039564</t>
  </si>
  <si>
    <t>2/034501</t>
  </si>
  <si>
    <t>1/039567</t>
  </si>
  <si>
    <t>2/034502</t>
  </si>
  <si>
    <t>1/039568</t>
  </si>
  <si>
    <t>2/034503</t>
  </si>
  <si>
    <t>1/039569</t>
  </si>
  <si>
    <t>2/034504</t>
  </si>
  <si>
    <t>1/039570</t>
  </si>
  <si>
    <t>2/034505</t>
  </si>
  <si>
    <t>1/039571</t>
  </si>
  <si>
    <t>2/034506</t>
  </si>
  <si>
    <t>1/039573</t>
  </si>
  <si>
    <t>2/034507</t>
  </si>
  <si>
    <t>1/039566</t>
  </si>
  <si>
    <t>2/034508</t>
  </si>
  <si>
    <t>1/039572</t>
  </si>
  <si>
    <t>2/034510</t>
  </si>
  <si>
    <t>1/039574</t>
  </si>
  <si>
    <t>2/034511</t>
  </si>
  <si>
    <t>1/039575</t>
  </si>
  <si>
    <t>2/034512</t>
  </si>
  <si>
    <t>1/039576</t>
  </si>
  <si>
    <t>2/034513</t>
  </si>
  <si>
    <t>1/039577</t>
  </si>
  <si>
    <t>2/034514</t>
  </si>
  <si>
    <t>1/039578</t>
  </si>
  <si>
    <t>2/034516</t>
  </si>
  <si>
    <t>1/039579</t>
  </si>
  <si>
    <t>2/034517</t>
  </si>
  <si>
    <t>1/039580</t>
  </si>
  <si>
    <t>1/039586</t>
  </si>
  <si>
    <t>2/034481</t>
  </si>
  <si>
    <t>2/034518</t>
  </si>
  <si>
    <t>1/039583</t>
  </si>
  <si>
    <t>2/034520</t>
  </si>
  <si>
    <t>1/039584</t>
  </si>
  <si>
    <t>2/034521</t>
  </si>
  <si>
    <t>1/039587</t>
  </si>
  <si>
    <t>2/034525</t>
  </si>
  <si>
    <t>1/039590</t>
  </si>
  <si>
    <t>2/034527</t>
  </si>
  <si>
    <t>1/039563</t>
  </si>
  <si>
    <t>2/034528</t>
  </si>
  <si>
    <t>1/039592</t>
  </si>
  <si>
    <t>2/034530</t>
  </si>
  <si>
    <t>1/039593</t>
  </si>
  <si>
    <t>2/034532</t>
  </si>
  <si>
    <t>12:46</t>
  </si>
  <si>
    <t>1/039595</t>
  </si>
  <si>
    <t>2/034533</t>
  </si>
  <si>
    <t>1/039596</t>
  </si>
  <si>
    <t>2/034534</t>
  </si>
  <si>
    <t>1/039597</t>
  </si>
  <si>
    <t>2/034535</t>
  </si>
  <si>
    <t>1/039598</t>
  </si>
  <si>
    <t>2/034536</t>
  </si>
  <si>
    <t>1/039599</t>
  </si>
  <si>
    <t>2/034537</t>
  </si>
  <si>
    <t>1/039600</t>
  </si>
  <si>
    <t>2/034539</t>
  </si>
  <si>
    <t>1/039601</t>
  </si>
  <si>
    <t>2/034540</t>
  </si>
  <si>
    <t>1/039604</t>
  </si>
  <si>
    <t>2/034541</t>
  </si>
  <si>
    <t>1/039603</t>
  </si>
  <si>
    <t>2/034542</t>
  </si>
  <si>
    <t>1/039602</t>
  </si>
  <si>
    <t>2/034543</t>
  </si>
  <si>
    <t>1/039605</t>
  </si>
  <si>
    <t>1/039607</t>
  </si>
  <si>
    <t>2/034524</t>
  </si>
  <si>
    <t>2/034547</t>
  </si>
  <si>
    <t>1/039611</t>
  </si>
  <si>
    <t>2/034549</t>
  </si>
  <si>
    <t>1/039612</t>
  </si>
  <si>
    <t>2/034551</t>
  </si>
  <si>
    <t>1/039614</t>
  </si>
  <si>
    <t>2/034552</t>
  </si>
  <si>
    <t>1/039615</t>
  </si>
  <si>
    <t>2/034554</t>
  </si>
  <si>
    <t>1/039617</t>
  </si>
  <si>
    <t>2/034557</t>
  </si>
  <si>
    <t>1/039620</t>
  </si>
  <si>
    <t>2/034558</t>
  </si>
  <si>
    <t>1/039621</t>
  </si>
  <si>
    <t>2/034559</t>
  </si>
  <si>
    <t>1/039622</t>
  </si>
  <si>
    <t>2/034560</t>
  </si>
  <si>
    <t>1/039623</t>
  </si>
  <si>
    <t>2/034562</t>
  </si>
  <si>
    <t>1/039625</t>
  </si>
  <si>
    <t>2/034563</t>
  </si>
  <si>
    <t>1/039626</t>
  </si>
  <si>
    <t>2/034564</t>
  </si>
  <si>
    <t>1/039619</t>
  </si>
  <si>
    <t>00:01</t>
  </si>
  <si>
    <t>2/034565</t>
  </si>
  <si>
    <t>23:29</t>
  </si>
  <si>
    <t>1/039627</t>
  </si>
  <si>
    <t>01:09</t>
  </si>
  <si>
    <t>2/034566</t>
  </si>
  <si>
    <t>1/039628</t>
  </si>
  <si>
    <t>2/034567</t>
  </si>
  <si>
    <t>02:20</t>
  </si>
  <si>
    <t>1/039629</t>
  </si>
  <si>
    <t>02:27</t>
  </si>
  <si>
    <t>2/034568</t>
  </si>
  <si>
    <t>02:21</t>
  </si>
  <si>
    <t>1/039630</t>
  </si>
  <si>
    <t>2/034572</t>
  </si>
  <si>
    <t>2/034570</t>
  </si>
  <si>
    <t>2/034573</t>
  </si>
  <si>
    <t>1/039632</t>
  </si>
  <si>
    <t>2/034576</t>
  </si>
  <si>
    <t>2/034574</t>
  </si>
  <si>
    <t>2/034577</t>
  </si>
  <si>
    <t>1/039635</t>
  </si>
  <si>
    <t>2/034579</t>
  </si>
  <si>
    <t>1/039634</t>
  </si>
  <si>
    <t>2/034580</t>
  </si>
  <si>
    <t>1/039636</t>
  </si>
  <si>
    <t>2/034581</t>
  </si>
  <si>
    <t>1/039638</t>
  </si>
  <si>
    <t>2/034585</t>
  </si>
  <si>
    <t>1/039645</t>
  </si>
  <si>
    <t>2/034587</t>
  </si>
  <si>
    <t>1/039642</t>
  </si>
  <si>
    <t>2/034589</t>
  </si>
  <si>
    <t>1/039644</t>
  </si>
  <si>
    <t>2/034591</t>
  </si>
  <si>
    <t>1/039646</t>
  </si>
  <si>
    <t>2/034595</t>
  </si>
  <si>
    <t>1/039653</t>
  </si>
  <si>
    <t>2/034598</t>
  </si>
  <si>
    <t>1/039655</t>
  </si>
  <si>
    <t>CC BV 5</t>
  </si>
  <si>
    <t>2/034603</t>
  </si>
  <si>
    <t>2/034596</t>
  </si>
  <si>
    <t>1/039658</t>
  </si>
  <si>
    <t>2/034578</t>
  </si>
  <si>
    <t>2/034607</t>
  </si>
  <si>
    <t>1/039652</t>
  </si>
  <si>
    <t>2/034615</t>
  </si>
  <si>
    <t>2/034599</t>
  </si>
  <si>
    <t>2/034616</t>
  </si>
  <si>
    <t>1/039654</t>
  </si>
  <si>
    <t>2/034620</t>
  </si>
  <si>
    <t>2/034600</t>
  </si>
  <si>
    <t>2/034624</t>
  </si>
  <si>
    <t>1/039657</t>
  </si>
  <si>
    <t>2/034627</t>
  </si>
  <si>
    <t>1/039659</t>
  </si>
  <si>
    <t>2/034628</t>
  </si>
  <si>
    <t>2/034623</t>
  </si>
  <si>
    <t>2/034630</t>
  </si>
  <si>
    <t>2/034619</t>
  </si>
  <si>
    <t>2/034631</t>
  </si>
  <si>
    <t>1/039647</t>
  </si>
  <si>
    <t>LAHAYE</t>
  </si>
  <si>
    <t>EL 846 XC</t>
  </si>
  <si>
    <t>COQUELLE 9</t>
  </si>
  <si>
    <t>ER 534 HQ</t>
  </si>
  <si>
    <t>2/034640</t>
  </si>
  <si>
    <t>1/039671</t>
  </si>
  <si>
    <t>AGMAZ</t>
  </si>
  <si>
    <t>KN 8658 P</t>
  </si>
  <si>
    <t>MAUFFREY20</t>
  </si>
  <si>
    <t>FZ 272 PZ</t>
  </si>
  <si>
    <t>2/034643</t>
  </si>
  <si>
    <t>1/039680</t>
  </si>
  <si>
    <t>2/034645</t>
  </si>
  <si>
    <t>1/039685</t>
  </si>
  <si>
    <t>2/034646</t>
  </si>
  <si>
    <t>1/039683</t>
  </si>
  <si>
    <t>1/039687</t>
  </si>
  <si>
    <t>2/034638</t>
  </si>
  <si>
    <t>2/034650</t>
  </si>
  <si>
    <t>2/034649</t>
  </si>
  <si>
    <t>2/034651</t>
  </si>
  <si>
    <t>1/039688</t>
  </si>
  <si>
    <t>2/034652</t>
  </si>
  <si>
    <t>1/039686</t>
  </si>
  <si>
    <t>GEODIS 7</t>
  </si>
  <si>
    <t>CZ 179 CS</t>
  </si>
  <si>
    <t>2/034653</t>
  </si>
  <si>
    <t>1/039689</t>
  </si>
  <si>
    <t>2/034654</t>
  </si>
  <si>
    <t>1/039692</t>
  </si>
  <si>
    <t>2/034655</t>
  </si>
  <si>
    <t>1/039694</t>
  </si>
  <si>
    <t>2/034657</t>
  </si>
  <si>
    <t>1/039691</t>
  </si>
  <si>
    <t>MAUFFREY 21</t>
  </si>
  <si>
    <t>FF 625 JG</t>
  </si>
  <si>
    <t>2/034659</t>
  </si>
  <si>
    <t>1/039696</t>
  </si>
  <si>
    <t>2/034660</t>
  </si>
  <si>
    <t>1/039697</t>
  </si>
  <si>
    <t>2/034663</t>
  </si>
  <si>
    <t>1/039700</t>
  </si>
  <si>
    <t>2/034666</t>
  </si>
  <si>
    <t>1/039704</t>
  </si>
  <si>
    <t>2/034667</t>
  </si>
  <si>
    <t>1/039705</t>
  </si>
  <si>
    <t>2/034671</t>
  </si>
  <si>
    <t>1/039707</t>
  </si>
  <si>
    <t>2/034672</t>
  </si>
  <si>
    <t>1/039708</t>
  </si>
  <si>
    <t>2/034673</t>
  </si>
  <si>
    <t>1/039709</t>
  </si>
  <si>
    <t>2/034674</t>
  </si>
  <si>
    <t>1/039711</t>
  </si>
  <si>
    <t>2/034675</t>
  </si>
  <si>
    <t>1/039712</t>
  </si>
  <si>
    <t>2/034680</t>
  </si>
  <si>
    <t>1/039716</t>
  </si>
  <si>
    <t>2/034683</t>
  </si>
  <si>
    <t>06:45</t>
  </si>
  <si>
    <t>1/039715</t>
  </si>
  <si>
    <t>MAUFFREY22</t>
  </si>
  <si>
    <t>CG 939 WR</t>
  </si>
  <si>
    <t>2/034686</t>
  </si>
  <si>
    <t>1/039722</t>
  </si>
  <si>
    <t>2/034690</t>
  </si>
  <si>
    <t>1/039721</t>
  </si>
  <si>
    <t>2/034697</t>
  </si>
  <si>
    <t>1/039734</t>
  </si>
  <si>
    <t>2/034698</t>
  </si>
  <si>
    <t>1/039732</t>
  </si>
  <si>
    <t>BT 06</t>
  </si>
  <si>
    <t>DY-286-QV</t>
  </si>
  <si>
    <t>2/034705</t>
  </si>
  <si>
    <t>1/039745</t>
  </si>
  <si>
    <t>1/039751</t>
  </si>
  <si>
    <t>2/034678</t>
  </si>
  <si>
    <t>2/034713</t>
  </si>
  <si>
    <t>1/039735</t>
  </si>
  <si>
    <t>MAUFFREY 23</t>
  </si>
  <si>
    <t>ER 399 XH</t>
  </si>
  <si>
    <t>2/034714</t>
  </si>
  <si>
    <t>1/039746</t>
  </si>
  <si>
    <t>2/034716</t>
  </si>
  <si>
    <t>1/039753</t>
  </si>
  <si>
    <t>2/034718</t>
  </si>
  <si>
    <t>1/039754</t>
  </si>
  <si>
    <t>2/034722</t>
  </si>
  <si>
    <t>1/039756</t>
  </si>
  <si>
    <t>2/034724</t>
  </si>
  <si>
    <t>1/039759</t>
  </si>
  <si>
    <t>2/034725</t>
  </si>
  <si>
    <t>1/039760</t>
  </si>
  <si>
    <t>2/034727</t>
  </si>
  <si>
    <t>1/039755</t>
  </si>
  <si>
    <t>MAUFFREY24</t>
  </si>
  <si>
    <t>ES 553 RM</t>
  </si>
  <si>
    <t>2/034728</t>
  </si>
  <si>
    <t>1/039762</t>
  </si>
  <si>
    <t>2/034729</t>
  </si>
  <si>
    <t>1/039764</t>
  </si>
  <si>
    <t>2/034732</t>
  </si>
  <si>
    <t>1/039768</t>
  </si>
  <si>
    <t>2/034734</t>
  </si>
  <si>
    <t>1/039770</t>
  </si>
  <si>
    <t>2/034735</t>
  </si>
  <si>
    <t>1/039769</t>
  </si>
  <si>
    <t>2/034736</t>
  </si>
  <si>
    <t>1/039771</t>
  </si>
  <si>
    <t>2/034738</t>
  </si>
  <si>
    <t>1/039774</t>
  </si>
  <si>
    <t>2/034740</t>
  </si>
  <si>
    <t>1/039776</t>
  </si>
  <si>
    <t>CLIENT</t>
  </si>
  <si>
    <t>PRODUIT</t>
  </si>
  <si>
    <t>N° VEHICULE</t>
  </si>
  <si>
    <t>EXUTOIRES</t>
  </si>
  <si>
    <t>CENTRE TRANSFERT</t>
  </si>
  <si>
    <t>LIBELLE EXUTOIRES</t>
  </si>
  <si>
    <t>LIBELLE CENTRE TRANSFERT</t>
  </si>
  <si>
    <t>BADGE</t>
  </si>
  <si>
    <t>40</t>
  </si>
  <si>
    <t>SANS OBJET</t>
  </si>
  <si>
    <t>60</t>
  </si>
  <si>
    <t>01</t>
  </si>
  <si>
    <t>22</t>
  </si>
  <si>
    <t>VP EVEN 2</t>
  </si>
  <si>
    <t>21</t>
  </si>
  <si>
    <t>SUEZJM0027</t>
  </si>
  <si>
    <t>85</t>
  </si>
  <si>
    <t>1</t>
  </si>
  <si>
    <t>BOUYER LEROUX</t>
  </si>
  <si>
    <t>35</t>
  </si>
  <si>
    <t>36</t>
  </si>
  <si>
    <t>90</t>
  </si>
  <si>
    <t>DOUE LA FONTAINE</t>
  </si>
  <si>
    <t>SUEZJML021</t>
  </si>
  <si>
    <t>VP 4159</t>
  </si>
  <si>
    <t>70</t>
  </si>
  <si>
    <t>4</t>
  </si>
  <si>
    <t>1.11 - NORSKE GOLBEY (F)</t>
  </si>
  <si>
    <t>SUEZNMP520</t>
  </si>
  <si>
    <t>75</t>
  </si>
  <si>
    <t>PEHD PP ENVIRONNEMENT(48)</t>
  </si>
  <si>
    <t>VP 3670</t>
  </si>
  <si>
    <t>91</t>
  </si>
  <si>
    <t>TIERCE</t>
  </si>
  <si>
    <t>77</t>
  </si>
  <si>
    <t>45</t>
  </si>
  <si>
    <t>FILMS MACHAON CHALON (51-F)</t>
  </si>
  <si>
    <t>VP 19007</t>
  </si>
  <si>
    <t>74</t>
  </si>
  <si>
    <t>19</t>
  </si>
  <si>
    <t>PET-C PLASTIPAK BEAUNE (21-FR)</t>
  </si>
  <si>
    <t>6</t>
  </si>
  <si>
    <t>ST LAMBERT DES LEVEES Bellevue</t>
  </si>
  <si>
    <t>78</t>
  </si>
  <si>
    <t>10</t>
  </si>
  <si>
    <t>ACIERS - CELSA FRANCE (64-FR)</t>
  </si>
  <si>
    <t>2</t>
  </si>
  <si>
    <t>SAVED</t>
  </si>
  <si>
    <t>SUEZJML019</t>
  </si>
  <si>
    <t>VP 3084</t>
  </si>
  <si>
    <t>LOUROUX-BECONNAIS</t>
  </si>
  <si>
    <t>72</t>
  </si>
  <si>
    <t>1.02/CARTONS SMURFIT SAILLAT</t>
  </si>
  <si>
    <t>20</t>
  </si>
  <si>
    <t>79</t>
  </si>
  <si>
    <t>32</t>
  </si>
  <si>
    <t>ELA 5.03 ESSITY HONDOUVILLE</t>
  </si>
  <si>
    <t>GILLES HEN</t>
  </si>
  <si>
    <t>GILLES H 1</t>
  </si>
  <si>
    <t>5</t>
  </si>
  <si>
    <t>MONTJEAN SUR LOIRE</t>
  </si>
  <si>
    <t>SHT 02</t>
  </si>
  <si>
    <t>86</t>
  </si>
  <si>
    <t>52</t>
  </si>
  <si>
    <t>GROS REFUS QDT SUEZ (49)</t>
  </si>
  <si>
    <t>50</t>
  </si>
  <si>
    <t>SUEZJML022</t>
  </si>
  <si>
    <t>VP 3769</t>
  </si>
  <si>
    <t>ALIANCE 5</t>
  </si>
  <si>
    <t>MOUFFREY13</t>
  </si>
  <si>
    <t>30</t>
  </si>
  <si>
    <t>3</t>
  </si>
  <si>
    <t>SEGRE-EN-ANJOU</t>
  </si>
  <si>
    <t>CLALSACE4</t>
  </si>
  <si>
    <t>76</t>
  </si>
  <si>
    <t>BOIN</t>
  </si>
  <si>
    <t>F-DEV FOUESNANT (29)</t>
  </si>
  <si>
    <t>71</t>
  </si>
  <si>
    <t>53</t>
  </si>
  <si>
    <t>1.02 PAPERS CATALUNYA VALLBONA</t>
  </si>
  <si>
    <t>98</t>
  </si>
  <si>
    <t>33</t>
  </si>
  <si>
    <t>CDT ECOSPHERE (50)</t>
  </si>
  <si>
    <t>CARTONS SMURFIT SAILLAT (87-F)</t>
  </si>
  <si>
    <t>ACIERS ZAROGOZA ESPAGNE 50</t>
  </si>
  <si>
    <t>MAUFFREY15</t>
  </si>
  <si>
    <t>CLALSACE11</t>
  </si>
  <si>
    <t>37</t>
  </si>
  <si>
    <t>16</t>
  </si>
  <si>
    <t>1.02 SAICA ZARAGOZA (ES)</t>
  </si>
  <si>
    <t>MAUFFREY14</t>
  </si>
  <si>
    <t>PET-C WELLMAN VERDUN (55-FR)</t>
  </si>
  <si>
    <t>44</t>
  </si>
  <si>
    <t>FILMS SIRPLASTE PORTO (P)</t>
  </si>
  <si>
    <t>GIACOMIN 1</t>
  </si>
  <si>
    <t>7</t>
  </si>
  <si>
    <t>CTR49</t>
  </si>
  <si>
    <t>ACIERS ARCELOR DUNKERQUE (59)</t>
  </si>
  <si>
    <t>02</t>
  </si>
  <si>
    <t>PENINSOUL (ES)</t>
  </si>
  <si>
    <t>34</t>
  </si>
  <si>
    <t>CDT ARC-EN-CIEL (44)</t>
  </si>
  <si>
    <t>VP 3371</t>
  </si>
  <si>
    <t>87</t>
  </si>
  <si>
    <t>55</t>
  </si>
  <si>
    <t>AVRILLE (platin AFM RECYCLAGE)</t>
  </si>
  <si>
    <t>GEODIS 06</t>
  </si>
  <si>
    <t>COQUELLE 5</t>
  </si>
  <si>
    <t>ALSACE 14</t>
  </si>
  <si>
    <t>TRANSORLOY</t>
  </si>
  <si>
    <t>25</t>
  </si>
  <si>
    <t>PET-C FR. PLAST. PONT STE MAX</t>
  </si>
  <si>
    <t>80</t>
  </si>
  <si>
    <t>31</t>
  </si>
  <si>
    <t>ALU - REGEAL COMPIEGNE (60-FR)</t>
  </si>
  <si>
    <t>VP 3668</t>
  </si>
  <si>
    <t>VP 3197</t>
  </si>
  <si>
    <t>GIACOMIN4</t>
  </si>
  <si>
    <t>CHARPENTIE</t>
  </si>
  <si>
    <t>56</t>
  </si>
  <si>
    <t>CDT LE MANS (72)</t>
  </si>
  <si>
    <t>MAUFFREY21</t>
  </si>
  <si>
    <t>MAUFFREY23</t>
  </si>
  <si>
    <t>2/034756</t>
  </si>
  <si>
    <t>1/039791</t>
  </si>
  <si>
    <t>2/034762</t>
  </si>
  <si>
    <t>2/034761</t>
  </si>
  <si>
    <t>2/034765</t>
  </si>
  <si>
    <t>1/039796</t>
  </si>
  <si>
    <t>MAUFFREY 22</t>
  </si>
  <si>
    <t>2/034766</t>
  </si>
  <si>
    <t>1/039799</t>
  </si>
  <si>
    <t>2/034767</t>
  </si>
  <si>
    <t>1/039797</t>
  </si>
  <si>
    <t>2/034769</t>
  </si>
  <si>
    <t>1/039800</t>
  </si>
  <si>
    <t>2/034775</t>
  </si>
  <si>
    <t>1/039808</t>
  </si>
  <si>
    <t>2/034786</t>
  </si>
  <si>
    <t>1/039822</t>
  </si>
  <si>
    <t>CL NORD 57</t>
  </si>
  <si>
    <t>FR 463 FL</t>
  </si>
  <si>
    <t>2/034790</t>
  </si>
  <si>
    <t>1/039825</t>
  </si>
  <si>
    <t>2/034798</t>
  </si>
  <si>
    <t>1/039821</t>
  </si>
  <si>
    <t>MAUFFREY26</t>
  </si>
  <si>
    <t>EL 384 TM</t>
  </si>
  <si>
    <t>1/039842</t>
  </si>
  <si>
    <t>2/034771</t>
  </si>
  <si>
    <t>2/034802</t>
  </si>
  <si>
    <t>1/039816</t>
  </si>
  <si>
    <t>2/034808</t>
  </si>
  <si>
    <t>1/039847</t>
  </si>
  <si>
    <t>2/034811</t>
  </si>
  <si>
    <t>1/039849</t>
  </si>
  <si>
    <t>2/034813</t>
  </si>
  <si>
    <t>1/039833</t>
  </si>
  <si>
    <t>ALSACE 20</t>
  </si>
  <si>
    <t>EK 035 CZ</t>
  </si>
  <si>
    <t>2/034815</t>
  </si>
  <si>
    <t>1/039819</t>
  </si>
  <si>
    <t>MAUFFREY25</t>
  </si>
  <si>
    <t>DH 318 ZF</t>
  </si>
  <si>
    <t>2/034816</t>
  </si>
  <si>
    <t>1/039850</t>
  </si>
  <si>
    <t>2/034818</t>
  </si>
  <si>
    <t>1/039854</t>
  </si>
  <si>
    <t>2/034822</t>
  </si>
  <si>
    <t>1/039856</t>
  </si>
  <si>
    <t>2/034824</t>
  </si>
  <si>
    <t>1/039855</t>
  </si>
  <si>
    <t>MAUFFREY28</t>
  </si>
  <si>
    <t>CZ 320 TH</t>
  </si>
  <si>
    <t>2/034825</t>
  </si>
  <si>
    <t>1/039860</t>
  </si>
  <si>
    <t>2/034826</t>
  </si>
  <si>
    <t>1/039859</t>
  </si>
  <si>
    <t>1/039863</t>
  </si>
  <si>
    <t>2/034817</t>
  </si>
  <si>
    <t>2/034835</t>
  </si>
  <si>
    <t>14:36</t>
  </si>
  <si>
    <t>1/039864</t>
  </si>
  <si>
    <t>LOGISTICS 3</t>
  </si>
  <si>
    <t>FL 565 WB</t>
  </si>
  <si>
    <t>2/034837</t>
  </si>
  <si>
    <t>1/039874</t>
  </si>
  <si>
    <t>2/034839</t>
  </si>
  <si>
    <t>1/039872</t>
  </si>
  <si>
    <t>ALLIANCE 5</t>
  </si>
  <si>
    <t>2/034840</t>
  </si>
  <si>
    <t>1/039877</t>
  </si>
  <si>
    <t>2/034842</t>
  </si>
  <si>
    <t>1/039875</t>
  </si>
  <si>
    <t>EMBALLAGES</t>
  </si>
  <si>
    <t>2/034856</t>
  </si>
  <si>
    <t>1/039892</t>
  </si>
  <si>
    <t>2/034859</t>
  </si>
  <si>
    <t>1/039893</t>
  </si>
  <si>
    <t>2/034861</t>
  </si>
  <si>
    <t>1/039895</t>
  </si>
  <si>
    <t>1/039941</t>
  </si>
  <si>
    <t>2/034862</t>
  </si>
  <si>
    <t>2/034871</t>
  </si>
  <si>
    <t>1/039907</t>
  </si>
  <si>
    <t>2/034875</t>
  </si>
  <si>
    <t>1/039908</t>
  </si>
  <si>
    <t>2/034874</t>
  </si>
  <si>
    <t>1/039909</t>
  </si>
  <si>
    <t>2/034879</t>
  </si>
  <si>
    <t>1/039911</t>
  </si>
  <si>
    <t>2/034900</t>
  </si>
  <si>
    <t>1/039916</t>
  </si>
  <si>
    <t>VICAR</t>
  </si>
  <si>
    <t>EN 324 KK</t>
  </si>
  <si>
    <t>2/034896</t>
  </si>
  <si>
    <t>1/039921</t>
  </si>
  <si>
    <t>2/034908</t>
  </si>
  <si>
    <t>1/039925</t>
  </si>
  <si>
    <t>LUKMAZ 1</t>
  </si>
  <si>
    <t>WY 447 AL</t>
  </si>
  <si>
    <t>2/034893</t>
  </si>
  <si>
    <t>1/039934</t>
  </si>
  <si>
    <t>2/034904</t>
  </si>
  <si>
    <t>1/039937</t>
  </si>
  <si>
    <t>2/034902</t>
  </si>
  <si>
    <t>1/039939</t>
  </si>
  <si>
    <t>1/039956</t>
  </si>
  <si>
    <t>12:51</t>
  </si>
  <si>
    <t>2/034906</t>
  </si>
  <si>
    <t>2/034913</t>
  </si>
  <si>
    <t>1/039944</t>
  </si>
  <si>
    <t>TSL</t>
  </si>
  <si>
    <t>DK 730 JB</t>
  </si>
  <si>
    <t>14:46</t>
  </si>
  <si>
    <t>2/034909</t>
  </si>
  <si>
    <t>1/039947</t>
  </si>
  <si>
    <t>2/034914</t>
  </si>
  <si>
    <t>1/039952</t>
  </si>
  <si>
    <t>2/034919</t>
  </si>
  <si>
    <t>1/039953</t>
  </si>
  <si>
    <t>2/034918</t>
  </si>
  <si>
    <t>1/039955</t>
  </si>
  <si>
    <t>2/034921</t>
  </si>
  <si>
    <t>1/039957</t>
  </si>
  <si>
    <t>2/034924</t>
  </si>
  <si>
    <t>1/039959</t>
  </si>
  <si>
    <t>2/034925</t>
  </si>
  <si>
    <t>1/039961</t>
  </si>
  <si>
    <t>2/034930</t>
  </si>
  <si>
    <t>1/039962</t>
  </si>
  <si>
    <t>2/034931</t>
  </si>
  <si>
    <t>1/039966</t>
  </si>
  <si>
    <t>2/034937</t>
  </si>
  <si>
    <t>1/039974</t>
  </si>
  <si>
    <t>2/034941</t>
  </si>
  <si>
    <t>1/039978</t>
  </si>
  <si>
    <t>2/034956</t>
  </si>
  <si>
    <t>1/039983</t>
  </si>
  <si>
    <t>VP 3697 PAV ALM</t>
  </si>
  <si>
    <t>VP 3697</t>
  </si>
  <si>
    <t>EK-331-DT</t>
  </si>
  <si>
    <t>2/034950</t>
  </si>
  <si>
    <t>1/039985</t>
  </si>
  <si>
    <t>07:52</t>
  </si>
  <si>
    <t>2/034951</t>
  </si>
  <si>
    <t>1/039986</t>
  </si>
  <si>
    <t>2/034952</t>
  </si>
  <si>
    <t>1/039987</t>
  </si>
  <si>
    <t>2/034954</t>
  </si>
  <si>
    <t>1/039990</t>
  </si>
  <si>
    <t>1/040026</t>
  </si>
  <si>
    <t>2/034955</t>
  </si>
  <si>
    <t>08:36</t>
  </si>
  <si>
    <t>2/034957</t>
  </si>
  <si>
    <t>1/039992</t>
  </si>
  <si>
    <t>2/034963</t>
  </si>
  <si>
    <t>1/039997</t>
  </si>
  <si>
    <t>2/034965</t>
  </si>
  <si>
    <t>1/039999</t>
  </si>
  <si>
    <t>2/034967</t>
  </si>
  <si>
    <t>1/040000</t>
  </si>
  <si>
    <t>2/034979</t>
  </si>
  <si>
    <t>1/040001</t>
  </si>
  <si>
    <t>2/034989</t>
  </si>
  <si>
    <t>1/040002</t>
  </si>
  <si>
    <t>SNN 7</t>
  </si>
  <si>
    <t>FL 504 KA</t>
  </si>
  <si>
    <t>COBIGO</t>
  </si>
  <si>
    <t>FX 266 GV</t>
  </si>
  <si>
    <t>2/034976</t>
  </si>
  <si>
    <t>1/040003</t>
  </si>
  <si>
    <t>2/034970</t>
  </si>
  <si>
    <t>1/040005</t>
  </si>
  <si>
    <t>2/034971</t>
  </si>
  <si>
    <t>1/040006</t>
  </si>
  <si>
    <t>2/034972</t>
  </si>
  <si>
    <t>1/040009</t>
  </si>
  <si>
    <t>2/034973</t>
  </si>
  <si>
    <t>1/040008</t>
  </si>
  <si>
    <t>ALM R166</t>
  </si>
  <si>
    <t>EQ-095-MH</t>
  </si>
  <si>
    <t>2/034974</t>
  </si>
  <si>
    <t>1/040010</t>
  </si>
  <si>
    <t>2/034977</t>
  </si>
  <si>
    <t>1/040011</t>
  </si>
  <si>
    <t>2/034978</t>
  </si>
  <si>
    <t>1/040012</t>
  </si>
  <si>
    <t>2/034980</t>
  </si>
  <si>
    <t>1/040013</t>
  </si>
  <si>
    <t>2/034981</t>
  </si>
  <si>
    <t>1/040014</t>
  </si>
  <si>
    <t>2/034982</t>
  </si>
  <si>
    <t>1/040015</t>
  </si>
  <si>
    <t>2/034983</t>
  </si>
  <si>
    <t>1/040016</t>
  </si>
  <si>
    <t>2/034984</t>
  </si>
  <si>
    <t>1/040017</t>
  </si>
  <si>
    <t>2/034985</t>
  </si>
  <si>
    <t>1/040018</t>
  </si>
  <si>
    <t>2/034988</t>
  </si>
  <si>
    <t>1/040019</t>
  </si>
  <si>
    <t>2/034990</t>
  </si>
  <si>
    <t>1/040021</t>
  </si>
  <si>
    <t>2/034991</t>
  </si>
  <si>
    <t>1/040022</t>
  </si>
  <si>
    <t>2/034986</t>
  </si>
  <si>
    <t>1/040023</t>
  </si>
  <si>
    <t>2/034998</t>
  </si>
  <si>
    <t>1/040025</t>
  </si>
  <si>
    <t>2/035001</t>
  </si>
  <si>
    <t>1/040032</t>
  </si>
  <si>
    <t>2/034999</t>
  </si>
  <si>
    <t>1/040034</t>
  </si>
  <si>
    <t>13:24</t>
  </si>
  <si>
    <t>2/035002</t>
  </si>
  <si>
    <t>1/040036</t>
  </si>
  <si>
    <t>13:34</t>
  </si>
  <si>
    <t>2/035003</t>
  </si>
  <si>
    <t>1/040037</t>
  </si>
  <si>
    <t>2/035004</t>
  </si>
  <si>
    <t>1/040038</t>
  </si>
  <si>
    <t>2/035006</t>
  </si>
  <si>
    <t>1/040039</t>
  </si>
  <si>
    <t>2/035005</t>
  </si>
  <si>
    <t>1/040040</t>
  </si>
  <si>
    <t>2/035012</t>
  </si>
  <si>
    <t>1/040047</t>
  </si>
  <si>
    <t>15:02</t>
  </si>
  <si>
    <t>2/035013</t>
  </si>
  <si>
    <t>14:50</t>
  </si>
  <si>
    <t>1/040048</t>
  </si>
  <si>
    <t>2/035015</t>
  </si>
  <si>
    <t>1/040049</t>
  </si>
  <si>
    <t>2/035019</t>
  </si>
  <si>
    <t>1/040050</t>
  </si>
  <si>
    <t>1/040058</t>
  </si>
  <si>
    <t>2/035016</t>
  </si>
  <si>
    <t>2/035020</t>
  </si>
  <si>
    <t>1/040054</t>
  </si>
  <si>
    <t>2/035027</t>
  </si>
  <si>
    <t>1/040053</t>
  </si>
  <si>
    <t>MOREAU</t>
  </si>
  <si>
    <t>FC 093 MW</t>
  </si>
  <si>
    <t>2/035021</t>
  </si>
  <si>
    <t>1/040055</t>
  </si>
  <si>
    <t>2/035022</t>
  </si>
  <si>
    <t>1/040056</t>
  </si>
  <si>
    <t>2/035034</t>
  </si>
  <si>
    <t>1/040057</t>
  </si>
  <si>
    <t>GIACOMIN5</t>
  </si>
  <si>
    <t>CC 847 QB</t>
  </si>
  <si>
    <t>2/035023</t>
  </si>
  <si>
    <t>1/040059</t>
  </si>
  <si>
    <t>2/035029</t>
  </si>
  <si>
    <t>1/040064</t>
  </si>
  <si>
    <t>2/035037</t>
  </si>
  <si>
    <t>1/040065</t>
  </si>
  <si>
    <t>2/035031</t>
  </si>
  <si>
    <t>1/040069</t>
  </si>
  <si>
    <t>17:38</t>
  </si>
  <si>
    <t>2/035032</t>
  </si>
  <si>
    <t>1/040070</t>
  </si>
  <si>
    <t>2/035036</t>
  </si>
  <si>
    <t>1/040072</t>
  </si>
  <si>
    <t>2/035041</t>
  </si>
  <si>
    <t>1/040073</t>
  </si>
  <si>
    <t>2/035040</t>
  </si>
  <si>
    <t>1/040075</t>
  </si>
  <si>
    <t>2/035042</t>
  </si>
  <si>
    <t>1/040076</t>
  </si>
  <si>
    <t>2/035043</t>
  </si>
  <si>
    <t>1/040077</t>
  </si>
  <si>
    <t>2/035044</t>
  </si>
  <si>
    <t>1/040078</t>
  </si>
  <si>
    <t>2/035046</t>
  </si>
  <si>
    <t>1/040080</t>
  </si>
  <si>
    <t>00:12</t>
  </si>
  <si>
    <t>2/035047</t>
  </si>
  <si>
    <t>00:07</t>
  </si>
  <si>
    <t>1/040081</t>
  </si>
  <si>
    <t>2/035048</t>
  </si>
  <si>
    <t>1/040082</t>
  </si>
  <si>
    <t>2/035049</t>
  </si>
  <si>
    <t>1/040083</t>
  </si>
  <si>
    <t>2/035061</t>
  </si>
  <si>
    <t>1/040085</t>
  </si>
  <si>
    <t>MAUFFREY29</t>
  </si>
  <si>
    <t>FG 358 TS</t>
  </si>
  <si>
    <t>07:32</t>
  </si>
  <si>
    <t>2/035052</t>
  </si>
  <si>
    <t>2/035051</t>
  </si>
  <si>
    <t>2/035056</t>
  </si>
  <si>
    <t>1/040090</t>
  </si>
  <si>
    <t>2/035058</t>
  </si>
  <si>
    <t>1/040091</t>
  </si>
  <si>
    <t>1/040118</t>
  </si>
  <si>
    <t>2/035059</t>
  </si>
  <si>
    <t>2/035079</t>
  </si>
  <si>
    <t>1/040093</t>
  </si>
  <si>
    <t>TSL 03</t>
  </si>
  <si>
    <t>CQ 803 FS</t>
  </si>
  <si>
    <t>2/035060</t>
  </si>
  <si>
    <t>1/040094</t>
  </si>
  <si>
    <t>2/035062</t>
  </si>
  <si>
    <t>1/040097</t>
  </si>
  <si>
    <t>2/035070</t>
  </si>
  <si>
    <t>1/040098</t>
  </si>
  <si>
    <t>2/035067</t>
  </si>
  <si>
    <t>1/040100</t>
  </si>
  <si>
    <t>2/035071</t>
  </si>
  <si>
    <t>1/040102</t>
  </si>
  <si>
    <t>2/035069</t>
  </si>
  <si>
    <t>1/040103</t>
  </si>
  <si>
    <t>2/035075</t>
  </si>
  <si>
    <t>1/040104</t>
  </si>
  <si>
    <t>2/035072</t>
  </si>
  <si>
    <t>1/040105</t>
  </si>
  <si>
    <t>2/035076</t>
  </si>
  <si>
    <t>1/040109</t>
  </si>
  <si>
    <t>2/035078</t>
  </si>
  <si>
    <t>1/040114</t>
  </si>
  <si>
    <t>2/035080</t>
  </si>
  <si>
    <t>1/040115</t>
  </si>
  <si>
    <t>2/035083</t>
  </si>
  <si>
    <t>1/040117</t>
  </si>
  <si>
    <t>2/035101</t>
  </si>
  <si>
    <t>1/040120</t>
  </si>
  <si>
    <t>2/035086</t>
  </si>
  <si>
    <t>1/040121</t>
  </si>
  <si>
    <t>2/035088</t>
  </si>
  <si>
    <t>1/040122</t>
  </si>
  <si>
    <t>2/035089</t>
  </si>
  <si>
    <t>1/040123</t>
  </si>
  <si>
    <t>2/035096</t>
  </si>
  <si>
    <t>1/040126</t>
  </si>
  <si>
    <t>2/035094</t>
  </si>
  <si>
    <t>1/040127</t>
  </si>
  <si>
    <t>1/040149</t>
  </si>
  <si>
    <t>2/035093</t>
  </si>
  <si>
    <t>2/035098</t>
  </si>
  <si>
    <t>1/040130</t>
  </si>
  <si>
    <t>2/035100</t>
  </si>
  <si>
    <t>1/040131</t>
  </si>
  <si>
    <t>2/035105</t>
  </si>
  <si>
    <t>1/040132</t>
  </si>
  <si>
    <t>2/035102</t>
  </si>
  <si>
    <t>1/040134</t>
  </si>
  <si>
    <t>2/035106</t>
  </si>
  <si>
    <t>1/040137</t>
  </si>
  <si>
    <t>2/035107</t>
  </si>
  <si>
    <t>1/040139</t>
  </si>
  <si>
    <t>12:50</t>
  </si>
  <si>
    <t>2/035110</t>
  </si>
  <si>
    <t>1/040140</t>
  </si>
  <si>
    <t>2/035113</t>
  </si>
  <si>
    <t>1/040144</t>
  </si>
  <si>
    <t>2/035114</t>
  </si>
  <si>
    <t>1/040145</t>
  </si>
  <si>
    <t>2/035118</t>
  </si>
  <si>
    <t>1/040146</t>
  </si>
  <si>
    <t>HENRIOT</t>
  </si>
  <si>
    <t>GC 628 JB</t>
  </si>
  <si>
    <t>2/035119</t>
  </si>
  <si>
    <t>1/040151</t>
  </si>
  <si>
    <t>2/035121</t>
  </si>
  <si>
    <t>1/040152</t>
  </si>
  <si>
    <t>2/035120</t>
  </si>
  <si>
    <t>1/040153</t>
  </si>
  <si>
    <t>2/035124</t>
  </si>
  <si>
    <t>1/040156</t>
  </si>
  <si>
    <t>2/035129</t>
  </si>
  <si>
    <t>1/040157</t>
  </si>
  <si>
    <t>2/035125</t>
  </si>
  <si>
    <t>1/040158</t>
  </si>
  <si>
    <t>2/035126</t>
  </si>
  <si>
    <t>1/040159</t>
  </si>
  <si>
    <t>2/035127</t>
  </si>
  <si>
    <t>1/040160</t>
  </si>
  <si>
    <t>2/035128</t>
  </si>
  <si>
    <t>1/040162</t>
  </si>
  <si>
    <t>2/035138</t>
  </si>
  <si>
    <t>1/040165</t>
  </si>
  <si>
    <t>MAUFFREY 25</t>
  </si>
  <si>
    <t>2/035134</t>
  </si>
  <si>
    <t>17:28</t>
  </si>
  <si>
    <t>1/040169</t>
  </si>
  <si>
    <t>2/035135</t>
  </si>
  <si>
    <t>1/040170</t>
  </si>
  <si>
    <t>2/035136</t>
  </si>
  <si>
    <t>1/040171</t>
  </si>
  <si>
    <t>2/035141</t>
  </si>
  <si>
    <t>1/040174</t>
  </si>
  <si>
    <t>2/035142</t>
  </si>
  <si>
    <t>1/040175</t>
  </si>
  <si>
    <t>2/035143</t>
  </si>
  <si>
    <t>1/040176</t>
  </si>
  <si>
    <t>TYPE</t>
  </si>
  <si>
    <t>MULTIMATERIAUX</t>
  </si>
  <si>
    <t>SANS TRI</t>
  </si>
  <si>
    <t>SORTIE</t>
  </si>
  <si>
    <t>Somme EMBALLAGES</t>
  </si>
  <si>
    <t>Somme MULTIMATERIAUX</t>
  </si>
  <si>
    <t>Somme SANS TRI</t>
  </si>
  <si>
    <t>Somme SORTIE</t>
  </si>
  <si>
    <t>VALORISABLES</t>
  </si>
  <si>
    <t>FIBREUX</t>
  </si>
  <si>
    <t>PLATIQUES</t>
  </si>
  <si>
    <t>FLUX DEV</t>
  </si>
  <si>
    <t>METAUX</t>
  </si>
  <si>
    <t>NON VALORISABLE</t>
  </si>
  <si>
    <t>REFUS</t>
  </si>
  <si>
    <t>EMR - Cartonnettes</t>
  </si>
  <si>
    <t>Gros de magasin (&lt; 120 mm)</t>
  </si>
  <si>
    <t>PET C Bout / flacons</t>
  </si>
  <si>
    <t>PEHD Bout / flacons</t>
  </si>
  <si>
    <t>Pots et Barquettes PE/PP</t>
  </si>
  <si>
    <t>PET Couleur Bout / flacons</t>
  </si>
  <si>
    <t>PS + XPS (Flux dév)</t>
  </si>
  <si>
    <t>Barquettes mono et multi PET clair et foncé (Flux dev)</t>
  </si>
  <si>
    <t>PSE (Flux développement)</t>
  </si>
  <si>
    <t>ACIER IMBRIQUES (attention)</t>
  </si>
  <si>
    <t>ALUS souples et fins</t>
  </si>
  <si>
    <t>Films refusés (PP, composites…)</t>
  </si>
  <si>
    <t>Pots Barquettes refusés (Noires, Barquettes multicouche, PVC)</t>
  </si>
  <si>
    <t>Autres refus</t>
  </si>
  <si>
    <t>Fines &lt;50mm</t>
  </si>
  <si>
    <t>VALORISABLE</t>
  </si>
  <si>
    <t>PLASTIQUES</t>
  </si>
  <si>
    <t>3R MULTI</t>
  </si>
  <si>
    <t>3R D'ANJOU SSS + SLB EMBALLAGE</t>
  </si>
  <si>
    <t>ABC</t>
  </si>
  <si>
    <t>SMIPE - EMBALLAGE</t>
  </si>
  <si>
    <t>SAUMUR VAL DE LOIRE - EMBALLAGE</t>
  </si>
  <si>
    <t>Anjou Bleu Communauté - Emballages</t>
  </si>
  <si>
    <t>BAUGEOIS VALLEE - MULTIMATERIAUX</t>
  </si>
  <si>
    <t>ANGERS LOIRE METROPOLE - MULTIMATERIAUX</t>
  </si>
  <si>
    <t>3R D'ANJOU TIERCE - MULTIMATERIAUX</t>
  </si>
  <si>
    <t>2/035145</t>
  </si>
  <si>
    <t>1/040177</t>
  </si>
  <si>
    <t>2/035146</t>
  </si>
  <si>
    <t>1/040178</t>
  </si>
  <si>
    <t>2/035147</t>
  </si>
  <si>
    <t>1/040179</t>
  </si>
  <si>
    <t>19:06</t>
  </si>
  <si>
    <t>2/035148</t>
  </si>
  <si>
    <t>1/040180</t>
  </si>
  <si>
    <t>2/035152</t>
  </si>
  <si>
    <t>2/035151</t>
  </si>
  <si>
    <t>2/035155</t>
  </si>
  <si>
    <t>2/035153</t>
  </si>
  <si>
    <t>2/035160</t>
  </si>
  <si>
    <t>07:12</t>
  </si>
  <si>
    <t>1/040183</t>
  </si>
  <si>
    <t>BT 01</t>
  </si>
  <si>
    <t>DM-012-ZX</t>
  </si>
  <si>
    <t>2/035167</t>
  </si>
  <si>
    <t>1/040194</t>
  </si>
  <si>
    <t>1/040211</t>
  </si>
  <si>
    <t>2/035158</t>
  </si>
  <si>
    <t>SPT</t>
  </si>
  <si>
    <t>ES 622 AJ</t>
  </si>
  <si>
    <t>2/035179</t>
  </si>
  <si>
    <t>1/040203</t>
  </si>
  <si>
    <t>2/035185</t>
  </si>
  <si>
    <t>2/035168</t>
  </si>
  <si>
    <t>COQUELLE10</t>
  </si>
  <si>
    <t>EZ 597 DV</t>
  </si>
  <si>
    <t>2/035189</t>
  </si>
  <si>
    <t>1/040217</t>
  </si>
  <si>
    <t>2/035194</t>
  </si>
  <si>
    <t>1/040222</t>
  </si>
  <si>
    <t>2/035196</t>
  </si>
  <si>
    <t>1/040221</t>
  </si>
  <si>
    <t>2/035197</t>
  </si>
  <si>
    <t>1/040224</t>
  </si>
  <si>
    <t>12:37</t>
  </si>
  <si>
    <t>2/035201</t>
  </si>
  <si>
    <t>1/040197</t>
  </si>
  <si>
    <t>SEMAE 6</t>
  </si>
  <si>
    <t>2/035203</t>
  </si>
  <si>
    <t>1/040234</t>
  </si>
  <si>
    <t>2/035205</t>
  </si>
  <si>
    <t>1/040236</t>
  </si>
  <si>
    <t>2/035210</t>
  </si>
  <si>
    <t>1/040227</t>
  </si>
  <si>
    <t>TRANSMAIA 3</t>
  </si>
  <si>
    <t>TRANSMAIA3</t>
  </si>
  <si>
    <t>LE 3473</t>
  </si>
  <si>
    <t>2/035211</t>
  </si>
  <si>
    <t>1/040243</t>
  </si>
  <si>
    <t>2/035212</t>
  </si>
  <si>
    <t>1/040244</t>
  </si>
  <si>
    <t>2/035215</t>
  </si>
  <si>
    <t>17:04</t>
  </si>
  <si>
    <t>1/040246</t>
  </si>
  <si>
    <t>2/035227</t>
  </si>
  <si>
    <t>1/040256</t>
  </si>
  <si>
    <t>2/035232</t>
  </si>
  <si>
    <t>1/040260</t>
  </si>
  <si>
    <t>2/035236</t>
  </si>
  <si>
    <t>1/040265</t>
  </si>
  <si>
    <t>VP 3662 PAV ALM</t>
  </si>
  <si>
    <t>2/035237</t>
  </si>
  <si>
    <t>1/040264</t>
  </si>
  <si>
    <t>08:01</t>
  </si>
  <si>
    <t>2/035242</t>
  </si>
  <si>
    <t>1/040267</t>
  </si>
  <si>
    <t>2/035245</t>
  </si>
  <si>
    <t>1/040274</t>
  </si>
  <si>
    <t>PAPREC 6</t>
  </si>
  <si>
    <t>PAPREC 06</t>
  </si>
  <si>
    <t>CK-376-LT</t>
  </si>
  <si>
    <t>2/035253</t>
  </si>
  <si>
    <t>1/040284</t>
  </si>
  <si>
    <t>2/035258</t>
  </si>
  <si>
    <t>1/040287</t>
  </si>
  <si>
    <t>2/035260</t>
  </si>
  <si>
    <t>1/040289</t>
  </si>
  <si>
    <t>1/040311</t>
  </si>
  <si>
    <t>2/035239</t>
  </si>
  <si>
    <t>2/035277</t>
  </si>
  <si>
    <t>1/040308</t>
  </si>
  <si>
    <t>2/035278</t>
  </si>
  <si>
    <t>1/040288</t>
  </si>
  <si>
    <t>GEODIS 08</t>
  </si>
  <si>
    <t>GIODIS 08</t>
  </si>
  <si>
    <t>DZ 912 WE</t>
  </si>
  <si>
    <t>2/035280</t>
  </si>
  <si>
    <t>1/040304</t>
  </si>
  <si>
    <t>2/035281</t>
  </si>
  <si>
    <t>1/040309</t>
  </si>
  <si>
    <t>2/035288</t>
  </si>
  <si>
    <t>1/040318</t>
  </si>
  <si>
    <t>12:53</t>
  </si>
  <si>
    <t>2/035294</t>
  </si>
  <si>
    <t>1/040310</t>
  </si>
  <si>
    <t>2/035299</t>
  </si>
  <si>
    <t>1/040329</t>
  </si>
  <si>
    <t>2/035306</t>
  </si>
  <si>
    <t>1/040327</t>
  </si>
  <si>
    <t>MARTI 3</t>
  </si>
  <si>
    <t>R 3271 BCY</t>
  </si>
  <si>
    <t>1/040340</t>
  </si>
  <si>
    <t>2/035290</t>
  </si>
  <si>
    <t>2/035308</t>
  </si>
  <si>
    <t>1/040338</t>
  </si>
  <si>
    <t>2/035309</t>
  </si>
  <si>
    <t>1/040341</t>
  </si>
  <si>
    <t>17:17</t>
  </si>
  <si>
    <t>2/035312</t>
  </si>
  <si>
    <t>1/040344</t>
  </si>
  <si>
    <t>2/035313</t>
  </si>
  <si>
    <t>1/040342</t>
  </si>
  <si>
    <t>MAUFFREY 33</t>
  </si>
  <si>
    <t>MAUFFREY33</t>
  </si>
  <si>
    <t>FZ 291 QJ</t>
  </si>
  <si>
    <t>3R EMB</t>
  </si>
  <si>
    <t>janvier</t>
  </si>
  <si>
    <t>février</t>
  </si>
  <si>
    <t>2/035332</t>
  </si>
  <si>
    <t>07:00</t>
  </si>
  <si>
    <t>1/040361</t>
  </si>
  <si>
    <t>2/035336</t>
  </si>
  <si>
    <t>1/040362</t>
  </si>
  <si>
    <t>2/035346</t>
  </si>
  <si>
    <t>1/040375</t>
  </si>
  <si>
    <t>2/035348</t>
  </si>
  <si>
    <t>1/040377</t>
  </si>
  <si>
    <t>2/035359</t>
  </si>
  <si>
    <t>2/035353</t>
  </si>
  <si>
    <t>2/035366</t>
  </si>
  <si>
    <t>1/040380</t>
  </si>
  <si>
    <t>1/040392</t>
  </si>
  <si>
    <t>2/035335</t>
  </si>
  <si>
    <t>2/035369</t>
  </si>
  <si>
    <t>1/040394</t>
  </si>
  <si>
    <t>2/035373</t>
  </si>
  <si>
    <t>1/040399</t>
  </si>
  <si>
    <t>2/035374</t>
  </si>
  <si>
    <t>1/040398</t>
  </si>
  <si>
    <t>2/035375</t>
  </si>
  <si>
    <t>1/040400</t>
  </si>
  <si>
    <t>2/035376</t>
  </si>
  <si>
    <t>1/040401</t>
  </si>
  <si>
    <t>2/035377</t>
  </si>
  <si>
    <t>1/040402</t>
  </si>
  <si>
    <t>2/035378</t>
  </si>
  <si>
    <t>1/040403</t>
  </si>
  <si>
    <t>2/035381</t>
  </si>
  <si>
    <t>1/040379</t>
  </si>
  <si>
    <t>BERTHELARD</t>
  </si>
  <si>
    <t>BJ 473 BX</t>
  </si>
  <si>
    <t>2/035382</t>
  </si>
  <si>
    <t>1/040405</t>
  </si>
  <si>
    <t>2/035383</t>
  </si>
  <si>
    <t>1/040391</t>
  </si>
  <si>
    <t>LAVILAINOISE</t>
  </si>
  <si>
    <t>LAVILAINOI</t>
  </si>
  <si>
    <t>ER 843 VD</t>
  </si>
  <si>
    <t>2/035384</t>
  </si>
  <si>
    <t>1/040407</t>
  </si>
  <si>
    <t>2/035385</t>
  </si>
  <si>
    <t>1/040408</t>
  </si>
  <si>
    <t>PAPREC 15</t>
  </si>
  <si>
    <t>EZ-802-DX</t>
  </si>
  <si>
    <t>2/035389</t>
  </si>
  <si>
    <t>1/040396</t>
  </si>
  <si>
    <t>XPO</t>
  </si>
  <si>
    <t>FZ 1130 Y</t>
  </si>
  <si>
    <t>2/035391</t>
  </si>
  <si>
    <t>1/040414</t>
  </si>
  <si>
    <t>2/035393</t>
  </si>
  <si>
    <t>1/040416</t>
  </si>
  <si>
    <t>2/035398</t>
  </si>
  <si>
    <t>1/040420</t>
  </si>
  <si>
    <t>1/040422</t>
  </si>
  <si>
    <t>2/035372</t>
  </si>
  <si>
    <t>2/035399</t>
  </si>
  <si>
    <t>1/040423</t>
  </si>
  <si>
    <t>2/035401</t>
  </si>
  <si>
    <t>1/040426</t>
  </si>
  <si>
    <t>2/035402</t>
  </si>
  <si>
    <t>1/040425</t>
  </si>
  <si>
    <t>16:42</t>
  </si>
  <si>
    <t>2/035403</t>
  </si>
  <si>
    <t>12:35</t>
  </si>
  <si>
    <t>1/040406</t>
  </si>
  <si>
    <t>ROUCOULET1</t>
  </si>
  <si>
    <t>EY 302 DQ</t>
  </si>
  <si>
    <t>2/035416</t>
  </si>
  <si>
    <t>1/040427</t>
  </si>
  <si>
    <t>MARTI 4</t>
  </si>
  <si>
    <t>R 1231BCX</t>
  </si>
  <si>
    <t>2/035418</t>
  </si>
  <si>
    <t>1/040441</t>
  </si>
  <si>
    <t>2/035419</t>
  </si>
  <si>
    <t>18:58</t>
  </si>
  <si>
    <t>1/040442</t>
  </si>
  <si>
    <t>2/035420</t>
  </si>
  <si>
    <t>1/040443</t>
  </si>
  <si>
    <t>19:15</t>
  </si>
  <si>
    <t>2/035421</t>
  </si>
  <si>
    <t>1/040444</t>
  </si>
  <si>
    <t>07:29</t>
  </si>
  <si>
    <t>2/035426</t>
  </si>
  <si>
    <t>1/040449</t>
  </si>
  <si>
    <t>2/035430</t>
  </si>
  <si>
    <t>1/040453</t>
  </si>
  <si>
    <t>2/035431</t>
  </si>
  <si>
    <t>07:07</t>
  </si>
  <si>
    <t>1/040450</t>
  </si>
  <si>
    <t>ALSACE 10</t>
  </si>
  <si>
    <t>ER 839 WK</t>
  </si>
  <si>
    <t>2/035432</t>
  </si>
  <si>
    <t>1/040455</t>
  </si>
  <si>
    <t>2/035433</t>
  </si>
  <si>
    <t>1/040456</t>
  </si>
  <si>
    <t>2/035434</t>
  </si>
  <si>
    <t>1/040457</t>
  </si>
  <si>
    <t>2/035435</t>
  </si>
  <si>
    <t>1/040458</t>
  </si>
  <si>
    <t>2/035437</t>
  </si>
  <si>
    <t>1/040459</t>
  </si>
  <si>
    <t>2/035438</t>
  </si>
  <si>
    <t>1/040460</t>
  </si>
  <si>
    <t>2/035439</t>
  </si>
  <si>
    <t>1/040462</t>
  </si>
  <si>
    <t>09:14</t>
  </si>
  <si>
    <t>2/035440</t>
  </si>
  <si>
    <t>1/040464</t>
  </si>
  <si>
    <t>2/035441</t>
  </si>
  <si>
    <t>1/040463</t>
  </si>
  <si>
    <t>2/035442</t>
  </si>
  <si>
    <t>1/040468</t>
  </si>
  <si>
    <t>2/035443</t>
  </si>
  <si>
    <t>1/040467</t>
  </si>
  <si>
    <t>2/035444</t>
  </si>
  <si>
    <t>1/040465</t>
  </si>
  <si>
    <t>2/035446</t>
  </si>
  <si>
    <t>1/040470</t>
  </si>
  <si>
    <t>2/035447</t>
  </si>
  <si>
    <t>1/040469</t>
  </si>
  <si>
    <t>2/035448</t>
  </si>
  <si>
    <t>1/040461</t>
  </si>
  <si>
    <t>MAUFFREY30</t>
  </si>
  <si>
    <t>CN 194 CZ</t>
  </si>
  <si>
    <t>2/035449</t>
  </si>
  <si>
    <t>1/040471</t>
  </si>
  <si>
    <t>2/035450</t>
  </si>
  <si>
    <t>1/040472</t>
  </si>
  <si>
    <t>2/035451</t>
  </si>
  <si>
    <t>1/040473</t>
  </si>
  <si>
    <t>2/035452</t>
  </si>
  <si>
    <t>1/040474</t>
  </si>
  <si>
    <t>2/035453</t>
  </si>
  <si>
    <t>1/040475</t>
  </si>
  <si>
    <t>2/035454</t>
  </si>
  <si>
    <t>1/040476</t>
  </si>
  <si>
    <t>2/035455</t>
  </si>
  <si>
    <t>1/040477</t>
  </si>
  <si>
    <t>2/035457</t>
  </si>
  <si>
    <t>1/040478</t>
  </si>
  <si>
    <t>2/035458</t>
  </si>
  <si>
    <t>1/040479</t>
  </si>
  <si>
    <t>2/035459</t>
  </si>
  <si>
    <t>1/040480</t>
  </si>
  <si>
    <t>2/035460</t>
  </si>
  <si>
    <t>1/040482</t>
  </si>
  <si>
    <t>2/035461</t>
  </si>
  <si>
    <t>1/040484</t>
  </si>
  <si>
    <t>2/035462</t>
  </si>
  <si>
    <t>1/040485</t>
  </si>
  <si>
    <t>1/040489</t>
  </si>
  <si>
    <t>2/035427</t>
  </si>
  <si>
    <t>2/035463</t>
  </si>
  <si>
    <t>1/040486</t>
  </si>
  <si>
    <t>2/035464</t>
  </si>
  <si>
    <t>1/040483</t>
  </si>
  <si>
    <t>2/035465</t>
  </si>
  <si>
    <t>1/040487</t>
  </si>
  <si>
    <t>2/035467</t>
  </si>
  <si>
    <t>1/040488</t>
  </si>
  <si>
    <t>2/035473</t>
  </si>
  <si>
    <t>1/040496</t>
  </si>
  <si>
    <t>2/035476</t>
  </si>
  <si>
    <t>1/040501</t>
  </si>
  <si>
    <t>2/035478</t>
  </si>
  <si>
    <t>1/040502</t>
  </si>
  <si>
    <t>13:58</t>
  </si>
  <si>
    <t>2/035479</t>
  </si>
  <si>
    <t>1/040503</t>
  </si>
  <si>
    <t>2/035480</t>
  </si>
  <si>
    <t>1/040499</t>
  </si>
  <si>
    <t>ALLIANCE11</t>
  </si>
  <si>
    <t>14:51</t>
  </si>
  <si>
    <t>2/035482</t>
  </si>
  <si>
    <t>1/040505</t>
  </si>
  <si>
    <t>2/035485</t>
  </si>
  <si>
    <t>1/040511</t>
  </si>
  <si>
    <t>2/035486</t>
  </si>
  <si>
    <t>1/040507</t>
  </si>
  <si>
    <t>2/035487</t>
  </si>
  <si>
    <t>1/040506</t>
  </si>
  <si>
    <t>IZARET 01</t>
  </si>
  <si>
    <t>GC 525 BT</t>
  </si>
  <si>
    <t>2/035489</t>
  </si>
  <si>
    <t>1/040513</t>
  </si>
  <si>
    <t>2/035490</t>
  </si>
  <si>
    <t>1/040514</t>
  </si>
  <si>
    <t>17:06</t>
  </si>
  <si>
    <t>2/035493</t>
  </si>
  <si>
    <t>1/040518</t>
  </si>
  <si>
    <t>2/035494</t>
  </si>
  <si>
    <t>1/040519</t>
  </si>
  <si>
    <t>2/035499</t>
  </si>
  <si>
    <t>1/040523</t>
  </si>
  <si>
    <t>2/035500</t>
  </si>
  <si>
    <t>1/040524</t>
  </si>
  <si>
    <t>2/035501</t>
  </si>
  <si>
    <t>1/040525</t>
  </si>
  <si>
    <t>2/035502</t>
  </si>
  <si>
    <t>18:04</t>
  </si>
  <si>
    <t>1/040526</t>
  </si>
  <si>
    <t>2/035504</t>
  </si>
  <si>
    <t>1/040527</t>
  </si>
  <si>
    <t>2/035505</t>
  </si>
  <si>
    <t>1/040528</t>
  </si>
  <si>
    <t>2/035506</t>
  </si>
  <si>
    <t>1/040529</t>
  </si>
  <si>
    <t>2/035507</t>
  </si>
  <si>
    <t>1/040530</t>
  </si>
  <si>
    <t>2/035508</t>
  </si>
  <si>
    <t>1/040531</t>
  </si>
  <si>
    <t>2/035509</t>
  </si>
  <si>
    <t>1/040532</t>
  </si>
  <si>
    <t>23:31</t>
  </si>
  <si>
    <t>2/035510</t>
  </si>
  <si>
    <t>23:27</t>
  </si>
  <si>
    <t>1/040533</t>
  </si>
  <si>
    <t>01:12</t>
  </si>
  <si>
    <t>2/035511</t>
  </si>
  <si>
    <t>00:31</t>
  </si>
  <si>
    <t>1/040534</t>
  </si>
  <si>
    <t>2/035512</t>
  </si>
  <si>
    <t>02:31</t>
  </si>
  <si>
    <t>1/040535</t>
  </si>
  <si>
    <t>02:40</t>
  </si>
  <si>
    <t>2/035513</t>
  </si>
  <si>
    <t>02:36</t>
  </si>
  <si>
    <t>1/040536</t>
  </si>
  <si>
    <t>2/035515</t>
  </si>
  <si>
    <t>1/040539</t>
  </si>
  <si>
    <t>2/035517</t>
  </si>
  <si>
    <t>1/040540</t>
  </si>
  <si>
    <t>2/035518</t>
  </si>
  <si>
    <t>2/035516</t>
  </si>
  <si>
    <t>2/035519</t>
  </si>
  <si>
    <t>06:40</t>
  </si>
  <si>
    <t>1/040537</t>
  </si>
  <si>
    <t>TSL 3</t>
  </si>
  <si>
    <t>2/035520</t>
  </si>
  <si>
    <t>1/040543</t>
  </si>
  <si>
    <t>2/035524</t>
  </si>
  <si>
    <t>1/040545</t>
  </si>
  <si>
    <t>2/035525</t>
  </si>
  <si>
    <t>1/040546</t>
  </si>
  <si>
    <t>2/035527</t>
  </si>
  <si>
    <t>1/040549</t>
  </si>
  <si>
    <t>2/035529</t>
  </si>
  <si>
    <t>1/040547</t>
  </si>
  <si>
    <t>BOUYAT</t>
  </si>
  <si>
    <t>FE 628 CT</t>
  </si>
  <si>
    <t>2/035530</t>
  </si>
  <si>
    <t>1/040550</t>
  </si>
  <si>
    <t>2/035531</t>
  </si>
  <si>
    <t>1/040553</t>
  </si>
  <si>
    <t>2/035533</t>
  </si>
  <si>
    <t>1/040554</t>
  </si>
  <si>
    <t>CC  BV 07</t>
  </si>
  <si>
    <t>2/035535</t>
  </si>
  <si>
    <t>1/040556</t>
  </si>
  <si>
    <t>2/035539</t>
  </si>
  <si>
    <t>1/040563</t>
  </si>
  <si>
    <t>2/035541</t>
  </si>
  <si>
    <t>1/040564</t>
  </si>
  <si>
    <t>2/035544</t>
  </si>
  <si>
    <t>1/040572</t>
  </si>
  <si>
    <t>1/040576</t>
  </si>
  <si>
    <t>2/035521</t>
  </si>
  <si>
    <t>2/035547</t>
  </si>
  <si>
    <t>1/040573</t>
  </si>
  <si>
    <t>2/035548</t>
  </si>
  <si>
    <t>1/040566</t>
  </si>
  <si>
    <t>2/035549</t>
  </si>
  <si>
    <t>1/040574</t>
  </si>
  <si>
    <t>2/035553</t>
  </si>
  <si>
    <t>1/040575</t>
  </si>
  <si>
    <t>2/035555</t>
  </si>
  <si>
    <t>1/040579</t>
  </si>
  <si>
    <t>2/035558</t>
  </si>
  <si>
    <t>1/040578</t>
  </si>
  <si>
    <t>2/035561</t>
  </si>
  <si>
    <t>1/040586</t>
  </si>
  <si>
    <t>2/035563</t>
  </si>
  <si>
    <t>1/040585</t>
  </si>
  <si>
    <t>2/035564</t>
  </si>
  <si>
    <t>1/040581</t>
  </si>
  <si>
    <t>2/035565</t>
  </si>
  <si>
    <t>1/040580</t>
  </si>
  <si>
    <t>2/035567</t>
  </si>
  <si>
    <t>1/040577</t>
  </si>
  <si>
    <t>GIACCOMIN 3</t>
  </si>
  <si>
    <t>13:15</t>
  </si>
  <si>
    <t>2/035569</t>
  </si>
  <si>
    <t>1/040589</t>
  </si>
  <si>
    <t>2/035570</t>
  </si>
  <si>
    <t>13:33</t>
  </si>
  <si>
    <t>1/040592</t>
  </si>
  <si>
    <t>2/035572</t>
  </si>
  <si>
    <t>1/040593</t>
  </si>
  <si>
    <t>2/035574</t>
  </si>
  <si>
    <t>1/040596</t>
  </si>
  <si>
    <t>2/035575</t>
  </si>
  <si>
    <t>1/040597</t>
  </si>
  <si>
    <t>2/035576</t>
  </si>
  <si>
    <t>1/040598</t>
  </si>
  <si>
    <t>2/035577</t>
  </si>
  <si>
    <t>1/040599</t>
  </si>
  <si>
    <t>2/035578</t>
  </si>
  <si>
    <t>1/040600</t>
  </si>
  <si>
    <t>2/035580</t>
  </si>
  <si>
    <t>1/040602</t>
  </si>
  <si>
    <t>17:21</t>
  </si>
  <si>
    <t>2/035582</t>
  </si>
  <si>
    <t>1/040604</t>
  </si>
  <si>
    <t>2/035585</t>
  </si>
  <si>
    <t>17:24</t>
  </si>
  <si>
    <t>1/040608</t>
  </si>
  <si>
    <t>2/035587</t>
  </si>
  <si>
    <t>1/040609</t>
  </si>
  <si>
    <t>2/035590</t>
  </si>
  <si>
    <t>1/040610</t>
  </si>
  <si>
    <t>2/035591</t>
  </si>
  <si>
    <t>1/040611</t>
  </si>
  <si>
    <t>2/035592</t>
  </si>
  <si>
    <t>1/040614</t>
  </si>
  <si>
    <t>2/035593</t>
  </si>
  <si>
    <t>1/040613</t>
  </si>
  <si>
    <t>2/035594</t>
  </si>
  <si>
    <t>1/040615</t>
  </si>
  <si>
    <t>GDE</t>
  </si>
  <si>
    <t>PEHD PP TOTAL</t>
  </si>
  <si>
    <t>FLUX DEVELOPPEMENT TOTAL</t>
  </si>
  <si>
    <t>ACIER TOTAL</t>
  </si>
  <si>
    <t>BALANCE THEORIQUE 2021 remise en forme 2022 pour tableau</t>
  </si>
  <si>
    <t>3R ANJOU</t>
  </si>
  <si>
    <t>BALANCE TONNAGES THEORIQUES  / EXPEDITIONS 2021</t>
  </si>
  <si>
    <t>2/035601</t>
  </si>
  <si>
    <t>1/040621</t>
  </si>
  <si>
    <t>VEOLIA</t>
  </si>
  <si>
    <t>2/035609</t>
  </si>
  <si>
    <t>1/040629</t>
  </si>
  <si>
    <t>2/035613</t>
  </si>
  <si>
    <t>1/040634</t>
  </si>
  <si>
    <t>2/035621</t>
  </si>
  <si>
    <t>1/040644</t>
  </si>
  <si>
    <t>2/035626</t>
  </si>
  <si>
    <t>1/040649</t>
  </si>
  <si>
    <t>2/035631</t>
  </si>
  <si>
    <t>1/040652</t>
  </si>
  <si>
    <t>1/040657</t>
  </si>
  <si>
    <t>2/035603</t>
  </si>
  <si>
    <t>2/035633</t>
  </si>
  <si>
    <t>1/040639</t>
  </si>
  <si>
    <t>LACHEZE</t>
  </si>
  <si>
    <t>LACHEZE 06</t>
  </si>
  <si>
    <t>FW 472 GX</t>
  </si>
  <si>
    <t>2/035635</t>
  </si>
  <si>
    <t>1/040659</t>
  </si>
  <si>
    <t>2/035636</t>
  </si>
  <si>
    <t>1/040656</t>
  </si>
  <si>
    <t>2/035637</t>
  </si>
  <si>
    <t>1/040660</t>
  </si>
  <si>
    <t>2/035640</t>
  </si>
  <si>
    <t>1/040662</t>
  </si>
  <si>
    <t>2/035641</t>
  </si>
  <si>
    <t>1/040663</t>
  </si>
  <si>
    <t>2/035642</t>
  </si>
  <si>
    <t>1/040665</t>
  </si>
  <si>
    <t>2/035644</t>
  </si>
  <si>
    <t>1/040640</t>
  </si>
  <si>
    <t>TSL 01</t>
  </si>
  <si>
    <t>NC 194 CZ</t>
  </si>
  <si>
    <t>2/035645</t>
  </si>
  <si>
    <t>1/040654</t>
  </si>
  <si>
    <t>IZARET</t>
  </si>
  <si>
    <t>IZARET 03</t>
  </si>
  <si>
    <t>2/035647</t>
  </si>
  <si>
    <t>1/040668</t>
  </si>
  <si>
    <t>AUBRY 00</t>
  </si>
  <si>
    <t>FC 531 AZ</t>
  </si>
  <si>
    <t>2/035650</t>
  </si>
  <si>
    <t>1/040675</t>
  </si>
  <si>
    <t>2/035651</t>
  </si>
  <si>
    <t>1/040672</t>
  </si>
  <si>
    <t>2/035652</t>
  </si>
  <si>
    <t>1/040669</t>
  </si>
  <si>
    <t>CL NORD 19</t>
  </si>
  <si>
    <t>EK 906 CY</t>
  </si>
  <si>
    <t>2/035653</t>
  </si>
  <si>
    <t>1/040673</t>
  </si>
  <si>
    <t>2/035655</t>
  </si>
  <si>
    <t>1/040678</t>
  </si>
  <si>
    <t>1/040680</t>
  </si>
  <si>
    <t>2/035639</t>
  </si>
  <si>
    <t>2/035657</t>
  </si>
  <si>
    <t>1/040679</t>
  </si>
  <si>
    <t>2/035659</t>
  </si>
  <si>
    <t>1/040682</t>
  </si>
  <si>
    <t>2/035671</t>
  </si>
  <si>
    <t>1/040695</t>
  </si>
  <si>
    <t>2/035678</t>
  </si>
  <si>
    <t>1/040701</t>
  </si>
  <si>
    <t>2/035683</t>
  </si>
  <si>
    <t>1/040706</t>
  </si>
  <si>
    <t>2/035687</t>
  </si>
  <si>
    <t>1/040707</t>
  </si>
  <si>
    <t>2/035689</t>
  </si>
  <si>
    <t>1/040711</t>
  </si>
  <si>
    <t>2/035694</t>
  </si>
  <si>
    <t>08:47</t>
  </si>
  <si>
    <t>1/040720</t>
  </si>
  <si>
    <t>2/035707</t>
  </si>
  <si>
    <t>1/040717</t>
  </si>
  <si>
    <t>ALLIANCE 1</t>
  </si>
  <si>
    <t>1/040736</t>
  </si>
  <si>
    <t>2/035685</t>
  </si>
  <si>
    <t>2/035716</t>
  </si>
  <si>
    <t>1/040731</t>
  </si>
  <si>
    <t>2/035728</t>
  </si>
  <si>
    <t>1/040743</t>
  </si>
  <si>
    <t>2/035733</t>
  </si>
  <si>
    <t>1/040754</t>
  </si>
  <si>
    <t>2/035734</t>
  </si>
  <si>
    <t>1/040753</t>
  </si>
  <si>
    <t>2/035735</t>
  </si>
  <si>
    <t>1/040756</t>
  </si>
  <si>
    <t>2/035739</t>
  </si>
  <si>
    <t>1/040758</t>
  </si>
  <si>
    <t>2/035744</t>
  </si>
  <si>
    <t>1/040762</t>
  </si>
  <si>
    <t>2/035747</t>
  </si>
  <si>
    <t>1/040769</t>
  </si>
  <si>
    <t>2/035750</t>
  </si>
  <si>
    <t>1/040772</t>
  </si>
  <si>
    <t>1/040776</t>
  </si>
  <si>
    <t>2/035722</t>
  </si>
  <si>
    <t>2/035756</t>
  </si>
  <si>
    <t>1/040777</t>
  </si>
  <si>
    <t>2/035757</t>
  </si>
  <si>
    <t>1/040779</t>
  </si>
  <si>
    <t>2/035759</t>
  </si>
  <si>
    <t>1/040780</t>
  </si>
  <si>
    <t>STOCK TRIE FIN DE MOIS</t>
  </si>
  <si>
    <t>TRIE SUR SITE</t>
  </si>
  <si>
    <t>Pb de 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</si>
</sst>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00"/>
    <numFmt numFmtId="166" formatCode="0.0000"/>
    <numFmt numFmtId="167" formatCode="[$-F400]h:mm:ss\ AM/PM"/>
    <numFmt numFmtId="168" formatCode="0.0%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10"/>
      <color theme="1"/>
      <name val="Gill Sans MT"/>
      <family val="2"/>
    </font>
    <font>
      <b/>
      <sz val="16"/>
      <color theme="1"/>
      <name val="Gill Sans MT"/>
      <family val="2"/>
    </font>
    <font>
      <b/>
      <sz val="10"/>
      <name val="Gill Sans MT"/>
      <family val="2"/>
    </font>
    <font>
      <b/>
      <sz val="10"/>
      <color theme="0"/>
      <name val="Gill Sans MT"/>
      <family val="2"/>
    </font>
    <font>
      <b/>
      <sz val="12"/>
      <color theme="1"/>
      <name val="Gill Sans MT"/>
      <family val="2"/>
    </font>
    <font>
      <sz val="10"/>
      <name val="Gill Sans MT"/>
      <family val="2"/>
    </font>
    <font>
      <b/>
      <sz val="12"/>
      <name val="Gill Sans MT"/>
      <family val="2"/>
    </font>
    <font>
      <b/>
      <sz val="14"/>
      <name val="Gill Sans MT"/>
      <family val="2"/>
    </font>
    <font>
      <sz val="10"/>
      <name val="MS Sans Serif"/>
    </font>
    <font>
      <sz val="10"/>
      <name val="Calibri"/>
      <family val="2"/>
      <scheme val="minor"/>
    </font>
    <font>
      <sz val="8"/>
      <color rgb="FFFF0000"/>
      <name val="Gill Sans MT"/>
      <family val="2"/>
    </font>
    <font>
      <b/>
      <sz val="10"/>
      <color theme="1"/>
      <name val="Gill Sans MT"/>
      <family val="2"/>
    </font>
    <font>
      <b/>
      <sz val="16"/>
      <color theme="0"/>
      <name val="Gill Sans MT"/>
      <family val="2"/>
    </font>
    <font>
      <sz val="11"/>
      <name val="Calibri"/>
      <family val="2"/>
      <scheme val="minor"/>
    </font>
    <font>
      <b/>
      <sz val="12"/>
      <color theme="0"/>
      <name val="Gill Sans MT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rgb="FF00B050"/>
      <name val="Gill Sans MT"/>
      <family val="2"/>
    </font>
    <font>
      <sz val="10"/>
      <color indexed="8"/>
      <name val="Arial"/>
      <family val="2"/>
    </font>
    <font>
      <sz val="11"/>
      <color theme="1"/>
      <name val="Gill Sans MT"/>
      <family val="2"/>
    </font>
    <font>
      <b/>
      <sz val="14"/>
      <color theme="1"/>
      <name val="Gill Sans MT"/>
      <family val="2"/>
    </font>
    <font>
      <sz val="11"/>
      <color theme="1"/>
      <name val="Gill Sans MT"/>
    </font>
    <font>
      <b/>
      <sz val="11"/>
      <color theme="1"/>
      <name val="Gill Sans MT"/>
    </font>
    <font>
      <sz val="11"/>
      <color theme="0"/>
      <name val="Gill Sans MT"/>
    </font>
    <font>
      <sz val="11"/>
      <name val="Gill Sans MT"/>
      <family val="2"/>
    </font>
    <font>
      <sz val="10"/>
      <color indexed="8"/>
      <name val="ARIAL"/>
      <charset val="1"/>
    </font>
    <font>
      <b/>
      <sz val="16"/>
      <name val="Gill Sans MT"/>
      <family val="2"/>
    </font>
    <font>
      <sz val="11"/>
      <color theme="0"/>
      <name val="Gill Sans MT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lightUp">
        <bgColor theme="0"/>
      </patternFill>
    </fill>
    <fill>
      <patternFill patternType="solid">
        <fgColor theme="2" tint="-0.49998474074526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5"/>
        <bgColor indexed="64"/>
      </patternFill>
    </fill>
    <fill>
      <patternFill patternType="solid">
        <fgColor rgb="FFFDC7F7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13" fillId="0" borderId="0"/>
    <xf numFmtId="16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0" fontId="23" fillId="0" borderId="0">
      <alignment vertical="top"/>
    </xf>
    <xf numFmtId="0" fontId="21" fillId="0" borderId="0">
      <alignment vertical="top"/>
    </xf>
  </cellStyleXfs>
  <cellXfs count="494">
    <xf numFmtId="0" fontId="0" fillId="0" borderId="0" xfId="0"/>
    <xf numFmtId="0" fontId="5" fillId="0" borderId="0" xfId="0" applyFont="1"/>
    <xf numFmtId="0" fontId="10" fillId="0" borderId="0" xfId="0" applyFont="1"/>
    <xf numFmtId="0" fontId="10" fillId="0" borderId="16" xfId="0" applyFont="1" applyBorder="1"/>
    <xf numFmtId="0" fontId="10" fillId="0" borderId="11" xfId="0" applyFont="1" applyBorder="1"/>
    <xf numFmtId="165" fontId="7" fillId="5" borderId="21" xfId="0" applyNumberFormat="1" applyFont="1" applyFill="1" applyBorder="1"/>
    <xf numFmtId="165" fontId="10" fillId="5" borderId="2" xfId="0" applyNumberFormat="1" applyFont="1" applyFill="1" applyBorder="1"/>
    <xf numFmtId="165" fontId="10" fillId="5" borderId="3" xfId="0" applyNumberFormat="1" applyFont="1" applyFill="1" applyBorder="1"/>
    <xf numFmtId="165" fontId="10" fillId="5" borderId="4" xfId="0" applyNumberFormat="1" applyFont="1" applyFill="1" applyBorder="1"/>
    <xf numFmtId="165" fontId="10" fillId="5" borderId="5" xfId="0" applyNumberFormat="1" applyFont="1" applyFill="1" applyBorder="1"/>
    <xf numFmtId="165" fontId="10" fillId="5" borderId="14" xfId="0" applyNumberFormat="1" applyFont="1" applyFill="1" applyBorder="1"/>
    <xf numFmtId="165" fontId="7" fillId="5" borderId="17" xfId="0" applyNumberFormat="1" applyFont="1" applyFill="1" applyBorder="1" applyAlignment="1">
      <alignment vertical="center"/>
    </xf>
    <xf numFmtId="165" fontId="8" fillId="6" borderId="15" xfId="0" applyNumberFormat="1" applyFont="1" applyFill="1" applyBorder="1" applyAlignment="1">
      <alignment horizontal="center" vertical="center"/>
    </xf>
    <xf numFmtId="0" fontId="10" fillId="0" borderId="0" xfId="2" applyFont="1"/>
    <xf numFmtId="0" fontId="7" fillId="0" borderId="0" xfId="2" applyFont="1"/>
    <xf numFmtId="16" fontId="3" fillId="0" borderId="25" xfId="0" applyNumberFormat="1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165" fontId="3" fillId="0" borderId="1" xfId="0" applyNumberFormat="1" applyFont="1" applyBorder="1"/>
    <xf numFmtId="166" fontId="3" fillId="0" borderId="0" xfId="0" applyNumberFormat="1" applyFont="1"/>
    <xf numFmtId="0" fontId="3" fillId="0" borderId="1" xfId="0" applyFont="1" applyBorder="1"/>
    <xf numFmtId="10" fontId="3" fillId="0" borderId="1" xfId="1" applyNumberFormat="1" applyFont="1" applyFill="1" applyBorder="1"/>
    <xf numFmtId="9" fontId="3" fillId="0" borderId="1" xfId="1" applyFont="1" applyFill="1" applyBorder="1"/>
    <xf numFmtId="10" fontId="3" fillId="0" borderId="1" xfId="0" applyNumberFormat="1" applyFont="1" applyBorder="1"/>
    <xf numFmtId="10" fontId="15" fillId="0" borderId="0" xfId="1" applyNumberFormat="1" applyFont="1"/>
    <xf numFmtId="9" fontId="5" fillId="0" borderId="0" xfId="1" applyFont="1"/>
    <xf numFmtId="10" fontId="10" fillId="0" borderId="0" xfId="1" applyNumberFormat="1" applyFont="1"/>
    <xf numFmtId="165" fontId="10" fillId="0" borderId="0" xfId="0" applyNumberFormat="1" applyFont="1"/>
    <xf numFmtId="10" fontId="10" fillId="0" borderId="0" xfId="1" applyNumberFormat="1" applyFont="1" applyFill="1" applyBorder="1"/>
    <xf numFmtId="10" fontId="15" fillId="0" borderId="0" xfId="1" applyNumberFormat="1" applyFont="1" applyFill="1" applyBorder="1"/>
    <xf numFmtId="165" fontId="11" fillId="0" borderId="0" xfId="0" applyNumberFormat="1" applyFont="1"/>
    <xf numFmtId="0" fontId="3" fillId="4" borderId="1" xfId="0" applyFont="1" applyFill="1" applyBorder="1"/>
    <xf numFmtId="0" fontId="3" fillId="12" borderId="1" xfId="0" applyFont="1" applyFill="1" applyBorder="1"/>
    <xf numFmtId="0" fontId="14" fillId="0" borderId="0" xfId="2" applyFont="1"/>
    <xf numFmtId="164" fontId="10" fillId="0" borderId="0" xfId="3" applyFont="1" applyFill="1" applyBorder="1"/>
    <xf numFmtId="0" fontId="5" fillId="0" borderId="11" xfId="0" applyFont="1" applyBorder="1"/>
    <xf numFmtId="165" fontId="10" fillId="5" borderId="28" xfId="0" applyNumberFormat="1" applyFont="1" applyFill="1" applyBorder="1"/>
    <xf numFmtId="165" fontId="10" fillId="5" borderId="1" xfId="0" applyNumberFormat="1" applyFont="1" applyFill="1" applyBorder="1"/>
    <xf numFmtId="0" fontId="4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44" xfId="0" applyFont="1" applyBorder="1"/>
    <xf numFmtId="0" fontId="10" fillId="2" borderId="0" xfId="2" applyFont="1" applyFill="1"/>
    <xf numFmtId="165" fontId="3" fillId="13" borderId="1" xfId="0" applyNumberFormat="1" applyFont="1" applyFill="1" applyBorder="1"/>
    <xf numFmtId="165" fontId="3" fillId="13" borderId="25" xfId="0" applyNumberFormat="1" applyFont="1" applyFill="1" applyBorder="1"/>
    <xf numFmtId="0" fontId="3" fillId="0" borderId="22" xfId="0" applyFont="1" applyBorder="1"/>
    <xf numFmtId="0" fontId="3" fillId="0" borderId="24" xfId="0" applyFont="1" applyBorder="1"/>
    <xf numFmtId="165" fontId="3" fillId="0" borderId="20" xfId="0" applyNumberFormat="1" applyFont="1" applyBorder="1"/>
    <xf numFmtId="165" fontId="3" fillId="0" borderId="45" xfId="0" applyNumberFormat="1" applyFont="1" applyBorder="1"/>
    <xf numFmtId="165" fontId="3" fillId="0" borderId="21" xfId="0" applyNumberFormat="1" applyFont="1" applyBorder="1"/>
    <xf numFmtId="17" fontId="9" fillId="0" borderId="40" xfId="0" applyNumberFormat="1" applyFont="1" applyBorder="1" applyAlignment="1">
      <alignment vertical="center"/>
    </xf>
    <xf numFmtId="165" fontId="17" fillId="9" borderId="34" xfId="0" applyNumberFormat="1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wrapText="1"/>
    </xf>
    <xf numFmtId="0" fontId="7" fillId="5" borderId="51" xfId="0" applyFont="1" applyFill="1" applyBorder="1" applyAlignment="1">
      <alignment horizontal="center" wrapText="1"/>
    </xf>
    <xf numFmtId="165" fontId="7" fillId="5" borderId="53" xfId="0" applyNumberFormat="1" applyFont="1" applyFill="1" applyBorder="1"/>
    <xf numFmtId="0" fontId="8" fillId="8" borderId="33" xfId="0" applyFont="1" applyFill="1" applyBorder="1" applyAlignment="1">
      <alignment horizontal="center"/>
    </xf>
    <xf numFmtId="0" fontId="16" fillId="2" borderId="32" xfId="0" applyFont="1" applyFill="1" applyBorder="1" applyAlignment="1">
      <alignment horizontal="center"/>
    </xf>
    <xf numFmtId="0" fontId="8" fillId="15" borderId="33" xfId="0" applyFont="1" applyFill="1" applyBorder="1" applyAlignment="1">
      <alignment horizontal="center"/>
    </xf>
    <xf numFmtId="0" fontId="8" fillId="12" borderId="4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wrapText="1"/>
    </xf>
    <xf numFmtId="0" fontId="7" fillId="5" borderId="28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165" fontId="12" fillId="0" borderId="6" xfId="0" applyNumberFormat="1" applyFont="1" applyBorder="1" applyAlignment="1">
      <alignment vertical="center"/>
    </xf>
    <xf numFmtId="165" fontId="12" fillId="0" borderId="29" xfId="0" applyNumberFormat="1" applyFont="1" applyBorder="1" applyAlignment="1">
      <alignment vertical="center"/>
    </xf>
    <xf numFmtId="165" fontId="12" fillId="0" borderId="7" xfId="0" applyNumberFormat="1" applyFont="1" applyBorder="1" applyAlignment="1">
      <alignment vertical="center"/>
    </xf>
    <xf numFmtId="0" fontId="8" fillId="3" borderId="23" xfId="0" applyFont="1" applyFill="1" applyBorder="1" applyAlignment="1">
      <alignment horizontal="center"/>
    </xf>
    <xf numFmtId="0" fontId="8" fillId="11" borderId="36" xfId="0" applyFont="1" applyFill="1" applyBorder="1" applyAlignment="1">
      <alignment horizontal="center"/>
    </xf>
    <xf numFmtId="0" fontId="8" fillId="9" borderId="37" xfId="0" applyFont="1" applyFill="1" applyBorder="1" applyAlignment="1">
      <alignment horizontal="center"/>
    </xf>
    <xf numFmtId="0" fontId="10" fillId="0" borderId="22" xfId="0" applyFont="1" applyBorder="1"/>
    <xf numFmtId="165" fontId="10" fillId="5" borderId="7" xfId="0" applyNumberFormat="1" applyFont="1" applyFill="1" applyBorder="1"/>
    <xf numFmtId="165" fontId="10" fillId="5" borderId="6" xfId="0" applyNumberFormat="1" applyFont="1" applyFill="1" applyBorder="1"/>
    <xf numFmtId="165" fontId="12" fillId="0" borderId="32" xfId="0" applyNumberFormat="1" applyFont="1" applyBorder="1" applyAlignment="1">
      <alignment vertical="center"/>
    </xf>
    <xf numFmtId="165" fontId="10" fillId="0" borderId="47" xfId="0" applyNumberFormat="1" applyFont="1" applyBorder="1"/>
    <xf numFmtId="165" fontId="12" fillId="0" borderId="33" xfId="0" applyNumberFormat="1" applyFont="1" applyBorder="1"/>
    <xf numFmtId="10" fontId="10" fillId="5" borderId="2" xfId="1" applyNumberFormat="1" applyFont="1" applyFill="1" applyBorder="1" applyAlignment="1">
      <alignment horizontal="center"/>
    </xf>
    <xf numFmtId="10" fontId="10" fillId="5" borderId="4" xfId="1" applyNumberFormat="1" applyFont="1" applyFill="1" applyBorder="1" applyAlignment="1">
      <alignment horizontal="center"/>
    </xf>
    <xf numFmtId="10" fontId="10" fillId="5" borderId="13" xfId="1" applyNumberFormat="1" applyFont="1" applyFill="1" applyBorder="1" applyAlignment="1">
      <alignment horizontal="center"/>
    </xf>
    <xf numFmtId="10" fontId="3" fillId="13" borderId="1" xfId="1" applyNumberFormat="1" applyFont="1" applyFill="1" applyBorder="1"/>
    <xf numFmtId="10" fontId="3" fillId="13" borderId="25" xfId="1" applyNumberFormat="1" applyFont="1" applyFill="1" applyBorder="1"/>
    <xf numFmtId="10" fontId="3" fillId="0" borderId="24" xfId="0" applyNumberFormat="1" applyFont="1" applyBorder="1"/>
    <xf numFmtId="10" fontId="10" fillId="5" borderId="1" xfId="1" applyNumberFormat="1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 wrapText="1"/>
    </xf>
    <xf numFmtId="10" fontId="10" fillId="5" borderId="27" xfId="1" applyNumberFormat="1" applyFont="1" applyFill="1" applyBorder="1" applyAlignment="1">
      <alignment horizontal="center"/>
    </xf>
    <xf numFmtId="10" fontId="10" fillId="5" borderId="5" xfId="1" applyNumberFormat="1" applyFont="1" applyFill="1" applyBorder="1" applyAlignment="1">
      <alignment horizontal="center"/>
    </xf>
    <xf numFmtId="10" fontId="10" fillId="5" borderId="43" xfId="1" applyNumberFormat="1" applyFont="1" applyFill="1" applyBorder="1" applyAlignment="1">
      <alignment horizontal="center"/>
    </xf>
    <xf numFmtId="10" fontId="10" fillId="5" borderId="42" xfId="1" applyNumberFormat="1" applyFont="1" applyFill="1" applyBorder="1" applyAlignment="1">
      <alignment horizontal="center"/>
    </xf>
    <xf numFmtId="10" fontId="10" fillId="5" borderId="28" xfId="1" applyNumberFormat="1" applyFont="1" applyFill="1" applyBorder="1" applyAlignment="1">
      <alignment horizontal="center"/>
    </xf>
    <xf numFmtId="10" fontId="10" fillId="5" borderId="3" xfId="1" applyNumberFormat="1" applyFont="1" applyFill="1" applyBorder="1" applyAlignment="1">
      <alignment horizontal="center"/>
    </xf>
    <xf numFmtId="10" fontId="10" fillId="5" borderId="18" xfId="1" applyNumberFormat="1" applyFont="1" applyFill="1" applyBorder="1"/>
    <xf numFmtId="10" fontId="10" fillId="5" borderId="25" xfId="1" applyNumberFormat="1" applyFont="1" applyFill="1" applyBorder="1"/>
    <xf numFmtId="10" fontId="10" fillId="5" borderId="44" xfId="1" applyNumberFormat="1" applyFont="1" applyFill="1" applyBorder="1"/>
    <xf numFmtId="10" fontId="15" fillId="10" borderId="26" xfId="1" applyNumberFormat="1" applyFont="1" applyFill="1" applyBorder="1"/>
    <xf numFmtId="10" fontId="10" fillId="5" borderId="19" xfId="1" applyNumberFormat="1" applyFont="1" applyFill="1" applyBorder="1"/>
    <xf numFmtId="165" fontId="14" fillId="0" borderId="0" xfId="2" applyNumberFormat="1" applyFont="1"/>
    <xf numFmtId="0" fontId="18" fillId="0" borderId="0" xfId="2" applyFont="1"/>
    <xf numFmtId="0" fontId="0" fillId="0" borderId="0" xfId="0" quotePrefix="1"/>
    <xf numFmtId="0" fontId="0" fillId="0" borderId="0" xfId="0" applyAlignment="1">
      <alignment vertical="top" wrapText="1"/>
    </xf>
    <xf numFmtId="1" fontId="21" fillId="0" borderId="0" xfId="0" applyNumberFormat="1" applyFont="1" applyAlignment="1">
      <alignment vertical="top"/>
    </xf>
    <xf numFmtId="14" fontId="21" fillId="0" borderId="0" xfId="0" applyNumberFormat="1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0" fontId="22" fillId="10" borderId="54" xfId="1" applyNumberFormat="1" applyFont="1" applyFill="1" applyBorder="1"/>
    <xf numFmtId="2" fontId="10" fillId="14" borderId="13" xfId="1" applyNumberFormat="1" applyFont="1" applyFill="1" applyBorder="1" applyAlignment="1">
      <alignment horizontal="center"/>
    </xf>
    <xf numFmtId="2" fontId="10" fillId="14" borderId="4" xfId="1" applyNumberFormat="1" applyFont="1" applyFill="1" applyBorder="1" applyAlignment="1">
      <alignment horizontal="center"/>
    </xf>
    <xf numFmtId="2" fontId="10" fillId="16" borderId="4" xfId="1" applyNumberFormat="1" applyFont="1" applyFill="1" applyBorder="1" applyAlignment="1">
      <alignment horizontal="center"/>
    </xf>
    <xf numFmtId="2" fontId="10" fillId="14" borderId="27" xfId="1" applyNumberFormat="1" applyFont="1" applyFill="1" applyBorder="1" applyAlignment="1">
      <alignment horizontal="center"/>
    </xf>
    <xf numFmtId="2" fontId="10" fillId="14" borderId="43" xfId="1" applyNumberFormat="1" applyFont="1" applyFill="1" applyBorder="1" applyAlignment="1">
      <alignment horizontal="center"/>
    </xf>
    <xf numFmtId="2" fontId="10" fillId="14" borderId="2" xfId="1" applyNumberFormat="1" applyFont="1" applyFill="1" applyBorder="1" applyAlignment="1">
      <alignment horizontal="center"/>
    </xf>
    <xf numFmtId="2" fontId="10" fillId="14" borderId="28" xfId="1" applyNumberFormat="1" applyFont="1" applyFill="1" applyBorder="1" applyAlignment="1">
      <alignment horizontal="center"/>
    </xf>
    <xf numFmtId="2" fontId="10" fillId="14" borderId="3" xfId="1" applyNumberFormat="1" applyFont="1" applyFill="1" applyBorder="1" applyAlignment="1">
      <alignment horizontal="center"/>
    </xf>
    <xf numFmtId="2" fontId="10" fillId="14" borderId="1" xfId="1" applyNumberFormat="1" applyFont="1" applyFill="1" applyBorder="1" applyAlignment="1">
      <alignment horizontal="center"/>
    </xf>
    <xf numFmtId="2" fontId="10" fillId="14" borderId="42" xfId="1" applyNumberFormat="1" applyFont="1" applyFill="1" applyBorder="1" applyAlignment="1">
      <alignment horizontal="center"/>
    </xf>
    <xf numFmtId="2" fontId="10" fillId="14" borderId="5" xfId="1" applyNumberFormat="1" applyFont="1" applyFill="1" applyBorder="1" applyAlignment="1">
      <alignment horizontal="center"/>
    </xf>
    <xf numFmtId="2" fontId="10" fillId="16" borderId="1" xfId="1" applyNumberFormat="1" applyFont="1" applyFill="1" applyBorder="1" applyAlignment="1">
      <alignment horizontal="center"/>
    </xf>
    <xf numFmtId="2" fontId="10" fillId="16" borderId="42" xfId="1" applyNumberFormat="1" applyFont="1" applyFill="1" applyBorder="1" applyAlignment="1">
      <alignment horizontal="center"/>
    </xf>
    <xf numFmtId="2" fontId="10" fillId="16" borderId="5" xfId="1" applyNumberFormat="1" applyFont="1" applyFill="1" applyBorder="1" applyAlignment="1">
      <alignment horizontal="center"/>
    </xf>
    <xf numFmtId="165" fontId="10" fillId="17" borderId="30" xfId="0" applyNumberFormat="1" applyFont="1" applyFill="1" applyBorder="1"/>
    <xf numFmtId="165" fontId="10" fillId="17" borderId="24" xfId="0" applyNumberFormat="1" applyFont="1" applyFill="1" applyBorder="1"/>
    <xf numFmtId="165" fontId="10" fillId="17" borderId="22" xfId="0" applyNumberFormat="1" applyFont="1" applyFill="1" applyBorder="1"/>
    <xf numFmtId="0" fontId="3" fillId="17" borderId="42" xfId="0" applyFont="1" applyFill="1" applyBorder="1"/>
    <xf numFmtId="2" fontId="3" fillId="17" borderId="20" xfId="1" applyNumberFormat="1" applyFont="1" applyFill="1" applyBorder="1"/>
    <xf numFmtId="165" fontId="10" fillId="5" borderId="42" xfId="0" applyNumberFormat="1" applyFont="1" applyFill="1" applyBorder="1"/>
    <xf numFmtId="165" fontId="10" fillId="5" borderId="39" xfId="0" applyNumberFormat="1" applyFont="1" applyFill="1" applyBorder="1"/>
    <xf numFmtId="165" fontId="10" fillId="5" borderId="35" xfId="0" applyNumberFormat="1" applyFont="1" applyFill="1" applyBorder="1"/>
    <xf numFmtId="165" fontId="10" fillId="5" borderId="41" xfId="0" applyNumberFormat="1" applyFont="1" applyFill="1" applyBorder="1"/>
    <xf numFmtId="165" fontId="10" fillId="5" borderId="29" xfId="0" applyNumberFormat="1" applyFont="1" applyFill="1" applyBorder="1"/>
    <xf numFmtId="10" fontId="3" fillId="17" borderId="20" xfId="1" applyNumberFormat="1" applyFont="1" applyFill="1" applyBorder="1"/>
    <xf numFmtId="10" fontId="10" fillId="17" borderId="30" xfId="1" applyNumberFormat="1" applyFont="1" applyFill="1" applyBorder="1"/>
    <xf numFmtId="10" fontId="10" fillId="17" borderId="24" xfId="1" applyNumberFormat="1" applyFont="1" applyFill="1" applyBorder="1"/>
    <xf numFmtId="10" fontId="10" fillId="17" borderId="22" xfId="1" applyNumberFormat="1" applyFont="1" applyFill="1" applyBorder="1"/>
    <xf numFmtId="2" fontId="10" fillId="17" borderId="20" xfId="1" applyNumberFormat="1" applyFont="1" applyFill="1" applyBorder="1" applyAlignment="1">
      <alignment horizontal="center"/>
    </xf>
    <xf numFmtId="2" fontId="10" fillId="17" borderId="45" xfId="1" applyNumberFormat="1" applyFont="1" applyFill="1" applyBorder="1" applyAlignment="1">
      <alignment horizontal="center"/>
    </xf>
    <xf numFmtId="2" fontId="10" fillId="17" borderId="46" xfId="1" applyNumberFormat="1" applyFont="1" applyFill="1" applyBorder="1" applyAlignment="1">
      <alignment horizontal="center"/>
    </xf>
    <xf numFmtId="2" fontId="10" fillId="17" borderId="21" xfId="1" applyNumberFormat="1" applyFont="1" applyFill="1" applyBorder="1" applyAlignment="1">
      <alignment horizontal="center"/>
    </xf>
    <xf numFmtId="2" fontId="10" fillId="17" borderId="20" xfId="3" applyNumberFormat="1" applyFont="1" applyFill="1" applyBorder="1"/>
    <xf numFmtId="2" fontId="10" fillId="17" borderId="45" xfId="3" applyNumberFormat="1" applyFont="1" applyFill="1" applyBorder="1"/>
    <xf numFmtId="2" fontId="10" fillId="17" borderId="21" xfId="3" applyNumberFormat="1" applyFont="1" applyFill="1" applyBorder="1"/>
    <xf numFmtId="2" fontId="7" fillId="0" borderId="16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2" fontId="7" fillId="17" borderId="12" xfId="0" applyNumberFormat="1" applyFont="1" applyFill="1" applyBorder="1" applyAlignment="1">
      <alignment horizontal="center"/>
    </xf>
    <xf numFmtId="0" fontId="3" fillId="17" borderId="12" xfId="0" applyFont="1" applyFill="1" applyBorder="1"/>
    <xf numFmtId="0" fontId="10" fillId="17" borderId="1" xfId="0" applyFont="1" applyFill="1" applyBorder="1"/>
    <xf numFmtId="2" fontId="10" fillId="2" borderId="46" xfId="3" applyNumberFormat="1" applyFont="1" applyFill="1" applyBorder="1" applyAlignment="1">
      <alignment horizontal="center"/>
    </xf>
    <xf numFmtId="10" fontId="10" fillId="5" borderId="6" xfId="1" applyNumberFormat="1" applyFont="1" applyFill="1" applyBorder="1"/>
    <xf numFmtId="10" fontId="10" fillId="5" borderId="29" xfId="1" applyNumberFormat="1" applyFont="1" applyFill="1" applyBorder="1"/>
    <xf numFmtId="10" fontId="10" fillId="5" borderId="7" xfId="1" applyNumberFormat="1" applyFont="1" applyFill="1" applyBorder="1"/>
    <xf numFmtId="165" fontId="24" fillId="0" borderId="0" xfId="0" applyNumberFormat="1" applyFont="1"/>
    <xf numFmtId="167" fontId="0" fillId="0" borderId="0" xfId="0" quotePrefix="1" applyNumberFormat="1"/>
    <xf numFmtId="0" fontId="21" fillId="0" borderId="0" xfId="8">
      <alignment vertical="top"/>
    </xf>
    <xf numFmtId="1" fontId="21" fillId="0" borderId="0" xfId="8" applyNumberFormat="1">
      <alignment vertical="top"/>
    </xf>
    <xf numFmtId="14" fontId="21" fillId="0" borderId="0" xfId="8" applyNumberFormat="1">
      <alignment vertical="top"/>
    </xf>
    <xf numFmtId="0" fontId="25" fillId="0" borderId="0" xfId="0" applyFont="1" applyAlignment="1">
      <alignment vertical="center" textRotation="90"/>
    </xf>
    <xf numFmtId="0" fontId="3" fillId="0" borderId="0" xfId="0" applyFont="1" applyAlignment="1">
      <alignment vertical="center" textRotation="90" wrapText="1"/>
    </xf>
    <xf numFmtId="0" fontId="9" fillId="0" borderId="0" xfId="0" applyFont="1" applyAlignment="1">
      <alignment vertical="center" textRotation="90" wrapText="1"/>
    </xf>
    <xf numFmtId="0" fontId="25" fillId="0" borderId="0" xfId="0" applyFont="1" applyAlignment="1">
      <alignment vertical="center" textRotation="90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6" fillId="0" borderId="0" xfId="0" pivotButton="1" applyFont="1"/>
    <xf numFmtId="0" fontId="26" fillId="0" borderId="0" xfId="0" applyFont="1"/>
    <xf numFmtId="165" fontId="26" fillId="0" borderId="0" xfId="0" applyNumberFormat="1" applyFont="1"/>
    <xf numFmtId="165" fontId="27" fillId="0" borderId="0" xfId="0" applyNumberFormat="1" applyFont="1"/>
    <xf numFmtId="0" fontId="28" fillId="7" borderId="0" xfId="0" applyFont="1" applyFill="1"/>
    <xf numFmtId="10" fontId="29" fillId="13" borderId="1" xfId="1" applyNumberFormat="1" applyFont="1" applyFill="1" applyBorder="1"/>
    <xf numFmtId="168" fontId="3" fillId="0" borderId="1" xfId="1" applyNumberFormat="1" applyFont="1" applyFill="1" applyBorder="1"/>
    <xf numFmtId="168" fontId="3" fillId="13" borderId="1" xfId="1" applyNumberFormat="1" applyFont="1" applyFill="1" applyBorder="1"/>
    <xf numFmtId="168" fontId="3" fillId="0" borderId="20" xfId="1" applyNumberFormat="1" applyFont="1" applyFill="1" applyBorder="1"/>
    <xf numFmtId="168" fontId="3" fillId="0" borderId="45" xfId="1" applyNumberFormat="1" applyFont="1" applyFill="1" applyBorder="1"/>
    <xf numFmtId="10" fontId="3" fillId="0" borderId="20" xfId="1" applyNumberFormat="1" applyFont="1" applyFill="1" applyBorder="1"/>
    <xf numFmtId="10" fontId="3" fillId="0" borderId="45" xfId="1" applyNumberFormat="1" applyFont="1" applyFill="1" applyBorder="1"/>
    <xf numFmtId="0" fontId="3" fillId="0" borderId="9" xfId="0" applyFont="1" applyBorder="1" applyAlignment="1">
      <alignment horizontal="center" vertical="center" wrapText="1"/>
    </xf>
    <xf numFmtId="165" fontId="10" fillId="0" borderId="4" xfId="0" applyNumberFormat="1" applyFont="1" applyBorder="1"/>
    <xf numFmtId="165" fontId="10" fillId="0" borderId="1" xfId="0" applyNumberFormat="1" applyFont="1" applyBorder="1"/>
    <xf numFmtId="165" fontId="10" fillId="0" borderId="42" xfId="0" applyNumberFormat="1" applyFont="1" applyBorder="1"/>
    <xf numFmtId="165" fontId="10" fillId="0" borderId="2" xfId="0" applyNumberFormat="1" applyFont="1" applyBorder="1"/>
    <xf numFmtId="165" fontId="10" fillId="0" borderId="28" xfId="0" applyNumberFormat="1" applyFont="1" applyBorder="1"/>
    <xf numFmtId="165" fontId="10" fillId="0" borderId="3" xfId="0" applyNumberFormat="1" applyFont="1" applyBorder="1"/>
    <xf numFmtId="165" fontId="10" fillId="0" borderId="39" xfId="0" applyNumberFormat="1" applyFont="1" applyBorder="1"/>
    <xf numFmtId="0" fontId="3" fillId="0" borderId="10" xfId="0" applyFont="1" applyBorder="1" applyAlignment="1">
      <alignment horizontal="center" vertical="center" wrapText="1"/>
    </xf>
    <xf numFmtId="165" fontId="10" fillId="0" borderId="5" xfId="0" applyNumberFormat="1" applyFont="1" applyBorder="1"/>
    <xf numFmtId="165" fontId="10" fillId="0" borderId="35" xfId="0" applyNumberFormat="1" applyFont="1" applyBorder="1"/>
    <xf numFmtId="0" fontId="3" fillId="0" borderId="15" xfId="0" applyFont="1" applyBorder="1" applyAlignment="1">
      <alignment horizontal="center" vertical="center" wrapText="1"/>
    </xf>
    <xf numFmtId="165" fontId="10" fillId="0" borderId="41" xfId="0" applyNumberFormat="1" applyFont="1" applyBorder="1"/>
    <xf numFmtId="165" fontId="10" fillId="0" borderId="14" xfId="0" applyNumberFormat="1" applyFont="1" applyBorder="1"/>
    <xf numFmtId="10" fontId="10" fillId="0" borderId="13" xfId="1" applyNumberFormat="1" applyFont="1" applyFill="1" applyBorder="1" applyAlignment="1">
      <alignment horizontal="center"/>
    </xf>
    <xf numFmtId="10" fontId="10" fillId="0" borderId="27" xfId="1" applyNumberFormat="1" applyFont="1" applyFill="1" applyBorder="1" applyAlignment="1">
      <alignment horizontal="center"/>
    </xf>
    <xf numFmtId="10" fontId="10" fillId="0" borderId="43" xfId="1" applyNumberFormat="1" applyFont="1" applyFill="1" applyBorder="1" applyAlignment="1">
      <alignment horizontal="center"/>
    </xf>
    <xf numFmtId="10" fontId="10" fillId="0" borderId="2" xfId="1" applyNumberFormat="1" applyFont="1" applyFill="1" applyBorder="1" applyAlignment="1">
      <alignment horizontal="center"/>
    </xf>
    <xf numFmtId="10" fontId="10" fillId="0" borderId="28" xfId="1" applyNumberFormat="1" applyFont="1" applyFill="1" applyBorder="1" applyAlignment="1">
      <alignment horizontal="center"/>
    </xf>
    <xf numFmtId="10" fontId="10" fillId="0" borderId="3" xfId="1" applyNumberFormat="1" applyFont="1" applyFill="1" applyBorder="1" applyAlignment="1">
      <alignment horizontal="center"/>
    </xf>
    <xf numFmtId="10" fontId="10" fillId="0" borderId="1" xfId="1" applyNumberFormat="1" applyFont="1" applyFill="1" applyBorder="1" applyAlignment="1">
      <alignment horizontal="center"/>
    </xf>
    <xf numFmtId="10" fontId="10" fillId="0" borderId="5" xfId="1" applyNumberFormat="1" applyFont="1" applyFill="1" applyBorder="1" applyAlignment="1">
      <alignment horizontal="center"/>
    </xf>
    <xf numFmtId="2" fontId="10" fillId="5" borderId="4" xfId="1" applyNumberFormat="1" applyFont="1" applyFill="1" applyBorder="1" applyAlignment="1">
      <alignment horizontal="center"/>
    </xf>
    <xf numFmtId="2" fontId="10" fillId="5" borderId="1" xfId="1" applyNumberFormat="1" applyFont="1" applyFill="1" applyBorder="1" applyAlignment="1">
      <alignment horizontal="center"/>
    </xf>
    <xf numFmtId="2" fontId="10" fillId="5" borderId="42" xfId="1" applyNumberFormat="1" applyFont="1" applyFill="1" applyBorder="1" applyAlignment="1">
      <alignment horizontal="center"/>
    </xf>
    <xf numFmtId="2" fontId="10" fillId="5" borderId="5" xfId="1" applyNumberFormat="1" applyFont="1" applyFill="1" applyBorder="1" applyAlignment="1">
      <alignment horizontal="center"/>
    </xf>
    <xf numFmtId="2" fontId="10" fillId="0" borderId="3" xfId="1" applyNumberFormat="1" applyFont="1" applyFill="1" applyBorder="1" applyAlignment="1">
      <alignment horizontal="center"/>
    </xf>
    <xf numFmtId="2" fontId="10" fillId="0" borderId="5" xfId="1" applyNumberFormat="1" applyFont="1" applyFill="1" applyBorder="1" applyAlignment="1">
      <alignment horizontal="center"/>
    </xf>
    <xf numFmtId="2" fontId="10" fillId="18" borderId="4" xfId="1" applyNumberFormat="1" applyFont="1" applyFill="1" applyBorder="1" applyAlignment="1">
      <alignment horizontal="center"/>
    </xf>
    <xf numFmtId="2" fontId="10" fillId="18" borderId="1" xfId="1" applyNumberFormat="1" applyFont="1" applyFill="1" applyBorder="1" applyAlignment="1">
      <alignment horizontal="center"/>
    </xf>
    <xf numFmtId="2" fontId="10" fillId="18" borderId="42" xfId="1" applyNumberFormat="1" applyFont="1" applyFill="1" applyBorder="1" applyAlignment="1">
      <alignment horizontal="center"/>
    </xf>
    <xf numFmtId="2" fontId="10" fillId="18" borderId="5" xfId="1" applyNumberFormat="1" applyFont="1" applyFill="1" applyBorder="1" applyAlignment="1">
      <alignment horizontal="center"/>
    </xf>
    <xf numFmtId="2" fontId="10" fillId="0" borderId="13" xfId="1" applyNumberFormat="1" applyFont="1" applyFill="1" applyBorder="1" applyAlignment="1">
      <alignment horizontal="center"/>
    </xf>
    <xf numFmtId="2" fontId="10" fillId="0" borderId="27" xfId="1" applyNumberFormat="1" applyFont="1" applyFill="1" applyBorder="1" applyAlignment="1">
      <alignment horizontal="center"/>
    </xf>
    <xf numFmtId="2" fontId="10" fillId="0" borderId="43" xfId="1" applyNumberFormat="1" applyFont="1" applyFill="1" applyBorder="1" applyAlignment="1">
      <alignment horizontal="center"/>
    </xf>
    <xf numFmtId="2" fontId="10" fillId="0" borderId="2" xfId="1" applyNumberFormat="1" applyFont="1" applyFill="1" applyBorder="1" applyAlignment="1">
      <alignment horizontal="center"/>
    </xf>
    <xf numFmtId="2" fontId="10" fillId="0" borderId="28" xfId="1" applyNumberFormat="1" applyFont="1" applyFill="1" applyBorder="1" applyAlignment="1">
      <alignment horizontal="center"/>
    </xf>
    <xf numFmtId="2" fontId="10" fillId="0" borderId="4" xfId="1" applyNumberFormat="1" applyFont="1" applyFill="1" applyBorder="1" applyAlignment="1">
      <alignment horizontal="center"/>
    </xf>
    <xf numFmtId="2" fontId="10" fillId="0" borderId="1" xfId="1" applyNumberFormat="1" applyFont="1" applyFill="1" applyBorder="1" applyAlignment="1">
      <alignment horizontal="center"/>
    </xf>
    <xf numFmtId="2" fontId="10" fillId="0" borderId="42" xfId="1" applyNumberFormat="1" applyFont="1" applyFill="1" applyBorder="1" applyAlignment="1">
      <alignment horizontal="center"/>
    </xf>
    <xf numFmtId="2" fontId="10" fillId="0" borderId="18" xfId="1" applyNumberFormat="1" applyFont="1" applyFill="1" applyBorder="1" applyAlignment="1">
      <alignment horizontal="center"/>
    </xf>
    <xf numFmtId="2" fontId="10" fillId="0" borderId="25" xfId="1" applyNumberFormat="1" applyFont="1" applyFill="1" applyBorder="1" applyAlignment="1">
      <alignment horizontal="center"/>
    </xf>
    <xf numFmtId="2" fontId="10" fillId="0" borderId="44" xfId="1" applyNumberFormat="1" applyFont="1" applyFill="1" applyBorder="1" applyAlignment="1">
      <alignment horizontal="center"/>
    </xf>
    <xf numFmtId="2" fontId="10" fillId="0" borderId="19" xfId="1" applyNumberFormat="1" applyFont="1" applyFill="1" applyBorder="1" applyAlignment="1">
      <alignment horizontal="center"/>
    </xf>
    <xf numFmtId="2" fontId="10" fillId="5" borderId="2" xfId="1" applyNumberFormat="1" applyFont="1" applyFill="1" applyBorder="1" applyAlignment="1">
      <alignment horizontal="center"/>
    </xf>
    <xf numFmtId="2" fontId="10" fillId="5" borderId="28" xfId="1" applyNumberFormat="1" applyFont="1" applyFill="1" applyBorder="1" applyAlignment="1">
      <alignment horizontal="center"/>
    </xf>
    <xf numFmtId="2" fontId="10" fillId="5" borderId="8" xfId="1" applyNumberFormat="1" applyFont="1" applyFill="1" applyBorder="1" applyAlignment="1">
      <alignment horizontal="center"/>
    </xf>
    <xf numFmtId="2" fontId="10" fillId="5" borderId="3" xfId="1" applyNumberFormat="1" applyFont="1" applyFill="1" applyBorder="1" applyAlignment="1">
      <alignment horizontal="center"/>
    </xf>
    <xf numFmtId="10" fontId="10" fillId="5" borderId="50" xfId="1" applyNumberFormat="1" applyFont="1" applyFill="1" applyBorder="1"/>
    <xf numFmtId="2" fontId="10" fillId="14" borderId="18" xfId="1" applyNumberFormat="1" applyFont="1" applyFill="1" applyBorder="1" applyAlignment="1">
      <alignment horizontal="center"/>
    </xf>
    <xf numFmtId="2" fontId="10" fillId="14" borderId="25" xfId="1" applyNumberFormat="1" applyFont="1" applyFill="1" applyBorder="1" applyAlignment="1">
      <alignment horizontal="center"/>
    </xf>
    <xf numFmtId="2" fontId="10" fillId="14" borderId="44" xfId="1" applyNumberFormat="1" applyFont="1" applyFill="1" applyBorder="1" applyAlignment="1">
      <alignment horizontal="center"/>
    </xf>
    <xf numFmtId="2" fontId="10" fillId="14" borderId="19" xfId="1" applyNumberFormat="1" applyFont="1" applyFill="1" applyBorder="1" applyAlignment="1">
      <alignment horizontal="center"/>
    </xf>
    <xf numFmtId="10" fontId="10" fillId="0" borderId="58" xfId="1" applyNumberFormat="1" applyFont="1" applyFill="1" applyBorder="1" applyAlignment="1">
      <alignment horizontal="center"/>
    </xf>
    <xf numFmtId="10" fontId="10" fillId="0" borderId="59" xfId="1" applyNumberFormat="1" applyFont="1" applyFill="1" applyBorder="1" applyAlignment="1">
      <alignment horizontal="center"/>
    </xf>
    <xf numFmtId="10" fontId="10" fillId="0" borderId="57" xfId="1" applyNumberFormat="1" applyFont="1" applyFill="1" applyBorder="1" applyAlignment="1">
      <alignment horizontal="center"/>
    </xf>
    <xf numFmtId="10" fontId="10" fillId="0" borderId="25" xfId="1" applyNumberFormat="1" applyFont="1" applyFill="1" applyBorder="1" applyAlignment="1">
      <alignment horizontal="center"/>
    </xf>
    <xf numFmtId="10" fontId="10" fillId="0" borderId="19" xfId="1" applyNumberFormat="1" applyFont="1" applyFill="1" applyBorder="1" applyAlignment="1">
      <alignment horizontal="center"/>
    </xf>
    <xf numFmtId="10" fontId="10" fillId="5" borderId="31" xfId="1" applyNumberFormat="1" applyFont="1" applyFill="1" applyBorder="1" applyAlignment="1">
      <alignment horizontal="center"/>
    </xf>
    <xf numFmtId="10" fontId="10" fillId="5" borderId="52" xfId="1" applyNumberFormat="1" applyFont="1" applyFill="1" applyBorder="1" applyAlignment="1">
      <alignment horizontal="center"/>
    </xf>
    <xf numFmtId="0" fontId="9" fillId="5" borderId="31" xfId="0" applyFont="1" applyFill="1" applyBorder="1" applyAlignment="1">
      <alignment horizontal="center" vertical="center" wrapText="1"/>
    </xf>
    <xf numFmtId="0" fontId="9" fillId="5" borderId="38" xfId="0" applyFont="1" applyFill="1" applyBorder="1" applyAlignment="1">
      <alignment horizontal="center" vertical="center" wrapText="1"/>
    </xf>
    <xf numFmtId="0" fontId="9" fillId="5" borderId="60" xfId="0" applyFont="1" applyFill="1" applyBorder="1" applyAlignment="1">
      <alignment horizontal="center" vertical="center" wrapText="1"/>
    </xf>
    <xf numFmtId="165" fontId="3" fillId="0" borderId="25" xfId="0" applyNumberFormat="1" applyFont="1" applyBorder="1"/>
    <xf numFmtId="165" fontId="3" fillId="13" borderId="2" xfId="0" applyNumberFormat="1" applyFont="1" applyFill="1" applyBorder="1"/>
    <xf numFmtId="165" fontId="3" fillId="13" borderId="28" xfId="0" applyNumberFormat="1" applyFont="1" applyFill="1" applyBorder="1"/>
    <xf numFmtId="165" fontId="3" fillId="13" borderId="4" xfId="0" applyNumberFormat="1" applyFont="1" applyFill="1" applyBorder="1"/>
    <xf numFmtId="168" fontId="3" fillId="13" borderId="4" xfId="1" applyNumberFormat="1" applyFont="1" applyFill="1" applyBorder="1"/>
    <xf numFmtId="168" fontId="3" fillId="0" borderId="61" xfId="1" applyNumberFormat="1" applyFont="1" applyFill="1" applyBorder="1"/>
    <xf numFmtId="165" fontId="3" fillId="13" borderId="18" xfId="0" applyNumberFormat="1" applyFont="1" applyFill="1" applyBorder="1"/>
    <xf numFmtId="168" fontId="3" fillId="0" borderId="21" xfId="1" applyNumberFormat="1" applyFont="1" applyFill="1" applyBorder="1"/>
    <xf numFmtId="10" fontId="3" fillId="13" borderId="3" xfId="1" applyNumberFormat="1" applyFont="1" applyFill="1" applyBorder="1"/>
    <xf numFmtId="10" fontId="3" fillId="13" borderId="5" xfId="1" applyNumberFormat="1" applyFont="1" applyFill="1" applyBorder="1"/>
    <xf numFmtId="0" fontId="3" fillId="0" borderId="1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10" fontId="3" fillId="0" borderId="35" xfId="1" applyNumberFormat="1" applyFont="1" applyFill="1" applyBorder="1"/>
    <xf numFmtId="168" fontId="3" fillId="0" borderId="2" xfId="1" applyNumberFormat="1" applyFont="1" applyFill="1" applyBorder="1"/>
    <xf numFmtId="168" fontId="3" fillId="0" borderId="28" xfId="1" applyNumberFormat="1" applyFont="1" applyFill="1" applyBorder="1"/>
    <xf numFmtId="10" fontId="3" fillId="0" borderId="28" xfId="1" applyNumberFormat="1" applyFont="1" applyFill="1" applyBorder="1"/>
    <xf numFmtId="10" fontId="3" fillId="0" borderId="3" xfId="1" applyNumberFormat="1" applyFont="1" applyFill="1" applyBorder="1"/>
    <xf numFmtId="168" fontId="3" fillId="0" borderId="4" xfId="1" applyNumberFormat="1" applyFont="1" applyFill="1" applyBorder="1"/>
    <xf numFmtId="10" fontId="3" fillId="0" borderId="5" xfId="1" applyNumberFormat="1" applyFont="1" applyFill="1" applyBorder="1"/>
    <xf numFmtId="168" fontId="3" fillId="0" borderId="29" xfId="1" applyNumberFormat="1" applyFont="1" applyFill="1" applyBorder="1"/>
    <xf numFmtId="10" fontId="3" fillId="0" borderId="29" xfId="1" applyNumberFormat="1" applyFont="1" applyFill="1" applyBorder="1"/>
    <xf numFmtId="10" fontId="3" fillId="0" borderId="7" xfId="1" applyNumberFormat="1" applyFont="1" applyFill="1" applyBorder="1"/>
    <xf numFmtId="10" fontId="3" fillId="13" borderId="35" xfId="1" applyNumberFormat="1" applyFont="1" applyFill="1" applyBorder="1"/>
    <xf numFmtId="10" fontId="29" fillId="13" borderId="35" xfId="1" applyNumberFormat="1" applyFont="1" applyFill="1" applyBorder="1"/>
    <xf numFmtId="10" fontId="3" fillId="13" borderId="51" xfId="1" applyNumberFormat="1" applyFont="1" applyFill="1" applyBorder="1"/>
    <xf numFmtId="168" fontId="3" fillId="13" borderId="28" xfId="1" applyNumberFormat="1" applyFont="1" applyFill="1" applyBorder="1"/>
    <xf numFmtId="10" fontId="3" fillId="13" borderId="28" xfId="1" applyNumberFormat="1" applyFont="1" applyFill="1" applyBorder="1"/>
    <xf numFmtId="168" fontId="3" fillId="13" borderId="29" xfId="1" applyNumberFormat="1" applyFont="1" applyFill="1" applyBorder="1"/>
    <xf numFmtId="10" fontId="3" fillId="13" borderId="29" xfId="1" applyNumberFormat="1" applyFont="1" applyFill="1" applyBorder="1"/>
    <xf numFmtId="10" fontId="3" fillId="13" borderId="7" xfId="1" applyNumberFormat="1" applyFont="1" applyFill="1" applyBorder="1"/>
    <xf numFmtId="168" fontId="3" fillId="0" borderId="6" xfId="1" applyNumberFormat="1" applyFont="1" applyFill="1" applyBorder="1"/>
    <xf numFmtId="168" fontId="3" fillId="13" borderId="2" xfId="1" applyNumberFormat="1" applyFont="1" applyFill="1" applyBorder="1"/>
    <xf numFmtId="168" fontId="3" fillId="13" borderId="6" xfId="1" applyNumberFormat="1" applyFont="1" applyFill="1" applyBorder="1"/>
    <xf numFmtId="10" fontId="3" fillId="17" borderId="20" xfId="1" applyNumberFormat="1" applyFont="1" applyFill="1" applyBorder="1" applyAlignment="1">
      <alignment horizontal="center"/>
    </xf>
    <xf numFmtId="10" fontId="10" fillId="17" borderId="30" xfId="1" applyNumberFormat="1" applyFont="1" applyFill="1" applyBorder="1" applyAlignment="1">
      <alignment horizontal="center"/>
    </xf>
    <xf numFmtId="10" fontId="10" fillId="17" borderId="24" xfId="1" applyNumberFormat="1" applyFont="1" applyFill="1" applyBorder="1" applyAlignment="1">
      <alignment horizontal="center"/>
    </xf>
    <xf numFmtId="10" fontId="10" fillId="17" borderId="22" xfId="1" applyNumberFormat="1" applyFont="1" applyFill="1" applyBorder="1" applyAlignment="1">
      <alignment horizontal="center"/>
    </xf>
    <xf numFmtId="1" fontId="30" fillId="0" borderId="0" xfId="0" applyNumberFormat="1" applyFont="1" applyAlignment="1">
      <alignment vertical="top"/>
    </xf>
    <xf numFmtId="14" fontId="30" fillId="0" borderId="0" xfId="0" applyNumberFormat="1" applyFont="1" applyAlignment="1">
      <alignment vertical="top"/>
    </xf>
    <xf numFmtId="0" fontId="30" fillId="0" borderId="0" xfId="0" applyFont="1" applyAlignment="1">
      <alignment vertical="top"/>
    </xf>
    <xf numFmtId="2" fontId="10" fillId="17" borderId="20" xfId="3" applyNumberFormat="1" applyFont="1" applyFill="1" applyBorder="1" applyAlignment="1">
      <alignment horizontal="center" vertical="center"/>
    </xf>
    <xf numFmtId="0" fontId="7" fillId="20" borderId="0" xfId="0" applyFont="1" applyFill="1" applyAlignment="1">
      <alignment horizontal="left"/>
    </xf>
    <xf numFmtId="0" fontId="10" fillId="5" borderId="31" xfId="0" applyFont="1" applyFill="1" applyBorder="1"/>
    <xf numFmtId="0" fontId="10" fillId="5" borderId="38" xfId="0" applyFont="1" applyFill="1" applyBorder="1"/>
    <xf numFmtId="0" fontId="10" fillId="5" borderId="52" xfId="0" applyFont="1" applyFill="1" applyBorder="1"/>
    <xf numFmtId="0" fontId="5" fillId="5" borderId="42" xfId="0" applyFont="1" applyFill="1" applyBorder="1"/>
    <xf numFmtId="2" fontId="10" fillId="5" borderId="18" xfId="1" applyNumberFormat="1" applyFont="1" applyFill="1" applyBorder="1"/>
    <xf numFmtId="2" fontId="10" fillId="5" borderId="25" xfId="1" applyNumberFormat="1" applyFont="1" applyFill="1" applyBorder="1"/>
    <xf numFmtId="2" fontId="10" fillId="5" borderId="44" xfId="1" applyNumberFormat="1" applyFont="1" applyFill="1" applyBorder="1"/>
    <xf numFmtId="2" fontId="10" fillId="5" borderId="19" xfId="1" applyNumberFormat="1" applyFont="1" applyFill="1" applyBorder="1"/>
    <xf numFmtId="2" fontId="10" fillId="5" borderId="7" xfId="1" applyNumberFormat="1" applyFont="1" applyFill="1" applyBorder="1"/>
    <xf numFmtId="2" fontId="10" fillId="5" borderId="6" xfId="1" applyNumberFormat="1" applyFont="1" applyFill="1" applyBorder="1" applyAlignment="1">
      <alignment horizontal="center"/>
    </xf>
    <xf numFmtId="2" fontId="10" fillId="5" borderId="29" xfId="1" applyNumberFormat="1" applyFont="1" applyFill="1" applyBorder="1" applyAlignment="1">
      <alignment horizontal="center"/>
    </xf>
    <xf numFmtId="2" fontId="10" fillId="5" borderId="50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17" borderId="12" xfId="0" applyFont="1" applyFill="1" applyBorder="1" applyAlignment="1">
      <alignment horizontal="center"/>
    </xf>
    <xf numFmtId="2" fontId="7" fillId="13" borderId="16" xfId="0" applyNumberFormat="1" applyFont="1" applyFill="1" applyBorder="1" applyAlignment="1">
      <alignment horizontal="center"/>
    </xf>
    <xf numFmtId="2" fontId="7" fillId="13" borderId="11" xfId="0" applyNumberFormat="1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21" borderId="37" xfId="0" applyFont="1" applyFill="1" applyBorder="1" applyAlignment="1">
      <alignment horizontal="center"/>
    </xf>
    <xf numFmtId="165" fontId="10" fillId="0" borderId="8" xfId="0" applyNumberFormat="1" applyFont="1" applyBorder="1"/>
    <xf numFmtId="165" fontId="10" fillId="5" borderId="50" xfId="0" applyNumberFormat="1" applyFont="1" applyFill="1" applyBorder="1"/>
    <xf numFmtId="165" fontId="8" fillId="6" borderId="9" xfId="0" applyNumberFormat="1" applyFont="1" applyFill="1" applyBorder="1"/>
    <xf numFmtId="165" fontId="10" fillId="0" borderId="16" xfId="0" applyNumberFormat="1" applyFont="1" applyBorder="1"/>
    <xf numFmtId="165" fontId="10" fillId="0" borderId="11" xfId="0" applyNumberFormat="1" applyFont="1" applyBorder="1"/>
    <xf numFmtId="165" fontId="10" fillId="0" borderId="67" xfId="0" applyNumberFormat="1" applyFont="1" applyBorder="1"/>
    <xf numFmtId="165" fontId="10" fillId="5" borderId="11" xfId="0" applyNumberFormat="1" applyFont="1" applyFill="1" applyBorder="1"/>
    <xf numFmtId="165" fontId="10" fillId="17" borderId="17" xfId="0" applyNumberFormat="1" applyFont="1" applyFill="1" applyBorder="1"/>
    <xf numFmtId="165" fontId="8" fillId="0" borderId="0" xfId="0" applyNumberFormat="1" applyFont="1"/>
    <xf numFmtId="0" fontId="16" fillId="20" borderId="9" xfId="0" applyFont="1" applyFill="1" applyBorder="1" applyAlignment="1">
      <alignment horizontal="center"/>
    </xf>
    <xf numFmtId="0" fontId="5" fillId="0" borderId="54" xfId="0" applyFont="1" applyBorder="1"/>
    <xf numFmtId="0" fontId="10" fillId="17" borderId="4" xfId="0" applyFont="1" applyFill="1" applyBorder="1"/>
    <xf numFmtId="0" fontId="10" fillId="0" borderId="54" xfId="0" applyFont="1" applyBorder="1"/>
    <xf numFmtId="16" fontId="10" fillId="5" borderId="11" xfId="0" applyNumberFormat="1" applyFont="1" applyFill="1" applyBorder="1" applyAlignment="1">
      <alignment horizontal="center" vertical="center"/>
    </xf>
    <xf numFmtId="16" fontId="10" fillId="5" borderId="12" xfId="0" applyNumberFormat="1" applyFont="1" applyFill="1" applyBorder="1" applyAlignment="1">
      <alignment horizontal="center" vertical="center"/>
    </xf>
    <xf numFmtId="0" fontId="10" fillId="0" borderId="26" xfId="0" applyFont="1" applyBorder="1"/>
    <xf numFmtId="0" fontId="8" fillId="17" borderId="13" xfId="0" applyFont="1" applyFill="1" applyBorder="1" applyAlignment="1">
      <alignment horizontal="center"/>
    </xf>
    <xf numFmtId="0" fontId="8" fillId="22" borderId="13" xfId="0" applyFont="1" applyFill="1" applyBorder="1" applyAlignment="1">
      <alignment horizontal="center"/>
    </xf>
    <xf numFmtId="0" fontId="8" fillId="22" borderId="13" xfId="0" applyFont="1" applyFill="1" applyBorder="1" applyAlignment="1">
      <alignment horizontal="center" wrapText="1"/>
    </xf>
    <xf numFmtId="16" fontId="10" fillId="22" borderId="11" xfId="0" applyNumberFormat="1" applyFont="1" applyFill="1" applyBorder="1" applyAlignment="1">
      <alignment horizontal="center" vertical="center"/>
    </xf>
    <xf numFmtId="16" fontId="10" fillId="22" borderId="12" xfId="0" applyNumberFormat="1" applyFont="1" applyFill="1" applyBorder="1" applyAlignment="1">
      <alignment horizontal="center" vertical="center"/>
    </xf>
    <xf numFmtId="2" fontId="7" fillId="23" borderId="16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 vertical="center" wrapText="1"/>
    </xf>
    <xf numFmtId="2" fontId="7" fillId="23" borderId="11" xfId="0" applyNumberFormat="1" applyFont="1" applyFill="1" applyBorder="1" applyAlignment="1">
      <alignment horizontal="center"/>
    </xf>
    <xf numFmtId="0" fontId="3" fillId="23" borderId="10" xfId="0" applyFont="1" applyFill="1" applyBorder="1" applyAlignment="1">
      <alignment horizontal="center" vertical="center" wrapText="1"/>
    </xf>
    <xf numFmtId="0" fontId="3" fillId="23" borderId="15" xfId="0" applyFont="1" applyFill="1" applyBorder="1" applyAlignment="1">
      <alignment horizontal="center" vertical="center" wrapText="1"/>
    </xf>
    <xf numFmtId="0" fontId="9" fillId="23" borderId="10" xfId="0" applyFont="1" applyFill="1" applyBorder="1" applyAlignment="1">
      <alignment horizontal="center" vertical="center" wrapText="1"/>
    </xf>
    <xf numFmtId="0" fontId="9" fillId="23" borderId="15" xfId="0" applyFont="1" applyFill="1" applyBorder="1" applyAlignment="1">
      <alignment horizontal="center" vertical="center" wrapText="1"/>
    </xf>
    <xf numFmtId="2" fontId="8" fillId="24" borderId="12" xfId="0" applyNumberFormat="1" applyFont="1" applyFill="1" applyBorder="1" applyAlignment="1">
      <alignment horizontal="center"/>
    </xf>
    <xf numFmtId="0" fontId="32" fillId="24" borderId="12" xfId="0" applyFont="1" applyFill="1" applyBorder="1"/>
    <xf numFmtId="2" fontId="7" fillId="23" borderId="12" xfId="0" applyNumberFormat="1" applyFont="1" applyFill="1" applyBorder="1" applyAlignment="1">
      <alignment horizontal="center"/>
    </xf>
    <xf numFmtId="2" fontId="7" fillId="23" borderId="17" xfId="0" applyNumberFormat="1" applyFont="1" applyFill="1" applyBorder="1" applyAlignment="1">
      <alignment horizontal="center"/>
    </xf>
    <xf numFmtId="0" fontId="3" fillId="23" borderId="17" xfId="0" applyFont="1" applyFill="1" applyBorder="1" applyAlignment="1">
      <alignment horizontal="center" vertical="center" wrapText="1"/>
    </xf>
    <xf numFmtId="2" fontId="3" fillId="0" borderId="1" xfId="1" applyNumberFormat="1" applyFont="1" applyFill="1" applyBorder="1"/>
    <xf numFmtId="2" fontId="3" fillId="0" borderId="25" xfId="1" applyNumberFormat="1" applyFont="1" applyFill="1" applyBorder="1"/>
    <xf numFmtId="2" fontId="3" fillId="13" borderId="2" xfId="1" applyNumberFormat="1" applyFont="1" applyFill="1" applyBorder="1"/>
    <xf numFmtId="2" fontId="3" fillId="13" borderId="28" xfId="1" applyNumberFormat="1" applyFont="1" applyFill="1" applyBorder="1"/>
    <xf numFmtId="2" fontId="3" fillId="13" borderId="4" xfId="1" applyNumberFormat="1" applyFont="1" applyFill="1" applyBorder="1"/>
    <xf numFmtId="2" fontId="3" fillId="13" borderId="1" xfId="1" applyNumberFormat="1" applyFont="1" applyFill="1" applyBorder="1"/>
    <xf numFmtId="2" fontId="3" fillId="13" borderId="18" xfId="1" applyNumberFormat="1" applyFont="1" applyFill="1" applyBorder="1"/>
    <xf numFmtId="2" fontId="3" fillId="13" borderId="25" xfId="1" applyNumberFormat="1" applyFont="1" applyFill="1" applyBorder="1"/>
    <xf numFmtId="2" fontId="3" fillId="0" borderId="20" xfId="1" applyNumberFormat="1" applyFont="1" applyFill="1" applyBorder="1"/>
    <xf numFmtId="2" fontId="3" fillId="0" borderId="45" xfId="1" applyNumberFormat="1" applyFont="1" applyFill="1" applyBorder="1"/>
    <xf numFmtId="2" fontId="3" fillId="0" borderId="21" xfId="1" applyNumberFormat="1" applyFont="1" applyFill="1" applyBorder="1"/>
    <xf numFmtId="2" fontId="3" fillId="0" borderId="61" xfId="1" applyNumberFormat="1" applyFont="1" applyFill="1" applyBorder="1"/>
    <xf numFmtId="2" fontId="10" fillId="0" borderId="8" xfId="1" applyNumberFormat="1" applyFont="1" applyFill="1" applyBorder="1" applyAlignment="1">
      <alignment horizontal="center"/>
    </xf>
    <xf numFmtId="2" fontId="10" fillId="17" borderId="26" xfId="1" applyNumberFormat="1" applyFont="1" applyFill="1" applyBorder="1" applyAlignment="1">
      <alignment horizontal="center"/>
    </xf>
    <xf numFmtId="0" fontId="7" fillId="5" borderId="67" xfId="0" applyFont="1" applyFill="1" applyBorder="1" applyAlignment="1">
      <alignment horizontal="center" wrapText="1"/>
    </xf>
    <xf numFmtId="0" fontId="8" fillId="25" borderId="17" xfId="0" applyFont="1" applyFill="1" applyBorder="1" applyAlignment="1">
      <alignment horizontal="center"/>
    </xf>
    <xf numFmtId="2" fontId="10" fillId="25" borderId="16" xfId="1" applyNumberFormat="1" applyFont="1" applyFill="1" applyBorder="1" applyAlignment="1">
      <alignment horizontal="center"/>
    </xf>
    <xf numFmtId="2" fontId="10" fillId="25" borderId="11" xfId="1" applyNumberFormat="1" applyFont="1" applyFill="1" applyBorder="1" applyAlignment="1">
      <alignment horizontal="center"/>
    </xf>
    <xf numFmtId="2" fontId="10" fillId="25" borderId="66" xfId="1" applyNumberFormat="1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 vertical="center"/>
    </xf>
    <xf numFmtId="2" fontId="10" fillId="25" borderId="66" xfId="1" applyNumberFormat="1" applyFont="1" applyFill="1" applyBorder="1" applyAlignment="1">
      <alignment horizontal="center" vertical="center"/>
    </xf>
    <xf numFmtId="2" fontId="10" fillId="25" borderId="10" xfId="1" applyNumberFormat="1" applyFont="1" applyFill="1" applyBorder="1" applyAlignment="1">
      <alignment horizontal="center" vertical="center"/>
    </xf>
    <xf numFmtId="2" fontId="10" fillId="25" borderId="67" xfId="1" applyNumberFormat="1" applyFont="1" applyFill="1" applyBorder="1" applyAlignment="1">
      <alignment horizontal="center" vertical="center"/>
    </xf>
    <xf numFmtId="2" fontId="10" fillId="25" borderId="9" xfId="1" applyNumberFormat="1" applyFont="1" applyFill="1" applyBorder="1" applyAlignment="1">
      <alignment horizontal="center" vertical="center"/>
    </xf>
    <xf numFmtId="2" fontId="10" fillId="25" borderId="15" xfId="1" applyNumberFormat="1" applyFont="1" applyFill="1" applyBorder="1" applyAlignment="1">
      <alignment horizontal="center" vertical="center"/>
    </xf>
    <xf numFmtId="16" fontId="10" fillId="5" borderId="42" xfId="0" applyNumberFormat="1" applyFont="1" applyFill="1" applyBorder="1" applyAlignment="1">
      <alignment horizontal="center" vertical="center"/>
    </xf>
    <xf numFmtId="16" fontId="10" fillId="5" borderId="44" xfId="0" applyNumberFormat="1" applyFont="1" applyFill="1" applyBorder="1" applyAlignment="1">
      <alignment horizontal="center" vertical="center"/>
    </xf>
    <xf numFmtId="2" fontId="10" fillId="25" borderId="66" xfId="1" applyNumberFormat="1" applyFont="1" applyFill="1" applyBorder="1" applyAlignment="1">
      <alignment horizontal="center"/>
    </xf>
    <xf numFmtId="2" fontId="10" fillId="25" borderId="67" xfId="1" applyNumberFormat="1" applyFont="1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14" borderId="22" xfId="0" applyFont="1" applyFill="1" applyBorder="1" applyAlignment="1">
      <alignment horizontal="center"/>
    </xf>
    <xf numFmtId="0" fontId="9" fillId="14" borderId="30" xfId="0" applyFont="1" applyFill="1" applyBorder="1" applyAlignment="1">
      <alignment horizontal="center"/>
    </xf>
    <xf numFmtId="2" fontId="7" fillId="23" borderId="9" xfId="0" applyNumberFormat="1" applyFont="1" applyFill="1" applyBorder="1" applyAlignment="1">
      <alignment horizontal="center" vertical="center"/>
    </xf>
    <xf numFmtId="2" fontId="7" fillId="23" borderId="15" xfId="0" applyNumberFormat="1" applyFont="1" applyFill="1" applyBorder="1" applyAlignment="1">
      <alignment horizontal="center" vertical="center"/>
    </xf>
    <xf numFmtId="2" fontId="7" fillId="23" borderId="10" xfId="0" applyNumberFormat="1" applyFont="1" applyFill="1" applyBorder="1" applyAlignment="1">
      <alignment horizontal="center" vertical="center"/>
    </xf>
    <xf numFmtId="2" fontId="7" fillId="23" borderId="67" xfId="0" applyNumberFormat="1" applyFont="1" applyFill="1" applyBorder="1" applyAlignment="1">
      <alignment horizontal="center" vertical="center"/>
    </xf>
    <xf numFmtId="2" fontId="10" fillId="5" borderId="23" xfId="1" applyNumberFormat="1" applyFont="1" applyFill="1" applyBorder="1" applyAlignment="1">
      <alignment horizontal="center" vertical="center"/>
    </xf>
    <xf numFmtId="2" fontId="10" fillId="5" borderId="59" xfId="1" applyNumberFormat="1" applyFont="1" applyFill="1" applyBorder="1" applyAlignment="1">
      <alignment horizontal="center" vertical="center"/>
    </xf>
    <xf numFmtId="2" fontId="10" fillId="5" borderId="63" xfId="1" applyNumberFormat="1" applyFont="1" applyFill="1" applyBorder="1" applyAlignment="1">
      <alignment horizontal="center" vertical="center"/>
    </xf>
    <xf numFmtId="2" fontId="10" fillId="5" borderId="36" xfId="1" applyNumberFormat="1" applyFont="1" applyFill="1" applyBorder="1" applyAlignment="1">
      <alignment horizontal="center" vertical="center"/>
    </xf>
    <xf numFmtId="2" fontId="10" fillId="5" borderId="57" xfId="1" applyNumberFormat="1" applyFont="1" applyFill="1" applyBorder="1" applyAlignment="1">
      <alignment horizontal="center" vertical="center"/>
    </xf>
    <xf numFmtId="2" fontId="10" fillId="5" borderId="65" xfId="1" applyNumberFormat="1" applyFont="1" applyFill="1" applyBorder="1" applyAlignment="1">
      <alignment horizontal="center" vertical="center"/>
    </xf>
    <xf numFmtId="2" fontId="10" fillId="5" borderId="37" xfId="1" applyNumberFormat="1" applyFont="1" applyFill="1" applyBorder="1" applyAlignment="1">
      <alignment horizontal="center" vertical="center"/>
    </xf>
    <xf numFmtId="2" fontId="10" fillId="5" borderId="62" xfId="1" applyNumberFormat="1" applyFont="1" applyFill="1" applyBorder="1" applyAlignment="1">
      <alignment horizontal="center" vertical="center"/>
    </xf>
    <xf numFmtId="2" fontId="10" fillId="5" borderId="64" xfId="1" applyNumberFormat="1" applyFont="1" applyFill="1" applyBorder="1" applyAlignment="1">
      <alignment horizontal="center" vertical="center"/>
    </xf>
    <xf numFmtId="2" fontId="7" fillId="13" borderId="66" xfId="0" applyNumberFormat="1" applyFont="1" applyFill="1" applyBorder="1" applyAlignment="1">
      <alignment horizontal="center" vertical="center"/>
    </xf>
    <xf numFmtId="2" fontId="7" fillId="13" borderId="10" xfId="0" applyNumberFormat="1" applyFont="1" applyFill="1" applyBorder="1" applyAlignment="1">
      <alignment horizontal="center" vertical="center"/>
    </xf>
    <xf numFmtId="2" fontId="7" fillId="13" borderId="67" xfId="0" applyNumberFormat="1" applyFont="1" applyFill="1" applyBorder="1" applyAlignment="1">
      <alignment horizontal="center" vertical="center"/>
    </xf>
    <xf numFmtId="16" fontId="10" fillId="5" borderId="4" xfId="0" applyNumberFormat="1" applyFont="1" applyFill="1" applyBorder="1" applyAlignment="1">
      <alignment horizontal="center" vertical="center"/>
    </xf>
    <xf numFmtId="16" fontId="10" fillId="5" borderId="6" xfId="0" applyNumberFormat="1" applyFont="1" applyFill="1" applyBorder="1" applyAlignment="1">
      <alignment horizontal="center" vertical="center"/>
    </xf>
    <xf numFmtId="16" fontId="10" fillId="5" borderId="1" xfId="0" applyNumberFormat="1" applyFont="1" applyFill="1" applyBorder="1" applyAlignment="1">
      <alignment horizontal="center" vertical="center"/>
    </xf>
    <xf numFmtId="16" fontId="10" fillId="5" borderId="29" xfId="0" applyNumberFormat="1" applyFont="1" applyFill="1" applyBorder="1" applyAlignment="1">
      <alignment horizontal="center" vertical="center"/>
    </xf>
    <xf numFmtId="16" fontId="10" fillId="5" borderId="50" xfId="0" applyNumberFormat="1" applyFont="1" applyFill="1" applyBorder="1" applyAlignment="1">
      <alignment horizontal="center" vertical="center"/>
    </xf>
    <xf numFmtId="16" fontId="10" fillId="5" borderId="18" xfId="0" applyNumberFormat="1" applyFont="1" applyFill="1" applyBorder="1" applyAlignment="1">
      <alignment horizontal="center" vertical="center"/>
    </xf>
    <xf numFmtId="16" fontId="10" fillId="5" borderId="25" xfId="0" applyNumberFormat="1" applyFont="1" applyFill="1" applyBorder="1" applyAlignment="1">
      <alignment horizontal="center" vertical="center"/>
    </xf>
    <xf numFmtId="2" fontId="10" fillId="5" borderId="68" xfId="1" applyNumberFormat="1" applyFont="1" applyFill="1" applyBorder="1" applyAlignment="1">
      <alignment horizontal="center" vertical="center"/>
    </xf>
    <xf numFmtId="2" fontId="10" fillId="5" borderId="58" xfId="1" applyNumberFormat="1" applyFont="1" applyFill="1" applyBorder="1" applyAlignment="1">
      <alignment horizontal="center" vertical="center"/>
    </xf>
    <xf numFmtId="2" fontId="10" fillId="5" borderId="69" xfId="1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2" fontId="10" fillId="0" borderId="18" xfId="1" applyNumberFormat="1" applyFont="1" applyFill="1" applyBorder="1" applyAlignment="1">
      <alignment horizontal="center" vertical="center"/>
    </xf>
    <xf numFmtId="2" fontId="10" fillId="0" borderId="13" xfId="1" applyNumberFormat="1" applyFont="1" applyFill="1" applyBorder="1" applyAlignment="1">
      <alignment horizontal="center" vertical="center"/>
    </xf>
    <xf numFmtId="2" fontId="10" fillId="0" borderId="25" xfId="1" applyNumberFormat="1" applyFont="1" applyFill="1" applyBorder="1" applyAlignment="1">
      <alignment horizontal="center" vertical="center"/>
    </xf>
    <xf numFmtId="2" fontId="10" fillId="0" borderId="27" xfId="1" applyNumberFormat="1" applyFont="1" applyFill="1" applyBorder="1" applyAlignment="1">
      <alignment horizontal="center" vertical="center"/>
    </xf>
    <xf numFmtId="2" fontId="10" fillId="0" borderId="19" xfId="1" applyNumberFormat="1" applyFont="1" applyFill="1" applyBorder="1" applyAlignment="1">
      <alignment horizontal="center" vertical="center"/>
    </xf>
    <xf numFmtId="2" fontId="10" fillId="0" borderId="14" xfId="1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2" fontId="10" fillId="0" borderId="59" xfId="1" applyNumberFormat="1" applyFont="1" applyFill="1" applyBorder="1" applyAlignment="1">
      <alignment horizontal="center" vertical="center"/>
    </xf>
    <xf numFmtId="2" fontId="10" fillId="0" borderId="57" xfId="1" applyNumberFormat="1" applyFont="1" applyFill="1" applyBorder="1" applyAlignment="1">
      <alignment horizontal="center" vertical="center"/>
    </xf>
    <xf numFmtId="2" fontId="10" fillId="0" borderId="62" xfId="1" applyNumberFormat="1" applyFont="1" applyFill="1" applyBorder="1" applyAlignment="1">
      <alignment horizontal="center" vertical="center"/>
    </xf>
    <xf numFmtId="2" fontId="10" fillId="0" borderId="18" xfId="1" applyNumberFormat="1" applyFont="1" applyFill="1" applyBorder="1" applyAlignment="1">
      <alignment horizontal="center"/>
    </xf>
    <xf numFmtId="2" fontId="10" fillId="0" borderId="13" xfId="1" applyNumberFormat="1" applyFont="1" applyFill="1" applyBorder="1" applyAlignment="1">
      <alignment horizontal="center"/>
    </xf>
    <xf numFmtId="2" fontId="10" fillId="0" borderId="25" xfId="1" applyNumberFormat="1" applyFont="1" applyFill="1" applyBorder="1" applyAlignment="1">
      <alignment horizontal="center"/>
    </xf>
    <xf numFmtId="2" fontId="10" fillId="0" borderId="27" xfId="1" applyNumberFormat="1" applyFont="1" applyFill="1" applyBorder="1" applyAlignment="1">
      <alignment horizontal="center"/>
    </xf>
    <xf numFmtId="2" fontId="10" fillId="0" borderId="19" xfId="1" applyNumberFormat="1" applyFont="1" applyFill="1" applyBorder="1" applyAlignment="1">
      <alignment horizontal="center"/>
    </xf>
    <xf numFmtId="2" fontId="10" fillId="0" borderId="14" xfId="1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1" fillId="0" borderId="22" xfId="0" applyFont="1" applyBorder="1" applyAlignment="1">
      <alignment horizontal="center"/>
    </xf>
    <xf numFmtId="0" fontId="31" fillId="0" borderId="30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2" fontId="10" fillId="0" borderId="44" xfId="1" applyNumberFormat="1" applyFont="1" applyFill="1" applyBorder="1" applyAlignment="1">
      <alignment horizontal="center" vertical="center"/>
    </xf>
    <xf numFmtId="2" fontId="10" fillId="0" borderId="43" xfId="1" applyNumberFormat="1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textRotation="90"/>
    </xf>
    <xf numFmtId="0" fontId="25" fillId="0" borderId="10" xfId="0" applyFont="1" applyBorder="1" applyAlignment="1">
      <alignment horizontal="center" vertical="center" textRotation="90"/>
    </xf>
    <xf numFmtId="0" fontId="25" fillId="0" borderId="15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 wrapText="1"/>
    </xf>
    <xf numFmtId="0" fontId="3" fillId="0" borderId="40" xfId="0" applyFont="1" applyBorder="1" applyAlignment="1">
      <alignment horizontal="center" vertical="center" textRotation="90" wrapText="1"/>
    </xf>
    <xf numFmtId="0" fontId="3" fillId="0" borderId="34" xfId="0" applyFont="1" applyBorder="1" applyAlignment="1">
      <alignment horizontal="center" vertical="center" textRotation="90" wrapText="1"/>
    </xf>
    <xf numFmtId="0" fontId="3" fillId="0" borderId="55" xfId="0" applyFont="1" applyBorder="1" applyAlignment="1">
      <alignment horizontal="center" vertical="center" textRotation="90" wrapText="1"/>
    </xf>
    <xf numFmtId="0" fontId="3" fillId="0" borderId="56" xfId="0" applyFont="1" applyBorder="1" applyAlignment="1">
      <alignment horizontal="center" vertical="center" textRotation="90" wrapText="1"/>
    </xf>
    <xf numFmtId="0" fontId="9" fillId="0" borderId="9" xfId="0" applyFont="1" applyBorder="1" applyAlignment="1">
      <alignment horizontal="center" vertical="center" textRotation="90" wrapText="1"/>
    </xf>
    <xf numFmtId="0" fontId="9" fillId="0" borderId="10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 textRotation="90" wrapText="1"/>
    </xf>
    <xf numFmtId="0" fontId="25" fillId="5" borderId="9" xfId="0" applyFont="1" applyFill="1" applyBorder="1" applyAlignment="1">
      <alignment horizontal="center" vertical="center" textRotation="90" wrapText="1"/>
    </xf>
    <xf numFmtId="0" fontId="25" fillId="5" borderId="10" xfId="0" applyFont="1" applyFill="1" applyBorder="1" applyAlignment="1">
      <alignment horizontal="center" vertical="center" textRotation="90" wrapText="1"/>
    </xf>
    <xf numFmtId="0" fontId="25" fillId="5" borderId="15" xfId="0" applyFont="1" applyFill="1" applyBorder="1" applyAlignment="1">
      <alignment horizontal="center" vertical="center" textRotation="90" wrapText="1"/>
    </xf>
    <xf numFmtId="16" fontId="10" fillId="5" borderId="5" xfId="0" applyNumberFormat="1" applyFont="1" applyFill="1" applyBorder="1" applyAlignment="1">
      <alignment horizontal="center" vertical="center"/>
    </xf>
    <xf numFmtId="16" fontId="10" fillId="5" borderId="19" xfId="0" applyNumberFormat="1" applyFont="1" applyFill="1" applyBorder="1" applyAlignment="1">
      <alignment horizontal="center" vertical="center"/>
    </xf>
    <xf numFmtId="2" fontId="10" fillId="0" borderId="58" xfId="1" applyNumberFormat="1" applyFont="1" applyFill="1" applyBorder="1" applyAlignment="1">
      <alignment horizontal="center" vertical="center"/>
    </xf>
    <xf numFmtId="2" fontId="10" fillId="0" borderId="44" xfId="1" applyNumberFormat="1" applyFont="1" applyFill="1" applyBorder="1" applyAlignment="1">
      <alignment horizontal="center"/>
    </xf>
    <xf numFmtId="2" fontId="10" fillId="0" borderId="43" xfId="1" applyNumberFormat="1" applyFont="1" applyFill="1" applyBorder="1" applyAlignment="1">
      <alignment horizontal="center"/>
    </xf>
    <xf numFmtId="165" fontId="8" fillId="6" borderId="52" xfId="0" applyNumberFormat="1" applyFont="1" applyFill="1" applyBorder="1" applyAlignment="1">
      <alignment horizontal="center"/>
    </xf>
    <xf numFmtId="165" fontId="8" fillId="6" borderId="48" xfId="0" applyNumberFormat="1" applyFont="1" applyFill="1" applyBorder="1" applyAlignment="1">
      <alignment horizontal="center"/>
    </xf>
    <xf numFmtId="165" fontId="8" fillId="6" borderId="49" xfId="0" applyNumberFormat="1" applyFont="1" applyFill="1" applyBorder="1" applyAlignment="1">
      <alignment horizontal="center"/>
    </xf>
    <xf numFmtId="165" fontId="8" fillId="6" borderId="40" xfId="0" applyNumberFormat="1" applyFont="1" applyFill="1" applyBorder="1" applyAlignment="1">
      <alignment horizontal="center"/>
    </xf>
    <xf numFmtId="165" fontId="8" fillId="6" borderId="0" xfId="0" applyNumberFormat="1" applyFont="1" applyFill="1" applyAlignment="1">
      <alignment horizontal="center"/>
    </xf>
    <xf numFmtId="165" fontId="8" fillId="6" borderId="54" xfId="0" applyNumberFormat="1" applyFont="1" applyFill="1" applyBorder="1" applyAlignment="1">
      <alignment horizontal="center"/>
    </xf>
    <xf numFmtId="165" fontId="8" fillId="6" borderId="22" xfId="0" applyNumberFormat="1" applyFont="1" applyFill="1" applyBorder="1" applyAlignment="1">
      <alignment horizontal="center"/>
    </xf>
    <xf numFmtId="165" fontId="8" fillId="6" borderId="24" xfId="0" applyNumberFormat="1" applyFont="1" applyFill="1" applyBorder="1" applyAlignment="1">
      <alignment horizontal="center"/>
    </xf>
    <xf numFmtId="10" fontId="22" fillId="10" borderId="9" xfId="1" applyNumberFormat="1" applyFont="1" applyFill="1" applyBorder="1" applyAlignment="1">
      <alignment horizontal="center" textRotation="90"/>
    </xf>
    <xf numFmtId="10" fontId="22" fillId="10" borderId="10" xfId="1" applyNumberFormat="1" applyFont="1" applyFill="1" applyBorder="1" applyAlignment="1">
      <alignment horizontal="center" textRotation="90"/>
    </xf>
    <xf numFmtId="10" fontId="22" fillId="10" borderId="54" xfId="1" applyNumberFormat="1" applyFont="1" applyFill="1" applyBorder="1" applyAlignment="1">
      <alignment horizontal="center" textRotation="90"/>
    </xf>
    <xf numFmtId="0" fontId="9" fillId="0" borderId="22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17" fontId="6" fillId="0" borderId="9" xfId="0" applyNumberFormat="1" applyFont="1" applyBorder="1" applyAlignment="1">
      <alignment horizontal="center" vertical="center"/>
    </xf>
    <xf numFmtId="17" fontId="6" fillId="0" borderId="40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9" fillId="6" borderId="22" xfId="0" applyFont="1" applyFill="1" applyBorder="1" applyAlignment="1">
      <alignment horizontal="center"/>
    </xf>
    <xf numFmtId="0" fontId="19" fillId="6" borderId="30" xfId="0" applyFont="1" applyFill="1" applyBorder="1" applyAlignment="1">
      <alignment horizontal="center"/>
    </xf>
    <xf numFmtId="0" fontId="19" fillId="6" borderId="24" xfId="0" applyFont="1" applyFill="1" applyBorder="1" applyAlignment="1">
      <alignment horizontal="center"/>
    </xf>
    <xf numFmtId="0" fontId="9" fillId="14" borderId="24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9" fillId="20" borderId="22" xfId="0" applyFont="1" applyFill="1" applyBorder="1" applyAlignment="1">
      <alignment horizontal="center"/>
    </xf>
    <xf numFmtId="0" fontId="9" fillId="20" borderId="30" xfId="0" applyFont="1" applyFill="1" applyBorder="1" applyAlignment="1">
      <alignment horizontal="center"/>
    </xf>
    <xf numFmtId="0" fontId="9" fillId="20" borderId="24" xfId="0" applyFont="1" applyFill="1" applyBorder="1" applyAlignment="1">
      <alignment horizontal="center"/>
    </xf>
    <xf numFmtId="17" fontId="6" fillId="5" borderId="9" xfId="0" applyNumberFormat="1" applyFont="1" applyFill="1" applyBorder="1" applyAlignment="1">
      <alignment horizontal="center" vertical="center"/>
    </xf>
    <xf numFmtId="17" fontId="6" fillId="5" borderId="40" xfId="0" applyNumberFormat="1" applyFont="1" applyFill="1" applyBorder="1" applyAlignment="1">
      <alignment horizontal="center" vertical="center"/>
    </xf>
    <xf numFmtId="16" fontId="1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3" borderId="48" xfId="0" applyFont="1" applyFill="1" applyBorder="1" applyAlignment="1">
      <alignment horizontal="center"/>
    </xf>
    <xf numFmtId="0" fontId="25" fillId="5" borderId="32" xfId="0" applyFont="1" applyFill="1" applyBorder="1" applyAlignment="1">
      <alignment horizontal="center" vertical="center" textRotation="90" wrapText="1"/>
    </xf>
    <xf numFmtId="0" fontId="25" fillId="5" borderId="40" xfId="0" applyFont="1" applyFill="1" applyBorder="1" applyAlignment="1">
      <alignment horizontal="center" vertical="center" textRotation="90" wrapText="1"/>
    </xf>
    <xf numFmtId="0" fontId="25" fillId="5" borderId="34" xfId="0" applyFont="1" applyFill="1" applyBorder="1" applyAlignment="1">
      <alignment horizontal="center" vertical="center" textRotation="90" wrapText="1"/>
    </xf>
    <xf numFmtId="0" fontId="4" fillId="11" borderId="48" xfId="0" applyFont="1" applyFill="1" applyBorder="1" applyAlignment="1">
      <alignment horizontal="center"/>
    </xf>
    <xf numFmtId="0" fontId="4" fillId="9" borderId="48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4" fillId="8" borderId="48" xfId="0" applyFont="1" applyFill="1" applyBorder="1" applyAlignment="1">
      <alignment horizontal="center"/>
    </xf>
    <xf numFmtId="0" fontId="4" fillId="19" borderId="48" xfId="0" applyFont="1" applyFill="1" applyBorder="1" applyAlignment="1">
      <alignment horizontal="center"/>
    </xf>
    <xf numFmtId="0" fontId="4" fillId="12" borderId="48" xfId="0" applyFont="1" applyFill="1" applyBorder="1" applyAlignment="1">
      <alignment horizontal="center"/>
    </xf>
  </cellXfs>
  <cellStyles count="9">
    <cellStyle name="Euro" xfId="4" xr:uid="{00000000-0005-0000-0000-000000000000}"/>
    <cellStyle name="Milliers" xfId="3" builtinId="3"/>
    <cellStyle name="Normal" xfId="0" builtinId="0"/>
    <cellStyle name="Normal 2" xfId="2" xr:uid="{00000000-0005-0000-0000-000003000000}"/>
    <cellStyle name="Normal 2 2" xfId="5" xr:uid="{00000000-0005-0000-0000-000004000000}"/>
    <cellStyle name="Normal 3" xfId="6" xr:uid="{00000000-0005-0000-0000-000005000000}"/>
    <cellStyle name="Normal 4" xfId="7" xr:uid="{00000000-0005-0000-0000-000006000000}"/>
    <cellStyle name="Normal 5" xfId="8" xr:uid="{00000000-0005-0000-0000-000007000000}"/>
    <cellStyle name="Pourcentage" xfId="1" builtinId="5"/>
  </cellStyles>
  <dxfs count="37"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ont>
        <color theme="0"/>
      </font>
    </dxf>
    <dxf>
      <fill>
        <patternFill patternType="solid">
          <bgColor theme="0" tint="-0.499984740745262"/>
        </patternFill>
      </fill>
    </dxf>
    <dxf>
      <font>
        <b/>
      </font>
    </dxf>
    <dxf>
      <numFmt numFmtId="165" formatCode="0.000"/>
    </dxf>
    <dxf>
      <font>
        <name val="Gill Sans MT"/>
        <scheme val="none"/>
      </font>
    </dxf>
    <dxf>
      <font>
        <name val="Gill Sans MT"/>
        <scheme val="none"/>
      </font>
    </dxf>
    <dxf>
      <font>
        <name val="Gill Sans MT"/>
        <scheme val="none"/>
      </font>
    </dxf>
    <dxf>
      <font>
        <name val="Gill Sans MT"/>
        <scheme val="none"/>
      </font>
    </dxf>
  </dxfs>
  <tableStyles count="0" defaultTableStyle="TableStyleMedium2" defaultPivotStyle="PivotStyleMedium9"/>
  <colors>
    <mruColors>
      <color rgb="FFFDC7F7"/>
      <color rgb="FFD52B1E"/>
      <color rgb="FFACF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MULTIMATERIAUX</a:t>
            </a:r>
            <a:r>
              <a:rPr lang="fr-FR" baseline="0"/>
              <a:t> ALM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'CARAC ALM'!$C$57</c:f>
              <c:strCache>
                <c:ptCount val="1"/>
                <c:pt idx="0">
                  <c:v>ERREUR DE TRI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'CARAC ALM'!$D$56:$O$56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'CARAC ALM'!$D$57:$O$57</c:f>
              <c:numCache>
                <c:formatCode>0.00%</c:formatCode>
                <c:ptCount val="12"/>
                <c:pt idx="0">
                  <c:v>0.42404473438956203</c:v>
                </c:pt>
                <c:pt idx="1">
                  <c:v>0.28160200250312883</c:v>
                </c:pt>
                <c:pt idx="2">
                  <c:v>0.22559999999999999</c:v>
                </c:pt>
                <c:pt idx="3">
                  <c:v>0.30197883597883596</c:v>
                </c:pt>
                <c:pt idx="4">
                  <c:v>0.22679186351706032</c:v>
                </c:pt>
                <c:pt idx="5">
                  <c:v>0.23564695801199656</c:v>
                </c:pt>
                <c:pt idx="6">
                  <c:v>0.28508591836734687</c:v>
                </c:pt>
                <c:pt idx="7">
                  <c:v>0.36751152073732718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1-41D1-8C81-BC8E94872183}"/>
            </c:ext>
          </c:extLst>
        </c:ser>
        <c:ser>
          <c:idx val="1"/>
          <c:order val="1"/>
          <c:tx>
            <c:strRef>
              <c:f>'CARAC ALM'!$C$58</c:f>
              <c:strCache>
                <c:ptCount val="1"/>
                <c:pt idx="0">
                  <c:v>FILIERE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'CARAC ALM'!$D$56:$O$56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'CARAC ALM'!$D$58:$O$58</c:f>
              <c:numCache>
                <c:formatCode>0.00%</c:formatCode>
                <c:ptCount val="12"/>
                <c:pt idx="0">
                  <c:v>0.57595526561043797</c:v>
                </c:pt>
                <c:pt idx="1">
                  <c:v>0.71839799749687117</c:v>
                </c:pt>
                <c:pt idx="2">
                  <c:v>0.77439999999999998</c:v>
                </c:pt>
                <c:pt idx="3">
                  <c:v>0.69802116402116399</c:v>
                </c:pt>
                <c:pt idx="4">
                  <c:v>0.77320813648293973</c:v>
                </c:pt>
                <c:pt idx="5">
                  <c:v>0.76435304198800347</c:v>
                </c:pt>
                <c:pt idx="6">
                  <c:v>0.71491408163265313</c:v>
                </c:pt>
                <c:pt idx="7">
                  <c:v>0.63248847926267282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E1-41D1-8C81-BC8E94872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10"/>
        <c:axId val="581221448"/>
        <c:axId val="581219096"/>
      </c:barChart>
      <c:catAx>
        <c:axId val="58122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19096"/>
        <c:crosses val="autoZero"/>
        <c:auto val="1"/>
        <c:lblAlgn val="ctr"/>
        <c:lblOffset val="100"/>
        <c:noMultiLvlLbl val="0"/>
      </c:catAx>
      <c:valAx>
        <c:axId val="5812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2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MULTIMATERIAUX BAUGEOIS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'CARAC BV'!$C$57</c:f>
              <c:strCache>
                <c:ptCount val="1"/>
                <c:pt idx="0">
                  <c:v>ERREUR DE TRI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'CARAC BV'!$D$56:$O$56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'CARAC BV'!$D$57:$O$57</c:f>
              <c:numCache>
                <c:formatCode>0.00%</c:formatCode>
                <c:ptCount val="12"/>
                <c:pt idx="0">
                  <c:v>0.10422535211267601</c:v>
                </c:pt>
                <c:pt idx="1">
                  <c:v>0.11606391925988224</c:v>
                </c:pt>
                <c:pt idx="2">
                  <c:v>0.1359423274974253</c:v>
                </c:pt>
                <c:pt idx="3">
                  <c:v>8.3777608530083786E-2</c:v>
                </c:pt>
                <c:pt idx="4">
                  <c:v>0.1014332965821389</c:v>
                </c:pt>
                <c:pt idx="5">
                  <c:v>9.1880341880341887E-2</c:v>
                </c:pt>
                <c:pt idx="6">
                  <c:v>5.8313632781717889E-2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B-4F30-AB28-455BC81090BB}"/>
            </c:ext>
          </c:extLst>
        </c:ser>
        <c:ser>
          <c:idx val="1"/>
          <c:order val="1"/>
          <c:tx>
            <c:strRef>
              <c:f>'CARAC BV'!$C$58</c:f>
              <c:strCache>
                <c:ptCount val="1"/>
                <c:pt idx="0">
                  <c:v>FILIERE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'CARAC BV'!$D$56:$O$56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'CARAC BV'!$D$58:$O$58</c:f>
              <c:numCache>
                <c:formatCode>0.00%</c:formatCode>
                <c:ptCount val="12"/>
                <c:pt idx="0">
                  <c:v>0.89577464788732397</c:v>
                </c:pt>
                <c:pt idx="1">
                  <c:v>0.88393608074011776</c:v>
                </c:pt>
                <c:pt idx="2">
                  <c:v>0.8640576725025747</c:v>
                </c:pt>
                <c:pt idx="3">
                  <c:v>0.91622239146991624</c:v>
                </c:pt>
                <c:pt idx="4">
                  <c:v>0.89856670341786105</c:v>
                </c:pt>
                <c:pt idx="5">
                  <c:v>0.90811965811965811</c:v>
                </c:pt>
                <c:pt idx="6">
                  <c:v>0.94168636721828214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B-4F30-AB28-455BC8109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10"/>
        <c:axId val="581221448"/>
        <c:axId val="581219096"/>
      </c:barChart>
      <c:catAx>
        <c:axId val="58122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19096"/>
        <c:crosses val="autoZero"/>
        <c:auto val="1"/>
        <c:lblAlgn val="ctr"/>
        <c:lblOffset val="100"/>
        <c:noMultiLvlLbl val="0"/>
      </c:catAx>
      <c:valAx>
        <c:axId val="5812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2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MULTIMATERIAUX BAUGEOIS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'CARAC 3R MULTI'!$C$57</c:f>
              <c:strCache>
                <c:ptCount val="1"/>
                <c:pt idx="0">
                  <c:v>ERREUR DE TRI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'CARAC 3R MULTI'!$D$56:$O$56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'CARAC 3R MULTI'!$D$57:$O$57</c:f>
              <c:numCache>
                <c:formatCode>0.00%</c:formatCode>
                <c:ptCount val="12"/>
                <c:pt idx="0">
                  <c:v>0.35873983739837395</c:v>
                </c:pt>
                <c:pt idx="1">
                  <c:v>0.18621523579201932</c:v>
                </c:pt>
                <c:pt idx="2">
                  <c:v>0.1432346723044397</c:v>
                </c:pt>
                <c:pt idx="3">
                  <c:v>0.1167369901547116</c:v>
                </c:pt>
                <c:pt idx="4">
                  <c:v>0.11134453781512603</c:v>
                </c:pt>
                <c:pt idx="5">
                  <c:v>0.13244353182751542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1-4F41-880A-FAACEA1D5D5A}"/>
            </c:ext>
          </c:extLst>
        </c:ser>
        <c:ser>
          <c:idx val="1"/>
          <c:order val="1"/>
          <c:tx>
            <c:strRef>
              <c:f>'CARAC 3R MULTI'!$C$58</c:f>
              <c:strCache>
                <c:ptCount val="1"/>
                <c:pt idx="0">
                  <c:v>FILIERE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'CARAC 3R MULTI'!$D$56:$O$56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'CARAC 3R MULTI'!$D$58:$O$58</c:f>
              <c:numCache>
                <c:formatCode>0.00%</c:formatCode>
                <c:ptCount val="12"/>
                <c:pt idx="0">
                  <c:v>0.6412601626016261</c:v>
                </c:pt>
                <c:pt idx="1">
                  <c:v>0.81378476420798074</c:v>
                </c:pt>
                <c:pt idx="2">
                  <c:v>0.85676532769556024</c:v>
                </c:pt>
                <c:pt idx="3">
                  <c:v>0.88326300984528838</c:v>
                </c:pt>
                <c:pt idx="4">
                  <c:v>0.88865546218487401</c:v>
                </c:pt>
                <c:pt idx="5">
                  <c:v>0.86755646817248455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1-4F41-880A-FAACEA1D5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10"/>
        <c:axId val="581221448"/>
        <c:axId val="581219096"/>
      </c:barChart>
      <c:catAx>
        <c:axId val="58122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19096"/>
        <c:crosses val="autoZero"/>
        <c:auto val="1"/>
        <c:lblAlgn val="ctr"/>
        <c:lblOffset val="100"/>
        <c:noMultiLvlLbl val="0"/>
      </c:catAx>
      <c:valAx>
        <c:axId val="5812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2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MULTIMATERIAUX BAUGEOIS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'CARAC 3R EMB'!$C$57</c:f>
              <c:strCache>
                <c:ptCount val="1"/>
                <c:pt idx="0">
                  <c:v>ERREUR DE TRI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'CARAC 3R EMB'!$D$56:$O$56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'CARAC 3R EMB'!$D$57:$O$57</c:f>
              <c:numCache>
                <c:formatCode>0.00%</c:formatCode>
                <c:ptCount val="12"/>
                <c:pt idx="0">
                  <c:v>0.33650416171224729</c:v>
                </c:pt>
                <c:pt idx="1">
                  <c:v>0.18335684062059238</c:v>
                </c:pt>
                <c:pt idx="2">
                  <c:v>0.18273542600896858</c:v>
                </c:pt>
                <c:pt idx="3">
                  <c:v>0.13920817369093222</c:v>
                </c:pt>
                <c:pt idx="4">
                  <c:v>0.22878228782287827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3-4689-832C-497C45E08390}"/>
            </c:ext>
          </c:extLst>
        </c:ser>
        <c:ser>
          <c:idx val="1"/>
          <c:order val="1"/>
          <c:tx>
            <c:strRef>
              <c:f>'CARAC 3R EMB'!$C$58</c:f>
              <c:strCache>
                <c:ptCount val="1"/>
                <c:pt idx="0">
                  <c:v>FILIERE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'CARAC 3R EMB'!$D$56:$O$56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'CARAC 3R EMB'!$D$58:$O$58</c:f>
              <c:numCache>
                <c:formatCode>0.00%</c:formatCode>
                <c:ptCount val="12"/>
                <c:pt idx="0">
                  <c:v>0.66349583828775271</c:v>
                </c:pt>
                <c:pt idx="1">
                  <c:v>0.81664315937940768</c:v>
                </c:pt>
                <c:pt idx="2">
                  <c:v>0.81726457399103136</c:v>
                </c:pt>
                <c:pt idx="3">
                  <c:v>0.86079182630906781</c:v>
                </c:pt>
                <c:pt idx="4">
                  <c:v>0.77121771217712176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3-4689-832C-497C45E08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10"/>
        <c:axId val="581221448"/>
        <c:axId val="581219096"/>
      </c:barChart>
      <c:catAx>
        <c:axId val="58122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19096"/>
        <c:crosses val="autoZero"/>
        <c:auto val="1"/>
        <c:lblAlgn val="ctr"/>
        <c:lblOffset val="100"/>
        <c:noMultiLvlLbl val="0"/>
      </c:catAx>
      <c:valAx>
        <c:axId val="5812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2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MULTIMATERIAUX BAUGEOIS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SMIPE!$C$57</c:f>
              <c:strCache>
                <c:ptCount val="1"/>
                <c:pt idx="0">
                  <c:v>ERREUR DE TRI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SMIPE!$D$56:$O$56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SMIPE!$D$57:$O$57</c:f>
              <c:numCache>
                <c:formatCode>0.00%</c:formatCode>
                <c:ptCount val="12"/>
                <c:pt idx="0">
                  <c:v>0.12234042553191483</c:v>
                </c:pt>
                <c:pt idx="1">
                  <c:v>0.24150943396226418</c:v>
                </c:pt>
                <c:pt idx="2">
                  <c:v>0.33687002652519904</c:v>
                </c:pt>
                <c:pt idx="3">
                  <c:v>0.20935672514619891</c:v>
                </c:pt>
                <c:pt idx="4">
                  <c:v>0.26182432432432434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6-409B-886F-463D75A7042E}"/>
            </c:ext>
          </c:extLst>
        </c:ser>
        <c:ser>
          <c:idx val="1"/>
          <c:order val="1"/>
          <c:tx>
            <c:strRef>
              <c:f>SMIPE!$C$58</c:f>
              <c:strCache>
                <c:ptCount val="1"/>
                <c:pt idx="0">
                  <c:v>FILIERE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SMIPE!$D$56:$O$56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SMIPE!$D$58:$O$58</c:f>
              <c:numCache>
                <c:formatCode>0.00%</c:formatCode>
                <c:ptCount val="12"/>
                <c:pt idx="0">
                  <c:v>0.87765957446808518</c:v>
                </c:pt>
                <c:pt idx="1">
                  <c:v>0.75849056603773579</c:v>
                </c:pt>
                <c:pt idx="2">
                  <c:v>0.66312997347480096</c:v>
                </c:pt>
                <c:pt idx="3">
                  <c:v>0.79064327485380104</c:v>
                </c:pt>
                <c:pt idx="4">
                  <c:v>0.73817567567567566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56-409B-886F-463D75A70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10"/>
        <c:axId val="581221448"/>
        <c:axId val="581219096"/>
      </c:barChart>
      <c:catAx>
        <c:axId val="58122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19096"/>
        <c:crosses val="autoZero"/>
        <c:auto val="1"/>
        <c:lblAlgn val="ctr"/>
        <c:lblOffset val="100"/>
        <c:noMultiLvlLbl val="0"/>
      </c:catAx>
      <c:valAx>
        <c:axId val="5812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2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MULTIMATERIAUX BAUGEOIS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'SAUMUR VAL DE LOIRE'!$C$57</c:f>
              <c:strCache>
                <c:ptCount val="1"/>
                <c:pt idx="0">
                  <c:v>ERREUR DE TRI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'SAUMUR VAL DE LOIRE'!$D$56:$O$56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'SAUMUR VAL DE LOIRE'!$D$57:$O$57</c:f>
              <c:numCache>
                <c:formatCode>0.00%</c:formatCode>
                <c:ptCount val="12"/>
                <c:pt idx="0">
                  <c:v>0.16183035714285715</c:v>
                </c:pt>
                <c:pt idx="1">
                  <c:v>0.30684326710816773</c:v>
                </c:pt>
                <c:pt idx="2">
                  <c:v>0.19137749737118823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A6-4AA1-B81F-BAA88C770B6B}"/>
            </c:ext>
          </c:extLst>
        </c:ser>
        <c:ser>
          <c:idx val="1"/>
          <c:order val="1"/>
          <c:tx>
            <c:strRef>
              <c:f>'SAUMUR VAL DE LOIRE'!$C$58</c:f>
              <c:strCache>
                <c:ptCount val="1"/>
                <c:pt idx="0">
                  <c:v>FILIERE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'SAUMUR VAL DE LOIRE'!$D$56:$O$56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'SAUMUR VAL DE LOIRE'!$D$58:$O$58</c:f>
              <c:numCache>
                <c:formatCode>0.00%</c:formatCode>
                <c:ptCount val="12"/>
                <c:pt idx="0">
                  <c:v>0.83816964285714279</c:v>
                </c:pt>
                <c:pt idx="1">
                  <c:v>0.69315673289183222</c:v>
                </c:pt>
                <c:pt idx="2">
                  <c:v>0.80862250262881175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A6-4AA1-B81F-BAA88C770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10"/>
        <c:axId val="581221448"/>
        <c:axId val="581219096"/>
      </c:barChart>
      <c:catAx>
        <c:axId val="58122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19096"/>
        <c:crosses val="autoZero"/>
        <c:auto val="1"/>
        <c:lblAlgn val="ctr"/>
        <c:lblOffset val="100"/>
        <c:noMultiLvlLbl val="0"/>
      </c:catAx>
      <c:valAx>
        <c:axId val="5812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2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MULTIMATERIAUX BAUGEOIS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ABC!$C$57</c:f>
              <c:strCache>
                <c:ptCount val="1"/>
                <c:pt idx="0">
                  <c:v>ERREUR DE TRI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ABC!$D$56:$O$56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ABC!$D$57:$O$57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7-443B-9C45-330ED28551D2}"/>
            </c:ext>
          </c:extLst>
        </c:ser>
        <c:ser>
          <c:idx val="1"/>
          <c:order val="1"/>
          <c:tx>
            <c:strRef>
              <c:f>ABC!$C$58</c:f>
              <c:strCache>
                <c:ptCount val="1"/>
                <c:pt idx="0">
                  <c:v>FILIERE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ABC!$D$56:$O$56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ABC!$D$58:$O$58</c:f>
              <c:numCache>
                <c:formatCode>0.00%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57-443B-9C45-330ED2855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10"/>
        <c:axId val="581221448"/>
        <c:axId val="581219096"/>
      </c:barChart>
      <c:catAx>
        <c:axId val="581221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19096"/>
        <c:crosses val="autoZero"/>
        <c:auto val="1"/>
        <c:lblAlgn val="ctr"/>
        <c:lblOffset val="100"/>
        <c:noMultiLvlLbl val="0"/>
      </c:catAx>
      <c:valAx>
        <c:axId val="58121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122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481098</xdr:colOff>
      <xdr:row>58</xdr:row>
      <xdr:rowOff>69507</xdr:rowOff>
    </xdr:from>
    <xdr:to>
      <xdr:col>21</xdr:col>
      <xdr:colOff>674412</xdr:colOff>
      <xdr:row>70</xdr:row>
      <xdr:rowOff>132569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36598</xdr:colOff>
      <xdr:row>58</xdr:row>
      <xdr:rowOff>114863</xdr:rowOff>
    </xdr:from>
    <xdr:to>
      <xdr:col>21</xdr:col>
      <xdr:colOff>719769</xdr:colOff>
      <xdr:row>70</xdr:row>
      <xdr:rowOff>177925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36598</xdr:colOff>
      <xdr:row>58</xdr:row>
      <xdr:rowOff>114863</xdr:rowOff>
    </xdr:from>
    <xdr:to>
      <xdr:col>21</xdr:col>
      <xdr:colOff>719769</xdr:colOff>
      <xdr:row>70</xdr:row>
      <xdr:rowOff>177925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36598</xdr:colOff>
      <xdr:row>58</xdr:row>
      <xdr:rowOff>114863</xdr:rowOff>
    </xdr:from>
    <xdr:to>
      <xdr:col>21</xdr:col>
      <xdr:colOff>719769</xdr:colOff>
      <xdr:row>70</xdr:row>
      <xdr:rowOff>177925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36598</xdr:colOff>
      <xdr:row>58</xdr:row>
      <xdr:rowOff>114863</xdr:rowOff>
    </xdr:from>
    <xdr:to>
      <xdr:col>21</xdr:col>
      <xdr:colOff>719769</xdr:colOff>
      <xdr:row>70</xdr:row>
      <xdr:rowOff>177925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36598</xdr:colOff>
      <xdr:row>58</xdr:row>
      <xdr:rowOff>114863</xdr:rowOff>
    </xdr:from>
    <xdr:to>
      <xdr:col>21</xdr:col>
      <xdr:colOff>719769</xdr:colOff>
      <xdr:row>70</xdr:row>
      <xdr:rowOff>177925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36598</xdr:colOff>
      <xdr:row>58</xdr:row>
      <xdr:rowOff>114863</xdr:rowOff>
    </xdr:from>
    <xdr:to>
      <xdr:col>21</xdr:col>
      <xdr:colOff>719769</xdr:colOff>
      <xdr:row>70</xdr:row>
      <xdr:rowOff>177925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622.297454282409" createdVersion="6" refreshedVersion="6" minRefreshableVersion="3" recordCount="1555" xr:uid="{00000000-000A-0000-FFFF-FFFF00000000}">
  <cacheSource type="worksheet">
    <worksheetSource ref="A1:AG1556" sheet="Pesees bascule"/>
  </cacheSource>
  <cacheFields count="35">
    <cacheField name="NO TICKET" numFmtId="1">
      <sharedItems containsSemiMixedTypes="0" containsString="0" containsNumber="1" containsInteger="1" minValue="168319" maxValue="172221"/>
    </cacheField>
    <cacheField name="DATE SORTIE" numFmtId="14">
      <sharedItems containsSemiMixedTypes="0" containsNonDate="0" containsDate="1" containsString="0" minDate="2022-01-03T00:00:00" maxDate="2022-03-01T00:00:00"/>
    </cacheField>
    <cacheField name="HEURE SORTIE" numFmtId="0">
      <sharedItems/>
    </cacheField>
    <cacheField name="NO PESEE SORTIE" numFmtId="0">
      <sharedItems/>
    </cacheField>
    <cacheField name="DATE ENTREE" numFmtId="14">
      <sharedItems containsSemiMixedTypes="0" containsNonDate="0" containsDate="1" containsString="0" minDate="2022-01-03T00:00:00" maxDate="2022-03-01T00:00:00"/>
    </cacheField>
    <cacheField name="HEURE ENTREE" numFmtId="0">
      <sharedItems/>
    </cacheField>
    <cacheField name="NO PESEE ENTREE" numFmtId="0">
      <sharedItems/>
    </cacheField>
    <cacheField name="CAMION" numFmtId="0">
      <sharedItems/>
    </cacheField>
    <cacheField name="CLIENT" numFmtId="0">
      <sharedItems/>
    </cacheField>
    <cacheField name="PRODUIT" numFmtId="0">
      <sharedItems/>
    </cacheField>
    <cacheField name="N° VEHICULE" numFmtId="0">
      <sharedItems/>
    </cacheField>
    <cacheField name="EXUTOIRES" numFmtId="0">
      <sharedItems/>
    </cacheField>
    <cacheField name="CENTRE TRANSFERT" numFmtId="0">
      <sharedItems/>
    </cacheField>
    <cacheField name="LIBELLE CLIENT" numFmtId="0">
      <sharedItems count="10">
        <s v="SAUMUR"/>
        <s v="SMIPE VAL TOURAINE ANJOU"/>
        <s v="ANGERS LOIRE METROPOLE"/>
        <s v="BAUGEOIS VALLEE"/>
        <s v="3RD'ANJOU"/>
        <s v="SYCTOM LOIRE BECONNAIS"/>
        <s v="CENTRE DE TRI POLY-VALOR"/>
        <s v="SICTOM LOIR-ET-SARTHE"/>
        <s v="ANJOU BLEU COMMUNAUTE"/>
        <s v="SIVERT" u="1"/>
      </sharedItems>
    </cacheField>
    <cacheField name="LIBELLE PRODUIT" numFmtId="0">
      <sharedItems count="25">
        <s v="ENTRANT SAUMUR : CS EMBALLAGES"/>
        <s v="ENTRANT SMIPE : CS EMBALLAGES"/>
        <s v="ENTRANT ALM : CS VP PAV MULTI"/>
        <s v="ENTRANT ALM : CS SUEZ MULTI"/>
        <s v="SORTANT CDT : REFUS DE TRI"/>
        <s v="ENTRANT BV : CARTONS EMR 1.05"/>
        <s v="ENTRANT 3RD'ANJOU : CS EMB"/>
        <s v="SORTANT CDT : PAPIERS JRM"/>
        <s v="SORTANT CDT : PLASTIQUES PEHD"/>
        <s v="ENTRANT 3RD'ANJOU : CS MULTI"/>
        <s v="SORTANT CDT : PLASTIQUES FILMS"/>
        <s v="SORTANT CDT : PLASTIQUES PET-C"/>
        <s v="SORTANT CDT : ACIERS"/>
        <s v="SORTANT CDT : CARTONS EMR 5.02"/>
        <s v="ENTRANT ALM : CS ALM MULTI"/>
        <s v="ENTRANT BV : CS MULTIMATERIAUX"/>
        <s v="SORTANT CDT : BRIQUES ELA 5.03"/>
        <s v="SORTANT CDT : GROS REFUS"/>
        <s v="SORTANT CDT : PLASTIQUES F-DVT"/>
        <s v="SORTANT CDT : PAPIERS GDM 1.02"/>
        <s v="ENTRANT ABC : CS EMBALLAGES"/>
        <s v="ENTRANT BV : PAPIERS JRM 1.11"/>
        <s v="SORTANT ALM - CS MULTI"/>
        <s v="SORTANT CDT : PLATIN"/>
        <s v="SORTANT CDT : ALUMINIUM"/>
      </sharedItems>
    </cacheField>
    <cacheField name="LIBELLE N° VEHICULE" numFmtId="0">
      <sharedItems/>
    </cacheField>
    <cacheField name="LIBELLE EXUTOIRES" numFmtId="0">
      <sharedItems/>
    </cacheField>
    <cacheField name="LIBELLE CENTRE TRANSFERT" numFmtId="0">
      <sharedItems/>
    </cacheField>
    <cacheField name="POIDS ENTREE" numFmtId="1">
      <sharedItems containsSemiMixedTypes="0" containsString="0" containsNumber="1" containsInteger="1" minValue="2380" maxValue="40160"/>
    </cacheField>
    <cacheField name="POIDS SORTIE" numFmtId="1">
      <sharedItems containsSemiMixedTypes="0" containsString="0" containsNumber="1" containsInteger="1" minValue="2420" maxValue="44740"/>
    </cacheField>
    <cacheField name="POIDS NET" numFmtId="1">
      <sharedItems containsSemiMixedTypes="0" containsString="0" containsNumber="1" containsInteger="1" minValue="20" maxValue="29640"/>
    </cacheField>
    <cacheField name="MODE PESEE" numFmtId="0">
      <sharedItems/>
    </cacheField>
    <cacheField name="CODE SOCIETE" numFmtId="1">
      <sharedItems containsSemiMixedTypes="0" containsString="0" containsNumber="1" containsInteger="1" minValue="2" maxValue="2"/>
    </cacheField>
    <cacheField name="RAISON SOCIALE 1" numFmtId="0">
      <sharedItems/>
    </cacheField>
    <cacheField name="RAISON SOCIALE 2" numFmtId="0">
      <sharedItems/>
    </cacheField>
    <cacheField name="RAISON SOCIALE 3" numFmtId="0">
      <sharedItems/>
    </cacheField>
    <cacheField name="RAISON SOCIALE 4" numFmtId="0">
      <sharedItems/>
    </cacheField>
    <cacheField name="BADGE" numFmtId="1">
      <sharedItems containsSemiMixedTypes="0" containsString="0" containsNumber="1" containsInteger="1" minValue="0" maxValue="95033"/>
    </cacheField>
    <cacheField name="SEMAINE" numFmtId="0">
      <sharedItems containsSemiMixedTypes="0" containsString="0" containsNumber="1" containsInteger="1" minValue="1" maxValue="9"/>
    </cacheField>
    <cacheField name="MOIS" numFmtId="0">
      <sharedItems count="2">
        <s v="janvier"/>
        <s v="février"/>
      </sharedItems>
    </cacheField>
    <cacheField name="POIDS EN T" numFmtId="0">
      <sharedItems containsSemiMixedTypes="0" containsString="0" containsNumber="1" minValue="0.02" maxValue="29.64"/>
    </cacheField>
    <cacheField name="Temps de vidage" numFmtId="167">
      <sharedItems containsSemiMixedTypes="0" containsDate="1" containsString="0" containsMixedTypes="1" minDate="1900-01-03T05:02:11" maxDate="1899-12-30T08:38:00"/>
    </cacheField>
    <cacheField name="TYPE" numFmtId="0">
      <sharedItems count="4">
        <s v="EMBALLAGES"/>
        <s v="MULTIMATERIAUX"/>
        <s v="SORTIE"/>
        <s v="SANS TRI"/>
      </sharedItems>
    </cacheField>
    <cacheField name="Champ1" numFmtId="0" formula=" 0" databaseField="0"/>
    <cacheField name="Champ2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5">
  <r>
    <n v="168319"/>
    <d v="2022-01-03T00:00:00"/>
    <s v="07:51"/>
    <s v="2/032017"/>
    <d v="2022-01-03T00:00:00"/>
    <s v="07:09"/>
    <s v="1/037089"/>
    <s v="SEMAE 04"/>
    <s v="40"/>
    <s v="40"/>
    <s v="SEMAE 04"/>
    <s v="0"/>
    <s v="0"/>
    <x v="0"/>
    <x v="0"/>
    <s v="DE-983-WC"/>
    <s v="SANS OBJET"/>
    <s v="SANS OBJET"/>
    <n v="30900"/>
    <n v="17860"/>
    <n v="13040"/>
    <s v="D"/>
    <n v="2"/>
    <s v="CENTRE DE TRI CS"/>
    <s v="POLY-VALOR"/>
    <s v="BOULEVARD DE LA BOUVINERIE"/>
    <s v="49124 SAINT-BARTHELEMY D'ANJOU"/>
    <n v="0"/>
    <n v="1"/>
    <x v="0"/>
    <n v="13.04"/>
    <d v="1899-12-30T00:42:00"/>
    <x v="0"/>
  </r>
  <r>
    <n v="168324"/>
    <d v="2022-01-03T00:00:00"/>
    <s v="08:28"/>
    <s v="2/032022"/>
    <d v="2022-01-03T00:00:00"/>
    <s v="07:44"/>
    <s v="1/037091"/>
    <s v="SMIPE 02"/>
    <s v="60"/>
    <s v="60"/>
    <s v="SMIPE 02"/>
    <s v="0"/>
    <s v="0"/>
    <x v="1"/>
    <x v="1"/>
    <s v="EH-383-DC"/>
    <s v="SANS OBJET"/>
    <s v="SANS OBJET"/>
    <n v="30060"/>
    <n v="22240"/>
    <n v="7820"/>
    <s v="D"/>
    <n v="2"/>
    <s v="CENTRE DE TRI CS"/>
    <s v="POLY-VALOR"/>
    <s v="BOULEVARD DE LA BOUVINERIE"/>
    <s v="49124 SAINT-BARTHELEMY D'ANJOU"/>
    <n v="0"/>
    <n v="1"/>
    <x v="0"/>
    <n v="7.82"/>
    <d v="1899-12-30T00:44:00"/>
    <x v="0"/>
  </r>
  <r>
    <n v="168327"/>
    <d v="2022-01-03T00:00:00"/>
    <s v="09:00"/>
    <s v="2/032025"/>
    <d v="2022-01-03T00:00:00"/>
    <s v="08:24"/>
    <s v="1/037099"/>
    <s v="VP EVEN CE2 ALM"/>
    <s v="01"/>
    <s v="22"/>
    <s v="VP EVEN 2"/>
    <s v="0"/>
    <s v="0"/>
    <x v="2"/>
    <x v="2"/>
    <s v="FX-644-ZP"/>
    <s v="SANS OBJET"/>
    <s v="SANS OBJET"/>
    <n v="19140"/>
    <n v="18420"/>
    <n v="720"/>
    <s v="D"/>
    <n v="2"/>
    <s v="CENTRE DE TRI CS"/>
    <s v="POLY-VALOR"/>
    <s v="BOULEVARD DE LA BOUVINERIE"/>
    <s v="49124 SAINT-BARTHELEMY D'ANJOU"/>
    <n v="73522"/>
    <n v="1"/>
    <x v="0"/>
    <n v="0.72"/>
    <d v="1899-12-30T00:36:00"/>
    <x v="1"/>
  </r>
  <r>
    <n v="168338"/>
    <d v="2022-01-03T00:00:00"/>
    <s v="10:01"/>
    <s v="2/032036"/>
    <d v="2022-01-03T00:00:00"/>
    <s v="09:53"/>
    <s v="1/037110"/>
    <s v="SUEZ JM0027"/>
    <s v="01"/>
    <s v="21"/>
    <s v="SUEZJM0027"/>
    <s v="0"/>
    <s v="0"/>
    <x v="2"/>
    <x v="3"/>
    <s v="BF-553-XA"/>
    <s v="SANS OBJET"/>
    <s v="SANS OBJET"/>
    <n v="14660"/>
    <n v="12900"/>
    <n v="1760"/>
    <s v="D"/>
    <n v="2"/>
    <s v="CENTRE DE TRI CS"/>
    <s v="POLY-VALOR"/>
    <s v="BOULEVARD DE LA BOUVINERIE"/>
    <s v="49124 SAINT-BARTHELEMY D'ANJOU"/>
    <n v="64488"/>
    <n v="1"/>
    <x v="0"/>
    <n v="1.76"/>
    <d v="1899-12-30T00:08:00"/>
    <x v="1"/>
  </r>
  <r>
    <n v="168339"/>
    <d v="2022-01-03T00:00:00"/>
    <s v="10:12"/>
    <s v="1/037115"/>
    <d v="2022-01-03T00:00:00"/>
    <s v="07:14"/>
    <s v="2/032016"/>
    <s v="BT 51"/>
    <s v="01"/>
    <s v="85"/>
    <s v="BT 51"/>
    <s v="1"/>
    <s v="0"/>
    <x v="2"/>
    <x v="4"/>
    <s v="ET-749-ZD"/>
    <s v="BOUYER LEROUX"/>
    <s v="SANS OBJET"/>
    <n v="36980"/>
    <n v="23460"/>
    <n v="13520"/>
    <s v="D"/>
    <n v="2"/>
    <s v="CENTRE DE TRI CS"/>
    <s v="POLY-VALOR"/>
    <s v="BOULEVARD DE LA BOUVINERIE"/>
    <s v="49124 SAINT-BARTHELEMY D'ANJOU"/>
    <n v="0"/>
    <n v="1"/>
    <x v="0"/>
    <n v="13.52"/>
    <d v="1899-12-30T02:58:00"/>
    <x v="2"/>
  </r>
  <r>
    <n v="168342"/>
    <d v="2022-01-03T00:00:00"/>
    <s v="10:26"/>
    <s v="2/032039"/>
    <d v="2022-01-03T00:00:00"/>
    <s v="10:04"/>
    <s v="1/037113"/>
    <s v="CC BV 10"/>
    <s v="35"/>
    <s v="36"/>
    <s v="CC BV 10"/>
    <s v="0"/>
    <s v="0"/>
    <x v="3"/>
    <x v="5"/>
    <s v="FZ-961-WC"/>
    <s v="SANS OBJET"/>
    <s v="SANS OBJET"/>
    <n v="19260"/>
    <n v="17480"/>
    <n v="1780"/>
    <s v="D"/>
    <n v="2"/>
    <s v="CENTRE DE TRI CS"/>
    <s v="POLY-VALOR"/>
    <s v="BOULEVARD DE LA BOUVINERIE"/>
    <s v="49124 SAINT-BARTHELEMY D'ANJOU"/>
    <n v="0"/>
    <n v="1"/>
    <x v="0"/>
    <n v="1.78"/>
    <d v="1899-12-30T00:22:00"/>
    <x v="3"/>
  </r>
  <r>
    <n v="168351"/>
    <d v="2022-01-03T00:00:00"/>
    <s v="10:56"/>
    <s v="2/032049"/>
    <d v="2022-01-03T00:00:00"/>
    <s v="10:20"/>
    <s v="1/037116"/>
    <s v="SEMAE 02"/>
    <s v="90"/>
    <s v="90"/>
    <s v="SEMAE 02"/>
    <s v="0"/>
    <s v="1"/>
    <x v="4"/>
    <x v="6"/>
    <s v="CH-700-RD"/>
    <s v="SANS OBJET"/>
    <s v="DOUE LA FONTAINE"/>
    <n v="26140"/>
    <n v="18400"/>
    <n v="7740"/>
    <s v="D"/>
    <n v="2"/>
    <s v="CENTRE DE TRI CS"/>
    <s v="POLY-VALOR"/>
    <s v="BOULEVARD DE LA BOUVINERIE"/>
    <s v="49124 SAINT-BARTHELEMY D'ANJOU"/>
    <n v="0"/>
    <n v="1"/>
    <x v="0"/>
    <n v="7.74"/>
    <d v="1899-12-30T00:36:00"/>
    <x v="0"/>
  </r>
  <r>
    <n v="168362"/>
    <d v="2022-01-03T00:00:00"/>
    <s v="11:36"/>
    <s v="2/032061"/>
    <d v="2022-01-03T00:00:00"/>
    <s v="10:42"/>
    <s v="1/037125"/>
    <s v="VP 3161 PAV ALM"/>
    <s v="01"/>
    <s v="22"/>
    <s v="VP 3161"/>
    <s v="0"/>
    <s v="0"/>
    <x v="2"/>
    <x v="2"/>
    <s v="AZ-825-SD"/>
    <s v="SANS OBJET"/>
    <s v="SANS OBJET"/>
    <n v="20700"/>
    <n v="18680"/>
    <n v="2020"/>
    <s v="D"/>
    <n v="2"/>
    <s v="CENTRE DE TRI CS"/>
    <s v="POLY-VALOR"/>
    <s v="BOULEVARD DE LA BOUVINERIE"/>
    <s v="49124 SAINT-BARTHELEMY D'ANJOU"/>
    <n v="83638"/>
    <n v="1"/>
    <x v="0"/>
    <n v="2.02"/>
    <d v="1899-12-30T00:54:00"/>
    <x v="1"/>
  </r>
  <r>
    <n v="168364"/>
    <d v="2022-01-03T00:00:00"/>
    <s v="11:45"/>
    <s v="2/032063"/>
    <d v="2022-01-03T00:00:00"/>
    <s v="11:12"/>
    <s v="1/037138"/>
    <s v="SUEZ JML021"/>
    <s v="01"/>
    <s v="21"/>
    <s v="SUEZJML021"/>
    <s v="0"/>
    <s v="0"/>
    <x v="2"/>
    <x v="3"/>
    <s v="EK-186-EM"/>
    <s v="SANS OBJET"/>
    <s v="SANS OBJET"/>
    <n v="17340"/>
    <n v="12800"/>
    <n v="4540"/>
    <s v="D"/>
    <n v="2"/>
    <s v="CENTRE DE TRI CS"/>
    <s v="POLY-VALOR"/>
    <s v="BOULEVARD DE LA BOUVINERIE"/>
    <s v="49124 SAINT-BARTHELEMY D'ANJOU"/>
    <n v="64487"/>
    <n v="1"/>
    <x v="0"/>
    <n v="4.54"/>
    <d v="1899-12-30T00:33:00"/>
    <x v="1"/>
  </r>
  <r>
    <n v="168367"/>
    <d v="2022-01-03T00:00:00"/>
    <s v="11:56"/>
    <s v="2/032066"/>
    <d v="2022-01-03T00:00:00"/>
    <s v="11:21"/>
    <s v="1/037140"/>
    <s v="VP 4159 PAV ALM"/>
    <s v="01"/>
    <s v="22"/>
    <s v="VP 4159"/>
    <s v="0"/>
    <s v="0"/>
    <x v="2"/>
    <x v="2"/>
    <s v="DZ-919-CF"/>
    <s v="SANS OBJET"/>
    <s v="SANS OBJET"/>
    <n v="22800"/>
    <n v="18600"/>
    <n v="4200"/>
    <s v="D"/>
    <n v="2"/>
    <s v="CENTRE DE TRI CS"/>
    <s v="POLY-VALOR"/>
    <s v="BOULEVARD DE LA BOUVINERIE"/>
    <s v="49124 SAINT-BARTHELEMY D'ANJOU"/>
    <n v="79268"/>
    <n v="1"/>
    <x v="0"/>
    <n v="4.2"/>
    <d v="1899-12-30T00:35:00"/>
    <x v="1"/>
  </r>
  <r>
    <n v="168368"/>
    <d v="2022-01-03T00:00:00"/>
    <s v="12:02"/>
    <s v="2/032067"/>
    <d v="2022-01-03T00:00:00"/>
    <s v="08:42"/>
    <s v="1/037101"/>
    <s v="CL NORD 16"/>
    <s v="01"/>
    <s v="70"/>
    <s v="CL NORD 16"/>
    <s v="4"/>
    <s v="0"/>
    <x v="2"/>
    <x v="7"/>
    <s v="ER 795 ZA"/>
    <s v="1.11 - NORSKE GOLBEY (F)"/>
    <s v="SANS OBJET"/>
    <n v="16540"/>
    <n v="35820"/>
    <n v="19280"/>
    <s v="D"/>
    <n v="2"/>
    <s v="CENTRE DE TRI CS"/>
    <s v="POLY-VALOR"/>
    <s v="BOULEVARD DE LA BOUVINERIE"/>
    <s v="49124 SAINT-BARTHELEMY D'ANJOU"/>
    <n v="0"/>
    <n v="1"/>
    <x v="0"/>
    <n v="19.28"/>
    <d v="1899-12-30T03:20:00"/>
    <x v="2"/>
  </r>
  <r>
    <n v="168369"/>
    <d v="2022-01-03T00:00:00"/>
    <s v="12:05"/>
    <s v="2/032068"/>
    <d v="2022-01-03T00:00:00"/>
    <s v="11:22"/>
    <s v="1/037141"/>
    <s v="SUEZ NMP520"/>
    <s v="01"/>
    <s v="21"/>
    <s v="SUEZNMP520"/>
    <s v="0"/>
    <s v="0"/>
    <x v="2"/>
    <x v="3"/>
    <s v="CX-610-YK"/>
    <s v="SANS OBJET"/>
    <s v="SANS OBJET"/>
    <n v="15340"/>
    <n v="11700"/>
    <n v="3640"/>
    <s v="D"/>
    <n v="2"/>
    <s v="CENTRE DE TRI CS"/>
    <s v="POLY-VALOR"/>
    <s v="BOULEVARD DE LA BOUVINERIE"/>
    <s v="49124 SAINT-BARTHELEMY D'ANJOU"/>
    <n v="83621"/>
    <n v="1"/>
    <x v="0"/>
    <n v="3.64"/>
    <d v="1899-12-30T00:43:00"/>
    <x v="1"/>
  </r>
  <r>
    <n v="168371"/>
    <d v="2022-01-03T00:00:00"/>
    <s v="12:14"/>
    <s v="2/032070"/>
    <d v="2022-01-03T00:00:00"/>
    <s v="09:17"/>
    <s v="1/037105"/>
    <s v="ALLIANCE 3"/>
    <s v="01"/>
    <s v="75"/>
    <s v="ALLIANCE 3"/>
    <s v="21"/>
    <s v="0"/>
    <x v="2"/>
    <x v="8"/>
    <s v="DJ 830 GR"/>
    <s v="PEHD PP ENVIRONNEMENT(48)"/>
    <s v="SANS OBJET"/>
    <n v="15040"/>
    <n v="32040"/>
    <n v="17000"/>
    <s v="D"/>
    <n v="2"/>
    <s v="CENTRE DE TRI CS"/>
    <s v="POLY-VALOR"/>
    <s v="BOULEVARD DE LA BOUVINERIE"/>
    <s v="49124 SAINT-BARTHELEMY D'ANJOU"/>
    <n v="0"/>
    <n v="1"/>
    <x v="0"/>
    <n v="17"/>
    <d v="1899-12-30T02:57:00"/>
    <x v="2"/>
  </r>
  <r>
    <n v="168372"/>
    <d v="2022-01-03T00:00:00"/>
    <s v="12:52"/>
    <s v="2/032071"/>
    <d v="2022-01-03T00:00:00"/>
    <s v="11:11"/>
    <s v="1/037137"/>
    <s v="VP 3670 PAV ALM"/>
    <s v="01"/>
    <s v="22"/>
    <s v="VP 3670"/>
    <s v="0"/>
    <s v="0"/>
    <x v="2"/>
    <x v="2"/>
    <s v="FF-921-HW"/>
    <s v="SANS OBJET"/>
    <s v="SANS OBJET"/>
    <n v="20440"/>
    <n v="17740"/>
    <n v="2700"/>
    <s v="D"/>
    <n v="2"/>
    <s v="CENTRE DE TRI CS"/>
    <s v="POLY-VALOR"/>
    <s v="BOULEVARD DE LA BOUVINERIE"/>
    <s v="49124 SAINT-BARTHELEMY D'ANJOU"/>
    <n v="66268"/>
    <n v="1"/>
    <x v="0"/>
    <n v="2.7"/>
    <d v="1899-12-30T01:41:00"/>
    <x v="1"/>
  </r>
  <r>
    <n v="168377"/>
    <d v="2022-01-03T00:00:00"/>
    <s v="14:12"/>
    <s v="2/032076"/>
    <d v="2022-01-03T00:00:00"/>
    <s v="13:59"/>
    <s v="1/037149"/>
    <s v="CC BV 10"/>
    <s v="35"/>
    <s v="36"/>
    <s v="CC BV 10"/>
    <s v="0"/>
    <s v="0"/>
    <x v="3"/>
    <x v="5"/>
    <s v="FZ-961-WC"/>
    <s v="SANS OBJET"/>
    <s v="SANS OBJET"/>
    <n v="18660"/>
    <n v="17220"/>
    <n v="1440"/>
    <s v="D"/>
    <n v="2"/>
    <s v="CENTRE DE TRI CS"/>
    <s v="POLY-VALOR"/>
    <s v="BOULEVARD DE LA BOUVINERIE"/>
    <s v="49124 SAINT-BARTHELEMY D'ANJOU"/>
    <n v="0"/>
    <n v="1"/>
    <x v="0"/>
    <n v="1.44"/>
    <d v="1899-12-30T00:13:00"/>
    <x v="3"/>
  </r>
  <r>
    <n v="168382"/>
    <d v="2022-01-03T00:00:00"/>
    <s v="15:01"/>
    <s v="0"/>
    <d v="2022-01-03T00:00:00"/>
    <s v="15:01"/>
    <s v="0"/>
    <s v="SEMAE 2"/>
    <s v="90"/>
    <s v="91"/>
    <s v="SEMAE 02"/>
    <s v="0"/>
    <s v="4"/>
    <x v="4"/>
    <x v="9"/>
    <s v="CH-700-RD"/>
    <s v="SANS OBJET"/>
    <s v="TIERCE"/>
    <n v="26620"/>
    <n v="18400"/>
    <n v="8220"/>
    <s v="X"/>
    <n v="2"/>
    <s v="CENTRE DE TRI CS"/>
    <s v="POLY-VALOR"/>
    <s v="BOULEVARD DE LA BOUVINERIE"/>
    <s v="49124 SAINT-BARTHELEMY D'ANJOU"/>
    <n v="0"/>
    <n v="1"/>
    <x v="0"/>
    <n v="8.2200000000000006"/>
    <d v="1899-12-30T00:00:00"/>
    <x v="1"/>
  </r>
  <r>
    <n v="168385"/>
    <d v="2022-01-03T00:00:00"/>
    <s v="15:48"/>
    <s v="1/037158"/>
    <d v="2022-01-03T00:00:00"/>
    <s v="11:01"/>
    <s v="2/032051"/>
    <s v="BT 51"/>
    <s v="01"/>
    <s v="85"/>
    <s v="BT 51"/>
    <s v="1"/>
    <s v="0"/>
    <x v="2"/>
    <x v="4"/>
    <s v="ET-749-ZD"/>
    <s v="BOUYER LEROUX"/>
    <s v="SANS OBJET"/>
    <n v="37560"/>
    <n v="23440"/>
    <n v="14120"/>
    <s v="D"/>
    <n v="2"/>
    <s v="CENTRE DE TRI CS"/>
    <s v="POLY-VALOR"/>
    <s v="BOULEVARD DE LA BOUVINERIE"/>
    <s v="49124 SAINT-BARTHELEMY D'ANJOU"/>
    <n v="0"/>
    <n v="1"/>
    <x v="0"/>
    <n v="14.12"/>
    <d v="1899-12-30T04:47:00"/>
    <x v="2"/>
  </r>
  <r>
    <n v="168386"/>
    <d v="2022-01-03T00:00:00"/>
    <s v="15:55"/>
    <s v="2/032083"/>
    <d v="2022-01-03T00:00:00"/>
    <s v="15:45"/>
    <s v="1/037157"/>
    <s v="VP 4159 PAV ALM"/>
    <s v="01"/>
    <s v="22"/>
    <s v="VP 4159"/>
    <s v="0"/>
    <s v="0"/>
    <x v="2"/>
    <x v="2"/>
    <s v="DZ-919-CF"/>
    <s v="SANS OBJET"/>
    <s v="SANS OBJET"/>
    <n v="21000"/>
    <n v="18600"/>
    <n v="2400"/>
    <s v="D"/>
    <n v="2"/>
    <s v="CENTRE DE TRI CS"/>
    <s v="POLY-VALOR"/>
    <s v="BOULEVARD DE LA BOUVINERIE"/>
    <s v="49124 SAINT-BARTHELEMY D'ANJOU"/>
    <n v="79268"/>
    <n v="1"/>
    <x v="0"/>
    <n v="2.4"/>
    <d v="1899-12-30T00:10:00"/>
    <x v="1"/>
  </r>
  <r>
    <n v="168387"/>
    <d v="2022-01-03T00:00:00"/>
    <s v="15:58"/>
    <s v="2/032084"/>
    <d v="2022-01-03T00:00:00"/>
    <s v="10:27"/>
    <s v="1/037117"/>
    <s v="PERRENOT 1"/>
    <s v="01"/>
    <s v="77"/>
    <s v="PERRENOT 1"/>
    <s v="45"/>
    <s v="0"/>
    <x v="2"/>
    <x v="10"/>
    <s v="EQ 882 QG"/>
    <s v="FILMS MACHAON CHALON (51-F)"/>
    <s v="SANS OBJET"/>
    <n v="17280"/>
    <n v="39840"/>
    <n v="22560"/>
    <s v="D"/>
    <n v="2"/>
    <s v="CENTRE DE TRI CS"/>
    <s v="POLY-VALOR"/>
    <s v="BOULEVARD DE LA BOUVINERIE"/>
    <s v="49124 SAINT-BARTHELEMY D'ANJOU"/>
    <n v="0"/>
    <n v="1"/>
    <x v="0"/>
    <n v="22.56"/>
    <d v="1899-12-30T05:31:00"/>
    <x v="2"/>
  </r>
  <r>
    <n v="168388"/>
    <d v="2022-01-03T00:00:00"/>
    <s v="16:17"/>
    <s v="2/032085"/>
    <d v="2022-01-03T00:00:00"/>
    <s v="16:04"/>
    <s v="1/037160"/>
    <s v="VP19007 PAV ALM"/>
    <s v="01"/>
    <s v="22"/>
    <s v="VP 19007"/>
    <s v="0"/>
    <s v="0"/>
    <x v="2"/>
    <x v="2"/>
    <s v="EJ-252-BY"/>
    <s v="SANS OBJET"/>
    <s v="SANS OBJET"/>
    <n v="21700"/>
    <n v="16980"/>
    <n v="4720"/>
    <s v="D"/>
    <n v="2"/>
    <s v="CENTRE DE TRI CS"/>
    <s v="POLY-VALOR"/>
    <s v="BOULEVARD DE LA BOUVINERIE"/>
    <s v="49124 SAINT-BARTHELEMY D'ANJOU"/>
    <n v="34402"/>
    <n v="1"/>
    <x v="0"/>
    <n v="4.72"/>
    <d v="1899-12-30T00:13:00"/>
    <x v="1"/>
  </r>
  <r>
    <n v="168392"/>
    <d v="2022-01-03T00:00:00"/>
    <s v="16:30"/>
    <s v="2/032089"/>
    <d v="2022-01-03T00:00:00"/>
    <s v="16:05"/>
    <s v="1/037161"/>
    <s v="VP 3161 PAV ALM"/>
    <s v="01"/>
    <s v="22"/>
    <s v="VP 3161"/>
    <s v="0"/>
    <s v="0"/>
    <x v="2"/>
    <x v="2"/>
    <s v="AZ-825-SD"/>
    <s v="SANS OBJET"/>
    <s v="SANS OBJET"/>
    <n v="20560"/>
    <n v="18660"/>
    <n v="1900"/>
    <s v="D"/>
    <n v="2"/>
    <s v="CENTRE DE TRI CS"/>
    <s v="POLY-VALOR"/>
    <s v="BOULEVARD DE LA BOUVINERIE"/>
    <s v="49124 SAINT-BARTHELEMY D'ANJOU"/>
    <n v="83638"/>
    <n v="1"/>
    <x v="0"/>
    <n v="1.9"/>
    <d v="1899-12-30T00:25:00"/>
    <x v="1"/>
  </r>
  <r>
    <n v="168393"/>
    <d v="2022-01-03T00:00:00"/>
    <s v="16:36"/>
    <s v="2/032090"/>
    <d v="2022-01-03T00:00:00"/>
    <s v="16:09"/>
    <s v="1/037162"/>
    <s v="VP 3670 PAV ALM"/>
    <s v="01"/>
    <s v="22"/>
    <s v="VP 3670"/>
    <s v="0"/>
    <s v="0"/>
    <x v="2"/>
    <x v="2"/>
    <s v="FF-921-HW"/>
    <s v="SANS OBJET"/>
    <s v="SANS OBJET"/>
    <n v="19640"/>
    <n v="17740"/>
    <n v="1900"/>
    <s v="D"/>
    <n v="2"/>
    <s v="CENTRE DE TRI CS"/>
    <s v="POLY-VALOR"/>
    <s v="BOULEVARD DE LA BOUVINERIE"/>
    <s v="49124 SAINT-BARTHELEMY D'ANJOU"/>
    <n v="66268"/>
    <n v="1"/>
    <x v="0"/>
    <n v="1.9"/>
    <d v="1899-12-30T00:27:00"/>
    <x v="1"/>
  </r>
  <r>
    <n v="168397"/>
    <d v="2022-01-03T00:00:00"/>
    <s v="17:11"/>
    <s v="2/032091"/>
    <d v="2022-01-03T00:00:00"/>
    <s v="17:02"/>
    <s v="1/037166"/>
    <s v="SUEZ JML021"/>
    <s v="01"/>
    <s v="21"/>
    <s v="SUEZJML021"/>
    <s v="0"/>
    <s v="0"/>
    <x v="2"/>
    <x v="3"/>
    <s v="EK-186-EM"/>
    <s v="SANS OBJET"/>
    <s v="SANS OBJET"/>
    <n v="15340"/>
    <n v="12720"/>
    <n v="2620"/>
    <s v="D"/>
    <n v="2"/>
    <s v="CENTRE DE TRI CS"/>
    <s v="POLY-VALOR"/>
    <s v="BOULEVARD DE LA BOUVINERIE"/>
    <s v="49124 SAINT-BARTHELEMY D'ANJOU"/>
    <n v="64487"/>
    <n v="1"/>
    <x v="0"/>
    <n v="2.62"/>
    <d v="1899-12-30T00:09:00"/>
    <x v="1"/>
  </r>
  <r>
    <n v="168402"/>
    <d v="2022-01-03T00:00:00"/>
    <s v="17:33"/>
    <s v="2/032097"/>
    <d v="2022-01-03T00:00:00"/>
    <s v="10:44"/>
    <s v="1/037127"/>
    <s v="ALLIANCE 4"/>
    <s v="01"/>
    <s v="74"/>
    <s v="ALLIANCE 4"/>
    <s v="19"/>
    <s v="0"/>
    <x v="2"/>
    <x v="11"/>
    <s v="CG 150 NP"/>
    <s v="PET-C PLASTIPAK BEAUNE (21-FR)"/>
    <s v="SANS OBJET"/>
    <n v="16220"/>
    <n v="22200"/>
    <n v="5980"/>
    <s v="D"/>
    <n v="2"/>
    <s v="CENTRE DE TRI CS"/>
    <s v="POLY-VALOR"/>
    <s v="BOULEVARD DE LA BOUVINERIE"/>
    <s v="49124 SAINT-BARTHELEMY D'ANJOU"/>
    <n v="0"/>
    <n v="1"/>
    <x v="0"/>
    <n v="5.98"/>
    <d v="1899-12-30T06:49:00"/>
    <x v="2"/>
  </r>
  <r>
    <n v="168416"/>
    <d v="2022-01-03T00:00:00"/>
    <s v="19:59"/>
    <s v="2/032108"/>
    <d v="2022-01-03T00:00:00"/>
    <s v="19:53"/>
    <s v="1/037179"/>
    <s v="SUEZ JML024"/>
    <s v="01"/>
    <s v="21"/>
    <s v="SUEZJML024"/>
    <s v="0"/>
    <s v="0"/>
    <x v="2"/>
    <x v="3"/>
    <s v="EL-322-KS"/>
    <s v="SANS OBJET"/>
    <s v="SANS OBJET"/>
    <n v="15760"/>
    <n v="15100"/>
    <n v="660"/>
    <s v="D"/>
    <n v="2"/>
    <s v="CENTRE DE TRI CS"/>
    <s v="POLY-VALOR"/>
    <s v="BOULEVARD DE LA BOUVINERIE"/>
    <s v="49124 SAINT-BARTHELEMY D'ANJOU"/>
    <n v="83625"/>
    <n v="1"/>
    <x v="0"/>
    <n v="0.66"/>
    <d v="1899-12-30T00:06:00"/>
    <x v="1"/>
  </r>
  <r>
    <n v="168419"/>
    <d v="2022-01-04T00:00:00"/>
    <s v="07:18"/>
    <s v="2/032111"/>
    <d v="2022-01-04T00:00:00"/>
    <s v="06:58"/>
    <s v="1/037182"/>
    <s v="SEMAE 05"/>
    <s v="40"/>
    <s v="40"/>
    <s v="SEMAE 05"/>
    <s v="0"/>
    <s v="6"/>
    <x v="0"/>
    <x v="0"/>
    <s v="EK-656-JS"/>
    <s v="SANS OBJET"/>
    <s v="ST LAMBERT DES LEVEES Bellevue"/>
    <n v="30900"/>
    <n v="18400"/>
    <n v="12500"/>
    <s v="D"/>
    <n v="2"/>
    <s v="CENTRE DE TRI CS"/>
    <s v="POLY-VALOR"/>
    <s v="BOULEVARD DE LA BOUVINERIE"/>
    <s v="49124 SAINT-BARTHELEMY D'ANJOU"/>
    <n v="0"/>
    <n v="1"/>
    <x v="0"/>
    <n v="12.5"/>
    <d v="1899-12-30T00:20:00"/>
    <x v="0"/>
  </r>
  <r>
    <n v="168421"/>
    <d v="2022-01-04T00:00:00"/>
    <s v="07:41"/>
    <s v="2/032113"/>
    <d v="2022-01-04T00:00:00"/>
    <s v="07:01"/>
    <s v="1/037183"/>
    <s v="SEMAE 01"/>
    <s v="40"/>
    <s v="40"/>
    <s v="SEMAE 01"/>
    <s v="0"/>
    <s v="6"/>
    <x v="0"/>
    <x v="0"/>
    <s v="AS-759-HW"/>
    <s v="SANS OBJET"/>
    <s v="ST LAMBERT DES LEVEES Bellevue"/>
    <n v="27740"/>
    <n v="20020"/>
    <n v="7720"/>
    <s v="D"/>
    <n v="2"/>
    <s v="CENTRE DE TRI CS"/>
    <s v="POLY-VALOR"/>
    <s v="BOULEVARD DE LA BOUVINERIE"/>
    <s v="49124 SAINT-BARTHELEMY D'ANJOU"/>
    <n v="0"/>
    <n v="1"/>
    <x v="0"/>
    <n v="7.72"/>
    <d v="1899-12-30T00:40:00"/>
    <x v="0"/>
  </r>
  <r>
    <n v="168425"/>
    <d v="2022-01-04T00:00:00"/>
    <s v="08:15"/>
    <s v="2/032117"/>
    <d v="2022-01-04T00:00:00"/>
    <s v="07:40"/>
    <s v="1/037187"/>
    <s v="SMIPE 02"/>
    <s v="60"/>
    <s v="60"/>
    <s v="SMIPE 02"/>
    <s v="0"/>
    <s v="0"/>
    <x v="1"/>
    <x v="1"/>
    <s v="EH-383-DC"/>
    <s v="SANS OBJET"/>
    <s v="SANS OBJET"/>
    <n v="31060"/>
    <n v="22400"/>
    <n v="8660"/>
    <s v="D"/>
    <n v="2"/>
    <s v="CENTRE DE TRI CS"/>
    <s v="POLY-VALOR"/>
    <s v="BOULEVARD DE LA BOUVINERIE"/>
    <s v="49124 SAINT-BARTHELEMY D'ANJOU"/>
    <n v="0"/>
    <n v="1"/>
    <x v="0"/>
    <n v="8.66"/>
    <d v="1899-12-30T00:35:00"/>
    <x v="0"/>
  </r>
  <r>
    <n v="168963"/>
    <d v="2022-01-04T00:00:00"/>
    <s v="08:21"/>
    <s v="0"/>
    <d v="2022-01-04T00:00:00"/>
    <s v="08:21"/>
    <s v="0"/>
    <s v="SEMAE 01"/>
    <s v="40"/>
    <s v="85"/>
    <s v="SEMAE 01"/>
    <s v="2"/>
    <s v="0"/>
    <x v="0"/>
    <x v="4"/>
    <s v="AS-759-HW"/>
    <s v="SAVED"/>
    <s v="SANS OBJET"/>
    <n v="39120"/>
    <n v="22340"/>
    <n v="16780"/>
    <s v="X"/>
    <n v="2"/>
    <s v="CENTRE DE TRI CS"/>
    <s v="POLY-VALOR"/>
    <s v="BOULEVARD DE LA BOUVINERIE"/>
    <s v="49124 SAINT-BARTHELEMY D'ANJOU"/>
    <n v="0"/>
    <n v="1"/>
    <x v="0"/>
    <n v="16.78"/>
    <d v="1899-12-30T00:00:00"/>
    <x v="2"/>
  </r>
  <r>
    <n v="168435"/>
    <d v="2022-01-04T00:00:00"/>
    <s v="09:19"/>
    <s v="2/032127"/>
    <d v="2022-01-04T00:00:00"/>
    <s v="07:53"/>
    <s v="1/037189"/>
    <s v="LIBAROS 2"/>
    <s v="01"/>
    <s v="78"/>
    <s v="LIBAROS 2"/>
    <s v="10"/>
    <s v="0"/>
    <x v="2"/>
    <x v="12"/>
    <s v="ED 919 AG"/>
    <s v="ACIERS - CELSA FRANCE (64-FR)"/>
    <s v="SANS OBJET"/>
    <n v="16540"/>
    <n v="41340"/>
    <n v="24800"/>
    <s v="D"/>
    <n v="2"/>
    <s v="CENTRE DE TRI CS"/>
    <s v="POLY-VALOR"/>
    <s v="BOULEVARD DE LA BOUVINERIE"/>
    <s v="49124 SAINT-BARTHELEMY D'ANJOU"/>
    <n v="0"/>
    <n v="1"/>
    <x v="0"/>
    <n v="24.8"/>
    <d v="1899-12-30T01:26:00"/>
    <x v="2"/>
  </r>
  <r>
    <n v="168448"/>
    <d v="2022-01-04T00:00:00"/>
    <s v="10:47"/>
    <s v="2/032138"/>
    <d v="2022-01-04T00:00:00"/>
    <s v="10:40"/>
    <s v="1/037211"/>
    <s v="SUEZ JML019"/>
    <s v="01"/>
    <s v="21"/>
    <s v="SUEZJML019"/>
    <s v="0"/>
    <s v="0"/>
    <x v="2"/>
    <x v="3"/>
    <s v="EJ-503-DK"/>
    <s v="SANS OBJET"/>
    <s v="SANS OBJET"/>
    <n v="16100"/>
    <n v="14920"/>
    <n v="1180"/>
    <s v="D"/>
    <n v="2"/>
    <s v="CENTRE DE TRI CS"/>
    <s v="POLY-VALOR"/>
    <s v="BOULEVARD DE LA BOUVINERIE"/>
    <s v="49124 SAINT-BARTHELEMY D'ANJOU"/>
    <n v="83628"/>
    <n v="1"/>
    <x v="0"/>
    <n v="1.18"/>
    <d v="1899-12-30T00:07:00"/>
    <x v="1"/>
  </r>
  <r>
    <n v="168450"/>
    <d v="2022-01-04T00:00:00"/>
    <s v="10:55"/>
    <s v="2/032140"/>
    <d v="2022-01-04T00:00:00"/>
    <s v="10:48"/>
    <s v="1/037213"/>
    <s v="SUEZ JML020"/>
    <s v="01"/>
    <s v="21"/>
    <s v="SUEZJML020"/>
    <s v="0"/>
    <s v="0"/>
    <x v="2"/>
    <x v="3"/>
    <s v="EJ-894-PB"/>
    <s v="SANS OBJET"/>
    <s v="SANS OBJET"/>
    <n v="18680"/>
    <n v="14980"/>
    <n v="3700"/>
    <s v="D"/>
    <n v="2"/>
    <s v="CENTRE DE TRI CS"/>
    <s v="POLY-VALOR"/>
    <s v="BOULEVARD DE LA BOUVINERIE"/>
    <s v="49124 SAINT-BARTHELEMY D'ANJOU"/>
    <n v="83627"/>
    <n v="1"/>
    <x v="0"/>
    <n v="3.7"/>
    <d v="1899-12-30T00:07:00"/>
    <x v="1"/>
  </r>
  <r>
    <n v="168454"/>
    <d v="2022-01-04T00:00:00"/>
    <s v="11:04"/>
    <s v="2/032144"/>
    <d v="2022-01-04T00:00:00"/>
    <s v="10:39"/>
    <s v="1/037210"/>
    <s v="SEMAE 06"/>
    <s v="40"/>
    <s v="40"/>
    <s v="SEMAE 06"/>
    <s v="0"/>
    <s v="1"/>
    <x v="0"/>
    <x v="0"/>
    <s v="FG-918-WV"/>
    <s v="SANS OBJET"/>
    <s v="DOUE LA FONTAINE"/>
    <n v="26920"/>
    <n v="18420"/>
    <n v="8500"/>
    <s v="D"/>
    <n v="2"/>
    <s v="CENTRE DE TRI CS"/>
    <s v="POLY-VALOR"/>
    <s v="BOULEVARD DE LA BOUVINERIE"/>
    <s v="49124 SAINT-BARTHELEMY D'ANJOU"/>
    <n v="0"/>
    <n v="1"/>
    <x v="0"/>
    <n v="8.5"/>
    <d v="1899-12-30T00:25:00"/>
    <x v="0"/>
  </r>
  <r>
    <n v="168461"/>
    <d v="2022-01-04T00:00:00"/>
    <s v="11:23"/>
    <s v="2/032151"/>
    <d v="2022-01-04T00:00:00"/>
    <s v="11:01"/>
    <s v="1/037221"/>
    <s v="VP 3084 PAV ALM"/>
    <s v="01"/>
    <s v="22"/>
    <s v="VP 3084"/>
    <s v="0"/>
    <s v="0"/>
    <x v="2"/>
    <x v="2"/>
    <s v="FM-010-CX"/>
    <s v="SANS OBJET"/>
    <s v="SANS OBJET"/>
    <n v="20040"/>
    <n v="18040"/>
    <n v="2000"/>
    <s v="D"/>
    <n v="2"/>
    <s v="CENTRE DE TRI CS"/>
    <s v="POLY-VALOR"/>
    <s v="BOULEVARD DE LA BOUVINERIE"/>
    <s v="49124 SAINT-BARTHELEMY D'ANJOU"/>
    <n v="95029"/>
    <n v="1"/>
    <x v="0"/>
    <n v="2"/>
    <d v="1899-12-30T00:22:00"/>
    <x v="1"/>
  </r>
  <r>
    <n v="168467"/>
    <d v="2022-01-04T00:00:00"/>
    <s v="12:00"/>
    <s v="2/032157"/>
    <d v="2022-01-04T00:00:00"/>
    <s v="10:15"/>
    <s v="1/037206"/>
    <s v="SHT"/>
    <s v="01"/>
    <s v="70"/>
    <s v="SHT"/>
    <s v="4"/>
    <s v="0"/>
    <x v="2"/>
    <x v="7"/>
    <s v="83 36 TG 53"/>
    <s v="1.11 - NORSKE GOLBEY (F)"/>
    <s v="SANS OBJET"/>
    <n v="16120"/>
    <n v="35020"/>
    <n v="18900"/>
    <s v="D"/>
    <n v="2"/>
    <s v="CENTRE DE TRI CS"/>
    <s v="POLY-VALOR"/>
    <s v="BOULEVARD DE LA BOUVINERIE"/>
    <s v="49124 SAINT-BARTHELEMY D'ANJOU"/>
    <n v="0"/>
    <n v="1"/>
    <x v="0"/>
    <n v="18.899999999999999"/>
    <d v="1899-12-30T01:45:00"/>
    <x v="2"/>
  </r>
  <r>
    <n v="168469"/>
    <d v="2022-01-04T00:00:00"/>
    <s v="12:04"/>
    <s v="2/032159"/>
    <d v="2022-01-04T00:00:00"/>
    <s v="11:56"/>
    <s v="1/037231"/>
    <s v="SUEZ JM0027"/>
    <s v="01"/>
    <s v="21"/>
    <s v="SUEZJM0027"/>
    <s v="0"/>
    <s v="0"/>
    <x v="2"/>
    <x v="3"/>
    <s v="BF-553-XA"/>
    <s v="SANS OBJET"/>
    <s v="SANS OBJET"/>
    <n v="17920"/>
    <n v="12800"/>
    <n v="5120"/>
    <s v="D"/>
    <n v="2"/>
    <s v="CENTRE DE TRI CS"/>
    <s v="POLY-VALOR"/>
    <s v="BOULEVARD DE LA BOUVINERIE"/>
    <s v="49124 SAINT-BARTHELEMY D'ANJOU"/>
    <n v="64488"/>
    <n v="1"/>
    <x v="0"/>
    <n v="5.12"/>
    <d v="1899-12-30T00:08:00"/>
    <x v="1"/>
  </r>
  <r>
    <n v="168470"/>
    <d v="2022-01-04T00:00:00"/>
    <s v="12:06"/>
    <s v="2/032160"/>
    <d v="2022-01-04T00:00:00"/>
    <s v="11:57"/>
    <s v="1/037232"/>
    <s v="SUEZ JML021"/>
    <s v="01"/>
    <s v="21"/>
    <s v="SUEZJML021"/>
    <s v="0"/>
    <s v="0"/>
    <x v="2"/>
    <x v="3"/>
    <s v="EK-186-EM"/>
    <s v="SANS OBJET"/>
    <s v="SANS OBJET"/>
    <n v="16100"/>
    <n v="12900"/>
    <n v="3200"/>
    <s v="D"/>
    <n v="2"/>
    <s v="CENTRE DE TRI CS"/>
    <s v="POLY-VALOR"/>
    <s v="BOULEVARD DE LA BOUVINERIE"/>
    <s v="49124 SAINT-BARTHELEMY D'ANJOU"/>
    <n v="64487"/>
    <n v="1"/>
    <x v="0"/>
    <n v="3.2"/>
    <d v="1899-12-30T00:09:00"/>
    <x v="1"/>
  </r>
  <r>
    <n v="168483"/>
    <d v="2022-01-04T00:00:00"/>
    <s v="12:43"/>
    <s v="0"/>
    <d v="2022-01-04T00:00:00"/>
    <s v="12:43"/>
    <s v="0"/>
    <s v="SEMAE 2"/>
    <s v="90"/>
    <s v="91"/>
    <s v="SEMAE 02"/>
    <s v="0"/>
    <s v="4"/>
    <x v="4"/>
    <x v="9"/>
    <s v="CH-700-RD"/>
    <s v="SANS OBJET"/>
    <s v="TIERCE"/>
    <n v="26360"/>
    <n v="18280"/>
    <n v="8080"/>
    <s v="X"/>
    <n v="2"/>
    <s v="CENTRE DE TRI CS"/>
    <s v="POLY-VALOR"/>
    <s v="BOULEVARD DE LA BOUVINERIE"/>
    <s v="49124 SAINT-BARTHELEMY D'ANJOU"/>
    <n v="0"/>
    <n v="1"/>
    <x v="0"/>
    <n v="8.08"/>
    <d v="1899-12-30T00:00:00"/>
    <x v="1"/>
  </r>
  <r>
    <n v="168477"/>
    <d v="2022-01-04T00:00:00"/>
    <s v="13:29"/>
    <s v="2/032167"/>
    <d v="2022-01-04T00:00:00"/>
    <s v="12:15"/>
    <s v="1/037236"/>
    <s v="CL NORD 17"/>
    <s v="45"/>
    <s v="70"/>
    <s v="CL NORD 17"/>
    <s v="4"/>
    <s v="0"/>
    <x v="5"/>
    <x v="7"/>
    <s v="EX 985 QA"/>
    <s v="1.11 - NORSKE GOLBEY (F)"/>
    <s v="SANS OBJET"/>
    <n v="16540"/>
    <n v="30960"/>
    <n v="14420"/>
    <s v="D"/>
    <n v="2"/>
    <s v="CENTRE DE TRI CS"/>
    <s v="POLY-VALOR"/>
    <s v="BOULEVARD DE LA BOUVINERIE"/>
    <s v="49124 SAINT-BARTHELEMY D'ANJOU"/>
    <n v="0"/>
    <n v="1"/>
    <x v="0"/>
    <n v="14.42"/>
    <d v="1899-12-30T01:14:00"/>
    <x v="2"/>
  </r>
  <r>
    <n v="168480"/>
    <d v="2022-01-04T00:00:00"/>
    <s v="14:05"/>
    <s v="2/032170"/>
    <d v="2022-01-04T00:00:00"/>
    <s v="13:09"/>
    <s v="1/037240"/>
    <s v="VP 3670 PAV ALM"/>
    <s v="01"/>
    <s v="22"/>
    <s v="VP 3670"/>
    <s v="0"/>
    <s v="0"/>
    <x v="2"/>
    <x v="2"/>
    <s v="FF-921-HW"/>
    <s v="SANS OBJET"/>
    <s v="SANS OBJET"/>
    <n v="22420"/>
    <n v="17700"/>
    <n v="4720"/>
    <s v="D"/>
    <n v="2"/>
    <s v="CENTRE DE TRI CS"/>
    <s v="POLY-VALOR"/>
    <s v="BOULEVARD DE LA BOUVINERIE"/>
    <s v="49124 SAINT-BARTHELEMY D'ANJOU"/>
    <n v="66268"/>
    <n v="1"/>
    <x v="0"/>
    <n v="4.72"/>
    <d v="1899-12-30T00:56:00"/>
    <x v="1"/>
  </r>
  <r>
    <n v="168481"/>
    <d v="2022-01-04T00:00:00"/>
    <s v="14:14"/>
    <s v="2/032171"/>
    <d v="2022-01-04T00:00:00"/>
    <s v="13:05"/>
    <s v="1/037239"/>
    <s v="PAPREC 13"/>
    <s v="90"/>
    <s v="90"/>
    <s v="PAPREC 13"/>
    <s v="0"/>
    <s v="2"/>
    <x v="4"/>
    <x v="6"/>
    <s v="ED-315-QZ"/>
    <s v="SANS OBJET"/>
    <s v="LOUROUX-BECONNAIS"/>
    <n v="28220"/>
    <n v="22000"/>
    <n v="6220"/>
    <s v="D"/>
    <n v="2"/>
    <s v="CENTRE DE TRI CS"/>
    <s v="POLY-VALOR"/>
    <s v="BOULEVARD DE LA BOUVINERIE"/>
    <s v="49124 SAINT-BARTHELEMY D'ANJOU"/>
    <n v="0"/>
    <n v="1"/>
    <x v="0"/>
    <n v="6.22"/>
    <d v="1899-12-30T01:09:00"/>
    <x v="0"/>
  </r>
  <r>
    <n v="168486"/>
    <d v="2022-01-04T00:00:00"/>
    <s v="15:09"/>
    <s v="2/032175"/>
    <d v="2022-01-04T00:00:00"/>
    <s v="14:54"/>
    <s v="1/037248"/>
    <s v="VP19007 PAV ALM"/>
    <s v="01"/>
    <s v="22"/>
    <s v="VP 19007"/>
    <s v="0"/>
    <s v="0"/>
    <x v="2"/>
    <x v="2"/>
    <s v="EJ-252-BY"/>
    <s v="SANS OBJET"/>
    <s v="SANS OBJET"/>
    <n v="22320"/>
    <n v="17060"/>
    <n v="5260"/>
    <s v="D"/>
    <n v="2"/>
    <s v="CENTRE DE TRI CS"/>
    <s v="POLY-VALOR"/>
    <s v="BOULEVARD DE LA BOUVINERIE"/>
    <s v="49124 SAINT-BARTHELEMY D'ANJOU"/>
    <n v="70062"/>
    <n v="1"/>
    <x v="0"/>
    <n v="5.26"/>
    <d v="1899-12-30T00:15:00"/>
    <x v="1"/>
  </r>
  <r>
    <n v="168491"/>
    <d v="2022-01-04T00:00:00"/>
    <s v="15:30"/>
    <s v="2/032177"/>
    <d v="2022-01-04T00:00:00"/>
    <s v="14:56"/>
    <s v="1/037249"/>
    <s v="VP 3084 PAV ALM"/>
    <s v="01"/>
    <s v="22"/>
    <s v="VP 3084"/>
    <s v="0"/>
    <s v="0"/>
    <x v="2"/>
    <x v="2"/>
    <s v="FM-010-CX"/>
    <s v="SANS OBJET"/>
    <s v="SANS OBJET"/>
    <n v="20040"/>
    <n v="18020"/>
    <n v="2020"/>
    <s v="D"/>
    <n v="2"/>
    <s v="CENTRE DE TRI CS"/>
    <s v="POLY-VALOR"/>
    <s v="BOULEVARD DE LA BOUVINERIE"/>
    <s v="49124 SAINT-BARTHELEMY D'ANJOU"/>
    <n v="95029"/>
    <n v="1"/>
    <x v="0"/>
    <n v="2.02"/>
    <d v="1899-12-30T00:34:00"/>
    <x v="1"/>
  </r>
  <r>
    <n v="168493"/>
    <d v="2022-01-04T00:00:00"/>
    <s v="15:38"/>
    <s v="2/032179"/>
    <d v="2022-01-04T00:00:00"/>
    <s v="13:39"/>
    <s v="1/037243"/>
    <s v="GEODIS 4"/>
    <s v="01"/>
    <s v="72"/>
    <s v="GEODIS 4"/>
    <s v="6"/>
    <s v="0"/>
    <x v="2"/>
    <x v="13"/>
    <s v="DZ 513 WD"/>
    <s v="1.02/CARTONS SMURFIT SAILLAT"/>
    <s v="SANS OBJET"/>
    <n v="15460"/>
    <n v="43580"/>
    <n v="28120"/>
    <s v="D"/>
    <n v="2"/>
    <s v="CENTRE DE TRI CS"/>
    <s v="POLY-VALOR"/>
    <s v="BOULEVARD DE LA BOUVINERIE"/>
    <s v="49124 SAINT-BARTHELEMY D'ANJOU"/>
    <n v="0"/>
    <n v="1"/>
    <x v="0"/>
    <n v="28.12"/>
    <d v="1899-12-30T01:59:00"/>
    <x v="2"/>
  </r>
  <r>
    <n v="168507"/>
    <d v="2022-01-04T00:00:00"/>
    <s v="17:41"/>
    <s v="2/032193"/>
    <d v="2022-01-04T00:00:00"/>
    <s v="15:49"/>
    <s v="1/037253"/>
    <s v="ALSACE 11"/>
    <s v="01"/>
    <s v="70"/>
    <s v="ALSACE 11"/>
    <s v="4"/>
    <s v="0"/>
    <x v="2"/>
    <x v="7"/>
    <s v="EG 822 PS"/>
    <s v="1.11 - NORSKE GOLBEY (F)"/>
    <s v="SANS OBJET"/>
    <n v="15760"/>
    <n v="37200"/>
    <n v="21440"/>
    <s v="D"/>
    <n v="2"/>
    <s v="CENTRE DE TRI CS"/>
    <s v="POLY-VALOR"/>
    <s v="BOULEVARD DE LA BOUVINERIE"/>
    <s v="49124 SAINT-BARTHELEMY D'ANJOU"/>
    <n v="0"/>
    <n v="1"/>
    <x v="0"/>
    <n v="21.44"/>
    <d v="1899-12-30T01:52:00"/>
    <x v="2"/>
  </r>
  <r>
    <n v="168514"/>
    <d v="2022-01-04T00:00:00"/>
    <s v="18:59"/>
    <s v="2/032200"/>
    <d v="2022-01-04T00:00:00"/>
    <s v="18:50"/>
    <s v="1/037271"/>
    <s v="SUEZ JML019"/>
    <s v="01"/>
    <s v="21"/>
    <s v="SUEZJML019"/>
    <s v="0"/>
    <s v="0"/>
    <x v="2"/>
    <x v="3"/>
    <s v="EJ-503-DK"/>
    <s v="SANS OBJET"/>
    <s v="SANS OBJET"/>
    <n v="16820"/>
    <n v="14820"/>
    <n v="2000"/>
    <s v="D"/>
    <n v="2"/>
    <s v="CENTRE DE TRI CS"/>
    <s v="POLY-VALOR"/>
    <s v="BOULEVARD DE LA BOUVINERIE"/>
    <s v="49124 SAINT-BARTHELEMY D'ANJOU"/>
    <n v="83628"/>
    <n v="1"/>
    <x v="0"/>
    <n v="2"/>
    <d v="1899-12-30T00:09:00"/>
    <x v="1"/>
  </r>
  <r>
    <n v="168517"/>
    <d v="2022-01-04T00:00:00"/>
    <s v="21:11"/>
    <s v="2/032203"/>
    <d v="2022-01-04T00:00:00"/>
    <s v="20:51"/>
    <s v="1/037274"/>
    <s v="SUEZ JML020"/>
    <s v="01"/>
    <s v="21"/>
    <s v="SUEZJML020"/>
    <s v="0"/>
    <s v="0"/>
    <x v="2"/>
    <x v="3"/>
    <s v="EJ-894-PB"/>
    <s v="SANS OBJET"/>
    <s v="SANS OBJET"/>
    <n v="20200"/>
    <n v="14960"/>
    <n v="5240"/>
    <s v="D"/>
    <n v="2"/>
    <s v="CENTRE DE TRI CS"/>
    <s v="POLY-VALOR"/>
    <s v="BOULEVARD DE LA BOUVINERIE"/>
    <s v="49124 SAINT-BARTHELEMY D'ANJOU"/>
    <n v="83627"/>
    <n v="1"/>
    <x v="0"/>
    <n v="5.24"/>
    <d v="1899-12-30T00:20:00"/>
    <x v="1"/>
  </r>
  <r>
    <n v="168522"/>
    <d v="2022-01-05T00:00:00"/>
    <s v="07:31"/>
    <s v="2/032209"/>
    <d v="2022-01-05T00:00:00"/>
    <s v="06:57"/>
    <s v="1/037279"/>
    <s v="SEMAE 02"/>
    <s v="90"/>
    <s v="90"/>
    <s v="SEMAE 02"/>
    <s v="0"/>
    <s v="1"/>
    <x v="4"/>
    <x v="6"/>
    <s v="CH-700-RD"/>
    <s v="SANS OBJET"/>
    <s v="DOUE LA FONTAINE"/>
    <n v="25940"/>
    <n v="18180"/>
    <n v="7760"/>
    <s v="D"/>
    <n v="2"/>
    <s v="CENTRE DE TRI CS"/>
    <s v="POLY-VALOR"/>
    <s v="BOULEVARD DE LA BOUVINERIE"/>
    <s v="49124 SAINT-BARTHELEMY D'ANJOU"/>
    <n v="0"/>
    <n v="1"/>
    <x v="0"/>
    <n v="7.76"/>
    <d v="1899-12-30T00:34:00"/>
    <x v="0"/>
  </r>
  <r>
    <n v="168523"/>
    <d v="2022-01-05T00:00:00"/>
    <s v="08:00"/>
    <s v="2/032210"/>
    <d v="2022-01-05T00:00:00"/>
    <s v="07:06"/>
    <s v="1/037280"/>
    <s v="SEMAE 04"/>
    <s v="40"/>
    <s v="40"/>
    <s v="SEMAE 04"/>
    <s v="0"/>
    <s v="6"/>
    <x v="0"/>
    <x v="0"/>
    <s v="DE-983-WC"/>
    <s v="SANS OBJET"/>
    <s v="ST LAMBERT DES LEVEES Bellevue"/>
    <n v="30840"/>
    <n v="18000"/>
    <n v="12840"/>
    <s v="D"/>
    <n v="2"/>
    <s v="CENTRE DE TRI CS"/>
    <s v="POLY-VALOR"/>
    <s v="BOULEVARD DE LA BOUVINERIE"/>
    <s v="49124 SAINT-BARTHELEMY D'ANJOU"/>
    <n v="0"/>
    <n v="1"/>
    <x v="0"/>
    <n v="12.84"/>
    <d v="1899-12-30T00:54:00"/>
    <x v="0"/>
  </r>
  <r>
    <n v="168524"/>
    <d v="2022-01-05T00:00:00"/>
    <s v="08:14"/>
    <s v="2/032211"/>
    <d v="2022-01-05T00:00:00"/>
    <s v="07:10"/>
    <s v="1/037281"/>
    <s v="VP 3670 PAV ALM"/>
    <s v="01"/>
    <s v="22"/>
    <s v="VP 3670"/>
    <s v="0"/>
    <s v="0"/>
    <x v="2"/>
    <x v="2"/>
    <s v="FF-921-HW"/>
    <s v="SANS OBJET"/>
    <s v="SANS OBJET"/>
    <n v="18940"/>
    <n v="17800"/>
    <n v="1140"/>
    <s v="D"/>
    <n v="2"/>
    <s v="CENTRE DE TRI CS"/>
    <s v="POLY-VALOR"/>
    <s v="BOULEVARD DE LA BOUVINERIE"/>
    <s v="49124 SAINT-BARTHELEMY D'ANJOU"/>
    <n v="66268"/>
    <n v="1"/>
    <x v="0"/>
    <n v="1.1399999999999999"/>
    <d v="1899-12-30T01:04:00"/>
    <x v="1"/>
  </r>
  <r>
    <n v="168526"/>
    <d v="2022-01-05T00:00:00"/>
    <s v="08:20"/>
    <s v="2/032213"/>
    <d v="2022-01-05T00:00:00"/>
    <s v="07:49"/>
    <s v="1/037282"/>
    <s v="ALM 144"/>
    <s v="01"/>
    <s v="20"/>
    <s v="ALM 144"/>
    <s v="0"/>
    <s v="0"/>
    <x v="2"/>
    <x v="14"/>
    <s v="CQ-468-YW"/>
    <s v="SANS OBJET"/>
    <s v="SANS OBJET"/>
    <n v="14660"/>
    <n v="11740"/>
    <n v="2920"/>
    <s v="D"/>
    <n v="2"/>
    <s v="CENTRE DE TRI CS"/>
    <s v="POLY-VALOR"/>
    <s v="BOULEVARD DE LA BOUVINERIE"/>
    <s v="49124 SAINT-BARTHELEMY D'ANJOU"/>
    <n v="89407"/>
    <n v="1"/>
    <x v="0"/>
    <n v="2.92"/>
    <d v="1899-12-30T00:31:00"/>
    <x v="1"/>
  </r>
  <r>
    <n v="168527"/>
    <d v="2022-01-05T00:00:00"/>
    <s v="08:30"/>
    <s v="2/032214"/>
    <d v="2022-01-05T00:00:00"/>
    <s v="08:18"/>
    <s v="1/037285"/>
    <s v="ALM R157"/>
    <s v="01"/>
    <s v="20"/>
    <s v="ALM R157"/>
    <s v="0"/>
    <s v="0"/>
    <x v="2"/>
    <x v="14"/>
    <s v="ED-425-YE"/>
    <s v="SANS OBJET"/>
    <s v="SANS OBJET"/>
    <n v="14860"/>
    <n v="11820"/>
    <n v="3040"/>
    <s v="D"/>
    <n v="2"/>
    <s v="CENTRE DE TRI CS"/>
    <s v="POLY-VALOR"/>
    <s v="BOULEVARD DE LA BOUVINERIE"/>
    <s v="49124 SAINT-BARTHELEMY D'ANJOU"/>
    <n v="60050"/>
    <n v="1"/>
    <x v="0"/>
    <n v="3.04"/>
    <d v="1899-12-30T00:12:00"/>
    <x v="1"/>
  </r>
  <r>
    <n v="168528"/>
    <d v="2022-01-05T00:00:00"/>
    <s v="08:35"/>
    <s v="2/032215"/>
    <d v="2022-01-05T00:00:00"/>
    <s v="08:19"/>
    <s v="1/037286"/>
    <s v="ALM R167"/>
    <s v="01"/>
    <s v="20"/>
    <s v="ALM R167"/>
    <s v="0"/>
    <s v="0"/>
    <x v="2"/>
    <x v="14"/>
    <s v="EZ-278-VW"/>
    <s v="SANS OBJET"/>
    <s v="SANS OBJET"/>
    <n v="7980"/>
    <n v="6440"/>
    <n v="1540"/>
    <s v="D"/>
    <n v="2"/>
    <s v="CENTRE DE TRI CS"/>
    <s v="POLY-VALOR"/>
    <s v="BOULEVARD DE LA BOUVINERIE"/>
    <s v="49124 SAINT-BARTHELEMY D'ANJOU"/>
    <n v="93890"/>
    <n v="1"/>
    <x v="0"/>
    <n v="1.54"/>
    <d v="1899-12-30T00:16:00"/>
    <x v="1"/>
  </r>
  <r>
    <n v="168529"/>
    <d v="2022-01-05T00:00:00"/>
    <s v="08:49"/>
    <s v="2/032216"/>
    <d v="2022-01-05T00:00:00"/>
    <s v="08:42"/>
    <s v="1/037288"/>
    <s v="ALM R171"/>
    <s v="01"/>
    <s v="20"/>
    <s v="ALM R171"/>
    <s v="0"/>
    <s v="0"/>
    <x v="2"/>
    <x v="14"/>
    <s v="FS-792-KB"/>
    <s v="SANS OBJET"/>
    <s v="SANS OBJET"/>
    <n v="15520"/>
    <n v="11640"/>
    <n v="3880"/>
    <s v="D"/>
    <n v="2"/>
    <s v="CENTRE DE TRI CS"/>
    <s v="POLY-VALOR"/>
    <s v="BOULEVARD DE LA BOUVINERIE"/>
    <s v="49124 SAINT-BARTHELEMY D'ANJOU"/>
    <n v="83220"/>
    <n v="1"/>
    <x v="0"/>
    <n v="3.88"/>
    <d v="1899-12-30T00:07:00"/>
    <x v="1"/>
  </r>
  <r>
    <n v="168530"/>
    <d v="2022-01-05T00:00:00"/>
    <s v="09:04"/>
    <s v="2/032217"/>
    <d v="2022-01-05T00:00:00"/>
    <s v="08:55"/>
    <s v="1/037289"/>
    <s v="ALM 147"/>
    <s v="01"/>
    <s v="20"/>
    <s v="ALM 147"/>
    <s v="0"/>
    <s v="0"/>
    <x v="2"/>
    <x v="14"/>
    <s v="DJ-749-GD"/>
    <s v="SANS OBJET"/>
    <s v="SANS OBJET"/>
    <n v="10980"/>
    <n v="10780"/>
    <n v="200"/>
    <s v="D"/>
    <n v="2"/>
    <s v="CENTRE DE TRI CS"/>
    <s v="POLY-VALOR"/>
    <s v="BOULEVARD DE LA BOUVINERIE"/>
    <s v="49124 SAINT-BARTHELEMY D'ANJOU"/>
    <n v="89413"/>
    <n v="1"/>
    <x v="0"/>
    <n v="0.2"/>
    <d v="1899-12-30T00:09:00"/>
    <x v="1"/>
  </r>
  <r>
    <n v="168533"/>
    <d v="2022-01-05T00:00:00"/>
    <s v="09:17"/>
    <s v="1/037291"/>
    <d v="2022-01-05T00:00:00"/>
    <s v="06:33"/>
    <s v="2/032208"/>
    <s v="BT 45"/>
    <s v="01"/>
    <s v="85"/>
    <s v="BT 45"/>
    <s v="1"/>
    <s v="0"/>
    <x v="2"/>
    <x v="4"/>
    <s v="DP-705-RG"/>
    <s v="BOUYER LEROUX"/>
    <s v="SANS OBJET"/>
    <n v="35060"/>
    <n v="23420"/>
    <n v="11640"/>
    <s v="D"/>
    <n v="2"/>
    <s v="CENTRE DE TRI CS"/>
    <s v="POLY-VALOR"/>
    <s v="BOULEVARD DE LA BOUVINERIE"/>
    <s v="49124 SAINT-BARTHELEMY D'ANJOU"/>
    <n v="0"/>
    <n v="1"/>
    <x v="0"/>
    <n v="11.64"/>
    <d v="1899-12-30T02:44:00"/>
    <x v="2"/>
  </r>
  <r>
    <n v="168534"/>
    <d v="2022-01-05T00:00:00"/>
    <s v="09:23"/>
    <s v="2/032220"/>
    <d v="2022-01-05T00:00:00"/>
    <s v="08:02"/>
    <s v="1/037284"/>
    <s v="LACASSAG2"/>
    <s v="01"/>
    <s v="72"/>
    <s v="LACASSAG2"/>
    <s v="6"/>
    <s v="0"/>
    <x v="2"/>
    <x v="13"/>
    <s v="EC 498 AY"/>
    <s v="1.02/CARTONS SMURFIT SAILLAT"/>
    <s v="SANS OBJET"/>
    <n v="14900"/>
    <n v="43420"/>
    <n v="28520"/>
    <s v="D"/>
    <n v="2"/>
    <s v="CENTRE DE TRI CS"/>
    <s v="POLY-VALOR"/>
    <s v="BOULEVARD DE LA BOUVINERIE"/>
    <s v="49124 SAINT-BARTHELEMY D'ANJOU"/>
    <n v="0"/>
    <n v="1"/>
    <x v="0"/>
    <n v="28.52"/>
    <d v="1899-12-30T01:21:00"/>
    <x v="2"/>
  </r>
  <r>
    <n v="168537"/>
    <d v="2022-01-05T00:00:00"/>
    <s v="10:02"/>
    <s v="2/032224"/>
    <d v="2022-01-05T00:00:00"/>
    <s v="09:50"/>
    <s v="1/037296"/>
    <s v="VP 3161 PAV ALM"/>
    <s v="01"/>
    <s v="22"/>
    <s v="VP 3161"/>
    <s v="0"/>
    <s v="0"/>
    <x v="2"/>
    <x v="2"/>
    <s v="AZ-825-SD"/>
    <s v="SANS OBJET"/>
    <s v="SANS OBJET"/>
    <n v="20320"/>
    <n v="18740"/>
    <n v="1580"/>
    <s v="D"/>
    <n v="2"/>
    <s v="CENTRE DE TRI CS"/>
    <s v="POLY-VALOR"/>
    <s v="BOULEVARD DE LA BOUVINERIE"/>
    <s v="49124 SAINT-BARTHELEMY D'ANJOU"/>
    <n v="83638"/>
    <n v="1"/>
    <x v="0"/>
    <n v="1.58"/>
    <d v="1899-12-30T00:12:00"/>
    <x v="1"/>
  </r>
  <r>
    <n v="168539"/>
    <d v="2022-01-05T00:00:00"/>
    <s v="10:35"/>
    <s v="2/032226"/>
    <d v="2022-01-05T00:00:00"/>
    <s v="10:29"/>
    <s v="1/037297"/>
    <s v="ALM 142"/>
    <s v="01"/>
    <s v="20"/>
    <s v="ALM 142"/>
    <s v="0"/>
    <s v="0"/>
    <x v="2"/>
    <x v="14"/>
    <s v="BL-928-FC"/>
    <s v="SANS OBJET"/>
    <s v="SANS OBJET"/>
    <n v="15040"/>
    <n v="11560"/>
    <n v="3480"/>
    <s v="D"/>
    <n v="2"/>
    <s v="CENTRE DE TRI CS"/>
    <s v="POLY-VALOR"/>
    <s v="BOULEVARD DE LA BOUVINERIE"/>
    <s v="49124 SAINT-BARTHELEMY D'ANJOU"/>
    <n v="60059"/>
    <n v="1"/>
    <x v="0"/>
    <n v="3.48"/>
    <d v="1899-12-30T00:06:00"/>
    <x v="1"/>
  </r>
  <r>
    <n v="168540"/>
    <d v="2022-01-05T00:00:00"/>
    <s v="10:38"/>
    <s v="2/032227"/>
    <d v="2022-01-05T00:00:00"/>
    <s v="10:30"/>
    <s v="1/037298"/>
    <s v="ALM R161"/>
    <s v="01"/>
    <s v="20"/>
    <s v="ALM R161"/>
    <s v="0"/>
    <s v="0"/>
    <x v="2"/>
    <x v="14"/>
    <s v="EM-078-FZ"/>
    <s v="SANS OBJET"/>
    <s v="SANS OBJET"/>
    <n v="18280"/>
    <n v="14560"/>
    <n v="3720"/>
    <s v="D"/>
    <n v="2"/>
    <s v="CENTRE DE TRI CS"/>
    <s v="POLY-VALOR"/>
    <s v="BOULEVARD DE LA BOUVINERIE"/>
    <s v="49124 SAINT-BARTHELEMY D'ANJOU"/>
    <n v="60054"/>
    <n v="1"/>
    <x v="0"/>
    <n v="3.72"/>
    <d v="1899-12-30T00:08:00"/>
    <x v="1"/>
  </r>
  <r>
    <n v="168542"/>
    <d v="2022-01-05T00:00:00"/>
    <s v="10:50"/>
    <s v="2/032229"/>
    <d v="2022-01-05T00:00:00"/>
    <s v="10:31"/>
    <s v="1/037299"/>
    <s v="ALM R160"/>
    <s v="01"/>
    <s v="20"/>
    <s v="ALM R160"/>
    <s v="0"/>
    <s v="0"/>
    <x v="2"/>
    <x v="14"/>
    <s v="EJ-729-BH"/>
    <s v="SANS OBJET"/>
    <s v="SANS OBJET"/>
    <n v="17120"/>
    <n v="14580"/>
    <n v="2540"/>
    <s v="D"/>
    <n v="2"/>
    <s v="CENTRE DE TRI CS"/>
    <s v="POLY-VALOR"/>
    <s v="BOULEVARD DE LA BOUVINERIE"/>
    <s v="49124 SAINT-BARTHELEMY D'ANJOU"/>
    <n v="60053"/>
    <n v="1"/>
    <x v="0"/>
    <n v="2.54"/>
    <d v="1899-12-30T00:19:00"/>
    <x v="1"/>
  </r>
  <r>
    <n v="168543"/>
    <d v="2022-01-05T00:00:00"/>
    <s v="10:52"/>
    <s v="2/032230"/>
    <d v="2022-01-05T00:00:00"/>
    <s v="10:34"/>
    <s v="1/037301"/>
    <s v="SUEZ JM0027"/>
    <s v="01"/>
    <s v="21"/>
    <s v="SUEZJM0027"/>
    <s v="0"/>
    <s v="0"/>
    <x v="2"/>
    <x v="3"/>
    <s v="BF-553-XA"/>
    <s v="SANS OBJET"/>
    <s v="SANS OBJET"/>
    <n v="18100"/>
    <n v="12900"/>
    <n v="5200"/>
    <s v="D"/>
    <n v="2"/>
    <s v="CENTRE DE TRI CS"/>
    <s v="POLY-VALOR"/>
    <s v="BOULEVARD DE LA BOUVINERIE"/>
    <s v="49124 SAINT-BARTHELEMY D'ANJOU"/>
    <n v="64488"/>
    <n v="1"/>
    <x v="0"/>
    <n v="5.2"/>
    <d v="1899-12-30T00:18:00"/>
    <x v="1"/>
  </r>
  <r>
    <n v="168544"/>
    <d v="2022-01-05T00:00:00"/>
    <s v="11:01"/>
    <s v="2/032231"/>
    <d v="2022-01-05T00:00:00"/>
    <s v="10:40"/>
    <s v="1/037302"/>
    <s v="ALM R156"/>
    <s v="01"/>
    <s v="20"/>
    <s v="ALM R156"/>
    <s v="0"/>
    <s v="0"/>
    <x v="2"/>
    <x v="14"/>
    <s v="ED-559-YE"/>
    <s v="SANS OBJET"/>
    <s v="SANS OBJET"/>
    <n v="15660"/>
    <n v="11880"/>
    <n v="3780"/>
    <s v="D"/>
    <n v="2"/>
    <s v="CENTRE DE TRI CS"/>
    <s v="POLY-VALOR"/>
    <s v="BOULEVARD DE LA BOUVINERIE"/>
    <s v="49124 SAINT-BARTHELEMY D'ANJOU"/>
    <n v="60049"/>
    <n v="1"/>
    <x v="0"/>
    <n v="3.78"/>
    <d v="1899-12-30T00:21:00"/>
    <x v="1"/>
  </r>
  <r>
    <n v="168545"/>
    <d v="2022-01-05T00:00:00"/>
    <s v="11:08"/>
    <s v="2/032232"/>
    <d v="2022-01-05T00:00:00"/>
    <s v="10:47"/>
    <s v="1/037303"/>
    <s v="ALM R164"/>
    <s v="01"/>
    <s v="20"/>
    <s v="ALM R164"/>
    <s v="0"/>
    <s v="0"/>
    <x v="2"/>
    <x v="14"/>
    <s v="EJ-405-YY"/>
    <s v="SANS OBJET"/>
    <s v="SANS OBJET"/>
    <n v="19920"/>
    <n v="14740"/>
    <n v="5180"/>
    <s v="D"/>
    <n v="2"/>
    <s v="CENTRE DE TRI CS"/>
    <s v="POLY-VALOR"/>
    <s v="BOULEVARD DE LA BOUVINERIE"/>
    <s v="49124 SAINT-BARTHELEMY D'ANJOU"/>
    <n v="83216"/>
    <n v="1"/>
    <x v="0"/>
    <n v="5.18"/>
    <d v="1899-12-30T00:21:00"/>
    <x v="1"/>
  </r>
  <r>
    <n v="168546"/>
    <d v="2022-01-05T00:00:00"/>
    <s v="11:09"/>
    <s v="2/032233"/>
    <d v="2022-01-05T00:00:00"/>
    <s v="10:52"/>
    <s v="1/037305"/>
    <s v="ALM R158"/>
    <s v="01"/>
    <s v="20"/>
    <s v="ALM R158"/>
    <s v="0"/>
    <s v="0"/>
    <x v="2"/>
    <x v="14"/>
    <s v="EQ-672-SD"/>
    <s v="SANS OBJET"/>
    <s v="SANS OBJET"/>
    <n v="15940"/>
    <n v="11760"/>
    <n v="4180"/>
    <s v="D"/>
    <n v="2"/>
    <s v="CENTRE DE TRI CS"/>
    <s v="POLY-VALOR"/>
    <s v="BOULEVARD DE LA BOUVINERIE"/>
    <s v="49124 SAINT-BARTHELEMY D'ANJOU"/>
    <n v="60051"/>
    <n v="1"/>
    <x v="0"/>
    <n v="4.18"/>
    <d v="1899-12-30T00:17:00"/>
    <x v="1"/>
  </r>
  <r>
    <n v="168548"/>
    <d v="2022-01-05T00:00:00"/>
    <s v="11:12"/>
    <s v="2/032235"/>
    <d v="2022-01-05T00:00:00"/>
    <s v="10:51"/>
    <s v="1/037304"/>
    <s v="ALM 141"/>
    <s v="01"/>
    <s v="20"/>
    <s v="ALM 141"/>
    <s v="0"/>
    <s v="0"/>
    <x v="2"/>
    <x v="14"/>
    <s v="BG-640-SG"/>
    <s v="SANS OBJET"/>
    <s v="SANS OBJET"/>
    <n v="20560"/>
    <n v="15140"/>
    <n v="5420"/>
    <s v="D"/>
    <n v="2"/>
    <s v="CENTRE DE TRI CS"/>
    <s v="POLY-VALOR"/>
    <s v="BOULEVARD DE LA BOUVINERIE"/>
    <s v="49124 SAINT-BARTHELEMY D'ANJOU"/>
    <n v="60058"/>
    <n v="1"/>
    <x v="0"/>
    <n v="5.42"/>
    <d v="1899-12-30T00:21:00"/>
    <x v="1"/>
  </r>
  <r>
    <n v="168550"/>
    <d v="2022-01-05T00:00:00"/>
    <s v="11:16"/>
    <s v="2/032237"/>
    <d v="2022-01-05T00:00:00"/>
    <s v="10:58"/>
    <s v="1/037306"/>
    <s v="SUEZ NMP520"/>
    <s v="01"/>
    <s v="21"/>
    <s v="SUEZNMP520"/>
    <s v="0"/>
    <s v="0"/>
    <x v="2"/>
    <x v="3"/>
    <s v="CX-610-YK"/>
    <s v="SANS OBJET"/>
    <s v="SANS OBJET"/>
    <n v="16080"/>
    <n v="11840"/>
    <n v="4240"/>
    <s v="D"/>
    <n v="2"/>
    <s v="CENTRE DE TRI CS"/>
    <s v="POLY-VALOR"/>
    <s v="BOULEVARD DE LA BOUVINERIE"/>
    <s v="49124 SAINT-BARTHELEMY D'ANJOU"/>
    <n v="83621"/>
    <n v="1"/>
    <x v="0"/>
    <n v="4.24"/>
    <d v="1899-12-30T00:18:00"/>
    <x v="1"/>
  </r>
  <r>
    <n v="168552"/>
    <d v="2022-01-05T00:00:00"/>
    <s v="11:19"/>
    <s v="2/032239"/>
    <d v="2022-01-05T00:00:00"/>
    <s v="10:58"/>
    <s v="1/037307"/>
    <s v="ALM R157"/>
    <s v="01"/>
    <s v="20"/>
    <s v="ALM R157"/>
    <s v="0"/>
    <s v="0"/>
    <x v="2"/>
    <x v="14"/>
    <s v="ED-425-YE"/>
    <s v="SANS OBJET"/>
    <s v="SANS OBJET"/>
    <n v="13340"/>
    <n v="11700"/>
    <n v="1640"/>
    <s v="D"/>
    <n v="2"/>
    <s v="CENTRE DE TRI CS"/>
    <s v="POLY-VALOR"/>
    <s v="BOULEVARD DE LA BOUVINERIE"/>
    <s v="49124 SAINT-BARTHELEMY D'ANJOU"/>
    <n v="60050"/>
    <n v="1"/>
    <x v="0"/>
    <n v="1.64"/>
    <d v="1899-12-30T00:21:00"/>
    <x v="1"/>
  </r>
  <r>
    <n v="168553"/>
    <d v="2022-01-05T00:00:00"/>
    <s v="11:23"/>
    <s v="2/032240"/>
    <d v="2022-01-05T00:00:00"/>
    <s v="10:59"/>
    <s v="1/037308"/>
    <s v="ALM R173"/>
    <s v="01"/>
    <s v="20"/>
    <s v="ALM R173"/>
    <s v="0"/>
    <s v="0"/>
    <x v="2"/>
    <x v="14"/>
    <s v="FQ-664-WE"/>
    <s v="SANS OBJET"/>
    <s v="SANS OBJET"/>
    <n v="20680"/>
    <n v="14720"/>
    <n v="5960"/>
    <s v="D"/>
    <n v="2"/>
    <s v="CENTRE DE TRI CS"/>
    <s v="POLY-VALOR"/>
    <s v="BOULEVARD DE LA BOUVINERIE"/>
    <s v="49124 SAINT-BARTHELEMY D'ANJOU"/>
    <n v="83218"/>
    <n v="1"/>
    <x v="0"/>
    <n v="5.96"/>
    <d v="1899-12-30T00:24:00"/>
    <x v="1"/>
  </r>
  <r>
    <n v="168554"/>
    <d v="2022-01-05T00:00:00"/>
    <s v="11:24"/>
    <s v="2/032241"/>
    <d v="2022-01-05T00:00:00"/>
    <s v="11:03"/>
    <s v="1/037310"/>
    <s v="ALM 144"/>
    <s v="01"/>
    <s v="20"/>
    <s v="ALM 144"/>
    <s v="0"/>
    <s v="0"/>
    <x v="2"/>
    <x v="14"/>
    <s v="CQ-468-YW"/>
    <s v="SANS OBJET"/>
    <s v="SANS OBJET"/>
    <n v="13920"/>
    <n v="11520"/>
    <n v="2400"/>
    <s v="D"/>
    <n v="2"/>
    <s v="CENTRE DE TRI CS"/>
    <s v="POLY-VALOR"/>
    <s v="BOULEVARD DE LA BOUVINERIE"/>
    <s v="49124 SAINT-BARTHELEMY D'ANJOU"/>
    <n v="89407"/>
    <n v="1"/>
    <x v="0"/>
    <n v="2.4"/>
    <d v="1899-12-30T00:21:00"/>
    <x v="1"/>
  </r>
  <r>
    <n v="168555"/>
    <d v="2022-01-05T00:00:00"/>
    <s v="11:27"/>
    <s v="2/032242"/>
    <d v="2022-01-05T00:00:00"/>
    <s v="11:07"/>
    <s v="1/037313"/>
    <s v="AT METIER"/>
    <s v="01"/>
    <s v="20"/>
    <s v="AT METIER"/>
    <s v="0"/>
    <s v="0"/>
    <x v="2"/>
    <x v="14"/>
    <s v="EL-091-LA"/>
    <s v="SANS OBJET"/>
    <s v="SANS OBJET"/>
    <n v="2740"/>
    <n v="2600"/>
    <n v="140"/>
    <s v="D"/>
    <n v="2"/>
    <s v="CENTRE DE TRI CS"/>
    <s v="POLY-VALOR"/>
    <s v="BOULEVARD DE LA BOUVINERIE"/>
    <s v="49124 SAINT-BARTHELEMY D'ANJOU"/>
    <n v="64489"/>
    <n v="1"/>
    <x v="0"/>
    <n v="0.14000000000000001"/>
    <d v="1899-12-30T00:20:00"/>
    <x v="1"/>
  </r>
  <r>
    <n v="168556"/>
    <d v="2022-01-05T00:00:00"/>
    <s v="11:33"/>
    <s v="2/032243"/>
    <d v="2022-01-05T00:00:00"/>
    <s v="11:15"/>
    <s v="1/037314"/>
    <s v="ALM R171"/>
    <s v="01"/>
    <s v="20"/>
    <s v="ALM R171"/>
    <s v="0"/>
    <s v="0"/>
    <x v="2"/>
    <x v="14"/>
    <s v="FS-792-KB"/>
    <s v="SANS OBJET"/>
    <s v="SANS OBJET"/>
    <n v="13920"/>
    <n v="11420"/>
    <n v="2500"/>
    <s v="D"/>
    <n v="2"/>
    <s v="CENTRE DE TRI CS"/>
    <s v="POLY-VALOR"/>
    <s v="BOULEVARD DE LA BOUVINERIE"/>
    <s v="49124 SAINT-BARTHELEMY D'ANJOU"/>
    <n v="83220"/>
    <n v="1"/>
    <x v="0"/>
    <n v="2.5"/>
    <d v="1899-12-30T00:18:00"/>
    <x v="1"/>
  </r>
  <r>
    <n v="168557"/>
    <d v="2022-01-05T00:00:00"/>
    <s v="11:43"/>
    <s v="2/032244"/>
    <d v="2022-01-05T00:00:00"/>
    <s v="11:17"/>
    <s v="1/037315"/>
    <s v="SUEZ JML020"/>
    <s v="01"/>
    <s v="21"/>
    <s v="SUEZJML020"/>
    <s v="0"/>
    <s v="0"/>
    <x v="2"/>
    <x v="3"/>
    <s v="EJ-894-PB"/>
    <s v="SANS OBJET"/>
    <s v="SANS OBJET"/>
    <n v="19460"/>
    <n v="14920"/>
    <n v="4540"/>
    <s v="D"/>
    <n v="2"/>
    <s v="CENTRE DE TRI CS"/>
    <s v="POLY-VALOR"/>
    <s v="BOULEVARD DE LA BOUVINERIE"/>
    <s v="49124 SAINT-BARTHELEMY D'ANJOU"/>
    <n v="83627"/>
    <n v="1"/>
    <x v="0"/>
    <n v="4.54"/>
    <d v="1899-12-30T00:26:00"/>
    <x v="1"/>
  </r>
  <r>
    <n v="168558"/>
    <d v="2022-01-05T00:00:00"/>
    <s v="11:52"/>
    <s v="2/032245"/>
    <d v="2022-01-05T00:00:00"/>
    <s v="11:24"/>
    <s v="1/037317"/>
    <s v="SUEZ JML021"/>
    <s v="01"/>
    <s v="21"/>
    <s v="SUEZJML021"/>
    <s v="0"/>
    <s v="0"/>
    <x v="2"/>
    <x v="3"/>
    <s v="EK-186-EM"/>
    <s v="SANS OBJET"/>
    <s v="SANS OBJET"/>
    <n v="19640"/>
    <n v="14420"/>
    <n v="5220"/>
    <s v="D"/>
    <n v="2"/>
    <s v="CENTRE DE TRI CS"/>
    <s v="POLY-VALOR"/>
    <s v="BOULEVARD DE LA BOUVINERIE"/>
    <s v="49124 SAINT-BARTHELEMY D'ANJOU"/>
    <n v="64487"/>
    <n v="1"/>
    <x v="0"/>
    <n v="5.22"/>
    <d v="1899-12-30T00:28:00"/>
    <x v="1"/>
  </r>
  <r>
    <n v="168560"/>
    <d v="2022-01-05T00:00:00"/>
    <s v="11:57"/>
    <s v="2/032247"/>
    <d v="2022-01-05T00:00:00"/>
    <s v="11:18"/>
    <s v="1/037316"/>
    <s v="VP 4159 PAV ALM"/>
    <s v="01"/>
    <s v="22"/>
    <s v="VP 4159"/>
    <s v="0"/>
    <s v="0"/>
    <x v="2"/>
    <x v="2"/>
    <s v="DZ-919-CF"/>
    <s v="SANS OBJET"/>
    <s v="SANS OBJET"/>
    <n v="23320"/>
    <n v="18780"/>
    <n v="4540"/>
    <s v="D"/>
    <n v="2"/>
    <s v="CENTRE DE TRI CS"/>
    <s v="POLY-VALOR"/>
    <s v="BOULEVARD DE LA BOUVINERIE"/>
    <s v="49124 SAINT-BARTHELEMY D'ANJOU"/>
    <n v="79268"/>
    <n v="1"/>
    <x v="0"/>
    <n v="4.54"/>
    <d v="1899-12-30T00:39:00"/>
    <x v="1"/>
  </r>
  <r>
    <n v="168561"/>
    <d v="2022-01-05T00:00:00"/>
    <s v="12:03"/>
    <s v="2/032248"/>
    <d v="2022-01-05T00:00:00"/>
    <s v="11:30"/>
    <s v="1/037318"/>
    <s v="ALM R174"/>
    <s v="01"/>
    <s v="20"/>
    <s v="ALM R174"/>
    <s v="0"/>
    <s v="0"/>
    <x v="2"/>
    <x v="14"/>
    <s v="FR-950-FH"/>
    <s v="SANS OBJET"/>
    <s v="SANS OBJET"/>
    <n v="20860"/>
    <n v="14860"/>
    <n v="6000"/>
    <s v="D"/>
    <n v="2"/>
    <s v="CENTRE DE TRI CS"/>
    <s v="POLY-VALOR"/>
    <s v="BOULEVARD DE LA BOUVINERIE"/>
    <s v="49124 SAINT-BARTHELEMY D'ANJOU"/>
    <n v="83217"/>
    <n v="1"/>
    <x v="0"/>
    <n v="6"/>
    <d v="1899-12-30T00:33:00"/>
    <x v="1"/>
  </r>
  <r>
    <n v="168562"/>
    <d v="2022-01-05T00:00:00"/>
    <s v="12:13"/>
    <s v="2/032249"/>
    <d v="2022-01-05T00:00:00"/>
    <s v="11:32"/>
    <s v="1/037319"/>
    <s v="CC BV 03"/>
    <s v="35"/>
    <s v="35"/>
    <s v="CC BV 03"/>
    <s v="0"/>
    <s v="0"/>
    <x v="3"/>
    <x v="15"/>
    <s v="CG-284-KA"/>
    <s v="SANS OBJET"/>
    <s v="SANS OBJET"/>
    <n v="21400"/>
    <n v="14620"/>
    <n v="6780"/>
    <s v="D"/>
    <n v="2"/>
    <s v="CENTRE DE TRI CS"/>
    <s v="POLY-VALOR"/>
    <s v="BOULEVARD DE LA BOUVINERIE"/>
    <s v="49124 SAINT-BARTHELEMY D'ANJOU"/>
    <n v="0"/>
    <n v="1"/>
    <x v="0"/>
    <n v="6.78"/>
    <d v="1899-12-30T00:41:00"/>
    <x v="1"/>
  </r>
  <r>
    <n v="168564"/>
    <d v="2022-01-05T00:00:00"/>
    <s v="12:23"/>
    <s v="2/032251"/>
    <d v="2022-01-05T00:00:00"/>
    <s v="12:01"/>
    <s v="1/037324"/>
    <s v="ALM R152"/>
    <s v="01"/>
    <s v="20"/>
    <s v="ALM R152"/>
    <s v="0"/>
    <s v="0"/>
    <x v="2"/>
    <x v="14"/>
    <s v="DX-469-PY"/>
    <s v="SANS OBJET"/>
    <s v="SANS OBJET"/>
    <n v="14360"/>
    <n v="11600"/>
    <n v="2760"/>
    <s v="D"/>
    <n v="2"/>
    <s v="CENTRE DE TRI CS"/>
    <s v="POLY-VALOR"/>
    <s v="BOULEVARD DE LA BOUVINERIE"/>
    <s v="49124 SAINT-BARTHELEMY D'ANJOU"/>
    <n v="89414"/>
    <n v="1"/>
    <x v="0"/>
    <n v="2.76"/>
    <d v="1899-12-30T00:22:00"/>
    <x v="1"/>
  </r>
  <r>
    <n v="168565"/>
    <d v="2022-01-05T00:00:00"/>
    <s v="12:24"/>
    <s v="2/032252"/>
    <d v="2022-01-05T00:00:00"/>
    <s v="12:10"/>
    <s v="1/037326"/>
    <s v="AT METIER"/>
    <s v="01"/>
    <s v="20"/>
    <s v="AT METIER"/>
    <s v="0"/>
    <s v="0"/>
    <x v="2"/>
    <x v="14"/>
    <s v="EL-091-LA"/>
    <s v="SANS OBJET"/>
    <s v="SANS OBJET"/>
    <n v="2780"/>
    <n v="2600"/>
    <n v="180"/>
    <s v="D"/>
    <n v="2"/>
    <s v="CENTRE DE TRI CS"/>
    <s v="POLY-VALOR"/>
    <s v="BOULEVARD DE LA BOUVINERIE"/>
    <s v="49124 SAINT-BARTHELEMY D'ANJOU"/>
    <n v="64489"/>
    <n v="1"/>
    <x v="0"/>
    <n v="0.18"/>
    <d v="1899-12-30T00:14:00"/>
    <x v="1"/>
  </r>
  <r>
    <n v="168568"/>
    <d v="2022-01-05T00:00:00"/>
    <s v="13:21"/>
    <s v="1/037329"/>
    <d v="2022-01-05T00:00:00"/>
    <s v="09:48"/>
    <s v="2/032221"/>
    <s v="BT 45"/>
    <s v="01"/>
    <s v="85"/>
    <s v="BT 45"/>
    <s v="1"/>
    <s v="0"/>
    <x v="2"/>
    <x v="4"/>
    <s v="DP-705-RG"/>
    <s v="BOUYER LEROUX"/>
    <s v="SANS OBJET"/>
    <n v="36440"/>
    <n v="23340"/>
    <n v="13100"/>
    <s v="D"/>
    <n v="2"/>
    <s v="CENTRE DE TRI CS"/>
    <s v="POLY-VALOR"/>
    <s v="BOULEVARD DE LA BOUVINERIE"/>
    <s v="49124 SAINT-BARTHELEMY D'ANJOU"/>
    <n v="0"/>
    <n v="1"/>
    <x v="0"/>
    <n v="13.1"/>
    <d v="1899-12-30T03:33:00"/>
    <x v="2"/>
  </r>
  <r>
    <n v="168569"/>
    <d v="2022-01-05T00:00:00"/>
    <s v="13:23"/>
    <s v="2/032255"/>
    <d v="2022-01-05T00:00:00"/>
    <s v="09:39"/>
    <s v="1/037293"/>
    <s v="SUDRE 9"/>
    <s v="01"/>
    <s v="70"/>
    <s v="SUDRE 9"/>
    <s v="4"/>
    <s v="0"/>
    <x v="2"/>
    <x v="7"/>
    <s v="BJ 283 KK"/>
    <s v="1.11 - NORSKE GOLBEY (F)"/>
    <s v="SANS OBJET"/>
    <n v="18180"/>
    <n v="36080"/>
    <n v="17900"/>
    <s v="D"/>
    <n v="2"/>
    <s v="CENTRE DE TRI CS"/>
    <s v="POLY-VALOR"/>
    <s v="BOULEVARD DE LA BOUVINERIE"/>
    <s v="49124 SAINT-BARTHELEMY D'ANJOU"/>
    <n v="0"/>
    <n v="1"/>
    <x v="0"/>
    <n v="17.899999999999999"/>
    <d v="1899-12-30T03:44:00"/>
    <x v="2"/>
  </r>
  <r>
    <n v="168570"/>
    <d v="2022-01-05T00:00:00"/>
    <s v="13:57"/>
    <s v="2/032256"/>
    <d v="2022-01-05T00:00:00"/>
    <s v="11:52"/>
    <s v="1/037321"/>
    <s v="LOUVIGNY"/>
    <s v="01"/>
    <s v="79"/>
    <s v="LOUVIGNY"/>
    <s v="32"/>
    <s v="0"/>
    <x v="2"/>
    <x v="16"/>
    <s v="AF 265 QG"/>
    <s v="ELA 5.03 ESSITY HONDOUVILLE"/>
    <s v="SANS OBJET"/>
    <n v="15620"/>
    <n v="37840"/>
    <n v="22220"/>
    <s v="D"/>
    <n v="2"/>
    <s v="CENTRE DE TRI CS"/>
    <s v="POLY-VALOR"/>
    <s v="BOULEVARD DE LA BOUVINERIE"/>
    <s v="49124 SAINT-BARTHELEMY D'ANJOU"/>
    <n v="0"/>
    <n v="1"/>
    <x v="0"/>
    <n v="22.22"/>
    <d v="1899-12-30T02:05:00"/>
    <x v="2"/>
  </r>
  <r>
    <n v="168571"/>
    <d v="2022-01-05T00:00:00"/>
    <s v="14:05"/>
    <s v="2/032257"/>
    <d v="2022-01-05T00:00:00"/>
    <s v="13:48"/>
    <s v="1/037330"/>
    <s v="CC BV 10"/>
    <s v="35"/>
    <s v="35"/>
    <s v="CC BV 10"/>
    <s v="0"/>
    <s v="0"/>
    <x v="3"/>
    <x v="15"/>
    <s v="FZ-961-WC"/>
    <s v="SANS OBJET"/>
    <s v="SANS OBJET"/>
    <n v="19480"/>
    <n v="16880"/>
    <n v="2600"/>
    <s v="D"/>
    <n v="2"/>
    <s v="CENTRE DE TRI CS"/>
    <s v="POLY-VALOR"/>
    <s v="BOULEVARD DE LA BOUVINERIE"/>
    <s v="49124 SAINT-BARTHELEMY D'ANJOU"/>
    <n v="0"/>
    <n v="1"/>
    <x v="0"/>
    <n v="2.6"/>
    <d v="1899-12-30T00:17:00"/>
    <x v="1"/>
  </r>
  <r>
    <n v="168572"/>
    <d v="2022-01-05T00:00:00"/>
    <s v="14:13"/>
    <s v="2/032258"/>
    <d v="2022-01-05T00:00:00"/>
    <s v="11:52"/>
    <s v="1/037322"/>
    <s v="ALM R159"/>
    <s v="01"/>
    <s v="20"/>
    <s v="ALM R159"/>
    <s v="0"/>
    <s v="0"/>
    <x v="2"/>
    <x v="14"/>
    <s v="ER-567-BS"/>
    <s v="SANS OBJET"/>
    <s v="SANS OBJET"/>
    <n v="14880"/>
    <n v="11440"/>
    <n v="3440"/>
    <s v="D"/>
    <n v="2"/>
    <s v="CENTRE DE TRI CS"/>
    <s v="POLY-VALOR"/>
    <s v="BOULEVARD DE LA BOUVINERIE"/>
    <s v="49124 SAINT-BARTHELEMY D'ANJOU"/>
    <n v="60052"/>
    <n v="1"/>
    <x v="0"/>
    <n v="3.44"/>
    <d v="1899-12-30T02:21:00"/>
    <x v="1"/>
  </r>
  <r>
    <n v="168573"/>
    <d v="2022-01-05T00:00:00"/>
    <s v="14:19"/>
    <s v="2/032259"/>
    <d v="2022-01-05T00:00:00"/>
    <s v="14:06"/>
    <s v="1/037331"/>
    <s v="CC BV 08"/>
    <s v="35"/>
    <s v="35"/>
    <s v="CC BV 08"/>
    <s v="0"/>
    <s v="0"/>
    <x v="3"/>
    <x v="15"/>
    <s v="FS-047-FH"/>
    <s v="SANS OBJET"/>
    <s v="SANS OBJET"/>
    <n v="17800"/>
    <n v="14080"/>
    <n v="3720"/>
    <s v="D"/>
    <n v="2"/>
    <s v="CENTRE DE TRI CS"/>
    <s v="POLY-VALOR"/>
    <s v="BOULEVARD DE LA BOUVINERIE"/>
    <s v="49124 SAINT-BARTHELEMY D'ANJOU"/>
    <n v="0"/>
    <n v="1"/>
    <x v="0"/>
    <n v="3.72"/>
    <d v="1899-12-30T00:13:00"/>
    <x v="1"/>
  </r>
  <r>
    <n v="168576"/>
    <d v="2022-01-05T00:00:00"/>
    <s v="14:35"/>
    <s v="2/032262"/>
    <d v="2022-01-05T00:00:00"/>
    <s v="11:53"/>
    <s v="1/037323"/>
    <s v="ALM R151"/>
    <s v="01"/>
    <s v="20"/>
    <s v="ALM R151"/>
    <s v="0"/>
    <s v="0"/>
    <x v="2"/>
    <x v="14"/>
    <s v="DX-358-PY"/>
    <s v="SANS OBJET"/>
    <s v="SANS OBJET"/>
    <n v="13720"/>
    <n v="11680"/>
    <n v="2040"/>
    <s v="D"/>
    <n v="2"/>
    <s v="CENTRE DE TRI CS"/>
    <s v="POLY-VALOR"/>
    <s v="BOULEVARD DE LA BOUVINERIE"/>
    <s v="49124 SAINT-BARTHELEMY D'ANJOU"/>
    <n v="89410"/>
    <n v="1"/>
    <x v="0"/>
    <n v="2.04"/>
    <d v="1899-12-30T02:42:00"/>
    <x v="1"/>
  </r>
  <r>
    <n v="168577"/>
    <d v="2022-01-05T00:00:00"/>
    <s v="14:57"/>
    <s v="2/032263"/>
    <d v="2022-01-05T00:00:00"/>
    <s v="14:49"/>
    <s v="1/037337"/>
    <s v="VP 7579"/>
    <s v="01"/>
    <s v="22"/>
    <s v="VP 7579"/>
    <s v="0"/>
    <s v="0"/>
    <x v="2"/>
    <x v="2"/>
    <s v="BV-056-FZ"/>
    <s v="SANS OBJET"/>
    <s v="SANS OBJET"/>
    <n v="3520"/>
    <n v="3380"/>
    <n v="140"/>
    <s v="D"/>
    <n v="2"/>
    <s v="CENTRE DE TRI CS"/>
    <s v="POLY-VALOR"/>
    <s v="BOULEVARD DE LA BOUVINERIE"/>
    <s v="49124 SAINT-BARTHELEMY D'ANJOU"/>
    <n v="0"/>
    <n v="1"/>
    <x v="0"/>
    <n v="0.14000000000000001"/>
    <d v="1899-12-30T00:08:00"/>
    <x v="1"/>
  </r>
  <r>
    <n v="168579"/>
    <d v="2022-01-05T00:00:00"/>
    <s v="15:17"/>
    <s v="2/032265"/>
    <d v="2022-01-05T00:00:00"/>
    <s v="14:35"/>
    <s v="1/037335"/>
    <s v="VP19007 PAV ALM"/>
    <s v="01"/>
    <s v="22"/>
    <s v="VP 19007"/>
    <s v="0"/>
    <s v="0"/>
    <x v="2"/>
    <x v="2"/>
    <s v="EJ-252-BY"/>
    <s v="SANS OBJET"/>
    <s v="SANS OBJET"/>
    <n v="21920"/>
    <n v="16980"/>
    <n v="4940"/>
    <s v="D"/>
    <n v="2"/>
    <s v="CENTRE DE TRI CS"/>
    <s v="POLY-VALOR"/>
    <s v="BOULEVARD DE LA BOUVINERIE"/>
    <s v="49124 SAINT-BARTHELEMY D'ANJOU"/>
    <n v="70062"/>
    <n v="1"/>
    <x v="0"/>
    <n v="4.9400000000000004"/>
    <d v="1899-12-30T00:42:00"/>
    <x v="1"/>
  </r>
  <r>
    <n v="170580"/>
    <d v="2022-01-05T00:00:00"/>
    <s v="15:25"/>
    <s v="0"/>
    <d v="2022-01-05T00:00:00"/>
    <s v="15:25"/>
    <s v="0"/>
    <s v="PAPREC 13"/>
    <s v="90"/>
    <s v="90"/>
    <s v="PAPREC 13"/>
    <s v="0"/>
    <s v="2"/>
    <x v="4"/>
    <x v="6"/>
    <s v="ED-315-QZ"/>
    <s v="SANS OBJET"/>
    <s v="LOUROUX-BECONNAIS"/>
    <n v="27460"/>
    <n v="22180"/>
    <n v="5280"/>
    <s v="X"/>
    <n v="2"/>
    <s v="CENTRE DE TRI CS"/>
    <s v="POLY-VALOR"/>
    <s v="BOULEVARD DE LA BOUVINERIE"/>
    <s v="49124 SAINT-BARTHELEMY D'ANJOU"/>
    <n v="0"/>
    <n v="1"/>
    <x v="0"/>
    <n v="5.28"/>
    <d v="1899-12-30T00:00:00"/>
    <x v="0"/>
  </r>
  <r>
    <n v="168583"/>
    <d v="2022-01-05T00:00:00"/>
    <s v="16:00"/>
    <s v="2/032269"/>
    <d v="2022-01-05T00:00:00"/>
    <s v="14:28"/>
    <s v="1/037334"/>
    <s v="VP 3161 PAV ALM"/>
    <s v="01"/>
    <s v="22"/>
    <s v="VP 3161"/>
    <s v="0"/>
    <s v="0"/>
    <x v="2"/>
    <x v="2"/>
    <s v="AZ-825-SD"/>
    <s v="SANS OBJET"/>
    <s v="SANS OBJET"/>
    <n v="20680"/>
    <n v="18680"/>
    <n v="2000"/>
    <s v="D"/>
    <n v="2"/>
    <s v="CENTRE DE TRI CS"/>
    <s v="POLY-VALOR"/>
    <s v="BOULEVARD DE LA BOUVINERIE"/>
    <s v="49124 SAINT-BARTHELEMY D'ANJOU"/>
    <n v="83638"/>
    <n v="1"/>
    <x v="0"/>
    <n v="2"/>
    <d v="1899-12-30T01:32:00"/>
    <x v="1"/>
  </r>
  <r>
    <n v="168584"/>
    <d v="2022-01-05T00:00:00"/>
    <s v="16:12"/>
    <s v="2/032270"/>
    <d v="2022-01-05T00:00:00"/>
    <s v="15:40"/>
    <s v="1/037343"/>
    <s v="ALM R171"/>
    <s v="01"/>
    <s v="20"/>
    <s v="ALM R171"/>
    <s v="0"/>
    <s v="0"/>
    <x v="2"/>
    <x v="14"/>
    <s v="FS-792-KB"/>
    <s v="SANS OBJET"/>
    <s v="SANS OBJET"/>
    <n v="14720"/>
    <n v="11640"/>
    <n v="3080"/>
    <s v="D"/>
    <n v="2"/>
    <s v="CENTRE DE TRI CS"/>
    <s v="POLY-VALOR"/>
    <s v="BOULEVARD DE LA BOUVINERIE"/>
    <s v="49124 SAINT-BARTHELEMY D'ANJOU"/>
    <n v="83220"/>
    <n v="1"/>
    <x v="0"/>
    <n v="3.08"/>
    <d v="1899-12-30T00:32:00"/>
    <x v="1"/>
  </r>
  <r>
    <n v="168586"/>
    <d v="2022-01-05T00:00:00"/>
    <s v="16:30"/>
    <s v="2/032272"/>
    <d v="2022-01-05T00:00:00"/>
    <s v="16:15"/>
    <s v="1/037346"/>
    <s v="SUEZ JML021"/>
    <s v="01"/>
    <s v="21"/>
    <s v="SUEZJML021"/>
    <s v="0"/>
    <s v="0"/>
    <x v="2"/>
    <x v="3"/>
    <s v="EK-186-EM"/>
    <s v="SANS OBJET"/>
    <s v="SANS OBJET"/>
    <n v="15540"/>
    <n v="12860"/>
    <n v="2680"/>
    <s v="D"/>
    <n v="2"/>
    <s v="CENTRE DE TRI CS"/>
    <s v="POLY-VALOR"/>
    <s v="BOULEVARD DE LA BOUVINERIE"/>
    <s v="49124 SAINT-BARTHELEMY D'ANJOU"/>
    <n v="64487"/>
    <n v="1"/>
    <x v="0"/>
    <n v="2.68"/>
    <d v="1899-12-30T00:15:00"/>
    <x v="1"/>
  </r>
  <r>
    <n v="168588"/>
    <d v="2022-01-05T00:00:00"/>
    <s v="16:40"/>
    <s v="2/032274"/>
    <d v="2022-01-05T00:00:00"/>
    <s v="16:24"/>
    <s v="1/037347"/>
    <s v="ALM R156"/>
    <s v="01"/>
    <s v="20"/>
    <s v="ALM R156"/>
    <s v="0"/>
    <s v="0"/>
    <x v="2"/>
    <x v="14"/>
    <s v="ED-559-YE"/>
    <s v="SANS OBJET"/>
    <s v="SANS OBJET"/>
    <n v="14960"/>
    <n v="11800"/>
    <n v="3160"/>
    <s v="D"/>
    <n v="2"/>
    <s v="CENTRE DE TRI CS"/>
    <s v="POLY-VALOR"/>
    <s v="BOULEVARD DE LA BOUVINERIE"/>
    <s v="49124 SAINT-BARTHELEMY D'ANJOU"/>
    <n v="60049"/>
    <n v="1"/>
    <x v="0"/>
    <n v="3.16"/>
    <d v="1899-12-30T00:16:00"/>
    <x v="1"/>
  </r>
  <r>
    <n v="168589"/>
    <d v="2022-01-05T00:00:00"/>
    <s v="16:53"/>
    <s v="2/032275"/>
    <d v="2022-01-05T00:00:00"/>
    <s v="16:26"/>
    <s v="1/037348"/>
    <s v="VP 4159 PAV ALM"/>
    <s v="01"/>
    <s v="22"/>
    <s v="VP 4159"/>
    <s v="0"/>
    <s v="0"/>
    <x v="2"/>
    <x v="2"/>
    <s v="DZ-919-CF"/>
    <s v="SANS OBJET"/>
    <s v="SANS OBJET"/>
    <n v="22120"/>
    <n v="18760"/>
    <n v="3360"/>
    <s v="D"/>
    <n v="2"/>
    <s v="CENTRE DE TRI CS"/>
    <s v="POLY-VALOR"/>
    <s v="BOULEVARD DE LA BOUVINERIE"/>
    <s v="49124 SAINT-BARTHELEMY D'ANJOU"/>
    <n v="79268"/>
    <n v="1"/>
    <x v="0"/>
    <n v="3.36"/>
    <d v="1899-12-30T00:27:00"/>
    <x v="1"/>
  </r>
  <r>
    <n v="168590"/>
    <d v="2022-01-05T00:00:00"/>
    <s v="16:59"/>
    <s v="2/032276"/>
    <d v="2022-01-05T00:00:00"/>
    <s v="16:40"/>
    <s v="1/037349"/>
    <s v="ALM R163"/>
    <s v="01"/>
    <s v="20"/>
    <s v="ALM R163"/>
    <s v="0"/>
    <s v="0"/>
    <x v="2"/>
    <x v="14"/>
    <s v="EP-050-YS"/>
    <s v="SANS OBJET"/>
    <s v="SANS OBJET"/>
    <n v="15120"/>
    <n v="14600"/>
    <n v="520"/>
    <s v="D"/>
    <n v="2"/>
    <s v="CENTRE DE TRI CS"/>
    <s v="POLY-VALOR"/>
    <s v="BOULEVARD DE LA BOUVINERIE"/>
    <s v="49124 SAINT-BARTHELEMY D'ANJOU"/>
    <n v="60056"/>
    <n v="1"/>
    <x v="0"/>
    <n v="0.52"/>
    <d v="1899-12-30T00:19:00"/>
    <x v="1"/>
  </r>
  <r>
    <n v="168593"/>
    <d v="2022-01-05T00:00:00"/>
    <s v="17:16"/>
    <s v="2/032279"/>
    <d v="2022-01-05T00:00:00"/>
    <s v="17:08"/>
    <s v="1/037351"/>
    <s v="ALM 141"/>
    <s v="01"/>
    <s v="20"/>
    <s v="ALM 141"/>
    <s v="0"/>
    <s v="0"/>
    <x v="2"/>
    <x v="14"/>
    <s v="BG-640-SG"/>
    <s v="SANS OBJET"/>
    <s v="SANS OBJET"/>
    <n v="20460"/>
    <n v="15180"/>
    <n v="5280"/>
    <s v="D"/>
    <n v="2"/>
    <s v="CENTRE DE TRI CS"/>
    <s v="POLY-VALOR"/>
    <s v="BOULEVARD DE LA BOUVINERIE"/>
    <s v="49124 SAINT-BARTHELEMY D'ANJOU"/>
    <n v="60058"/>
    <n v="1"/>
    <x v="0"/>
    <n v="5.28"/>
    <d v="1899-12-30T00:08:00"/>
    <x v="1"/>
  </r>
  <r>
    <n v="168597"/>
    <d v="2022-01-05T00:00:00"/>
    <s v="17:39"/>
    <s v="2/032283"/>
    <d v="2022-01-05T00:00:00"/>
    <s v="15:39"/>
    <s v="1/037342"/>
    <s v="GILLES HENRY"/>
    <s v="01"/>
    <s v="70"/>
    <s v="GILLES HEN"/>
    <s v="4"/>
    <s v="0"/>
    <x v="2"/>
    <x v="7"/>
    <s v="CE 675 GL"/>
    <s v="1.11 - NORSKE GOLBEY (F)"/>
    <s v="SANS OBJET"/>
    <n v="15940"/>
    <n v="33860"/>
    <n v="17920"/>
    <s v="D"/>
    <n v="2"/>
    <s v="CENTRE DE TRI CS"/>
    <s v="POLY-VALOR"/>
    <s v="BOULEVARD DE LA BOUVINERIE"/>
    <s v="49124 SAINT-BARTHELEMY D'ANJOU"/>
    <n v="0"/>
    <n v="1"/>
    <x v="0"/>
    <n v="17.920000000000002"/>
    <d v="1899-12-30T02:00:00"/>
    <x v="2"/>
  </r>
  <r>
    <n v="168598"/>
    <d v="2022-01-05T00:00:00"/>
    <s v="17:57"/>
    <s v="2/032284"/>
    <d v="2022-01-05T00:00:00"/>
    <s v="17:49"/>
    <s v="1/037355"/>
    <s v="SUEZ JML020"/>
    <s v="01"/>
    <s v="21"/>
    <s v="SUEZJML020"/>
    <s v="0"/>
    <s v="0"/>
    <x v="2"/>
    <x v="3"/>
    <s v="EJ-894-PB"/>
    <s v="SANS OBJET"/>
    <s v="SANS OBJET"/>
    <n v="18740"/>
    <n v="14880"/>
    <n v="3860"/>
    <s v="D"/>
    <n v="2"/>
    <s v="CENTRE DE TRI CS"/>
    <s v="POLY-VALOR"/>
    <s v="BOULEVARD DE LA BOUVINERIE"/>
    <s v="49124 SAINT-BARTHELEMY D'ANJOU"/>
    <n v="83627"/>
    <n v="1"/>
    <x v="0"/>
    <n v="3.86"/>
    <d v="1899-12-30T00:08:00"/>
    <x v="1"/>
  </r>
  <r>
    <n v="168600"/>
    <d v="2022-01-05T00:00:00"/>
    <s v="18:34"/>
    <s v="2/032286"/>
    <d v="2022-01-05T00:00:00"/>
    <s v="18:25"/>
    <s v="1/037357"/>
    <s v="SUEZ JML024"/>
    <s v="01"/>
    <s v="21"/>
    <s v="SUEZJML024"/>
    <s v="0"/>
    <s v="0"/>
    <x v="2"/>
    <x v="3"/>
    <s v="EL-322-KS"/>
    <s v="SANS OBJET"/>
    <s v="SANS OBJET"/>
    <n v="18540"/>
    <n v="15060"/>
    <n v="3480"/>
    <s v="D"/>
    <n v="2"/>
    <s v="CENTRE DE TRI CS"/>
    <s v="POLY-VALOR"/>
    <s v="BOULEVARD DE LA BOUVINERIE"/>
    <s v="49124 SAINT-BARTHELEMY D'ANJOU"/>
    <n v="83625"/>
    <n v="1"/>
    <x v="0"/>
    <n v="3.48"/>
    <d v="1899-12-30T00:09:00"/>
    <x v="1"/>
  </r>
  <r>
    <n v="168602"/>
    <d v="2022-01-05T00:00:00"/>
    <s v="19:05"/>
    <s v="2/032288"/>
    <d v="2022-01-05T00:00:00"/>
    <s v="18:48"/>
    <s v="1/037359"/>
    <s v="ALM R160"/>
    <s v="01"/>
    <s v="20"/>
    <s v="ALM R160"/>
    <s v="0"/>
    <s v="0"/>
    <x v="2"/>
    <x v="14"/>
    <s v="EJ-729-BH"/>
    <s v="SANS OBJET"/>
    <s v="SANS OBJET"/>
    <n v="19040"/>
    <n v="14680"/>
    <n v="4360"/>
    <s v="D"/>
    <n v="2"/>
    <s v="CENTRE DE TRI CS"/>
    <s v="POLY-VALOR"/>
    <s v="BOULEVARD DE LA BOUVINERIE"/>
    <s v="49124 SAINT-BARTHELEMY D'ANJOU"/>
    <n v="60053"/>
    <n v="1"/>
    <x v="0"/>
    <n v="4.3600000000000003"/>
    <d v="1899-12-30T00:17:00"/>
    <x v="1"/>
  </r>
  <r>
    <n v="168603"/>
    <d v="2022-01-05T00:00:00"/>
    <s v="19:14"/>
    <s v="2/032289"/>
    <d v="2022-01-05T00:00:00"/>
    <s v="18:49"/>
    <s v="1/037360"/>
    <s v="ALM R162"/>
    <s v="01"/>
    <s v="20"/>
    <s v="ALM R162"/>
    <s v="0"/>
    <s v="0"/>
    <x v="2"/>
    <x v="14"/>
    <s v="EN-890-FL"/>
    <s v="SANS OBJET"/>
    <s v="SANS OBJET"/>
    <n v="18060"/>
    <n v="14620"/>
    <n v="3440"/>
    <s v="D"/>
    <n v="2"/>
    <s v="CENTRE DE TRI CS"/>
    <s v="POLY-VALOR"/>
    <s v="BOULEVARD DE LA BOUVINERIE"/>
    <s v="49124 SAINT-BARTHELEMY D'ANJOU"/>
    <n v="60055"/>
    <n v="1"/>
    <x v="0"/>
    <n v="3.44"/>
    <d v="1899-12-30T00:25:00"/>
    <x v="1"/>
  </r>
  <r>
    <n v="168604"/>
    <d v="2022-01-05T00:00:00"/>
    <s v="19:21"/>
    <s v="2/032290"/>
    <d v="2022-01-05T00:00:00"/>
    <s v="19:10"/>
    <s v="1/037365"/>
    <s v="ALM R156"/>
    <s v="01"/>
    <s v="20"/>
    <s v="ALM R156"/>
    <s v="0"/>
    <s v="0"/>
    <x v="2"/>
    <x v="14"/>
    <s v="ED-559-YE"/>
    <s v="SANS OBJET"/>
    <s v="SANS OBJET"/>
    <n v="13900"/>
    <n v="11660"/>
    <n v="2240"/>
    <s v="D"/>
    <n v="2"/>
    <s v="CENTRE DE TRI CS"/>
    <s v="POLY-VALOR"/>
    <s v="BOULEVARD DE LA BOUVINERIE"/>
    <s v="49124 SAINT-BARTHELEMY D'ANJOU"/>
    <n v="60049"/>
    <n v="1"/>
    <x v="0"/>
    <n v="2.2400000000000002"/>
    <d v="1899-12-30T00:11:00"/>
    <x v="1"/>
  </r>
  <r>
    <n v="168605"/>
    <d v="2022-01-05T00:00:00"/>
    <s v="19:24"/>
    <s v="2/032291"/>
    <d v="2022-01-05T00:00:00"/>
    <s v="18:53"/>
    <s v="1/037361"/>
    <s v="ALM R161"/>
    <s v="01"/>
    <s v="20"/>
    <s v="ALM R161"/>
    <s v="0"/>
    <s v="0"/>
    <x v="2"/>
    <x v="14"/>
    <s v="EM-078-FZ"/>
    <s v="SANS OBJET"/>
    <s v="SANS OBJET"/>
    <n v="17600"/>
    <n v="14640"/>
    <n v="2960"/>
    <s v="D"/>
    <n v="2"/>
    <s v="CENTRE DE TRI CS"/>
    <s v="POLY-VALOR"/>
    <s v="BOULEVARD DE LA BOUVINERIE"/>
    <s v="49124 SAINT-BARTHELEMY D'ANJOU"/>
    <n v="60054"/>
    <n v="1"/>
    <x v="0"/>
    <n v="2.96"/>
    <d v="1899-12-30T00:31:00"/>
    <x v="1"/>
  </r>
  <r>
    <n v="168606"/>
    <d v="2022-01-05T00:00:00"/>
    <s v="19:29"/>
    <s v="2/032292"/>
    <d v="2022-01-05T00:00:00"/>
    <s v="19:10"/>
    <s v="1/037364"/>
    <s v="ALM 141"/>
    <s v="01"/>
    <s v="20"/>
    <s v="ALM 141"/>
    <s v="0"/>
    <s v="0"/>
    <x v="2"/>
    <x v="14"/>
    <s v="BG-640-SG"/>
    <s v="SANS OBJET"/>
    <s v="SANS OBJET"/>
    <n v="17080"/>
    <n v="14980"/>
    <n v="2100"/>
    <s v="D"/>
    <n v="2"/>
    <s v="CENTRE DE TRI CS"/>
    <s v="POLY-VALOR"/>
    <s v="BOULEVARD DE LA BOUVINERIE"/>
    <s v="49124 SAINT-BARTHELEMY D'ANJOU"/>
    <n v="60058"/>
    <n v="1"/>
    <x v="0"/>
    <n v="2.1"/>
    <d v="1899-12-30T00:19:00"/>
    <x v="1"/>
  </r>
  <r>
    <n v="168607"/>
    <d v="2022-01-05T00:00:00"/>
    <s v="19:33"/>
    <s v="2/032293"/>
    <d v="2022-01-05T00:00:00"/>
    <s v="19:04"/>
    <s v="1/037362"/>
    <s v="ALM R164"/>
    <s v="01"/>
    <s v="20"/>
    <s v="ALM R164"/>
    <s v="0"/>
    <s v="0"/>
    <x v="2"/>
    <x v="14"/>
    <s v="EJ-405-YY"/>
    <s v="SANS OBJET"/>
    <s v="SANS OBJET"/>
    <n v="20480"/>
    <n v="14720"/>
    <n v="5760"/>
    <s v="D"/>
    <n v="2"/>
    <s v="CENTRE DE TRI CS"/>
    <s v="POLY-VALOR"/>
    <s v="BOULEVARD DE LA BOUVINERIE"/>
    <s v="49124 SAINT-BARTHELEMY D'ANJOU"/>
    <n v="83216"/>
    <n v="1"/>
    <x v="0"/>
    <n v="5.76"/>
    <d v="1899-12-30T00:29:00"/>
    <x v="1"/>
  </r>
  <r>
    <n v="168608"/>
    <d v="2022-01-05T00:00:00"/>
    <s v="19:37"/>
    <s v="2/032294"/>
    <d v="2022-01-05T00:00:00"/>
    <s v="19:18"/>
    <s v="1/037366"/>
    <s v="ALM R171"/>
    <s v="01"/>
    <s v="20"/>
    <s v="ALM R171"/>
    <s v="0"/>
    <s v="0"/>
    <x v="2"/>
    <x v="14"/>
    <s v="FS-792-KB"/>
    <s v="SANS OBJET"/>
    <s v="SANS OBJET"/>
    <n v="14540"/>
    <n v="11480"/>
    <n v="3060"/>
    <s v="D"/>
    <n v="2"/>
    <s v="CENTRE DE TRI CS"/>
    <s v="POLY-VALOR"/>
    <s v="BOULEVARD DE LA BOUVINERIE"/>
    <s v="49124 SAINT-BARTHELEMY D'ANJOU"/>
    <n v="83220"/>
    <n v="1"/>
    <x v="0"/>
    <n v="3.06"/>
    <d v="1899-12-30T00:19:00"/>
    <x v="1"/>
  </r>
  <r>
    <n v="168609"/>
    <d v="2022-01-05T00:00:00"/>
    <s v="19:42"/>
    <s v="2/032295"/>
    <d v="2022-01-05T00:00:00"/>
    <s v="19:05"/>
    <s v="1/037363"/>
    <s v="ALM R174"/>
    <s v="01"/>
    <s v="20"/>
    <s v="ALM R174"/>
    <s v="0"/>
    <s v="0"/>
    <x v="2"/>
    <x v="14"/>
    <s v="FR-950-FH"/>
    <s v="SANS OBJET"/>
    <s v="SANS OBJET"/>
    <n v="20760"/>
    <n v="14860"/>
    <n v="5900"/>
    <s v="D"/>
    <n v="2"/>
    <s v="CENTRE DE TRI CS"/>
    <s v="POLY-VALOR"/>
    <s v="BOULEVARD DE LA BOUVINERIE"/>
    <s v="49124 SAINT-BARTHELEMY D'ANJOU"/>
    <n v="83217"/>
    <n v="1"/>
    <x v="0"/>
    <n v="5.9"/>
    <d v="1899-12-30T00:37:00"/>
    <x v="1"/>
  </r>
  <r>
    <n v="169339"/>
    <d v="2022-01-06T00:00:00"/>
    <s v="00:09"/>
    <s v="0"/>
    <d v="2022-01-06T00:00:00"/>
    <s v="00:09"/>
    <s v="0"/>
    <s v="ALM R158"/>
    <s v="01"/>
    <s v="20"/>
    <s v="ALM R158"/>
    <s v="0"/>
    <s v="0"/>
    <x v="2"/>
    <x v="14"/>
    <s v="EQ-672-SD"/>
    <s v="SANS OBJET"/>
    <s v="SANS OBJET"/>
    <n v="11580"/>
    <n v="15540"/>
    <n v="3960"/>
    <s v="X"/>
    <n v="2"/>
    <s v="CENTRE DE TRI CS"/>
    <s v="POLY-VALOR"/>
    <s v="BOULEVARD DE LA BOUVINERIE"/>
    <s v="49124 SAINT-BARTHELEMY D'ANJOU"/>
    <n v="0"/>
    <n v="1"/>
    <x v="0"/>
    <n v="3.96"/>
    <d v="1899-12-30T00:00:00"/>
    <x v="1"/>
  </r>
  <r>
    <n v="168611"/>
    <d v="2022-01-06T00:00:00"/>
    <s v="00:24"/>
    <s v="2/032297"/>
    <d v="2022-01-06T00:00:00"/>
    <s v="00:19"/>
    <s v="1/037368"/>
    <s v="ALM 143"/>
    <s v="01"/>
    <s v="20"/>
    <s v="ALM 143"/>
    <s v="0"/>
    <s v="0"/>
    <x v="2"/>
    <x v="14"/>
    <s v="CN-741-YE"/>
    <s v="SANS OBJET"/>
    <s v="SANS OBJET"/>
    <n v="14460"/>
    <n v="10920"/>
    <n v="3540"/>
    <s v="D"/>
    <n v="2"/>
    <s v="CENTRE DE TRI CS"/>
    <s v="POLY-VALOR"/>
    <s v="BOULEVARD DE LA BOUVINERIE"/>
    <s v="49124 SAINT-BARTHELEMY D'ANJOU"/>
    <n v="60061"/>
    <n v="1"/>
    <x v="0"/>
    <n v="3.54"/>
    <d v="1899-12-30T00:05:00"/>
    <x v="1"/>
  </r>
  <r>
    <n v="168612"/>
    <d v="2022-01-06T00:00:00"/>
    <s v="02:25"/>
    <s v="2/032298"/>
    <d v="2022-01-06T00:00:00"/>
    <s v="02:19"/>
    <s v="1/037369"/>
    <s v="ALM 144"/>
    <s v="01"/>
    <s v="20"/>
    <s v="ALM 144"/>
    <s v="0"/>
    <s v="0"/>
    <x v="2"/>
    <x v="14"/>
    <s v="CQ-468-YW"/>
    <s v="SANS OBJET"/>
    <s v="SANS OBJET"/>
    <n v="14140"/>
    <n v="11760"/>
    <n v="2380"/>
    <s v="D"/>
    <n v="2"/>
    <s v="CENTRE DE TRI CS"/>
    <s v="POLY-VALOR"/>
    <s v="BOULEVARD DE LA BOUVINERIE"/>
    <s v="49124 SAINT-BARTHELEMY D'ANJOU"/>
    <n v="89407"/>
    <n v="1"/>
    <x v="0"/>
    <n v="2.38"/>
    <d v="1899-12-30T00:06:00"/>
    <x v="1"/>
  </r>
  <r>
    <n v="168613"/>
    <d v="2022-01-06T00:00:00"/>
    <s v="02:28"/>
    <s v="2/032299"/>
    <d v="2022-01-06T00:00:00"/>
    <s v="02:19"/>
    <s v="1/037370"/>
    <s v="ALM 143"/>
    <s v="01"/>
    <s v="20"/>
    <s v="ALM 143"/>
    <s v="0"/>
    <s v="0"/>
    <x v="2"/>
    <x v="14"/>
    <s v="CN-741-YE"/>
    <s v="SANS OBJET"/>
    <s v="SANS OBJET"/>
    <n v="11800"/>
    <n v="10880"/>
    <n v="920"/>
    <s v="D"/>
    <n v="2"/>
    <s v="CENTRE DE TRI CS"/>
    <s v="POLY-VALOR"/>
    <s v="BOULEVARD DE LA BOUVINERIE"/>
    <s v="49124 SAINT-BARTHELEMY D'ANJOU"/>
    <n v="60061"/>
    <n v="1"/>
    <x v="0"/>
    <n v="0.92"/>
    <d v="1899-12-30T00:09:00"/>
    <x v="1"/>
  </r>
  <r>
    <n v="168618"/>
    <d v="2022-01-06T00:00:00"/>
    <s v="07:46"/>
    <s v="0"/>
    <d v="2022-01-06T00:00:00"/>
    <s v="07:46"/>
    <s v="0"/>
    <s v="SEMAE 01"/>
    <s v="40"/>
    <s v="40"/>
    <s v="SEMAE 01"/>
    <s v="0"/>
    <s v="6"/>
    <x v="0"/>
    <x v="0"/>
    <s v="AS-759-HW"/>
    <s v="SANS OBJET"/>
    <s v="ST LAMBERT DES LEVEES Bellevue"/>
    <n v="26180"/>
    <n v="20000"/>
    <n v="6180"/>
    <s v="X"/>
    <n v="2"/>
    <s v="CENTRE DE TRI CS"/>
    <s v="POLY-VALOR"/>
    <s v="BOULEVARD DE LA BOUVINERIE"/>
    <s v="49124 SAINT-BARTHELEMY D'ANJOU"/>
    <n v="0"/>
    <n v="1"/>
    <x v="0"/>
    <n v="6.18"/>
    <d v="1899-12-30T00:00:00"/>
    <x v="0"/>
  </r>
  <r>
    <n v="168617"/>
    <d v="2022-01-06T00:00:00"/>
    <s v="08:13"/>
    <s v="2/032303"/>
    <d v="2022-01-06T00:00:00"/>
    <s v="08:07"/>
    <s v="1/037376"/>
    <s v="ALM R157"/>
    <s v="01"/>
    <s v="20"/>
    <s v="ALM R157"/>
    <s v="0"/>
    <s v="0"/>
    <x v="2"/>
    <x v="14"/>
    <s v="ED-425-YE"/>
    <s v="SANS OBJET"/>
    <s v="SANS OBJET"/>
    <n v="14720"/>
    <n v="11920"/>
    <n v="2800"/>
    <s v="D"/>
    <n v="2"/>
    <s v="CENTRE DE TRI CS"/>
    <s v="POLY-VALOR"/>
    <s v="BOULEVARD DE LA BOUVINERIE"/>
    <s v="49124 SAINT-BARTHELEMY D'ANJOU"/>
    <n v="60050"/>
    <n v="1"/>
    <x v="0"/>
    <n v="2.8"/>
    <d v="1899-12-30T00:06:00"/>
    <x v="1"/>
  </r>
  <r>
    <n v="168965"/>
    <d v="2022-01-06T00:00:00"/>
    <s v="08:52"/>
    <s v="0"/>
    <d v="2022-01-06T00:00:00"/>
    <s v="08:52"/>
    <s v="0"/>
    <s v="SEMAE 01"/>
    <s v="90"/>
    <s v="85"/>
    <s v="SEMAE 01"/>
    <s v="2"/>
    <s v="0"/>
    <x v="4"/>
    <x v="4"/>
    <s v="AS-759-HW"/>
    <s v="SAVED"/>
    <s v="SANS OBJET"/>
    <n v="39220"/>
    <n v="22320"/>
    <n v="16900"/>
    <s v="X"/>
    <n v="2"/>
    <s v="CENTRE DE TRI CS"/>
    <s v="POLY-VALOR"/>
    <s v="BOULEVARD DE LA BOUVINERIE"/>
    <s v="49124 SAINT-BARTHELEMY D'ANJOU"/>
    <n v="0"/>
    <n v="1"/>
    <x v="0"/>
    <n v="16.899999999999999"/>
    <d v="1899-12-30T00:00:00"/>
    <x v="2"/>
  </r>
  <r>
    <n v="168623"/>
    <d v="2022-01-06T00:00:00"/>
    <s v="08:57"/>
    <s v="2/032308"/>
    <d v="2022-01-06T00:00:00"/>
    <s v="08:35"/>
    <s v="1/037380"/>
    <s v="ALM 144"/>
    <s v="01"/>
    <s v="20"/>
    <s v="ALM 144"/>
    <s v="0"/>
    <s v="0"/>
    <x v="2"/>
    <x v="14"/>
    <s v="CQ-468-YW"/>
    <s v="SANS OBJET"/>
    <s v="SANS OBJET"/>
    <n v="15700"/>
    <n v="11760"/>
    <n v="3940"/>
    <s v="D"/>
    <n v="2"/>
    <s v="CENTRE DE TRI CS"/>
    <s v="POLY-VALOR"/>
    <s v="BOULEVARD DE LA BOUVINERIE"/>
    <s v="49124 SAINT-BARTHELEMY D'ANJOU"/>
    <n v="89407"/>
    <n v="1"/>
    <x v="0"/>
    <n v="3.94"/>
    <d v="1899-12-30T00:22:00"/>
    <x v="1"/>
  </r>
  <r>
    <n v="168624"/>
    <d v="2022-01-06T00:00:00"/>
    <s v="09:15"/>
    <s v="2/032309"/>
    <d v="2022-01-06T00:00:00"/>
    <s v="08:17"/>
    <s v="1/037378"/>
    <s v="SEMAE 02"/>
    <s v="40"/>
    <s v="40"/>
    <s v="SEMAE 02"/>
    <s v="0"/>
    <s v="6"/>
    <x v="0"/>
    <x v="0"/>
    <s v="CH-700-RD"/>
    <s v="SANS OBJET"/>
    <s v="ST LAMBERT DES LEVEES Bellevue"/>
    <n v="26320"/>
    <n v="18400"/>
    <n v="7920"/>
    <s v="D"/>
    <n v="2"/>
    <s v="CENTRE DE TRI CS"/>
    <s v="POLY-VALOR"/>
    <s v="BOULEVARD DE LA BOUVINERIE"/>
    <s v="49124 SAINT-BARTHELEMY D'ANJOU"/>
    <n v="0"/>
    <n v="1"/>
    <x v="0"/>
    <n v="7.92"/>
    <d v="1899-12-30T00:58:00"/>
    <x v="0"/>
  </r>
  <r>
    <n v="168626"/>
    <d v="2022-01-06T00:00:00"/>
    <s v="09:46"/>
    <s v="2/032311"/>
    <d v="2022-01-06T00:00:00"/>
    <s v="06:37"/>
    <s v="1/037371"/>
    <s v="GILLES H1"/>
    <s v="01"/>
    <s v="70"/>
    <s v="GILLES H 1"/>
    <s v="4"/>
    <s v="0"/>
    <x v="2"/>
    <x v="7"/>
    <s v="BT 684 VW"/>
    <s v="1.11 - NORSKE GOLBEY (F)"/>
    <s v="SANS OBJET"/>
    <n v="16520"/>
    <n v="35240"/>
    <n v="18720"/>
    <s v="D"/>
    <n v="2"/>
    <s v="CENTRE DE TRI CS"/>
    <s v="POLY-VALOR"/>
    <s v="BOULEVARD DE LA BOUVINERIE"/>
    <s v="49124 SAINT-BARTHELEMY D'ANJOU"/>
    <n v="0"/>
    <n v="1"/>
    <x v="0"/>
    <n v="18.72"/>
    <d v="1899-12-30T03:09:00"/>
    <x v="2"/>
  </r>
  <r>
    <n v="168627"/>
    <d v="2022-01-06T00:00:00"/>
    <s v="09:48"/>
    <s v="2/032312"/>
    <d v="2022-01-06T00:00:00"/>
    <s v="08:58"/>
    <s v="1/037384"/>
    <s v="CC BV 06"/>
    <s v="35"/>
    <s v="35"/>
    <s v="CC BV 06"/>
    <s v="0"/>
    <s v="0"/>
    <x v="3"/>
    <x v="15"/>
    <s v="FL-015-TP"/>
    <s v="SANS OBJET"/>
    <s v="SANS OBJET"/>
    <n v="20120"/>
    <n v="14800"/>
    <n v="5320"/>
    <s v="D"/>
    <n v="2"/>
    <s v="CENTRE DE TRI CS"/>
    <s v="POLY-VALOR"/>
    <s v="BOULEVARD DE LA BOUVINERIE"/>
    <s v="49124 SAINT-BARTHELEMY D'ANJOU"/>
    <n v="0"/>
    <n v="1"/>
    <x v="0"/>
    <n v="5.32"/>
    <d v="1899-12-30T00:50:00"/>
    <x v="1"/>
  </r>
  <r>
    <n v="168628"/>
    <d v="2022-01-06T00:00:00"/>
    <s v="09:53"/>
    <s v="2/032313"/>
    <d v="2022-01-06T00:00:00"/>
    <s v="08:39"/>
    <s v="1/037382"/>
    <s v="ALM R156"/>
    <s v="01"/>
    <s v="20"/>
    <s v="ALM R156"/>
    <s v="0"/>
    <s v="0"/>
    <x v="2"/>
    <x v="14"/>
    <s v="ED-559-YE"/>
    <s v="SANS OBJET"/>
    <s v="SANS OBJET"/>
    <n v="15980"/>
    <n v="11820"/>
    <n v="4160"/>
    <s v="D"/>
    <n v="2"/>
    <s v="CENTRE DE TRI CS"/>
    <s v="POLY-VALOR"/>
    <s v="BOULEVARD DE LA BOUVINERIE"/>
    <s v="49124 SAINT-BARTHELEMY D'ANJOU"/>
    <n v="60049"/>
    <n v="1"/>
    <x v="0"/>
    <n v="4.16"/>
    <d v="1899-12-30T01:14:00"/>
    <x v="1"/>
  </r>
  <r>
    <n v="168631"/>
    <d v="2022-01-06T00:00:00"/>
    <s v="10:37"/>
    <s v="2/032316"/>
    <d v="2022-01-06T00:00:00"/>
    <s v="10:18"/>
    <s v="1/037392"/>
    <s v="AT METIER"/>
    <s v="01"/>
    <s v="20"/>
    <s v="AT METIER"/>
    <s v="0"/>
    <s v="0"/>
    <x v="2"/>
    <x v="14"/>
    <s v="EL-091-LA"/>
    <s v="SANS OBJET"/>
    <s v="SANS OBJET"/>
    <n v="3000"/>
    <n v="2600"/>
    <n v="400"/>
    <s v="D"/>
    <n v="2"/>
    <s v="CENTRE DE TRI CS"/>
    <s v="POLY-VALOR"/>
    <s v="BOULEVARD DE LA BOUVINERIE"/>
    <s v="49124 SAINT-BARTHELEMY D'ANJOU"/>
    <n v="64489"/>
    <n v="1"/>
    <x v="0"/>
    <n v="0.4"/>
    <d v="1899-12-30T00:19:00"/>
    <x v="1"/>
  </r>
  <r>
    <n v="168637"/>
    <d v="2022-01-06T00:00:00"/>
    <s v="11:03"/>
    <s v="2/032322"/>
    <d v="2022-01-06T00:00:00"/>
    <s v="09:41"/>
    <s v="1/037387"/>
    <s v="SEMAE 04"/>
    <s v="90"/>
    <s v="91"/>
    <s v="SEMAE 04"/>
    <s v="0"/>
    <s v="4"/>
    <x v="4"/>
    <x v="9"/>
    <s v="DE-983-WC"/>
    <s v="SANS OBJET"/>
    <s v="TIERCE"/>
    <n v="24960"/>
    <n v="17820"/>
    <n v="7140"/>
    <s v="D"/>
    <n v="2"/>
    <s v="CENTRE DE TRI CS"/>
    <s v="POLY-VALOR"/>
    <s v="BOULEVARD DE LA BOUVINERIE"/>
    <s v="49124 SAINT-BARTHELEMY D'ANJOU"/>
    <n v="0"/>
    <n v="1"/>
    <x v="0"/>
    <n v="7.14"/>
    <d v="1899-12-30T01:22:00"/>
    <x v="1"/>
  </r>
  <r>
    <n v="168642"/>
    <d v="2022-01-06T00:00:00"/>
    <s v="11:13"/>
    <s v="2/032326"/>
    <d v="2022-01-06T00:00:00"/>
    <s v="09:46"/>
    <s v="1/037388"/>
    <s v="SUDRE 10"/>
    <s v="35"/>
    <s v="70"/>
    <s v="SUDRE 10"/>
    <s v="4"/>
    <s v="0"/>
    <x v="3"/>
    <x v="7"/>
    <s v="FE 313 YD"/>
    <s v="1.11 - NORSKE GOLBEY (F)"/>
    <s v="SANS OBJET"/>
    <n v="16680"/>
    <n v="31340"/>
    <n v="14660"/>
    <s v="D"/>
    <n v="2"/>
    <s v="CENTRE DE TRI CS"/>
    <s v="POLY-VALOR"/>
    <s v="BOULEVARD DE LA BOUVINERIE"/>
    <s v="49124 SAINT-BARTHELEMY D'ANJOU"/>
    <n v="0"/>
    <n v="1"/>
    <x v="0"/>
    <n v="14.66"/>
    <d v="1899-12-30T01:27:00"/>
    <x v="2"/>
  </r>
  <r>
    <n v="170458"/>
    <d v="2022-01-06T00:00:00"/>
    <s v="11:22"/>
    <s v="0"/>
    <d v="2022-01-06T00:00:00"/>
    <s v="11:22"/>
    <s v="0"/>
    <s v="SUEZ JML024"/>
    <s v="01"/>
    <s v="21"/>
    <s v="SUEZJML024"/>
    <s v="0"/>
    <s v="0"/>
    <x v="2"/>
    <x v="3"/>
    <s v="EL-322-KS"/>
    <s v="SANS OBJET"/>
    <s v="SANS OBJET"/>
    <n v="17120"/>
    <n v="15180"/>
    <n v="1940"/>
    <s v="X"/>
    <n v="2"/>
    <s v="CENTRE DE TRI CS"/>
    <s v="POLY-VALOR"/>
    <s v="BOULEVARD DE LA BOUVINERIE"/>
    <s v="49124 SAINT-BARTHELEMY D'ANJOU"/>
    <n v="0"/>
    <n v="1"/>
    <x v="0"/>
    <n v="1.94"/>
    <d v="1899-12-30T00:00:00"/>
    <x v="1"/>
  </r>
  <r>
    <n v="168646"/>
    <d v="2022-01-06T00:00:00"/>
    <s v="11:26"/>
    <s v="2/032330"/>
    <d v="2022-01-06T00:00:00"/>
    <s v="10:39"/>
    <s v="1/037395"/>
    <s v="VP 3161 PAV ALM"/>
    <s v="01"/>
    <s v="22"/>
    <s v="VP 3161"/>
    <s v="0"/>
    <s v="0"/>
    <x v="2"/>
    <x v="2"/>
    <s v="AZ-825-SD"/>
    <s v="SANS OBJET"/>
    <s v="SANS OBJET"/>
    <n v="20440"/>
    <n v="18840"/>
    <n v="1600"/>
    <s v="D"/>
    <n v="2"/>
    <s v="CENTRE DE TRI CS"/>
    <s v="POLY-VALOR"/>
    <s v="BOULEVARD DE LA BOUVINERIE"/>
    <s v="49124 SAINT-BARTHELEMY D'ANJOU"/>
    <n v="83638"/>
    <n v="1"/>
    <x v="0"/>
    <n v="1.6"/>
    <d v="1899-12-30T00:47:00"/>
    <x v="1"/>
  </r>
  <r>
    <n v="168647"/>
    <d v="2022-01-06T00:00:00"/>
    <s v="11:27"/>
    <s v="2/032331"/>
    <d v="2022-01-06T00:00:00"/>
    <s v="09:59"/>
    <s v="1/037390"/>
    <s v="SEMAE 05"/>
    <s v="40"/>
    <s v="40"/>
    <s v="SEMAE 05"/>
    <s v="0"/>
    <s v="6"/>
    <x v="0"/>
    <x v="0"/>
    <s v="EK-656-JS"/>
    <s v="SANS OBJET"/>
    <s v="ST LAMBERT DES LEVEES Bellevue"/>
    <n v="33480"/>
    <n v="18460"/>
    <n v="15020"/>
    <s v="D"/>
    <n v="2"/>
    <s v="CENTRE DE TRI CS"/>
    <s v="POLY-VALOR"/>
    <s v="BOULEVARD DE LA BOUVINERIE"/>
    <s v="49124 SAINT-BARTHELEMY D'ANJOU"/>
    <n v="0"/>
    <n v="1"/>
    <x v="0"/>
    <n v="15.02"/>
    <d v="1899-12-30T01:28:00"/>
    <x v="0"/>
  </r>
  <r>
    <n v="168649"/>
    <d v="2022-01-06T00:00:00"/>
    <s v="11:31"/>
    <s v="2/032333"/>
    <d v="2022-01-06T00:00:00"/>
    <s v="10:46"/>
    <s v="1/037398"/>
    <s v="SUEZ JML020"/>
    <s v="01"/>
    <s v="21"/>
    <s v="SUEZJML020"/>
    <s v="0"/>
    <s v="0"/>
    <x v="2"/>
    <x v="3"/>
    <s v="EJ-894-PB"/>
    <s v="SANS OBJET"/>
    <s v="SANS OBJET"/>
    <n v="16240"/>
    <n v="15020"/>
    <n v="1220"/>
    <s v="D"/>
    <n v="2"/>
    <s v="CENTRE DE TRI CS"/>
    <s v="POLY-VALOR"/>
    <s v="BOULEVARD DE LA BOUVINERIE"/>
    <s v="49124 SAINT-BARTHELEMY D'ANJOU"/>
    <n v="83627"/>
    <n v="1"/>
    <x v="0"/>
    <n v="1.22"/>
    <d v="1899-12-30T00:45:00"/>
    <x v="1"/>
  </r>
  <r>
    <n v="168650"/>
    <d v="2022-01-06T00:00:00"/>
    <s v="11:33"/>
    <s v="2/032334"/>
    <d v="2022-01-06T00:00:00"/>
    <s v="10:57"/>
    <s v="1/037406"/>
    <s v="SUEZ JM0027"/>
    <s v="01"/>
    <s v="21"/>
    <s v="SUEZJM0027"/>
    <s v="0"/>
    <s v="0"/>
    <x v="2"/>
    <x v="3"/>
    <s v="BF-553-XA"/>
    <s v="SANS OBJET"/>
    <s v="SANS OBJET"/>
    <n v="15040"/>
    <n v="12900"/>
    <n v="2140"/>
    <s v="D"/>
    <n v="2"/>
    <s v="CENTRE DE TRI CS"/>
    <s v="POLY-VALOR"/>
    <s v="BOULEVARD DE LA BOUVINERIE"/>
    <s v="49124 SAINT-BARTHELEMY D'ANJOU"/>
    <n v="64488"/>
    <n v="1"/>
    <x v="0"/>
    <n v="2.14"/>
    <d v="1899-12-30T00:36:00"/>
    <x v="1"/>
  </r>
  <r>
    <n v="168651"/>
    <d v="2022-01-06T00:00:00"/>
    <s v="11:34"/>
    <s v="2/032335"/>
    <d v="2022-01-06T00:00:00"/>
    <s v="11:02"/>
    <s v="1/037410"/>
    <s v="VP 3084 PAV ALM"/>
    <s v="01"/>
    <s v="22"/>
    <s v="VP 3084"/>
    <s v="0"/>
    <s v="0"/>
    <x v="2"/>
    <x v="2"/>
    <s v="FM-010-CX"/>
    <s v="SANS OBJET"/>
    <s v="SANS OBJET"/>
    <n v="18920"/>
    <n v="17940"/>
    <n v="980"/>
    <s v="D"/>
    <n v="2"/>
    <s v="CENTRE DE TRI CS"/>
    <s v="POLY-VALOR"/>
    <s v="BOULEVARD DE LA BOUVINERIE"/>
    <s v="49124 SAINT-BARTHELEMY D'ANJOU"/>
    <n v="95029"/>
    <n v="1"/>
    <x v="0"/>
    <n v="0.98"/>
    <d v="1899-12-30T00:32:00"/>
    <x v="1"/>
  </r>
  <r>
    <n v="168652"/>
    <d v="2022-01-06T00:00:00"/>
    <s v="11:36"/>
    <s v="2/032336"/>
    <d v="2022-01-06T00:00:00"/>
    <s v="10:54"/>
    <s v="1/037404"/>
    <s v="CC BV 09"/>
    <s v="35"/>
    <s v="35"/>
    <s v="CC BV 09"/>
    <s v="0"/>
    <s v="0"/>
    <x v="3"/>
    <x v="15"/>
    <s v="FX-848-CF"/>
    <s v="SANS OBJET"/>
    <s v="SANS OBJET"/>
    <n v="16460"/>
    <n v="12860"/>
    <n v="3600"/>
    <s v="D"/>
    <n v="2"/>
    <s v="CENTRE DE TRI CS"/>
    <s v="POLY-VALOR"/>
    <s v="BOULEVARD DE LA BOUVINERIE"/>
    <s v="49124 SAINT-BARTHELEMY D'ANJOU"/>
    <n v="0"/>
    <n v="1"/>
    <x v="0"/>
    <n v="3.6"/>
    <d v="1899-12-30T00:42:00"/>
    <x v="1"/>
  </r>
  <r>
    <n v="168653"/>
    <d v="2022-01-06T00:00:00"/>
    <s v="11:38"/>
    <s v="2/032337"/>
    <d v="2022-01-06T00:00:00"/>
    <s v="11:03"/>
    <s v="1/037411"/>
    <s v="SUEZ NMP520"/>
    <s v="01"/>
    <s v="21"/>
    <s v="SUEZNMP520"/>
    <s v="0"/>
    <s v="0"/>
    <x v="2"/>
    <x v="3"/>
    <s v="CX-610-YK"/>
    <s v="SANS OBJET"/>
    <s v="SANS OBJET"/>
    <n v="12400"/>
    <n v="11720"/>
    <n v="680"/>
    <s v="D"/>
    <n v="2"/>
    <s v="CENTRE DE TRI CS"/>
    <s v="POLY-VALOR"/>
    <s v="BOULEVARD DE LA BOUVINERIE"/>
    <s v="49124 SAINT-BARTHELEMY D'ANJOU"/>
    <n v="83621"/>
    <n v="1"/>
    <x v="0"/>
    <n v="0.68"/>
    <d v="1899-12-30T00:35:00"/>
    <x v="1"/>
  </r>
  <r>
    <n v="168657"/>
    <d v="2022-01-06T00:00:00"/>
    <s v="11:43"/>
    <s v="2/032341"/>
    <d v="2022-01-06T00:00:00"/>
    <s v="11:32"/>
    <s v="1/037420"/>
    <s v="AT METIER"/>
    <s v="01"/>
    <s v="20"/>
    <s v="AT METIER"/>
    <s v="0"/>
    <s v="0"/>
    <x v="2"/>
    <x v="14"/>
    <s v="EL-091-LA"/>
    <s v="SANS OBJET"/>
    <s v="SANS OBJET"/>
    <n v="2780"/>
    <n v="2600"/>
    <n v="180"/>
    <s v="D"/>
    <n v="2"/>
    <s v="CENTRE DE TRI CS"/>
    <s v="POLY-VALOR"/>
    <s v="BOULEVARD DE LA BOUVINERIE"/>
    <s v="49124 SAINT-BARTHELEMY D'ANJOU"/>
    <n v="64489"/>
    <n v="1"/>
    <x v="0"/>
    <n v="0.18"/>
    <d v="1899-12-30T00:11:00"/>
    <x v="1"/>
  </r>
  <r>
    <n v="168658"/>
    <d v="2022-01-06T00:00:00"/>
    <s v="11:50"/>
    <s v="2/032342"/>
    <d v="2022-01-06T00:00:00"/>
    <s v="11:33"/>
    <s v="1/037421"/>
    <s v="CC BV 03"/>
    <s v="35"/>
    <s v="35"/>
    <s v="CC BV 03"/>
    <s v="0"/>
    <s v="0"/>
    <x v="3"/>
    <x v="15"/>
    <s v="CG-284-KA"/>
    <s v="SANS OBJET"/>
    <s v="SANS OBJET"/>
    <n v="21020"/>
    <n v="14640"/>
    <n v="6380"/>
    <s v="D"/>
    <n v="2"/>
    <s v="CENTRE DE TRI CS"/>
    <s v="POLY-VALOR"/>
    <s v="BOULEVARD DE LA BOUVINERIE"/>
    <s v="49124 SAINT-BARTHELEMY D'ANJOU"/>
    <n v="0"/>
    <n v="1"/>
    <x v="0"/>
    <n v="6.38"/>
    <d v="1899-12-30T00:17:00"/>
    <x v="1"/>
  </r>
  <r>
    <n v="168661"/>
    <d v="2022-01-06T00:00:00"/>
    <s v="12:06"/>
    <s v="2/032345"/>
    <d v="2022-01-06T00:00:00"/>
    <s v="11:35"/>
    <s v="1/037422"/>
    <s v="CC BV 08"/>
    <s v="35"/>
    <s v="35"/>
    <s v="CC BV 08"/>
    <s v="0"/>
    <s v="0"/>
    <x v="3"/>
    <x v="15"/>
    <s v="FS-047-FH"/>
    <s v="SANS OBJET"/>
    <s v="SANS OBJET"/>
    <n v="18980"/>
    <n v="14200"/>
    <n v="4780"/>
    <s v="D"/>
    <n v="2"/>
    <s v="CENTRE DE TRI CS"/>
    <s v="POLY-VALOR"/>
    <s v="BOULEVARD DE LA BOUVINERIE"/>
    <s v="49124 SAINT-BARTHELEMY D'ANJOU"/>
    <n v="0"/>
    <n v="1"/>
    <x v="0"/>
    <n v="4.78"/>
    <d v="1899-12-30T00:31:00"/>
    <x v="1"/>
  </r>
  <r>
    <n v="168662"/>
    <d v="2022-01-06T00:00:00"/>
    <s v="12:27"/>
    <s v="2/032346"/>
    <d v="2022-01-06T00:00:00"/>
    <s v="11:36"/>
    <s v="1/037423"/>
    <s v="CC BV 07"/>
    <s v="35"/>
    <s v="35"/>
    <s v="CC BV 07"/>
    <s v="0"/>
    <s v="0"/>
    <x v="3"/>
    <x v="15"/>
    <s v="FL-963-TN"/>
    <s v="SANS OBJET"/>
    <s v="SANS OBJET"/>
    <n v="20200"/>
    <n v="14940"/>
    <n v="5260"/>
    <s v="D"/>
    <n v="2"/>
    <s v="CENTRE DE TRI CS"/>
    <s v="POLY-VALOR"/>
    <s v="BOULEVARD DE LA BOUVINERIE"/>
    <s v="49124 SAINT-BARTHELEMY D'ANJOU"/>
    <n v="0"/>
    <n v="1"/>
    <x v="0"/>
    <n v="5.26"/>
    <d v="1899-12-30T00:51:00"/>
    <x v="1"/>
  </r>
  <r>
    <n v="168967"/>
    <d v="2022-01-06T00:00:00"/>
    <s v="13:11"/>
    <s v="0"/>
    <d v="2022-01-06T00:00:00"/>
    <s v="13:11"/>
    <s v="0"/>
    <s v="SEMAE 01"/>
    <s v="35"/>
    <s v="85"/>
    <s v="SEMAE 01"/>
    <s v="2"/>
    <s v="0"/>
    <x v="3"/>
    <x v="4"/>
    <s v="AS-759-HW"/>
    <s v="SAVED"/>
    <s v="SANS OBJET"/>
    <n v="35240"/>
    <n v="22220"/>
    <n v="13020"/>
    <s v="X"/>
    <n v="2"/>
    <s v="CENTRE DE TRI CS"/>
    <s v="POLY-VALOR"/>
    <s v="BOULEVARD DE LA BOUVINERIE"/>
    <s v="49124 SAINT-BARTHELEMY D'ANJOU"/>
    <n v="0"/>
    <n v="1"/>
    <x v="0"/>
    <n v="13.02"/>
    <d v="1899-12-30T00:00:00"/>
    <x v="2"/>
  </r>
  <r>
    <n v="168665"/>
    <d v="2022-01-06T00:00:00"/>
    <s v="14:29"/>
    <s v="2/032350"/>
    <d v="2022-01-06T00:00:00"/>
    <s v="14:19"/>
    <s v="1/037428"/>
    <s v="VP 3161 PAV ALM"/>
    <s v="01"/>
    <s v="22"/>
    <s v="VP 3161"/>
    <s v="0"/>
    <s v="0"/>
    <x v="2"/>
    <x v="2"/>
    <s v="AZ-825-SD"/>
    <s v="SANS OBJET"/>
    <s v="SANS OBJET"/>
    <n v="20520"/>
    <n v="18820"/>
    <n v="1700"/>
    <s v="D"/>
    <n v="2"/>
    <s v="CENTRE DE TRI CS"/>
    <s v="POLY-VALOR"/>
    <s v="BOULEVARD DE LA BOUVINERIE"/>
    <s v="49124 SAINT-BARTHELEMY D'ANJOU"/>
    <n v="83638"/>
    <n v="1"/>
    <x v="0"/>
    <n v="1.7"/>
    <d v="1899-12-30T00:10:00"/>
    <x v="1"/>
  </r>
  <r>
    <n v="168666"/>
    <d v="2022-01-06T00:00:00"/>
    <s v="14:39"/>
    <s v="2/032351"/>
    <d v="2022-01-06T00:00:00"/>
    <s v="13:20"/>
    <s v="1/037427"/>
    <s v="SEMAE 4"/>
    <s v="90"/>
    <s v="91"/>
    <s v="SEMAE 04"/>
    <s v="0"/>
    <s v="4"/>
    <x v="4"/>
    <x v="9"/>
    <s v="DE-983-WC"/>
    <s v="SANS OBJET"/>
    <s v="TIERCE"/>
    <n v="25760"/>
    <n v="17780"/>
    <n v="7980"/>
    <s v="D"/>
    <n v="2"/>
    <s v="CENTRE DE TRI CS"/>
    <s v="POLY-VALOR"/>
    <s v="BOULEVARD DE LA BOUVINERIE"/>
    <s v="49124 SAINT-BARTHELEMY D'ANJOU"/>
    <n v="0"/>
    <n v="1"/>
    <x v="0"/>
    <n v="7.98"/>
    <d v="1899-12-30T01:19:00"/>
    <x v="1"/>
  </r>
  <r>
    <n v="168668"/>
    <d v="2022-01-06T00:00:00"/>
    <s v="15:10"/>
    <s v="2/032353"/>
    <d v="2022-01-06T00:00:00"/>
    <s v="10:42"/>
    <s v="1/037396"/>
    <s v="ALM 144"/>
    <s v="01"/>
    <s v="20"/>
    <s v="ALM 144"/>
    <s v="0"/>
    <s v="0"/>
    <x v="2"/>
    <x v="14"/>
    <s v="CQ-468-YW"/>
    <s v="SANS OBJET"/>
    <s v="SANS OBJET"/>
    <n v="12900"/>
    <n v="11580"/>
    <n v="1320"/>
    <s v="D"/>
    <n v="2"/>
    <s v="CENTRE DE TRI CS"/>
    <s v="POLY-VALOR"/>
    <s v="BOULEVARD DE LA BOUVINERIE"/>
    <s v="49124 SAINT-BARTHELEMY D'ANJOU"/>
    <n v="89407"/>
    <n v="1"/>
    <x v="0"/>
    <n v="1.32"/>
    <d v="1899-12-30T04:28:00"/>
    <x v="1"/>
  </r>
  <r>
    <n v="168671"/>
    <d v="2022-01-06T00:00:00"/>
    <s v="15:28"/>
    <s v="2/032355"/>
    <d v="2022-01-06T00:00:00"/>
    <s v="14:32"/>
    <s v="1/037431"/>
    <s v="PAPREC 12"/>
    <s v="90"/>
    <s v="90"/>
    <s v="PAPREC 12"/>
    <s v="0"/>
    <s v="2"/>
    <x v="4"/>
    <x v="6"/>
    <s v="DV-711-BX"/>
    <s v="SANS OBJET"/>
    <s v="LOUROUX-BECONNAIS"/>
    <n v="28140"/>
    <n v="22220"/>
    <n v="5920"/>
    <s v="D"/>
    <n v="2"/>
    <s v="CENTRE DE TRI CS"/>
    <s v="POLY-VALOR"/>
    <s v="BOULEVARD DE LA BOUVINERIE"/>
    <s v="49124 SAINT-BARTHELEMY D'ANJOU"/>
    <n v="0"/>
    <n v="1"/>
    <x v="0"/>
    <n v="5.92"/>
    <d v="1899-12-30T00:56:00"/>
    <x v="0"/>
  </r>
  <r>
    <n v="168673"/>
    <d v="2022-01-06T00:00:00"/>
    <s v="15:51"/>
    <s v="2/032357"/>
    <d v="2022-01-06T00:00:00"/>
    <s v="10:55"/>
    <s v="1/037405"/>
    <s v="ALM R171"/>
    <s v="01"/>
    <s v="20"/>
    <s v="ALM R171"/>
    <s v="0"/>
    <s v="0"/>
    <x v="2"/>
    <x v="14"/>
    <s v="FS-792-KB"/>
    <s v="SANS OBJET"/>
    <s v="SANS OBJET"/>
    <n v="14900"/>
    <n v="11480"/>
    <n v="3420"/>
    <s v="D"/>
    <n v="2"/>
    <s v="CENTRE DE TRI CS"/>
    <s v="POLY-VALOR"/>
    <s v="BOULEVARD DE LA BOUVINERIE"/>
    <s v="49124 SAINT-BARTHELEMY D'ANJOU"/>
    <n v="83220"/>
    <n v="1"/>
    <x v="0"/>
    <n v="3.42"/>
    <d v="1899-12-30T04:56:00"/>
    <x v="1"/>
  </r>
  <r>
    <n v="168677"/>
    <d v="2022-01-06T00:00:00"/>
    <s v="16:30"/>
    <s v="2/032361"/>
    <d v="2022-01-06T00:00:00"/>
    <s v="16:22"/>
    <s v="1/037438"/>
    <s v="ALM R158"/>
    <s v="01"/>
    <s v="20"/>
    <s v="ALM R158"/>
    <s v="0"/>
    <s v="0"/>
    <x v="2"/>
    <x v="14"/>
    <s v="EQ-672-SD"/>
    <s v="SANS OBJET"/>
    <s v="SANS OBJET"/>
    <n v="15580"/>
    <n v="11440"/>
    <n v="4140"/>
    <s v="D"/>
    <n v="2"/>
    <s v="CENTRE DE TRI CS"/>
    <s v="POLY-VALOR"/>
    <s v="BOULEVARD DE LA BOUVINERIE"/>
    <s v="49124 SAINT-BARTHELEMY D'ANJOU"/>
    <n v="60051"/>
    <n v="1"/>
    <x v="0"/>
    <n v="4.1399999999999997"/>
    <d v="1899-12-30T00:08:00"/>
    <x v="1"/>
  </r>
  <r>
    <n v="168678"/>
    <d v="2022-01-06T00:00:00"/>
    <s v="16:31"/>
    <s v="2/032362"/>
    <d v="2022-01-06T00:00:00"/>
    <s v="16:21"/>
    <s v="1/037436"/>
    <s v="VP 3161 PAV ALM"/>
    <s v="01"/>
    <s v="22"/>
    <s v="VP 3161"/>
    <s v="0"/>
    <s v="0"/>
    <x v="2"/>
    <x v="2"/>
    <s v="AZ-825-SD"/>
    <s v="SANS OBJET"/>
    <s v="SANS OBJET"/>
    <n v="19760"/>
    <n v="18720"/>
    <n v="1040"/>
    <s v="D"/>
    <n v="2"/>
    <s v="CENTRE DE TRI CS"/>
    <s v="POLY-VALOR"/>
    <s v="BOULEVARD DE LA BOUVINERIE"/>
    <s v="49124 SAINT-BARTHELEMY D'ANJOU"/>
    <n v="83638"/>
    <n v="1"/>
    <x v="0"/>
    <n v="1.04"/>
    <d v="1899-12-30T00:10:00"/>
    <x v="1"/>
  </r>
  <r>
    <n v="168679"/>
    <d v="2022-01-06T00:00:00"/>
    <s v="16:36"/>
    <s v="2/032363"/>
    <d v="2022-01-06T00:00:00"/>
    <s v="16:23"/>
    <s v="1/037439"/>
    <s v="ALM R150"/>
    <s v="01"/>
    <s v="20"/>
    <s v="ALM R150"/>
    <s v="0"/>
    <s v="0"/>
    <x v="2"/>
    <x v="14"/>
    <s v="DX-274-PY"/>
    <s v="SANS OBJET"/>
    <s v="SANS OBJET"/>
    <n v="15260"/>
    <n v="11480"/>
    <n v="3780"/>
    <s v="D"/>
    <n v="2"/>
    <s v="CENTRE DE TRI CS"/>
    <s v="POLY-VALOR"/>
    <s v="BOULEVARD DE LA BOUVINERIE"/>
    <s v="49124 SAINT-BARTHELEMY D'ANJOU"/>
    <n v="89412"/>
    <n v="1"/>
    <x v="0"/>
    <n v="3.78"/>
    <d v="1899-12-30T00:13:00"/>
    <x v="1"/>
  </r>
  <r>
    <n v="168680"/>
    <d v="2022-01-06T00:00:00"/>
    <s v="16:48"/>
    <s v="2/032364"/>
    <d v="2022-01-06T00:00:00"/>
    <s v="16:40"/>
    <s v="1/037441"/>
    <s v="ALM R159"/>
    <s v="01"/>
    <s v="20"/>
    <s v="ALM R159"/>
    <s v="0"/>
    <s v="0"/>
    <x v="2"/>
    <x v="14"/>
    <s v="ER-567-BS"/>
    <s v="SANS OBJET"/>
    <s v="SANS OBJET"/>
    <n v="15700"/>
    <n v="11400"/>
    <n v="4300"/>
    <s v="D"/>
    <n v="2"/>
    <s v="CENTRE DE TRI CS"/>
    <s v="POLY-VALOR"/>
    <s v="BOULEVARD DE LA BOUVINERIE"/>
    <s v="49124 SAINT-BARTHELEMY D'ANJOU"/>
    <n v="60052"/>
    <n v="1"/>
    <x v="0"/>
    <n v="4.3"/>
    <d v="1899-12-30T00:08:00"/>
    <x v="1"/>
  </r>
  <r>
    <n v="168681"/>
    <d v="2022-01-06T00:00:00"/>
    <s v="17:02"/>
    <s v="2/032365"/>
    <d v="2022-01-06T00:00:00"/>
    <s v="10:48"/>
    <s v="1/037400"/>
    <s v="ALM 143"/>
    <s v="01"/>
    <s v="20"/>
    <s v="ALM 143"/>
    <s v="0"/>
    <s v="0"/>
    <x v="2"/>
    <x v="14"/>
    <s v="CN-741-YE"/>
    <s v="SANS OBJET"/>
    <s v="SANS OBJET"/>
    <n v="12080"/>
    <n v="10800"/>
    <n v="1280"/>
    <s v="D"/>
    <n v="2"/>
    <s v="CENTRE DE TRI CS"/>
    <s v="POLY-VALOR"/>
    <s v="BOULEVARD DE LA BOUVINERIE"/>
    <s v="49124 SAINT-BARTHELEMY D'ANJOU"/>
    <n v="60061"/>
    <n v="1"/>
    <x v="0"/>
    <n v="1.28"/>
    <d v="1899-12-30T06:14:00"/>
    <x v="1"/>
  </r>
  <r>
    <n v="168683"/>
    <d v="2022-01-06T00:00:00"/>
    <s v="17:08"/>
    <s v="2/032367"/>
    <d v="2022-01-06T00:00:00"/>
    <s v="16:41"/>
    <s v="1/037442"/>
    <s v="VP 3670 PAV ALM"/>
    <s v="01"/>
    <s v="22"/>
    <s v="VP 3670"/>
    <s v="0"/>
    <s v="0"/>
    <x v="2"/>
    <x v="2"/>
    <s v="FF-921-HW"/>
    <s v="SANS OBJET"/>
    <s v="SANS OBJET"/>
    <n v="22320"/>
    <n v="17720"/>
    <n v="4600"/>
    <s v="D"/>
    <n v="2"/>
    <s v="CENTRE DE TRI CS"/>
    <s v="POLY-VALOR"/>
    <s v="BOULEVARD DE LA BOUVINERIE"/>
    <s v="49124 SAINT-BARTHELEMY D'ANJOU"/>
    <n v="66268"/>
    <n v="1"/>
    <x v="0"/>
    <n v="4.5999999999999996"/>
    <d v="1899-12-30T00:27:00"/>
    <x v="1"/>
  </r>
  <r>
    <n v="168684"/>
    <d v="2022-01-06T00:00:00"/>
    <s v="17:10"/>
    <s v="2/032368"/>
    <d v="2022-01-06T00:00:00"/>
    <s v="16:22"/>
    <s v="1/037437"/>
    <s v="VP 4159 PAV ALM"/>
    <s v="01"/>
    <s v="22"/>
    <s v="VP 4159"/>
    <s v="0"/>
    <s v="0"/>
    <x v="2"/>
    <x v="2"/>
    <s v="DZ-919-CF"/>
    <s v="SANS OBJET"/>
    <s v="SANS OBJET"/>
    <n v="23920"/>
    <n v="18580"/>
    <n v="5340"/>
    <s v="D"/>
    <n v="2"/>
    <s v="CENTRE DE TRI CS"/>
    <s v="POLY-VALOR"/>
    <s v="BOULEVARD DE LA BOUVINERIE"/>
    <s v="49124 SAINT-BARTHELEMY D'ANJOU"/>
    <n v="79268"/>
    <n v="1"/>
    <x v="0"/>
    <n v="5.34"/>
    <d v="1899-12-30T00:48:00"/>
    <x v="1"/>
  </r>
  <r>
    <n v="168685"/>
    <d v="2022-01-06T00:00:00"/>
    <s v="17:12"/>
    <s v="2/032369"/>
    <d v="2022-01-06T00:00:00"/>
    <s v="16:57"/>
    <s v="1/037443"/>
    <s v="VP19007 PAV ALM"/>
    <s v="01"/>
    <s v="22"/>
    <s v="VP 19007"/>
    <s v="0"/>
    <s v="0"/>
    <x v="2"/>
    <x v="2"/>
    <s v="EJ-252-BY"/>
    <s v="SANS OBJET"/>
    <s v="SANS OBJET"/>
    <n v="21560"/>
    <n v="17020"/>
    <n v="4540"/>
    <s v="D"/>
    <n v="2"/>
    <s v="CENTRE DE TRI CS"/>
    <s v="POLY-VALOR"/>
    <s v="BOULEVARD DE LA BOUVINERIE"/>
    <s v="49124 SAINT-BARTHELEMY D'ANJOU"/>
    <n v="70062"/>
    <n v="1"/>
    <x v="0"/>
    <n v="4.54"/>
    <d v="1899-12-30T00:15:00"/>
    <x v="1"/>
  </r>
  <r>
    <n v="168686"/>
    <d v="2022-01-06T00:00:00"/>
    <s v="17:13"/>
    <s v="2/032370"/>
    <d v="2022-01-06T00:00:00"/>
    <s v="10:39"/>
    <s v="1/037394"/>
    <s v="ALM R157"/>
    <s v="01"/>
    <s v="20"/>
    <s v="ALM R157"/>
    <s v="0"/>
    <s v="0"/>
    <x v="2"/>
    <x v="14"/>
    <s v="ED-425-YE"/>
    <s v="SANS OBJET"/>
    <s v="SANS OBJET"/>
    <n v="13580"/>
    <n v="11720"/>
    <n v="1860"/>
    <s v="D"/>
    <n v="2"/>
    <s v="CENTRE DE TRI CS"/>
    <s v="POLY-VALOR"/>
    <s v="BOULEVARD DE LA BOUVINERIE"/>
    <s v="49124 SAINT-BARTHELEMY D'ANJOU"/>
    <n v="60050"/>
    <n v="1"/>
    <x v="0"/>
    <n v="1.86"/>
    <d v="1899-12-30T06:34:00"/>
    <x v="1"/>
  </r>
  <r>
    <n v="168688"/>
    <d v="2022-01-06T00:00:00"/>
    <s v="17:22"/>
    <s v="2/032372"/>
    <d v="2022-01-06T00:00:00"/>
    <s v="10:50"/>
    <s v="1/037402"/>
    <s v="ALM R156"/>
    <s v="01"/>
    <s v="20"/>
    <s v="ALM R156"/>
    <s v="0"/>
    <s v="0"/>
    <x v="2"/>
    <x v="14"/>
    <s v="ED-559-YE"/>
    <s v="SANS OBJET"/>
    <s v="SANS OBJET"/>
    <n v="12720"/>
    <n v="11660"/>
    <n v="1060"/>
    <s v="D"/>
    <n v="2"/>
    <s v="CENTRE DE TRI CS"/>
    <s v="POLY-VALOR"/>
    <s v="BOULEVARD DE LA BOUVINERIE"/>
    <s v="49124 SAINT-BARTHELEMY D'ANJOU"/>
    <n v="60049"/>
    <n v="1"/>
    <x v="0"/>
    <n v="1.06"/>
    <d v="1899-12-30T06:32:00"/>
    <x v="1"/>
  </r>
  <r>
    <n v="168691"/>
    <d v="2022-01-06T00:00:00"/>
    <s v="17:34"/>
    <s v="2/032375"/>
    <d v="2022-01-06T00:00:00"/>
    <s v="08:56"/>
    <s v="1/037383"/>
    <s v="ALM R153"/>
    <s v="01"/>
    <s v="20"/>
    <s v="ALM R153"/>
    <s v="0"/>
    <s v="0"/>
    <x v="2"/>
    <x v="14"/>
    <s v="DX-540-PY"/>
    <s v="SANS OBJET"/>
    <s v="SANS OBJET"/>
    <n v="15660"/>
    <n v="11700"/>
    <n v="3960"/>
    <s v="D"/>
    <n v="2"/>
    <s v="CENTRE DE TRI CS"/>
    <s v="POLY-VALOR"/>
    <s v="BOULEVARD DE LA BOUVINERIE"/>
    <s v="49124 SAINT-BARTHELEMY D'ANJOU"/>
    <n v="50222"/>
    <n v="1"/>
    <x v="0"/>
    <n v="3.96"/>
    <d v="1899-12-30T08:38:00"/>
    <x v="1"/>
  </r>
  <r>
    <n v="168694"/>
    <d v="2022-01-06T00:00:00"/>
    <s v="17:47"/>
    <s v="2/032379"/>
    <d v="2022-01-06T00:00:00"/>
    <s v="10:45"/>
    <s v="1/037397"/>
    <s v="ALM 136"/>
    <s v="01"/>
    <s v="20"/>
    <s v="ALM 136"/>
    <s v="0"/>
    <s v="0"/>
    <x v="2"/>
    <x v="14"/>
    <s v="AC-088-MZ"/>
    <s v="SANS OBJET"/>
    <s v="SANS OBJET"/>
    <n v="19520"/>
    <n v="14580"/>
    <n v="4940"/>
    <s v="D"/>
    <n v="2"/>
    <s v="CENTRE DE TRI CS"/>
    <s v="POLY-VALOR"/>
    <s v="BOULEVARD DE LA BOUVINERIE"/>
    <s v="49124 SAINT-BARTHELEMY D'ANJOU"/>
    <n v="78868"/>
    <n v="1"/>
    <x v="0"/>
    <n v="4.9400000000000004"/>
    <d v="1899-12-30T07:02:00"/>
    <x v="1"/>
  </r>
  <r>
    <n v="168696"/>
    <d v="2022-01-06T00:00:00"/>
    <s v="17:55"/>
    <s v="2/032381"/>
    <d v="2022-01-06T00:00:00"/>
    <s v="17:44"/>
    <s v="1/037451"/>
    <s v="SUEZ NMP520"/>
    <s v="01"/>
    <s v="21"/>
    <s v="SUEZNMP520"/>
    <s v="0"/>
    <s v="0"/>
    <x v="2"/>
    <x v="3"/>
    <s v="CX-610-YK"/>
    <s v="SANS OBJET"/>
    <s v="SANS OBJET"/>
    <n v="13820"/>
    <n v="11780"/>
    <n v="2040"/>
    <s v="D"/>
    <n v="2"/>
    <s v="CENTRE DE TRI CS"/>
    <s v="POLY-VALOR"/>
    <s v="BOULEVARD DE LA BOUVINERIE"/>
    <s v="49124 SAINT-BARTHELEMY D'ANJOU"/>
    <n v="83621"/>
    <n v="1"/>
    <x v="0"/>
    <n v="2.04"/>
    <d v="1899-12-30T00:11:00"/>
    <x v="1"/>
  </r>
  <r>
    <n v="168697"/>
    <d v="2022-01-06T00:00:00"/>
    <s v="18:11"/>
    <s v="2/032382"/>
    <d v="2022-01-06T00:00:00"/>
    <s v="17:56"/>
    <s v="1/037452"/>
    <s v="SUEZ JML020"/>
    <s v="01"/>
    <s v="21"/>
    <s v="SUEZJML020"/>
    <s v="0"/>
    <s v="0"/>
    <x v="2"/>
    <x v="3"/>
    <s v="EJ-894-PB"/>
    <s v="SANS OBJET"/>
    <s v="SANS OBJET"/>
    <n v="17560"/>
    <n v="14840"/>
    <n v="2720"/>
    <s v="D"/>
    <n v="2"/>
    <s v="CENTRE DE TRI CS"/>
    <s v="POLY-VALOR"/>
    <s v="BOULEVARD DE LA BOUVINERIE"/>
    <s v="49124 SAINT-BARTHELEMY D'ANJOU"/>
    <n v="83627"/>
    <n v="1"/>
    <x v="0"/>
    <n v="2.72"/>
    <d v="1899-12-30T00:15:00"/>
    <x v="1"/>
  </r>
  <r>
    <n v="168698"/>
    <d v="2022-01-06T00:00:00"/>
    <s v="18:18"/>
    <s v="2/032383"/>
    <d v="2022-01-06T00:00:00"/>
    <s v="18:10"/>
    <s v="1/037453"/>
    <s v="ALM R164"/>
    <s v="01"/>
    <s v="20"/>
    <s v="ALM R164"/>
    <s v="0"/>
    <s v="0"/>
    <x v="2"/>
    <x v="14"/>
    <s v="EJ-405-YY"/>
    <s v="SANS OBJET"/>
    <s v="SANS OBJET"/>
    <n v="19580"/>
    <n v="14640"/>
    <n v="4940"/>
    <s v="D"/>
    <n v="2"/>
    <s v="CENTRE DE TRI CS"/>
    <s v="POLY-VALOR"/>
    <s v="BOULEVARD DE LA BOUVINERIE"/>
    <s v="49124 SAINT-BARTHELEMY D'ANJOU"/>
    <n v="83216"/>
    <n v="1"/>
    <x v="0"/>
    <n v="4.9400000000000004"/>
    <d v="1899-12-30T00:08:00"/>
    <x v="1"/>
  </r>
  <r>
    <n v="168700"/>
    <d v="2022-01-06T00:00:00"/>
    <s v="18:30"/>
    <s v="2/032385"/>
    <d v="2022-01-06T00:00:00"/>
    <s v="18:19"/>
    <s v="1/037454"/>
    <s v="ALM R161"/>
    <s v="01"/>
    <s v="20"/>
    <s v="ALM R161"/>
    <s v="0"/>
    <s v="0"/>
    <x v="2"/>
    <x v="14"/>
    <s v="EM-078-FZ"/>
    <s v="SANS OBJET"/>
    <s v="SANS OBJET"/>
    <n v="17700"/>
    <n v="14620"/>
    <n v="3080"/>
    <s v="D"/>
    <n v="2"/>
    <s v="CENTRE DE TRI CS"/>
    <s v="POLY-VALOR"/>
    <s v="BOULEVARD DE LA BOUVINERIE"/>
    <s v="49124 SAINT-BARTHELEMY D'ANJOU"/>
    <n v="60054"/>
    <n v="1"/>
    <x v="0"/>
    <n v="3.08"/>
    <d v="1899-12-30T00:11:00"/>
    <x v="1"/>
  </r>
  <r>
    <n v="168701"/>
    <d v="2022-01-06T00:00:00"/>
    <s v="18:39"/>
    <s v="2/032386"/>
    <d v="2022-01-06T00:00:00"/>
    <s v="18:20"/>
    <s v="1/037455"/>
    <s v="ALM R163"/>
    <s v="01"/>
    <s v="20"/>
    <s v="ALM R163"/>
    <s v="0"/>
    <s v="0"/>
    <x v="2"/>
    <x v="14"/>
    <s v="EP-050-YS"/>
    <s v="SANS OBJET"/>
    <s v="SANS OBJET"/>
    <n v="17420"/>
    <n v="14560"/>
    <n v="2860"/>
    <s v="D"/>
    <n v="2"/>
    <s v="CENTRE DE TRI CS"/>
    <s v="POLY-VALOR"/>
    <s v="BOULEVARD DE LA BOUVINERIE"/>
    <s v="49124 SAINT-BARTHELEMY D'ANJOU"/>
    <n v="60056"/>
    <n v="1"/>
    <x v="0"/>
    <n v="2.86"/>
    <d v="1899-12-30T00:19:00"/>
    <x v="1"/>
  </r>
  <r>
    <n v="168703"/>
    <d v="2022-01-06T00:00:00"/>
    <s v="18:43"/>
    <s v="2/032388"/>
    <d v="2022-01-06T00:00:00"/>
    <s v="18:32"/>
    <s v="1/037457"/>
    <s v="SUEZ JML021"/>
    <s v="01"/>
    <s v="21"/>
    <s v="SUEZJML021"/>
    <s v="0"/>
    <s v="0"/>
    <x v="2"/>
    <x v="3"/>
    <s v="EK-186-EM"/>
    <s v="SANS OBJET"/>
    <s v="SANS OBJET"/>
    <n v="17040"/>
    <n v="12780"/>
    <n v="4260"/>
    <s v="D"/>
    <n v="2"/>
    <s v="CENTRE DE TRI CS"/>
    <s v="POLY-VALOR"/>
    <s v="BOULEVARD DE LA BOUVINERIE"/>
    <s v="49124 SAINT-BARTHELEMY D'ANJOU"/>
    <n v="64487"/>
    <n v="1"/>
    <x v="0"/>
    <n v="4.26"/>
    <d v="1899-12-30T00:11:00"/>
    <x v="1"/>
  </r>
  <r>
    <n v="168704"/>
    <d v="2022-01-06T00:00:00"/>
    <s v="18:49"/>
    <s v="2/032389"/>
    <d v="2022-01-06T00:00:00"/>
    <s v="18:29"/>
    <s v="1/037456"/>
    <s v="ALM R162"/>
    <s v="01"/>
    <s v="20"/>
    <s v="ALM R162"/>
    <s v="0"/>
    <s v="0"/>
    <x v="2"/>
    <x v="14"/>
    <s v="EN-890-FL"/>
    <s v="SANS OBJET"/>
    <s v="SANS OBJET"/>
    <n v="16860"/>
    <n v="14640"/>
    <n v="2220"/>
    <s v="D"/>
    <n v="2"/>
    <s v="CENTRE DE TRI CS"/>
    <s v="POLY-VALOR"/>
    <s v="BOULEVARD DE LA BOUVINERIE"/>
    <s v="49124 SAINT-BARTHELEMY D'ANJOU"/>
    <n v="60055"/>
    <n v="1"/>
    <x v="0"/>
    <n v="2.2200000000000002"/>
    <d v="1899-12-30T00:20:00"/>
    <x v="1"/>
  </r>
  <r>
    <n v="168705"/>
    <d v="2022-01-06T00:00:00"/>
    <s v="18:57"/>
    <s v="2/032390"/>
    <d v="2022-01-06T00:00:00"/>
    <s v="18:49"/>
    <s v="1/037459"/>
    <s v="ALM R159"/>
    <s v="01"/>
    <s v="20"/>
    <s v="ALM R159"/>
    <s v="0"/>
    <s v="0"/>
    <x v="2"/>
    <x v="14"/>
    <s v="ER-567-BS"/>
    <s v="SANS OBJET"/>
    <s v="SANS OBJET"/>
    <n v="13240"/>
    <n v="11380"/>
    <n v="1860"/>
    <s v="D"/>
    <n v="2"/>
    <s v="CENTRE DE TRI CS"/>
    <s v="POLY-VALOR"/>
    <s v="BOULEVARD DE LA BOUVINERIE"/>
    <s v="49124 SAINT-BARTHELEMY D'ANJOU"/>
    <n v="60052"/>
    <n v="1"/>
    <x v="0"/>
    <n v="1.86"/>
    <d v="1899-12-30T00:08:00"/>
    <x v="1"/>
  </r>
  <r>
    <n v="168706"/>
    <d v="2022-01-06T00:00:00"/>
    <s v="19:04"/>
    <s v="2/032391"/>
    <d v="2022-01-06T00:00:00"/>
    <s v="18:55"/>
    <s v="1/037460"/>
    <s v="ALM R150"/>
    <s v="01"/>
    <s v="20"/>
    <s v="ALM R150"/>
    <s v="0"/>
    <s v="0"/>
    <x v="2"/>
    <x v="14"/>
    <s v="DX-274-PY"/>
    <s v="SANS OBJET"/>
    <s v="SANS OBJET"/>
    <n v="14040"/>
    <n v="11460"/>
    <n v="2580"/>
    <s v="D"/>
    <n v="2"/>
    <s v="CENTRE DE TRI CS"/>
    <s v="POLY-VALOR"/>
    <s v="BOULEVARD DE LA BOUVINERIE"/>
    <s v="49124 SAINT-BARTHELEMY D'ANJOU"/>
    <n v="89412"/>
    <n v="1"/>
    <x v="0"/>
    <n v="2.58"/>
    <d v="1899-12-30T00:09:00"/>
    <x v="1"/>
  </r>
  <r>
    <n v="168707"/>
    <d v="2022-01-06T00:00:00"/>
    <s v="19:10"/>
    <s v="2/032392"/>
    <d v="2022-01-06T00:00:00"/>
    <s v="18:59"/>
    <s v="1/037461"/>
    <s v="ALM R158"/>
    <s v="01"/>
    <s v="20"/>
    <s v="ALM R158"/>
    <s v="0"/>
    <s v="0"/>
    <x v="2"/>
    <x v="14"/>
    <s v="EQ-672-SD"/>
    <s v="SANS OBJET"/>
    <s v="SANS OBJET"/>
    <n v="13920"/>
    <n v="11620"/>
    <n v="2300"/>
    <s v="D"/>
    <n v="2"/>
    <s v="CENTRE DE TRI CS"/>
    <s v="POLY-VALOR"/>
    <s v="BOULEVARD DE LA BOUVINERIE"/>
    <s v="49124 SAINT-BARTHELEMY D'ANJOU"/>
    <n v="60051"/>
    <n v="1"/>
    <x v="0"/>
    <n v="2.2999999999999998"/>
    <d v="1899-12-30T00:11:00"/>
    <x v="1"/>
  </r>
  <r>
    <n v="168709"/>
    <d v="2022-01-06T00:00:00"/>
    <s v="19:21"/>
    <s v="2/032394"/>
    <d v="2022-01-06T00:00:00"/>
    <s v="19:13"/>
    <s v="1/037463"/>
    <s v="ALM R174"/>
    <s v="01"/>
    <s v="20"/>
    <s v="ALM R174"/>
    <s v="0"/>
    <s v="0"/>
    <x v="2"/>
    <x v="14"/>
    <s v="FR-950-FH"/>
    <s v="SANS OBJET"/>
    <s v="SANS OBJET"/>
    <n v="21680"/>
    <n v="14740"/>
    <n v="6940"/>
    <s v="D"/>
    <n v="2"/>
    <s v="CENTRE DE TRI CS"/>
    <s v="POLY-VALOR"/>
    <s v="BOULEVARD DE LA BOUVINERIE"/>
    <s v="49124 SAINT-BARTHELEMY D'ANJOU"/>
    <n v="83217"/>
    <n v="1"/>
    <x v="0"/>
    <n v="6.94"/>
    <d v="1899-12-30T00:08:00"/>
    <x v="1"/>
  </r>
  <r>
    <n v="168717"/>
    <d v="2022-01-07T00:00:00"/>
    <s v="08:06"/>
    <s v="2/032402"/>
    <d v="2022-01-07T00:00:00"/>
    <s v="07:13"/>
    <s v="1/037468"/>
    <s v="SEMAE 04"/>
    <s v="90"/>
    <s v="90"/>
    <s v="SEMAE 04"/>
    <s v="0"/>
    <s v="1"/>
    <x v="4"/>
    <x v="6"/>
    <s v="DE-983-WC"/>
    <s v="SANS OBJET"/>
    <s v="DOUE LA FONTAINE"/>
    <n v="24800"/>
    <n v="17960"/>
    <n v="6840"/>
    <s v="D"/>
    <n v="2"/>
    <s v="CENTRE DE TRI CS"/>
    <s v="POLY-VALOR"/>
    <s v="BOULEVARD DE LA BOUVINERIE"/>
    <s v="49124 SAINT-BARTHELEMY D'ANJOU"/>
    <n v="0"/>
    <n v="1"/>
    <x v="0"/>
    <n v="6.84"/>
    <d v="1899-12-30T00:53:00"/>
    <x v="0"/>
  </r>
  <r>
    <n v="168758"/>
    <d v="2022-01-07T00:00:00"/>
    <s v="09:10"/>
    <s v="0"/>
    <d v="2022-01-07T00:00:00"/>
    <s v="09:10"/>
    <s v="0"/>
    <s v="BT 51"/>
    <s v="01"/>
    <s v="85"/>
    <s v="BT 51"/>
    <s v="1"/>
    <s v="0"/>
    <x v="2"/>
    <x v="4"/>
    <s v="ET-749-ZD"/>
    <s v="BOUYER LEROUX"/>
    <s v="SANS OBJET"/>
    <n v="36380"/>
    <n v="23240"/>
    <n v="13140"/>
    <s v="X"/>
    <n v="2"/>
    <s v="CENTRE DE TRI CS"/>
    <s v="POLY-VALOR"/>
    <s v="BOULEVARD DE LA BOUVINERIE"/>
    <s v="49124 SAINT-BARTHELEMY D'ANJOU"/>
    <n v="0"/>
    <n v="1"/>
    <x v="0"/>
    <n v="13.14"/>
    <d v="1899-12-30T00:00:00"/>
    <x v="2"/>
  </r>
  <r>
    <n v="168724"/>
    <d v="2022-01-07T00:00:00"/>
    <s v="09:22"/>
    <s v="2/032410"/>
    <d v="2022-01-07T00:00:00"/>
    <s v="08:13"/>
    <s v="1/037474"/>
    <s v="PERRENOT 4"/>
    <s v="45"/>
    <s v="72"/>
    <s v="PERRENOT 4"/>
    <s v="6"/>
    <s v="0"/>
    <x v="5"/>
    <x v="13"/>
    <s v="EN 524 CX"/>
    <s v="1.02/CARTONS SMURFIT SAILLAT"/>
    <s v="SANS OBJET"/>
    <n v="14540"/>
    <n v="40940"/>
    <n v="26400"/>
    <s v="D"/>
    <n v="2"/>
    <s v="CENTRE DE TRI CS"/>
    <s v="POLY-VALOR"/>
    <s v="BOULEVARD DE LA BOUVINERIE"/>
    <s v="49124 SAINT-BARTHELEMY D'ANJOU"/>
    <n v="0"/>
    <n v="1"/>
    <x v="0"/>
    <n v="26.4"/>
    <d v="1899-12-30T01:09:00"/>
    <x v="2"/>
  </r>
  <r>
    <n v="168726"/>
    <d v="2022-01-07T00:00:00"/>
    <s v="09:30"/>
    <s v="2/032412"/>
    <d v="2022-01-07T00:00:00"/>
    <s v="08:58"/>
    <s v="1/037481"/>
    <s v="CC BV 10"/>
    <s v="35"/>
    <s v="36"/>
    <s v="CC BV 10"/>
    <s v="0"/>
    <s v="0"/>
    <x v="3"/>
    <x v="5"/>
    <s v="FZ-961-WC"/>
    <s v="SANS OBJET"/>
    <s v="SANS OBJET"/>
    <n v="18720"/>
    <n v="17540"/>
    <n v="1180"/>
    <s v="D"/>
    <n v="2"/>
    <s v="CENTRE DE TRI CS"/>
    <s v="POLY-VALOR"/>
    <s v="BOULEVARD DE LA BOUVINERIE"/>
    <s v="49124 SAINT-BARTHELEMY D'ANJOU"/>
    <n v="0"/>
    <n v="1"/>
    <x v="0"/>
    <n v="1.18"/>
    <d v="1899-12-30T00:32:00"/>
    <x v="3"/>
  </r>
  <r>
    <n v="168730"/>
    <d v="2022-01-07T00:00:00"/>
    <s v="09:47"/>
    <s v="2/032416"/>
    <d v="2022-01-07T00:00:00"/>
    <s v="08:48"/>
    <s v="1/037478"/>
    <s v="SEMAE 06"/>
    <s v="40"/>
    <s v="40"/>
    <s v="SEMAE 06"/>
    <s v="0"/>
    <s v="1"/>
    <x v="0"/>
    <x v="0"/>
    <s v="FG-918-WV"/>
    <s v="SANS OBJET"/>
    <s v="DOUE LA FONTAINE"/>
    <n v="26300"/>
    <n v="18440"/>
    <n v="7860"/>
    <s v="D"/>
    <n v="2"/>
    <s v="CENTRE DE TRI CS"/>
    <s v="POLY-VALOR"/>
    <s v="BOULEVARD DE LA BOUVINERIE"/>
    <s v="49124 SAINT-BARTHELEMY D'ANJOU"/>
    <n v="0"/>
    <n v="1"/>
    <x v="0"/>
    <n v="7.86"/>
    <d v="1899-12-30T00:59:00"/>
    <x v="0"/>
  </r>
  <r>
    <n v="168736"/>
    <d v="2022-01-07T00:00:00"/>
    <s v="10:41"/>
    <s v="2/032422"/>
    <d v="2022-01-07T00:00:00"/>
    <s v="10:12"/>
    <s v="1/037488"/>
    <s v="AT METIER"/>
    <s v="01"/>
    <s v="20"/>
    <s v="AT METIER"/>
    <s v="0"/>
    <s v="0"/>
    <x v="2"/>
    <x v="14"/>
    <s v="EL-091-LA"/>
    <s v="SANS OBJET"/>
    <s v="SANS OBJET"/>
    <n v="3140"/>
    <n v="2600"/>
    <n v="540"/>
    <s v="D"/>
    <n v="2"/>
    <s v="CENTRE DE TRI CS"/>
    <s v="POLY-VALOR"/>
    <s v="BOULEVARD DE LA BOUVINERIE"/>
    <s v="49124 SAINT-BARTHELEMY D'ANJOU"/>
    <n v="16431"/>
    <n v="1"/>
    <x v="0"/>
    <n v="0.54"/>
    <d v="1899-12-30T00:29:00"/>
    <x v="1"/>
  </r>
  <r>
    <n v="168744"/>
    <d v="2022-01-07T00:00:00"/>
    <s v="11:03"/>
    <s v="2/032430"/>
    <d v="2022-01-07T00:00:00"/>
    <s v="10:40"/>
    <s v="1/037499"/>
    <s v="SUEZ JML021"/>
    <s v="01"/>
    <s v="21"/>
    <s v="SUEZJML021"/>
    <s v="0"/>
    <s v="0"/>
    <x v="2"/>
    <x v="3"/>
    <s v="EK-186-EM"/>
    <s v="SANS OBJET"/>
    <s v="SANS OBJET"/>
    <n v="14980"/>
    <n v="12800"/>
    <n v="2180"/>
    <s v="D"/>
    <n v="2"/>
    <s v="CENTRE DE TRI CS"/>
    <s v="POLY-VALOR"/>
    <s v="BOULEVARD DE LA BOUVINERIE"/>
    <s v="49124 SAINT-BARTHELEMY D'ANJOU"/>
    <n v="64487"/>
    <n v="1"/>
    <x v="0"/>
    <n v="2.1800000000000002"/>
    <d v="1899-12-30T00:23:00"/>
    <x v="1"/>
  </r>
  <r>
    <n v="168750"/>
    <d v="2022-01-07T00:00:00"/>
    <s v="11:29"/>
    <s v="2/032436"/>
    <d v="2022-01-07T00:00:00"/>
    <s v="11:23"/>
    <s v="1/037507"/>
    <s v="CC BV 04"/>
    <s v="35"/>
    <s v="35"/>
    <s v="CC BV 04"/>
    <s v="0"/>
    <s v="0"/>
    <x v="3"/>
    <x v="15"/>
    <s v="DF-439-SC"/>
    <s v="SANS OBJET"/>
    <s v="SANS OBJET"/>
    <n v="16060"/>
    <n v="12480"/>
    <n v="3580"/>
    <s v="D"/>
    <n v="2"/>
    <s v="CENTRE DE TRI CS"/>
    <s v="POLY-VALOR"/>
    <s v="BOULEVARD DE LA BOUVINERIE"/>
    <s v="49124 SAINT-BARTHELEMY D'ANJOU"/>
    <n v="0"/>
    <n v="1"/>
    <x v="0"/>
    <n v="3.58"/>
    <d v="1899-12-30T00:06:00"/>
    <x v="1"/>
  </r>
  <r>
    <n v="168808"/>
    <d v="2022-01-07T00:00:00"/>
    <s v="11:38"/>
    <s v="0"/>
    <d v="2022-01-07T00:00:00"/>
    <s v="11:38"/>
    <s v="0"/>
    <s v="SUEZJML024"/>
    <s v="01"/>
    <s v="21"/>
    <s v="SUEZJML024"/>
    <s v="0"/>
    <s v="0"/>
    <x v="2"/>
    <x v="3"/>
    <s v="EL-322-KS"/>
    <s v="SANS OBJET"/>
    <s v="SANS OBJET"/>
    <n v="19380"/>
    <n v="15180"/>
    <n v="4200"/>
    <s v="X"/>
    <n v="2"/>
    <s v="CENTRE DE TRI CS"/>
    <s v="POLY-VALOR"/>
    <s v="BOULEVARD DE LA BOUVINERIE"/>
    <s v="49124 SAINT-BARTHELEMY D'ANJOU"/>
    <n v="0"/>
    <n v="1"/>
    <x v="0"/>
    <n v="4.2"/>
    <d v="1899-12-30T00:00:00"/>
    <x v="1"/>
  </r>
  <r>
    <n v="168756"/>
    <d v="2022-01-07T00:00:00"/>
    <s v="12:02"/>
    <s v="2/032442"/>
    <d v="2022-01-07T00:00:00"/>
    <s v="11:39"/>
    <s v="1/037510"/>
    <s v="VP 4159 PAV ALM"/>
    <s v="01"/>
    <s v="22"/>
    <s v="VP 4159"/>
    <s v="0"/>
    <s v="0"/>
    <x v="2"/>
    <x v="2"/>
    <s v="DZ-919-CF"/>
    <s v="SANS OBJET"/>
    <s v="SANS OBJET"/>
    <n v="22240"/>
    <n v="18700"/>
    <n v="3540"/>
    <s v="D"/>
    <n v="2"/>
    <s v="CENTRE DE TRI CS"/>
    <s v="POLY-VALOR"/>
    <s v="BOULEVARD DE LA BOUVINERIE"/>
    <s v="49124 SAINT-BARTHELEMY D'ANJOU"/>
    <n v="79268"/>
    <n v="1"/>
    <x v="0"/>
    <n v="3.54"/>
    <d v="1899-12-30T00:23:00"/>
    <x v="1"/>
  </r>
  <r>
    <n v="168759"/>
    <d v="2022-01-07T00:00:00"/>
    <s v="13:03"/>
    <s v="2/032444"/>
    <d v="2022-01-07T00:00:00"/>
    <s v="12:56"/>
    <s v="1/037515"/>
    <s v="SUEZ JM0027"/>
    <s v="01"/>
    <s v="21"/>
    <s v="SUEZJM0027"/>
    <s v="0"/>
    <s v="0"/>
    <x v="2"/>
    <x v="3"/>
    <s v="BF-553-XA"/>
    <s v="SANS OBJET"/>
    <s v="SANS OBJET"/>
    <n v="17720"/>
    <n v="12900"/>
    <n v="4820"/>
    <s v="D"/>
    <n v="2"/>
    <s v="CENTRE DE TRI CS"/>
    <s v="POLY-VALOR"/>
    <s v="BOULEVARD DE LA BOUVINERIE"/>
    <s v="49124 SAINT-BARTHELEMY D'ANJOU"/>
    <n v="64488"/>
    <n v="1"/>
    <x v="0"/>
    <n v="4.82"/>
    <d v="1899-12-30T00:07:00"/>
    <x v="1"/>
  </r>
  <r>
    <n v="168760"/>
    <d v="2022-01-07T00:00:00"/>
    <s v="13:10"/>
    <s v="2/032445"/>
    <d v="2022-01-07T00:00:00"/>
    <s v="12:57"/>
    <s v="1/037516"/>
    <s v="VP 3161 PAV ALM"/>
    <s v="01"/>
    <s v="22"/>
    <s v="VP 3161"/>
    <s v="0"/>
    <s v="0"/>
    <x v="2"/>
    <x v="2"/>
    <s v="AZ-825-SD"/>
    <s v="SANS OBJET"/>
    <s v="SANS OBJET"/>
    <n v="21160"/>
    <n v="18820"/>
    <n v="2340"/>
    <s v="D"/>
    <n v="2"/>
    <s v="CENTRE DE TRI CS"/>
    <s v="POLY-VALOR"/>
    <s v="BOULEVARD DE LA BOUVINERIE"/>
    <s v="49124 SAINT-BARTHELEMY D'ANJOU"/>
    <n v="83638"/>
    <n v="1"/>
    <x v="0"/>
    <n v="2.34"/>
    <d v="1899-12-30T00:13:00"/>
    <x v="1"/>
  </r>
  <r>
    <n v="168761"/>
    <d v="2022-01-07T00:00:00"/>
    <s v="13:44"/>
    <s v="2/032446"/>
    <d v="2022-01-07T00:00:00"/>
    <s v="13:36"/>
    <s v="1/037518"/>
    <s v="ALM 143"/>
    <s v="01"/>
    <s v="20"/>
    <s v="ALM 143"/>
    <s v="0"/>
    <s v="0"/>
    <x v="2"/>
    <x v="14"/>
    <s v="CN-741-YE"/>
    <s v="SANS OBJET"/>
    <s v="SANS OBJET"/>
    <n v="11080"/>
    <n v="10900"/>
    <n v="180"/>
    <s v="D"/>
    <n v="2"/>
    <s v="CENTRE DE TRI CS"/>
    <s v="POLY-VALOR"/>
    <s v="BOULEVARD DE LA BOUVINERIE"/>
    <s v="49124 SAINT-BARTHELEMY D'ANJOU"/>
    <n v="60061"/>
    <n v="1"/>
    <x v="0"/>
    <n v="0.18"/>
    <d v="1899-12-30T00:08:00"/>
    <x v="1"/>
  </r>
  <r>
    <n v="168763"/>
    <d v="2022-01-07T00:00:00"/>
    <s v="14:07"/>
    <s v="2/032448"/>
    <d v="2022-01-07T00:00:00"/>
    <s v="13:35"/>
    <s v="1/037517"/>
    <s v="SEMAE 5"/>
    <s v="40"/>
    <s v="40"/>
    <s v="SEMAE 05"/>
    <s v="0"/>
    <s v="6"/>
    <x v="0"/>
    <x v="0"/>
    <s v="EK-656-JS"/>
    <s v="SANS OBJET"/>
    <s v="ST LAMBERT DES LEVEES Bellevue"/>
    <n v="32320"/>
    <n v="18320"/>
    <n v="14000"/>
    <s v="D"/>
    <n v="2"/>
    <s v="CENTRE DE TRI CS"/>
    <s v="POLY-VALOR"/>
    <s v="BOULEVARD DE LA BOUVINERIE"/>
    <s v="49124 SAINT-BARTHELEMY D'ANJOU"/>
    <n v="0"/>
    <n v="1"/>
    <x v="0"/>
    <n v="14"/>
    <d v="1899-12-30T00:32:00"/>
    <x v="0"/>
  </r>
  <r>
    <n v="168764"/>
    <d v="2022-01-07T00:00:00"/>
    <s v="14:32"/>
    <s v="2/032449"/>
    <d v="2022-01-07T00:00:00"/>
    <s v="12:15"/>
    <s v="1/037513"/>
    <s v="ALLIANCE01"/>
    <s v="01"/>
    <s v="74"/>
    <s v="ALLIANCE01"/>
    <s v="19"/>
    <s v="0"/>
    <x v="2"/>
    <x v="11"/>
    <s v="FY 707 XH"/>
    <s v="PET-C PLASTIPAK BEAUNE (21-FR)"/>
    <s v="SANS OBJET"/>
    <n v="16820"/>
    <n v="35040"/>
    <n v="18220"/>
    <s v="D"/>
    <n v="2"/>
    <s v="CENTRE DE TRI CS"/>
    <s v="POLY-VALOR"/>
    <s v="BOULEVARD DE LA BOUVINERIE"/>
    <s v="49124 SAINT-BARTHELEMY D'ANJOU"/>
    <n v="0"/>
    <n v="1"/>
    <x v="0"/>
    <n v="18.22"/>
    <d v="1899-12-30T02:17:00"/>
    <x v="2"/>
  </r>
  <r>
    <n v="168768"/>
    <d v="2022-01-07T00:00:00"/>
    <s v="15:47"/>
    <s v="2/032453"/>
    <d v="2022-01-07T00:00:00"/>
    <s v="15:29"/>
    <s v="1/037524"/>
    <s v="VP 4159 PAV ALM"/>
    <s v="01"/>
    <s v="22"/>
    <s v="VP 4159"/>
    <s v="0"/>
    <s v="0"/>
    <x v="2"/>
    <x v="2"/>
    <s v="DZ-919-CF"/>
    <s v="SANS OBJET"/>
    <s v="SANS OBJET"/>
    <n v="19980"/>
    <n v="18660"/>
    <n v="1320"/>
    <s v="D"/>
    <n v="2"/>
    <s v="CENTRE DE TRI CS"/>
    <s v="POLY-VALOR"/>
    <s v="BOULEVARD DE LA BOUVINERIE"/>
    <s v="49124 SAINT-BARTHELEMY D'ANJOU"/>
    <n v="79268"/>
    <n v="1"/>
    <x v="0"/>
    <n v="1.32"/>
    <d v="1899-12-30T00:18:00"/>
    <x v="1"/>
  </r>
  <r>
    <n v="168770"/>
    <d v="2022-01-07T00:00:00"/>
    <s v="15:55"/>
    <s v="2/032455"/>
    <d v="2022-01-07T00:00:00"/>
    <s v="15:05"/>
    <s v="1/037523"/>
    <s v="PAPREC 12"/>
    <s v="90"/>
    <s v="90"/>
    <s v="PAPREC 12"/>
    <s v="0"/>
    <s v="5"/>
    <x v="4"/>
    <x v="6"/>
    <s v="DV-711-BX"/>
    <s v="SANS OBJET"/>
    <s v="MONTJEAN SUR LOIRE"/>
    <n v="26860"/>
    <n v="22500"/>
    <n v="4360"/>
    <s v="D"/>
    <n v="2"/>
    <s v="CENTRE DE TRI CS"/>
    <s v="POLY-VALOR"/>
    <s v="BOULEVARD DE LA BOUVINERIE"/>
    <s v="49124 SAINT-BARTHELEMY D'ANJOU"/>
    <n v="0"/>
    <n v="1"/>
    <x v="0"/>
    <n v="4.3600000000000003"/>
    <d v="1899-12-30T00:50:00"/>
    <x v="0"/>
  </r>
  <r>
    <n v="168771"/>
    <d v="2022-01-07T00:00:00"/>
    <s v="15:59"/>
    <s v="2/032456"/>
    <d v="2022-01-07T00:00:00"/>
    <s v="12:26"/>
    <s v="1/037514"/>
    <s v="SCH 02"/>
    <s v="01"/>
    <s v="70"/>
    <s v="SHT 02"/>
    <s v="4"/>
    <s v="0"/>
    <x v="2"/>
    <x v="7"/>
    <s v="FV 810 YT"/>
    <s v="1.11 - NORSKE GOLBEY (F)"/>
    <s v="SANS OBJET"/>
    <n v="16520"/>
    <n v="29680"/>
    <n v="13160"/>
    <s v="D"/>
    <n v="2"/>
    <s v="CENTRE DE TRI CS"/>
    <s v="POLY-VALOR"/>
    <s v="BOULEVARD DE LA BOUVINERIE"/>
    <s v="49124 SAINT-BARTHELEMY D'ANJOU"/>
    <n v="0"/>
    <n v="1"/>
    <x v="0"/>
    <n v="13.16"/>
    <d v="1899-12-30T03:33:00"/>
    <x v="2"/>
  </r>
  <r>
    <n v="168772"/>
    <d v="2022-01-07T00:00:00"/>
    <s v="16:27"/>
    <s v="2/032457"/>
    <d v="2022-01-07T00:00:00"/>
    <s v="15:42"/>
    <s v="1/037526"/>
    <s v="VP 3670 PAV ALM"/>
    <s v="01"/>
    <s v="22"/>
    <s v="VP 3670"/>
    <s v="0"/>
    <s v="0"/>
    <x v="2"/>
    <x v="2"/>
    <s v="FF-921-HW"/>
    <s v="SANS OBJET"/>
    <s v="SANS OBJET"/>
    <n v="21460"/>
    <n v="18020"/>
    <n v="3440"/>
    <s v="D"/>
    <n v="2"/>
    <s v="CENTRE DE TRI CS"/>
    <s v="POLY-VALOR"/>
    <s v="BOULEVARD DE LA BOUVINERIE"/>
    <s v="49124 SAINT-BARTHELEMY D'ANJOU"/>
    <n v="66268"/>
    <n v="1"/>
    <x v="0"/>
    <n v="3.44"/>
    <d v="1899-12-30T00:45:00"/>
    <x v="1"/>
  </r>
  <r>
    <n v="168773"/>
    <d v="2022-01-07T00:00:00"/>
    <s v="16:48"/>
    <s v="2/032458"/>
    <d v="2022-01-07T00:00:00"/>
    <s v="16:19"/>
    <s v="1/037528"/>
    <s v="VP 3161 PAV ALM"/>
    <s v="01"/>
    <s v="22"/>
    <s v="VP 3161"/>
    <s v="0"/>
    <s v="0"/>
    <x v="2"/>
    <x v="2"/>
    <s v="AZ-825-SD"/>
    <s v="SANS OBJET"/>
    <s v="SANS OBJET"/>
    <n v="20360"/>
    <n v="18780"/>
    <n v="1580"/>
    <s v="D"/>
    <n v="2"/>
    <s v="CENTRE DE TRI CS"/>
    <s v="POLY-VALOR"/>
    <s v="BOULEVARD DE LA BOUVINERIE"/>
    <s v="49124 SAINT-BARTHELEMY D'ANJOU"/>
    <n v="83638"/>
    <n v="1"/>
    <x v="0"/>
    <n v="1.58"/>
    <d v="1899-12-30T00:29:00"/>
    <x v="1"/>
  </r>
  <r>
    <n v="168784"/>
    <d v="2022-01-07T00:00:00"/>
    <s v="18:12"/>
    <s v="2/032469"/>
    <d v="2022-01-07T00:00:00"/>
    <s v="18:06"/>
    <s v="1/037538"/>
    <s v="SUEZ NMP520"/>
    <s v="01"/>
    <s v="21"/>
    <s v="SUEZNMP520"/>
    <s v="0"/>
    <s v="0"/>
    <x v="2"/>
    <x v="3"/>
    <s v="CX-610-YK"/>
    <s v="SANS OBJET"/>
    <s v="SANS OBJET"/>
    <n v="14920"/>
    <n v="11720"/>
    <n v="3200"/>
    <s v="D"/>
    <n v="2"/>
    <s v="CENTRE DE TRI CS"/>
    <s v="POLY-VALOR"/>
    <s v="BOULEVARD DE LA BOUVINERIE"/>
    <s v="49124 SAINT-BARTHELEMY D'ANJOU"/>
    <n v="83621"/>
    <n v="1"/>
    <x v="0"/>
    <n v="3.2"/>
    <d v="1899-12-30T00:06:00"/>
    <x v="1"/>
  </r>
  <r>
    <n v="168787"/>
    <d v="2022-01-07T00:00:00"/>
    <s v="18:17"/>
    <s v="2/032472"/>
    <d v="2022-01-07T00:00:00"/>
    <s v="18:07"/>
    <s v="1/037539"/>
    <s v="SUEZ JM0027"/>
    <s v="01"/>
    <s v="21"/>
    <s v="SUEZJM0027"/>
    <s v="0"/>
    <s v="0"/>
    <x v="2"/>
    <x v="3"/>
    <s v="BF-553-XA"/>
    <s v="SANS OBJET"/>
    <s v="SANS OBJET"/>
    <n v="14720"/>
    <n v="12780"/>
    <n v="1940"/>
    <s v="D"/>
    <n v="2"/>
    <s v="CENTRE DE TRI CS"/>
    <s v="POLY-VALOR"/>
    <s v="BOULEVARD DE LA BOUVINERIE"/>
    <s v="49124 SAINT-BARTHELEMY D'ANJOU"/>
    <n v="64488"/>
    <n v="1"/>
    <x v="0"/>
    <n v="1.94"/>
    <d v="1899-12-30T00:10:00"/>
    <x v="1"/>
  </r>
  <r>
    <n v="168788"/>
    <d v="2022-01-07T00:00:00"/>
    <s v="18:43"/>
    <s v="2/032473"/>
    <d v="2022-01-07T00:00:00"/>
    <s v="18:34"/>
    <s v="1/037541"/>
    <s v="SUEZ JML019"/>
    <s v="01"/>
    <s v="21"/>
    <s v="SUEZJML019"/>
    <s v="0"/>
    <s v="0"/>
    <x v="2"/>
    <x v="3"/>
    <s v="EJ-503-DK"/>
    <s v="SANS OBJET"/>
    <s v="SANS OBJET"/>
    <n v="18440"/>
    <n v="14820"/>
    <n v="3620"/>
    <s v="D"/>
    <n v="2"/>
    <s v="CENTRE DE TRI CS"/>
    <s v="POLY-VALOR"/>
    <s v="BOULEVARD DE LA BOUVINERIE"/>
    <s v="49124 SAINT-BARTHELEMY D'ANJOU"/>
    <n v="83628"/>
    <n v="1"/>
    <x v="0"/>
    <n v="3.62"/>
    <d v="1899-12-30T00:09:00"/>
    <x v="1"/>
  </r>
  <r>
    <n v="168790"/>
    <d v="2022-01-07T00:00:00"/>
    <s v="19:01"/>
    <s v="2/032475"/>
    <d v="2022-01-07T00:00:00"/>
    <s v="18:50"/>
    <s v="1/037543"/>
    <s v="SUEZ JML020"/>
    <s v="01"/>
    <s v="21"/>
    <s v="SUEZJML020"/>
    <s v="0"/>
    <s v="0"/>
    <x v="2"/>
    <x v="3"/>
    <s v="EJ-894-PB"/>
    <s v="SANS OBJET"/>
    <s v="SANS OBJET"/>
    <n v="20240"/>
    <n v="14440"/>
    <n v="5800"/>
    <s v="D"/>
    <n v="2"/>
    <s v="CENTRE DE TRI CS"/>
    <s v="POLY-VALOR"/>
    <s v="BOULEVARD DE LA BOUVINERIE"/>
    <s v="49124 SAINT-BARTHELEMY D'ANJOU"/>
    <n v="83627"/>
    <n v="1"/>
    <x v="0"/>
    <n v="5.8"/>
    <d v="1899-12-30T00:11:00"/>
    <x v="1"/>
  </r>
  <r>
    <n v="168791"/>
    <d v="2022-01-07T00:00:00"/>
    <s v="19:10"/>
    <s v="2/032476"/>
    <d v="2022-01-07T00:00:00"/>
    <s v="19:00"/>
    <s v="1/037544"/>
    <s v="SUEZ JML024"/>
    <s v="01"/>
    <s v="21"/>
    <s v="SUEZJML024"/>
    <s v="0"/>
    <s v="0"/>
    <x v="2"/>
    <x v="3"/>
    <s v="EL-322-KS"/>
    <s v="SANS OBJET"/>
    <s v="SANS OBJET"/>
    <n v="18600"/>
    <n v="15040"/>
    <n v="3560"/>
    <s v="D"/>
    <n v="2"/>
    <s v="CENTRE DE TRI CS"/>
    <s v="POLY-VALOR"/>
    <s v="BOULEVARD DE LA BOUVINERIE"/>
    <s v="49124 SAINT-BARTHELEMY D'ANJOU"/>
    <n v="83625"/>
    <n v="1"/>
    <x v="0"/>
    <n v="3.56"/>
    <d v="1899-12-30T00:10:00"/>
    <x v="1"/>
  </r>
  <r>
    <n v="168802"/>
    <d v="2022-01-10T00:00:00"/>
    <s v="07:28"/>
    <s v="2/032487"/>
    <d v="2022-01-10T00:00:00"/>
    <s v="07:04"/>
    <s v="1/037553"/>
    <s v="SEMAE 4"/>
    <s v="40"/>
    <s v="40"/>
    <s v="SEMAE 04"/>
    <s v="0"/>
    <s v="6"/>
    <x v="0"/>
    <x v="0"/>
    <s v="DE-983-WC"/>
    <s v="SANS OBJET"/>
    <s v="ST LAMBERT DES LEVEES Bellevue"/>
    <n v="32660"/>
    <n v="18500"/>
    <n v="14160"/>
    <s v="D"/>
    <n v="2"/>
    <s v="CENTRE DE TRI CS"/>
    <s v="POLY-VALOR"/>
    <s v="BOULEVARD DE LA BOUVINERIE"/>
    <s v="49124 SAINT-BARTHELEMY D'ANJOU"/>
    <n v="0"/>
    <n v="2"/>
    <x v="0"/>
    <n v="14.16"/>
    <d v="1899-12-30T00:24:00"/>
    <x v="0"/>
  </r>
  <r>
    <n v="168803"/>
    <d v="2022-01-10T00:00:00"/>
    <s v="08:03"/>
    <s v="2/032488"/>
    <d v="2022-01-10T00:00:00"/>
    <s v="07:24"/>
    <s v="1/037555"/>
    <s v="SMIPE 2"/>
    <s v="60"/>
    <s v="60"/>
    <s v="SMIPE 02"/>
    <s v="0"/>
    <s v="0"/>
    <x v="1"/>
    <x v="1"/>
    <s v="EH-383-DC"/>
    <s v="SANS OBJET"/>
    <s v="SANS OBJET"/>
    <n v="30420"/>
    <n v="22520"/>
    <n v="7900"/>
    <s v="D"/>
    <n v="2"/>
    <s v="CENTRE DE TRI CS"/>
    <s v="POLY-VALOR"/>
    <s v="BOULEVARD DE LA BOUVINERIE"/>
    <s v="49124 SAINT-BARTHELEMY D'ANJOU"/>
    <n v="0"/>
    <n v="2"/>
    <x v="0"/>
    <n v="7.9"/>
    <d v="1899-12-30T00:39:00"/>
    <x v="0"/>
  </r>
  <r>
    <n v="168804"/>
    <d v="2022-01-10T00:00:00"/>
    <s v="08:11"/>
    <s v="2/032489"/>
    <d v="2022-01-10T00:00:00"/>
    <s v="07:48"/>
    <s v="1/037557"/>
    <s v="VP EVEN CE2 ALM"/>
    <s v="01"/>
    <s v="22"/>
    <s v="VP EVEN 2"/>
    <s v="0"/>
    <s v="0"/>
    <x v="2"/>
    <x v="2"/>
    <s v="FX-644-ZP"/>
    <s v="SANS OBJET"/>
    <s v="SANS OBJET"/>
    <n v="19180"/>
    <n v="18540"/>
    <n v="640"/>
    <s v="D"/>
    <n v="2"/>
    <s v="CENTRE DE TRI CS"/>
    <s v="POLY-VALOR"/>
    <s v="BOULEVARD DE LA BOUVINERIE"/>
    <s v="49124 SAINT-BARTHELEMY D'ANJOU"/>
    <n v="73522"/>
    <n v="2"/>
    <x v="0"/>
    <n v="0.64"/>
    <d v="1899-12-30T00:23:00"/>
    <x v="1"/>
  </r>
  <r>
    <n v="168805"/>
    <d v="2022-01-10T00:00:00"/>
    <s v="08:51"/>
    <s v="2/032490"/>
    <d v="2022-01-10T00:00:00"/>
    <s v="08:26"/>
    <s v="1/037558"/>
    <s v="SEMAE 02"/>
    <s v="40"/>
    <s v="40"/>
    <s v="SEMAE 02"/>
    <s v="0"/>
    <s v="6"/>
    <x v="0"/>
    <x v="0"/>
    <s v="CH-700-RD"/>
    <s v="SANS OBJET"/>
    <s v="ST LAMBERT DES LEVEES Bellevue"/>
    <n v="31900"/>
    <n v="18420"/>
    <n v="13480"/>
    <s v="D"/>
    <n v="2"/>
    <s v="CENTRE DE TRI CS"/>
    <s v="POLY-VALOR"/>
    <s v="BOULEVARD DE LA BOUVINERIE"/>
    <s v="49124 SAINT-BARTHELEMY D'ANJOU"/>
    <n v="0"/>
    <n v="2"/>
    <x v="0"/>
    <n v="13.48"/>
    <d v="1899-12-30T00:25:00"/>
    <x v="0"/>
  </r>
  <r>
    <n v="168811"/>
    <d v="2022-01-10T00:00:00"/>
    <s v="09:13"/>
    <s v="2/032495"/>
    <d v="2022-01-10T00:00:00"/>
    <s v="08:46"/>
    <s v="1/037564"/>
    <s v="CCBV 10"/>
    <s v="35"/>
    <s v="36"/>
    <s v="CC BV 10"/>
    <s v="0"/>
    <s v="0"/>
    <x v="3"/>
    <x v="5"/>
    <s v="FZ-961-WC"/>
    <s v="SANS OBJET"/>
    <s v="SANS OBJET"/>
    <n v="19240"/>
    <n v="17680"/>
    <n v="1560"/>
    <s v="D"/>
    <n v="2"/>
    <s v="CENTRE DE TRI CS"/>
    <s v="POLY-VALOR"/>
    <s v="BOULEVARD DE LA BOUVINERIE"/>
    <s v="49124 SAINT-BARTHELEMY D'ANJOU"/>
    <n v="0"/>
    <n v="2"/>
    <x v="0"/>
    <n v="1.56"/>
    <d v="1899-12-30T00:27:00"/>
    <x v="3"/>
  </r>
  <r>
    <n v="168812"/>
    <d v="2022-01-10T00:00:00"/>
    <s v="09:15"/>
    <s v="2/032496"/>
    <d v="2022-01-10T00:00:00"/>
    <s v="08:53"/>
    <s v="1/037567"/>
    <s v="VP 3161 PAV ALM"/>
    <s v="01"/>
    <s v="22"/>
    <s v="VP 3161"/>
    <s v="0"/>
    <s v="0"/>
    <x v="2"/>
    <x v="2"/>
    <s v="AZ-825-SD"/>
    <s v="SANS OBJET"/>
    <s v="SANS OBJET"/>
    <n v="20820"/>
    <n v="18820"/>
    <n v="2000"/>
    <s v="D"/>
    <n v="2"/>
    <s v="CENTRE DE TRI CS"/>
    <s v="POLY-VALOR"/>
    <s v="BOULEVARD DE LA BOUVINERIE"/>
    <s v="49124 SAINT-BARTHELEMY D'ANJOU"/>
    <n v="83638"/>
    <n v="2"/>
    <x v="0"/>
    <n v="2"/>
    <d v="1899-12-30T00:22:00"/>
    <x v="1"/>
  </r>
  <r>
    <n v="168818"/>
    <d v="2022-01-10T00:00:00"/>
    <s v="09:48"/>
    <s v="1/037572"/>
    <d v="2022-01-10T00:00:00"/>
    <s v="06:53"/>
    <s v="2/032485"/>
    <s v="BT 55"/>
    <s v="01"/>
    <s v="85"/>
    <s v="BT 55"/>
    <s v="1"/>
    <s v="0"/>
    <x v="2"/>
    <x v="4"/>
    <s v="FE-109-VA"/>
    <s v="BOUYER LEROUX"/>
    <s v="SANS OBJET"/>
    <n v="39920"/>
    <n v="23100"/>
    <n v="16820"/>
    <s v="D"/>
    <n v="2"/>
    <s v="CENTRE DE TRI CS"/>
    <s v="POLY-VALOR"/>
    <s v="BOULEVARD DE LA BOUVINERIE"/>
    <s v="49124 SAINT-BARTHELEMY D'ANJOU"/>
    <n v="0"/>
    <n v="2"/>
    <x v="0"/>
    <n v="16.82"/>
    <d v="1899-12-30T02:55:00"/>
    <x v="2"/>
  </r>
  <r>
    <n v="168819"/>
    <d v="2022-01-10T00:00:00"/>
    <s v="10:07"/>
    <s v="2/032502"/>
    <d v="2022-01-10T00:00:00"/>
    <s v="09:39"/>
    <s v="1/037571"/>
    <s v="SUEZ JML021"/>
    <s v="01"/>
    <s v="21"/>
    <s v="SUEZJML021"/>
    <s v="0"/>
    <s v="0"/>
    <x v="2"/>
    <x v="3"/>
    <s v="EK-186-EM"/>
    <s v="SANS OBJET"/>
    <s v="SANS OBJET"/>
    <n v="14380"/>
    <n v="12800"/>
    <n v="1580"/>
    <s v="D"/>
    <n v="2"/>
    <s v="CENTRE DE TRI CS"/>
    <s v="POLY-VALOR"/>
    <s v="BOULEVARD DE LA BOUVINERIE"/>
    <s v="49124 SAINT-BARTHELEMY D'ANJOU"/>
    <n v="64487"/>
    <n v="2"/>
    <x v="0"/>
    <n v="1.58"/>
    <d v="1899-12-30T00:28:00"/>
    <x v="1"/>
  </r>
  <r>
    <n v="168820"/>
    <d v="2022-01-10T00:00:00"/>
    <s v="10:12"/>
    <s v="2/032503"/>
    <d v="2022-01-10T00:00:00"/>
    <s v="09:31"/>
    <s v="1/037570"/>
    <s v="VP 4159 PAV ALM"/>
    <s v="01"/>
    <s v="22"/>
    <s v="VP 4159"/>
    <s v="0"/>
    <s v="0"/>
    <x v="2"/>
    <x v="2"/>
    <s v="DZ-919-CF"/>
    <s v="SANS OBJET"/>
    <s v="SANS OBJET"/>
    <n v="18820"/>
    <n v="17400"/>
    <n v="1420"/>
    <s v="D"/>
    <n v="2"/>
    <s v="CENTRE DE TRI CS"/>
    <s v="POLY-VALOR"/>
    <s v="BOULEVARD DE LA BOUVINERIE"/>
    <s v="49124 SAINT-BARTHELEMY D'ANJOU"/>
    <n v="79268"/>
    <n v="2"/>
    <x v="0"/>
    <n v="1.42"/>
    <d v="1899-12-30T00:41:00"/>
    <x v="1"/>
  </r>
  <r>
    <n v="168861"/>
    <d v="2022-01-10T00:00:00"/>
    <s v="10:20"/>
    <s v="0"/>
    <d v="2022-01-10T00:00:00"/>
    <s v="10:20"/>
    <s v="0"/>
    <s v="VP 3161"/>
    <s v="01"/>
    <s v="22"/>
    <s v="VP 3161"/>
    <s v="0"/>
    <s v="0"/>
    <x v="2"/>
    <x v="2"/>
    <s v="AZ-825-SD"/>
    <s v="SANS OBJET"/>
    <s v="SANS OBJET"/>
    <n v="19060"/>
    <n v="18720"/>
    <n v="340"/>
    <s v="X"/>
    <n v="2"/>
    <s v="CENTRE DE TRI CS"/>
    <s v="POLY-VALOR"/>
    <s v="BOULEVARD DE LA BOUVINERIE"/>
    <s v="49124 SAINT-BARTHELEMY D'ANJOU"/>
    <n v="0"/>
    <n v="2"/>
    <x v="0"/>
    <n v="0.34"/>
    <d v="1899-12-30T00:00:00"/>
    <x v="1"/>
  </r>
  <r>
    <n v="169336"/>
    <d v="2022-01-10T00:00:00"/>
    <s v="10:46"/>
    <s v="0"/>
    <d v="2022-01-10T00:00:00"/>
    <s v="10:46"/>
    <s v="0"/>
    <s v="AFM"/>
    <s v="75"/>
    <s v="86"/>
    <s v="AFM"/>
    <s v="52"/>
    <s v="0"/>
    <x v="6"/>
    <x v="17"/>
    <s v="BR 844 SB"/>
    <s v="GROS REFUS QDT SUEZ (49)"/>
    <s v="SANS OBJET"/>
    <n v="19080"/>
    <n v="15280"/>
    <n v="3800"/>
    <s v="X"/>
    <n v="2"/>
    <s v="CENTRE DE TRI CS"/>
    <s v="POLY-VALOR"/>
    <s v="BOULEVARD DE LA BOUVINERIE"/>
    <s v="49124 SAINT-BARTHELEMY D'ANJOU"/>
    <n v="0"/>
    <n v="2"/>
    <x v="0"/>
    <n v="3.8"/>
    <d v="1899-12-30T00:00:00"/>
    <x v="2"/>
  </r>
  <r>
    <n v="168841"/>
    <d v="2022-01-10T00:00:00"/>
    <s v="11:33"/>
    <s v="2/032525"/>
    <d v="2022-01-10T00:00:00"/>
    <s v="11:01"/>
    <s v="1/037586"/>
    <s v="PAPREC 16"/>
    <s v="90"/>
    <s v="90"/>
    <s v="PAPREC 16"/>
    <s v="0"/>
    <s v="2"/>
    <x v="4"/>
    <x v="6"/>
    <s v="FC-841-QL"/>
    <s v="SANS OBJET"/>
    <s v="LOUROUX-BECONNAIS"/>
    <n v="28400"/>
    <n v="22220"/>
    <n v="6180"/>
    <s v="D"/>
    <n v="2"/>
    <s v="CENTRE DE TRI CS"/>
    <s v="POLY-VALOR"/>
    <s v="BOULEVARD DE LA BOUVINERIE"/>
    <s v="49124 SAINT-BARTHELEMY D'ANJOU"/>
    <n v="0"/>
    <n v="2"/>
    <x v="0"/>
    <n v="6.18"/>
    <d v="1899-12-30T00:32:00"/>
    <x v="0"/>
  </r>
  <r>
    <n v="169735"/>
    <d v="2022-01-10T00:00:00"/>
    <s v="11:52"/>
    <s v="0"/>
    <d v="2022-01-10T00:00:00"/>
    <s v="11:52"/>
    <s v="0"/>
    <s v="SEMAE 05"/>
    <s v="90"/>
    <s v="91"/>
    <s v="SEMAE 05"/>
    <s v="0"/>
    <s v="4"/>
    <x v="4"/>
    <x v="9"/>
    <s v="EK-656-JS"/>
    <s v="SANS OBJET"/>
    <s v="TIERCE"/>
    <n v="24980"/>
    <n v="18320"/>
    <n v="6660"/>
    <s v="X"/>
    <n v="2"/>
    <s v="CENTRE DE TRI CS"/>
    <s v="POLY-VALOR"/>
    <s v="BOULEVARD DE LA BOUVINERIE"/>
    <s v="49124 SAINT-BARTHELEMY D'ANJOU"/>
    <n v="0"/>
    <n v="2"/>
    <x v="0"/>
    <n v="6.66"/>
    <d v="1899-12-30T00:00:00"/>
    <x v="1"/>
  </r>
  <r>
    <n v="168846"/>
    <d v="2022-01-10T00:00:00"/>
    <s v="12:03"/>
    <s v="2/032530"/>
    <d v="2022-01-10T00:00:00"/>
    <s v="11:19"/>
    <s v="1/037593"/>
    <s v="SUEZ JML019"/>
    <s v="01"/>
    <s v="21"/>
    <s v="SUEZJML019"/>
    <s v="0"/>
    <s v="0"/>
    <x v="2"/>
    <x v="3"/>
    <s v="EJ-503-DK"/>
    <s v="SANS OBJET"/>
    <s v="SANS OBJET"/>
    <n v="16960"/>
    <n v="14980"/>
    <n v="1980"/>
    <s v="D"/>
    <n v="2"/>
    <s v="CENTRE DE TRI CS"/>
    <s v="POLY-VALOR"/>
    <s v="BOULEVARD DE LA BOUVINERIE"/>
    <s v="49124 SAINT-BARTHELEMY D'ANJOU"/>
    <n v="83628"/>
    <n v="2"/>
    <x v="0"/>
    <n v="1.98"/>
    <d v="1899-12-30T00:44:00"/>
    <x v="1"/>
  </r>
  <r>
    <n v="168847"/>
    <d v="2022-01-10T00:00:00"/>
    <s v="12:26"/>
    <s v="2/032531"/>
    <d v="2022-01-10T00:00:00"/>
    <s v="11:32"/>
    <s v="1/037597"/>
    <s v="SEMAE 4"/>
    <s v="90"/>
    <s v="90"/>
    <s v="SEMAE 04"/>
    <s v="0"/>
    <s v="1"/>
    <x v="4"/>
    <x v="6"/>
    <s v="DE-983-WC"/>
    <s v="SANS OBJET"/>
    <s v="DOUE LA FONTAINE"/>
    <n v="25820"/>
    <n v="18040"/>
    <n v="7780"/>
    <s v="D"/>
    <n v="2"/>
    <s v="CENTRE DE TRI CS"/>
    <s v="POLY-VALOR"/>
    <s v="BOULEVARD DE LA BOUVINERIE"/>
    <s v="49124 SAINT-BARTHELEMY D'ANJOU"/>
    <n v="0"/>
    <n v="2"/>
    <x v="0"/>
    <n v="7.78"/>
    <d v="1899-12-30T00:54:00"/>
    <x v="0"/>
  </r>
  <r>
    <n v="168852"/>
    <d v="2022-01-10T00:00:00"/>
    <s v="13:09"/>
    <s v="2/032536"/>
    <d v="2022-01-10T00:00:00"/>
    <s v="11:45"/>
    <s v="1/037600"/>
    <s v="VP 3161 PAV ALM"/>
    <s v="01"/>
    <s v="22"/>
    <s v="VP 3161"/>
    <s v="0"/>
    <s v="0"/>
    <x v="2"/>
    <x v="2"/>
    <s v="AZ-825-SD"/>
    <s v="SANS OBJET"/>
    <s v="SANS OBJET"/>
    <n v="20880"/>
    <n v="18800"/>
    <n v="2080"/>
    <s v="D"/>
    <n v="2"/>
    <s v="CENTRE DE TRI CS"/>
    <s v="POLY-VALOR"/>
    <s v="BOULEVARD DE LA BOUVINERIE"/>
    <s v="49124 SAINT-BARTHELEMY D'ANJOU"/>
    <n v="83638"/>
    <n v="2"/>
    <x v="0"/>
    <n v="2.08"/>
    <d v="1899-12-30T01:24:00"/>
    <x v="1"/>
  </r>
  <r>
    <n v="168853"/>
    <d v="2022-01-10T00:00:00"/>
    <s v="13:29"/>
    <s v="2/032537"/>
    <d v="2022-01-10T00:00:00"/>
    <s v="13:04"/>
    <s v="1/037605"/>
    <s v="CC BV 10"/>
    <s v="35"/>
    <s v="36"/>
    <s v="CC BV 10"/>
    <s v="0"/>
    <s v="0"/>
    <x v="3"/>
    <x v="5"/>
    <s v="FZ-961-WC"/>
    <s v="SANS OBJET"/>
    <s v="SANS OBJET"/>
    <n v="18960"/>
    <n v="17320"/>
    <n v="1640"/>
    <s v="D"/>
    <n v="2"/>
    <s v="CENTRE DE TRI CS"/>
    <s v="POLY-VALOR"/>
    <s v="BOULEVARD DE LA BOUVINERIE"/>
    <s v="49124 SAINT-BARTHELEMY D'ANJOU"/>
    <n v="0"/>
    <n v="2"/>
    <x v="0"/>
    <n v="1.64"/>
    <d v="1899-12-30T00:25:00"/>
    <x v="3"/>
  </r>
  <r>
    <n v="168859"/>
    <d v="2022-01-10T00:00:00"/>
    <s v="15:08"/>
    <s v="2/032543"/>
    <d v="2022-01-10T00:00:00"/>
    <s v="14:48"/>
    <s v="1/037612"/>
    <s v="SEMAE 02"/>
    <s v="90"/>
    <s v="91"/>
    <s v="SEMAE 02"/>
    <s v="0"/>
    <s v="4"/>
    <x v="4"/>
    <x v="9"/>
    <s v="CH-700-RD"/>
    <s v="SANS OBJET"/>
    <s v="TIERCE"/>
    <n v="24740"/>
    <n v="18360"/>
    <n v="6380"/>
    <s v="D"/>
    <n v="2"/>
    <s v="CENTRE DE TRI CS"/>
    <s v="POLY-VALOR"/>
    <s v="BOULEVARD DE LA BOUVINERIE"/>
    <s v="49124 SAINT-BARTHELEMY D'ANJOU"/>
    <n v="0"/>
    <n v="2"/>
    <x v="0"/>
    <n v="6.38"/>
    <d v="1899-12-30T00:20:00"/>
    <x v="1"/>
  </r>
  <r>
    <n v="168863"/>
    <d v="2022-01-10T00:00:00"/>
    <s v="15:26"/>
    <s v="2/032545"/>
    <d v="2022-01-10T00:00:00"/>
    <s v="13:26"/>
    <s v="1/037608"/>
    <s v="GEODIS 5"/>
    <s v="01"/>
    <s v="72"/>
    <s v="GEODIS 5"/>
    <s v="6"/>
    <s v="0"/>
    <x v="2"/>
    <x v="13"/>
    <s v="DZ 736 WE"/>
    <s v="1.02/CARTONS SMURFIT SAILLAT"/>
    <s v="SANS OBJET"/>
    <n v="15420"/>
    <n v="43640"/>
    <n v="28220"/>
    <s v="D"/>
    <n v="2"/>
    <s v="CENTRE DE TRI CS"/>
    <s v="POLY-VALOR"/>
    <s v="BOULEVARD DE LA BOUVINERIE"/>
    <s v="49124 SAINT-BARTHELEMY D'ANJOU"/>
    <n v="0"/>
    <n v="2"/>
    <x v="0"/>
    <n v="28.22"/>
    <d v="1899-12-30T02:00:00"/>
    <x v="2"/>
  </r>
  <r>
    <n v="168867"/>
    <d v="2022-01-10T00:00:00"/>
    <s v="15:46"/>
    <s v="1/037618"/>
    <d v="2022-01-10T00:00:00"/>
    <s v="10:32"/>
    <s v="2/032505"/>
    <s v="BT 55"/>
    <s v="01"/>
    <s v="85"/>
    <s v="BT 55"/>
    <s v="1"/>
    <s v="0"/>
    <x v="2"/>
    <x v="4"/>
    <s v="FE-109-VA"/>
    <s v="BOUYER LEROUX"/>
    <s v="SANS OBJET"/>
    <n v="39840"/>
    <n v="22980"/>
    <n v="16860"/>
    <s v="D"/>
    <n v="2"/>
    <s v="CENTRE DE TRI CS"/>
    <s v="POLY-VALOR"/>
    <s v="BOULEVARD DE LA BOUVINERIE"/>
    <s v="49124 SAINT-BARTHELEMY D'ANJOU"/>
    <n v="0"/>
    <n v="2"/>
    <x v="0"/>
    <n v="16.86"/>
    <d v="1899-12-30T05:14:00"/>
    <x v="2"/>
  </r>
  <r>
    <n v="168868"/>
    <d v="2022-01-10T00:00:00"/>
    <s v="15:50"/>
    <s v="2/032548"/>
    <d v="2022-01-10T00:00:00"/>
    <s v="15:30"/>
    <s v="1/037616"/>
    <s v="VP19007 PAV ALM"/>
    <s v="01"/>
    <s v="22"/>
    <s v="VP 19007"/>
    <s v="0"/>
    <s v="0"/>
    <x v="2"/>
    <x v="2"/>
    <s v="EJ-252-BY"/>
    <s v="SANS OBJET"/>
    <s v="SANS OBJET"/>
    <n v="22500"/>
    <n v="17040"/>
    <n v="5460"/>
    <s v="D"/>
    <n v="2"/>
    <s v="CENTRE DE TRI CS"/>
    <s v="POLY-VALOR"/>
    <s v="BOULEVARD DE LA BOUVINERIE"/>
    <s v="49124 SAINT-BARTHELEMY D'ANJOU"/>
    <n v="70062"/>
    <n v="2"/>
    <x v="0"/>
    <n v="5.46"/>
    <d v="1899-12-30T00:20:00"/>
    <x v="1"/>
  </r>
  <r>
    <n v="168871"/>
    <d v="2022-01-10T00:00:00"/>
    <s v="16:35"/>
    <s v="2/032551"/>
    <d v="2022-01-10T00:00:00"/>
    <s v="16:20"/>
    <s v="1/037620"/>
    <s v="VP 3161 PAV ALM"/>
    <s v="01"/>
    <s v="22"/>
    <s v="VP 3161"/>
    <s v="0"/>
    <s v="0"/>
    <x v="2"/>
    <x v="2"/>
    <s v="AZ-825-SD"/>
    <s v="SANS OBJET"/>
    <s v="SANS OBJET"/>
    <n v="20420"/>
    <n v="18780"/>
    <n v="1640"/>
    <s v="D"/>
    <n v="2"/>
    <s v="CENTRE DE TRI CS"/>
    <s v="POLY-VALOR"/>
    <s v="BOULEVARD DE LA BOUVINERIE"/>
    <s v="49124 SAINT-BARTHELEMY D'ANJOU"/>
    <n v="83638"/>
    <n v="2"/>
    <x v="0"/>
    <n v="1.64"/>
    <d v="1899-12-30T00:15:00"/>
    <x v="1"/>
  </r>
  <r>
    <n v="168873"/>
    <d v="2022-01-10T00:00:00"/>
    <s v="17:07"/>
    <s v="2/032553"/>
    <d v="2022-01-10T00:00:00"/>
    <s v="14:15"/>
    <s v="1/037610"/>
    <s v="COOTRALIM"/>
    <s v="50"/>
    <s v="72"/>
    <s v="COOTRALIM"/>
    <s v="6"/>
    <s v="0"/>
    <x v="7"/>
    <x v="13"/>
    <s v="EL 330 HT"/>
    <s v="1.02/CARTONS SMURFIT SAILLAT"/>
    <s v="SANS OBJET"/>
    <n v="14860"/>
    <n v="40320"/>
    <n v="25460"/>
    <s v="D"/>
    <n v="2"/>
    <s v="CENTRE DE TRI CS"/>
    <s v="POLY-VALOR"/>
    <s v="BOULEVARD DE LA BOUVINERIE"/>
    <s v="49124 SAINT-BARTHELEMY D'ANJOU"/>
    <n v="0"/>
    <n v="2"/>
    <x v="0"/>
    <n v="25.46"/>
    <d v="1899-12-30T02:52:00"/>
    <x v="2"/>
  </r>
  <r>
    <n v="168878"/>
    <d v="2022-01-10T00:00:00"/>
    <s v="18:02"/>
    <s v="2/032558"/>
    <d v="2022-01-10T00:00:00"/>
    <s v="17:52"/>
    <s v="1/037627"/>
    <s v="SUEZ JML022"/>
    <s v="01"/>
    <s v="21"/>
    <s v="SUEZJML022"/>
    <s v="0"/>
    <s v="0"/>
    <x v="2"/>
    <x v="3"/>
    <s v="EK-512-VH"/>
    <s v="SANS OBJET"/>
    <s v="SANS OBJET"/>
    <n v="17540"/>
    <n v="14820"/>
    <n v="2720"/>
    <s v="D"/>
    <n v="2"/>
    <s v="CENTRE DE TRI CS"/>
    <s v="POLY-VALOR"/>
    <s v="BOULEVARD DE LA BOUVINERIE"/>
    <s v="49124 SAINT-BARTHELEMY D'ANJOU"/>
    <n v="83626"/>
    <n v="2"/>
    <x v="0"/>
    <n v="2.72"/>
    <d v="1899-12-30T00:10:00"/>
    <x v="1"/>
  </r>
  <r>
    <n v="168891"/>
    <d v="2022-01-10T00:00:00"/>
    <s v="19:02"/>
    <s v="2/032571"/>
    <d v="2022-01-10T00:00:00"/>
    <s v="18:45"/>
    <s v="1/037637"/>
    <s v="VP 3769 PAV ALM"/>
    <s v="01"/>
    <s v="22"/>
    <s v="VP 3769"/>
    <s v="0"/>
    <s v="0"/>
    <x v="2"/>
    <x v="2"/>
    <s v="FC-210-YQ"/>
    <s v="SANS OBJET"/>
    <s v="SANS OBJET"/>
    <n v="20120"/>
    <n v="17140"/>
    <n v="2980"/>
    <s v="D"/>
    <n v="2"/>
    <s v="CENTRE DE TRI CS"/>
    <s v="POLY-VALOR"/>
    <s v="BOULEVARD DE LA BOUVINERIE"/>
    <s v="49124 SAINT-BARTHELEMY D'ANJOU"/>
    <n v="95031"/>
    <n v="2"/>
    <x v="0"/>
    <n v="2.98"/>
    <d v="1899-12-30T00:17:00"/>
    <x v="1"/>
  </r>
  <r>
    <n v="168898"/>
    <d v="2022-01-11T00:00:00"/>
    <s v="07:23"/>
    <s v="2/032579"/>
    <d v="2022-01-11T00:00:00"/>
    <s v="06:55"/>
    <s v="1/037646"/>
    <s v="SEMAE 5"/>
    <s v="40"/>
    <s v="40"/>
    <s v="SEMAE 05"/>
    <s v="0"/>
    <s v="6"/>
    <x v="0"/>
    <x v="0"/>
    <s v="EK-656-JS"/>
    <s v="SANS OBJET"/>
    <s v="ST LAMBERT DES LEVEES Bellevue"/>
    <n v="32580"/>
    <n v="18480"/>
    <n v="14100"/>
    <s v="D"/>
    <n v="2"/>
    <s v="CENTRE DE TRI CS"/>
    <s v="POLY-VALOR"/>
    <s v="BOULEVARD DE LA BOUVINERIE"/>
    <s v="49124 SAINT-BARTHELEMY D'ANJOU"/>
    <n v="0"/>
    <n v="2"/>
    <x v="0"/>
    <n v="14.1"/>
    <d v="1899-12-30T00:28:00"/>
    <x v="0"/>
  </r>
  <r>
    <n v="168900"/>
    <d v="2022-01-11T00:00:00"/>
    <s v="07:36"/>
    <s v="2/032581"/>
    <d v="2022-01-11T00:00:00"/>
    <s v="06:57"/>
    <s v="2/032576"/>
    <s v="SEMAE 1"/>
    <s v="40"/>
    <s v="40"/>
    <s v="SEMAE 01"/>
    <s v="0"/>
    <s v="6"/>
    <x v="0"/>
    <x v="0"/>
    <s v="AS-759-HW"/>
    <s v="SANS OBJET"/>
    <s v="ST LAMBERT DES LEVEES Bellevue"/>
    <n v="17780"/>
    <n v="13200"/>
    <n v="4580"/>
    <s v="D"/>
    <n v="2"/>
    <s v="CENTRE DE TRI CS"/>
    <s v="POLY-VALOR"/>
    <s v="BOULEVARD DE LA BOUVINERIE"/>
    <s v="49124 SAINT-BARTHELEMY D'ANJOU"/>
    <n v="0"/>
    <n v="2"/>
    <x v="0"/>
    <n v="4.58"/>
    <d v="1899-12-30T00:39:00"/>
    <x v="0"/>
  </r>
  <r>
    <n v="168904"/>
    <d v="2022-01-11T00:00:00"/>
    <s v="08:07"/>
    <s v="2/032586"/>
    <d v="2022-01-11T00:00:00"/>
    <s v="07:19"/>
    <s v="1/037647"/>
    <s v="SMIPE 2"/>
    <s v="60"/>
    <s v="60"/>
    <s v="SMIPE 02"/>
    <s v="0"/>
    <s v="0"/>
    <x v="1"/>
    <x v="1"/>
    <s v="EH-383-DC"/>
    <s v="SANS OBJET"/>
    <s v="SANS OBJET"/>
    <n v="29800"/>
    <n v="22400"/>
    <n v="7400"/>
    <s v="D"/>
    <n v="2"/>
    <s v="CENTRE DE TRI CS"/>
    <s v="POLY-VALOR"/>
    <s v="BOULEVARD DE LA BOUVINERIE"/>
    <s v="49124 SAINT-BARTHELEMY D'ANJOU"/>
    <n v="0"/>
    <n v="2"/>
    <x v="0"/>
    <n v="7.4"/>
    <d v="1899-12-30T00:48:00"/>
    <x v="0"/>
  </r>
  <r>
    <n v="168905"/>
    <d v="2022-01-11T00:00:00"/>
    <s v="08:13"/>
    <s v="2/032587"/>
    <d v="2022-01-11T00:00:00"/>
    <s v="07:45"/>
    <s v="2/032584"/>
    <s v="SEMAE 1"/>
    <s v="40"/>
    <s v="40"/>
    <s v="SEMAE 01"/>
    <s v="0"/>
    <s v="6"/>
    <x v="0"/>
    <x v="0"/>
    <s v="AS-759-HW"/>
    <s v="SANS OBJET"/>
    <s v="ST LAMBERT DES LEVEES Bellevue"/>
    <n v="17820"/>
    <n v="13180"/>
    <n v="4640"/>
    <s v="D"/>
    <n v="2"/>
    <s v="CENTRE DE TRI CS"/>
    <s v="POLY-VALOR"/>
    <s v="BOULEVARD DE LA BOUVINERIE"/>
    <s v="49124 SAINT-BARTHELEMY D'ANJOU"/>
    <n v="0"/>
    <n v="2"/>
    <x v="0"/>
    <n v="4.6399999999999997"/>
    <d v="1899-12-30T00:28:00"/>
    <x v="0"/>
  </r>
  <r>
    <n v="168907"/>
    <d v="2022-01-11T00:00:00"/>
    <s v="08:46"/>
    <s v="2/032590"/>
    <d v="2022-01-11T00:00:00"/>
    <s v="08:37"/>
    <s v="1/037657"/>
    <s v="SUEZ JML019"/>
    <s v="01"/>
    <s v="21"/>
    <s v="SUEZJML019"/>
    <s v="0"/>
    <s v="0"/>
    <x v="2"/>
    <x v="3"/>
    <s v="EJ-503-DK"/>
    <s v="SANS OBJET"/>
    <s v="SANS OBJET"/>
    <n v="17040"/>
    <n v="14920"/>
    <n v="2120"/>
    <s v="D"/>
    <n v="2"/>
    <s v="CENTRE DE TRI CS"/>
    <s v="POLY-VALOR"/>
    <s v="BOULEVARD DE LA BOUVINERIE"/>
    <s v="49124 SAINT-BARTHELEMY D'ANJOU"/>
    <n v="83628"/>
    <n v="2"/>
    <x v="0"/>
    <n v="2.12"/>
    <d v="1899-12-30T00:09:00"/>
    <x v="1"/>
  </r>
  <r>
    <n v="168917"/>
    <d v="2022-01-11T00:00:00"/>
    <s v="09:44"/>
    <s v="2/032600"/>
    <d v="2022-01-11T00:00:00"/>
    <s v="09:38"/>
    <s v="1/037663"/>
    <s v="CC BV 09"/>
    <s v="35"/>
    <s v="35"/>
    <s v="CC BV 09"/>
    <s v="0"/>
    <s v="0"/>
    <x v="3"/>
    <x v="15"/>
    <s v="FX-848-CF"/>
    <s v="SANS OBJET"/>
    <s v="SANS OBJET"/>
    <n v="16320"/>
    <n v="12880"/>
    <n v="3440"/>
    <s v="D"/>
    <n v="2"/>
    <s v="CENTRE DE TRI CS"/>
    <s v="POLY-VALOR"/>
    <s v="BOULEVARD DE LA BOUVINERIE"/>
    <s v="49124 SAINT-BARTHELEMY D'ANJOU"/>
    <n v="0"/>
    <n v="2"/>
    <x v="0"/>
    <n v="3.44"/>
    <d v="1899-12-30T00:06:00"/>
    <x v="1"/>
  </r>
  <r>
    <n v="168918"/>
    <d v="2022-01-11T00:00:00"/>
    <s v="10:01"/>
    <s v="2/032601"/>
    <d v="2022-01-11T00:00:00"/>
    <s v="09:42"/>
    <s v="1/037664"/>
    <s v="SUEZ JML024"/>
    <s v="01"/>
    <s v="21"/>
    <s v="SUEZJML024"/>
    <s v="0"/>
    <s v="0"/>
    <x v="2"/>
    <x v="3"/>
    <s v="EL-322-KS"/>
    <s v="SANS OBJET"/>
    <s v="SANS OBJET"/>
    <n v="18600"/>
    <n v="15060"/>
    <n v="3540"/>
    <s v="D"/>
    <n v="2"/>
    <s v="CENTRE DE TRI CS"/>
    <s v="POLY-VALOR"/>
    <s v="BOULEVARD DE LA BOUVINERIE"/>
    <s v="49124 SAINT-BARTHELEMY D'ANJOU"/>
    <n v="83625"/>
    <n v="2"/>
    <x v="0"/>
    <n v="3.54"/>
    <d v="1899-12-30T00:19:00"/>
    <x v="1"/>
  </r>
  <r>
    <n v="168923"/>
    <d v="2022-01-11T00:00:00"/>
    <s v="10:43"/>
    <s v="2/032606"/>
    <d v="2022-01-11T00:00:00"/>
    <s v="10:21"/>
    <s v="1/037669"/>
    <s v="SUEZ NMP520"/>
    <s v="01"/>
    <s v="21"/>
    <s v="SUEZNMP520"/>
    <s v="0"/>
    <s v="0"/>
    <x v="2"/>
    <x v="3"/>
    <s v="CX-610-YK"/>
    <s v="SANS OBJET"/>
    <s v="SANS OBJET"/>
    <n v="14540"/>
    <n v="11680"/>
    <n v="2860"/>
    <s v="D"/>
    <n v="2"/>
    <s v="CENTRE DE TRI CS"/>
    <s v="POLY-VALOR"/>
    <s v="BOULEVARD DE LA BOUVINERIE"/>
    <s v="49124 SAINT-BARTHELEMY D'ANJOU"/>
    <n v="83621"/>
    <n v="2"/>
    <x v="0"/>
    <n v="2.86"/>
    <d v="1899-12-30T00:22:00"/>
    <x v="1"/>
  </r>
  <r>
    <n v="168924"/>
    <d v="2022-01-11T00:00:00"/>
    <s v="10:43"/>
    <s v="2/032607"/>
    <d v="2022-01-11T00:00:00"/>
    <s v="09:53"/>
    <s v="1/037665"/>
    <s v="VP 3161 PAV ALM"/>
    <s v="01"/>
    <s v="22"/>
    <s v="VP 3161"/>
    <s v="0"/>
    <s v="0"/>
    <x v="2"/>
    <x v="2"/>
    <s v="AZ-825-SD"/>
    <s v="SANS OBJET"/>
    <s v="SANS OBJET"/>
    <n v="20540"/>
    <n v="18740"/>
    <n v="1800"/>
    <s v="D"/>
    <n v="2"/>
    <s v="CENTRE DE TRI CS"/>
    <s v="POLY-VALOR"/>
    <s v="BOULEVARD DE LA BOUVINERIE"/>
    <s v="49124 SAINT-BARTHELEMY D'ANJOU"/>
    <n v="83638"/>
    <n v="2"/>
    <x v="0"/>
    <n v="1.8"/>
    <d v="1899-12-30T00:50:00"/>
    <x v="1"/>
  </r>
  <r>
    <n v="168932"/>
    <d v="2022-01-11T00:00:00"/>
    <s v="11:05"/>
    <s v="1/037684"/>
    <d v="2022-01-11T00:00:00"/>
    <s v="08:45"/>
    <s v="2/032589"/>
    <s v="SEMAE 1"/>
    <s v="70"/>
    <s v="85"/>
    <s v="SEMAE 01"/>
    <s v="2"/>
    <s v="0"/>
    <x v="4"/>
    <x v="4"/>
    <s v="AS-759-HW"/>
    <s v="SAVED"/>
    <s v="SANS OBJET"/>
    <n v="38060"/>
    <n v="22260"/>
    <n v="15800"/>
    <s v="D"/>
    <n v="2"/>
    <s v="CENTRE DE TRI CS"/>
    <s v="POLY-VALOR"/>
    <s v="BOULEVARD DE LA BOUVINERIE"/>
    <s v="49124 SAINT-BARTHELEMY D'ANJOU"/>
    <n v="0"/>
    <n v="2"/>
    <x v="0"/>
    <n v="15.8"/>
    <d v="1899-12-30T02:20:00"/>
    <x v="2"/>
  </r>
  <r>
    <n v="168938"/>
    <d v="2022-01-11T00:00:00"/>
    <s v="11:39"/>
    <s v="2/032620"/>
    <d v="2022-01-11T00:00:00"/>
    <s v="11:30"/>
    <s v="1/037689"/>
    <s v="SUEZ JML021"/>
    <s v="01"/>
    <s v="21"/>
    <s v="SUEZJML021"/>
    <s v="0"/>
    <s v="0"/>
    <x v="2"/>
    <x v="3"/>
    <s v="EK-186-EM"/>
    <s v="SANS OBJET"/>
    <s v="SANS OBJET"/>
    <n v="14380"/>
    <n v="12900"/>
    <n v="1480"/>
    <s v="D"/>
    <n v="2"/>
    <s v="CENTRE DE TRI CS"/>
    <s v="POLY-VALOR"/>
    <s v="BOULEVARD DE LA BOUVINERIE"/>
    <s v="49124 SAINT-BARTHELEMY D'ANJOU"/>
    <n v="64487"/>
    <n v="2"/>
    <x v="0"/>
    <n v="1.48"/>
    <d v="1899-12-30T00:09:00"/>
    <x v="1"/>
  </r>
  <r>
    <n v="168942"/>
    <d v="2022-01-11T00:00:00"/>
    <s v="11:55"/>
    <s v="2/032624"/>
    <d v="2022-01-11T00:00:00"/>
    <s v="11:32"/>
    <s v="1/037690"/>
    <s v="VP 3769 PAV ALM"/>
    <s v="01"/>
    <s v="22"/>
    <s v="VP 3769"/>
    <s v="0"/>
    <s v="0"/>
    <x v="2"/>
    <x v="2"/>
    <s v="FC-210-YQ"/>
    <s v="SANS OBJET"/>
    <s v="SANS OBJET"/>
    <n v="21700"/>
    <n v="17260"/>
    <n v="4440"/>
    <s v="D"/>
    <n v="2"/>
    <s v="CENTRE DE TRI CS"/>
    <s v="POLY-VALOR"/>
    <s v="BOULEVARD DE LA BOUVINERIE"/>
    <s v="49124 SAINT-BARTHELEMY D'ANJOU"/>
    <n v="95031"/>
    <n v="2"/>
    <x v="0"/>
    <n v="4.4400000000000004"/>
    <d v="1899-12-30T00:23:00"/>
    <x v="1"/>
  </r>
  <r>
    <n v="168944"/>
    <d v="2022-01-11T00:00:00"/>
    <s v="12:34"/>
    <s v="2/032626"/>
    <d v="2022-01-11T00:00:00"/>
    <s v="10:19"/>
    <s v="1/037668"/>
    <s v="ALLIANCE 3"/>
    <s v="01"/>
    <s v="74"/>
    <s v="ALLIANCE 3"/>
    <s v="19"/>
    <s v="0"/>
    <x v="2"/>
    <x v="11"/>
    <s v="DJ 830 GR"/>
    <s v="PET-C PLASTIPAK BEAUNE (21-FR)"/>
    <s v="SANS OBJET"/>
    <n v="15200"/>
    <n v="32200"/>
    <n v="17000"/>
    <s v="D"/>
    <n v="2"/>
    <s v="CENTRE DE TRI CS"/>
    <s v="POLY-VALOR"/>
    <s v="BOULEVARD DE LA BOUVINERIE"/>
    <s v="49124 SAINT-BARTHELEMY D'ANJOU"/>
    <n v="0"/>
    <n v="2"/>
    <x v="0"/>
    <n v="17"/>
    <d v="1899-12-30T02:15:00"/>
    <x v="2"/>
  </r>
  <r>
    <n v="169737"/>
    <d v="2022-01-11T00:00:00"/>
    <s v="12:41"/>
    <s v="0"/>
    <d v="2022-01-11T00:00:00"/>
    <s v="12:41"/>
    <s v="0"/>
    <s v="SEMAE 01"/>
    <s v="90"/>
    <s v="90"/>
    <s v="SEMAE 01"/>
    <s v="0"/>
    <s v="1"/>
    <x v="4"/>
    <x v="6"/>
    <s v="AS-759-HW"/>
    <s v="SANS OBJET"/>
    <s v="DOUE LA FONTAINE"/>
    <n v="35700"/>
    <n v="22220"/>
    <n v="13480"/>
    <s v="X"/>
    <n v="2"/>
    <s v="CENTRE DE TRI CS"/>
    <s v="POLY-VALOR"/>
    <s v="BOULEVARD DE LA BOUVINERIE"/>
    <s v="49124 SAINT-BARTHELEMY D'ANJOU"/>
    <n v="0"/>
    <n v="2"/>
    <x v="0"/>
    <n v="13.48"/>
    <d v="1899-12-30T00:00:00"/>
    <x v="0"/>
  </r>
  <r>
    <n v="169736"/>
    <d v="2022-01-11T00:00:00"/>
    <s v="12:41"/>
    <s v="0"/>
    <d v="2022-01-11T00:00:00"/>
    <s v="12:41"/>
    <s v="0"/>
    <s v="SEMAE 1"/>
    <s v="90"/>
    <s v="90"/>
    <s v="SEMAE 01"/>
    <s v="0"/>
    <s v="1"/>
    <x v="4"/>
    <x v="6"/>
    <s v="AS-759-HW"/>
    <s v="SANS OBJET"/>
    <s v="DOUE LA FONTAINE"/>
    <n v="35700"/>
    <n v="22220"/>
    <n v="13480"/>
    <s v="X"/>
    <n v="2"/>
    <s v="CENTRE DE TRI CS"/>
    <s v="POLY-VALOR"/>
    <s v="BOULEVARD DE LA BOUVINERIE"/>
    <s v="49124 SAINT-BARTHELEMY D'ANJOU"/>
    <n v="0"/>
    <n v="2"/>
    <x v="0"/>
    <n v="13.48"/>
    <d v="1899-12-30T00:00:00"/>
    <x v="0"/>
  </r>
  <r>
    <n v="168946"/>
    <d v="2022-01-11T00:00:00"/>
    <s v="13:27"/>
    <s v="2/032629"/>
    <d v="2022-01-11T00:00:00"/>
    <s v="13:05"/>
    <s v="1/037693"/>
    <s v="SEMAE 4"/>
    <s v="90"/>
    <s v="91"/>
    <s v="SEMAE 04"/>
    <s v="0"/>
    <s v="4"/>
    <x v="4"/>
    <x v="9"/>
    <s v="DE-983-WC"/>
    <s v="SANS OBJET"/>
    <s v="TIERCE"/>
    <n v="26520"/>
    <n v="17860"/>
    <n v="8660"/>
    <s v="D"/>
    <n v="2"/>
    <s v="CENTRE DE TRI CS"/>
    <s v="POLY-VALOR"/>
    <s v="BOULEVARD DE LA BOUVINERIE"/>
    <s v="49124 SAINT-BARTHELEMY D'ANJOU"/>
    <n v="0"/>
    <n v="2"/>
    <x v="0"/>
    <n v="8.66"/>
    <d v="1899-12-30T00:22:00"/>
    <x v="1"/>
  </r>
  <r>
    <n v="168947"/>
    <d v="2022-01-11T00:00:00"/>
    <s v="13:31"/>
    <s v="2/032630"/>
    <d v="2022-01-11T00:00:00"/>
    <s v="10:56"/>
    <s v="1/037681"/>
    <s v="LOGISTIQUE"/>
    <s v="01"/>
    <s v="72"/>
    <s v="LOGISTIQUE"/>
    <s v="6"/>
    <s v="0"/>
    <x v="2"/>
    <x v="13"/>
    <s v="DN 001 BC"/>
    <s v="1.02/CARTONS SMURFIT SAILLAT"/>
    <s v="SANS OBJET"/>
    <n v="14900"/>
    <n v="41940"/>
    <n v="27040"/>
    <s v="D"/>
    <n v="2"/>
    <s v="CENTRE DE TRI CS"/>
    <s v="POLY-VALOR"/>
    <s v="BOULEVARD DE LA BOUVINERIE"/>
    <s v="49124 SAINT-BARTHELEMY D'ANJOU"/>
    <n v="0"/>
    <n v="2"/>
    <x v="0"/>
    <n v="27.04"/>
    <d v="1899-12-30T02:35:00"/>
    <x v="2"/>
  </r>
  <r>
    <n v="168950"/>
    <d v="2022-01-11T00:00:00"/>
    <s v="14:09"/>
    <s v="2/032633"/>
    <d v="2022-01-11T00:00:00"/>
    <s v="14:01"/>
    <s v="1/037698"/>
    <s v="SUEZ JML019"/>
    <s v="01"/>
    <s v="21"/>
    <s v="SUEZJML019"/>
    <s v="0"/>
    <s v="0"/>
    <x v="2"/>
    <x v="3"/>
    <s v="EJ-503-DK"/>
    <s v="SANS OBJET"/>
    <s v="SANS OBJET"/>
    <n v="18800"/>
    <n v="14900"/>
    <n v="3900"/>
    <s v="D"/>
    <n v="2"/>
    <s v="CENTRE DE TRI CS"/>
    <s v="POLY-VALOR"/>
    <s v="BOULEVARD DE LA BOUVINERIE"/>
    <s v="49124 SAINT-BARTHELEMY D'ANJOU"/>
    <n v="83628"/>
    <n v="2"/>
    <x v="0"/>
    <n v="3.9"/>
    <d v="1899-12-30T00:08:00"/>
    <x v="1"/>
  </r>
  <r>
    <n v="168954"/>
    <d v="2022-01-11T00:00:00"/>
    <s v="14:29"/>
    <s v="2/032637"/>
    <d v="2022-01-11T00:00:00"/>
    <s v="14:06"/>
    <s v="1/037700"/>
    <s v="VP19007 PAV ALM"/>
    <s v="01"/>
    <s v="22"/>
    <s v="VP 19007"/>
    <s v="0"/>
    <s v="0"/>
    <x v="2"/>
    <x v="2"/>
    <s v="EJ-252-BY"/>
    <s v="SANS OBJET"/>
    <s v="SANS OBJET"/>
    <n v="21780"/>
    <n v="16980"/>
    <n v="4800"/>
    <s v="D"/>
    <n v="2"/>
    <s v="CENTRE DE TRI CS"/>
    <s v="POLY-VALOR"/>
    <s v="BOULEVARD DE LA BOUVINERIE"/>
    <s v="49124 SAINT-BARTHELEMY D'ANJOU"/>
    <n v="70062"/>
    <n v="2"/>
    <x v="0"/>
    <n v="4.8"/>
    <d v="1899-12-30T00:23:00"/>
    <x v="1"/>
  </r>
  <r>
    <n v="168955"/>
    <d v="2022-01-11T00:00:00"/>
    <s v="14:45"/>
    <s v="2/032638"/>
    <d v="2022-01-11T00:00:00"/>
    <s v="14:04"/>
    <s v="1/037699"/>
    <s v="CC BV 01"/>
    <s v="35"/>
    <s v="36"/>
    <s v="CC BV 01"/>
    <s v="0"/>
    <s v="0"/>
    <x v="3"/>
    <x v="5"/>
    <s v="AC-913-KM"/>
    <s v="SANS OBJET"/>
    <s v="SANS OBJET"/>
    <n v="14980"/>
    <n v="13960"/>
    <n v="1020"/>
    <s v="D"/>
    <n v="2"/>
    <s v="CENTRE DE TRI CS"/>
    <s v="POLY-VALOR"/>
    <s v="BOULEVARD DE LA BOUVINERIE"/>
    <s v="49124 SAINT-BARTHELEMY D'ANJOU"/>
    <n v="0"/>
    <n v="2"/>
    <x v="0"/>
    <n v="1.02"/>
    <d v="1899-12-30T00:41:00"/>
    <x v="3"/>
  </r>
  <r>
    <n v="168964"/>
    <d v="2022-01-11T00:00:00"/>
    <s v="16:21"/>
    <s v="2/032644"/>
    <d v="2022-01-11T00:00:00"/>
    <s v="16:02"/>
    <s v="1/037709"/>
    <s v="VP 3161 PAV ALM"/>
    <s v="01"/>
    <s v="22"/>
    <s v="VP 3161"/>
    <s v="0"/>
    <s v="0"/>
    <x v="2"/>
    <x v="2"/>
    <s v="AZ-825-SD"/>
    <s v="SANS OBJET"/>
    <s v="SANS OBJET"/>
    <n v="21120"/>
    <n v="18800"/>
    <n v="2320"/>
    <s v="D"/>
    <n v="2"/>
    <s v="CENTRE DE TRI CS"/>
    <s v="POLY-VALOR"/>
    <s v="BOULEVARD DE LA BOUVINERIE"/>
    <s v="49124 SAINT-BARTHELEMY D'ANJOU"/>
    <n v="83638"/>
    <n v="2"/>
    <x v="0"/>
    <n v="2.3199999999999998"/>
    <d v="1899-12-30T00:19:00"/>
    <x v="1"/>
  </r>
  <r>
    <n v="168970"/>
    <d v="2022-01-11T00:00:00"/>
    <s v="16:55"/>
    <s v="2/032648"/>
    <d v="2022-01-11T00:00:00"/>
    <s v="16:46"/>
    <s v="1/037713"/>
    <s v="SUEZ JM0027"/>
    <s v="01"/>
    <s v="21"/>
    <s v="SUEZJM0027"/>
    <s v="0"/>
    <s v="0"/>
    <x v="2"/>
    <x v="3"/>
    <s v="BF-553-XA"/>
    <s v="SANS OBJET"/>
    <s v="SANS OBJET"/>
    <n v="15220"/>
    <n v="12780"/>
    <n v="2440"/>
    <s v="D"/>
    <n v="2"/>
    <s v="CENTRE DE TRI CS"/>
    <s v="POLY-VALOR"/>
    <s v="BOULEVARD DE LA BOUVINERIE"/>
    <s v="49124 SAINT-BARTHELEMY D'ANJOU"/>
    <n v="64488"/>
    <n v="2"/>
    <x v="0"/>
    <n v="2.44"/>
    <d v="1899-12-30T00:09:00"/>
    <x v="1"/>
  </r>
  <r>
    <n v="168974"/>
    <d v="2022-01-11T00:00:00"/>
    <s v="17:42"/>
    <s v="2/032652"/>
    <d v="2022-01-11T00:00:00"/>
    <s v="17:35"/>
    <s v="1/037718"/>
    <s v="SUEZ JML019"/>
    <s v="01"/>
    <s v="21"/>
    <s v="SUEZJML019"/>
    <s v="0"/>
    <s v="0"/>
    <x v="2"/>
    <x v="3"/>
    <s v="EJ-503-DK"/>
    <s v="SANS OBJET"/>
    <s v="SANS OBJET"/>
    <n v="16720"/>
    <n v="14860"/>
    <n v="1860"/>
    <s v="D"/>
    <n v="2"/>
    <s v="CENTRE DE TRI CS"/>
    <s v="POLY-VALOR"/>
    <s v="BOULEVARD DE LA BOUVINERIE"/>
    <s v="49124 SAINT-BARTHELEMY D'ANJOU"/>
    <n v="83628"/>
    <n v="2"/>
    <x v="0"/>
    <n v="1.86"/>
    <d v="1899-12-30T00:07:00"/>
    <x v="1"/>
  </r>
  <r>
    <n v="168977"/>
    <d v="2022-01-11T00:00:00"/>
    <s v="17:49"/>
    <s v="2/032655"/>
    <d v="2022-01-11T00:00:00"/>
    <s v="17:36"/>
    <s v="1/037719"/>
    <s v="SUEZ JML024"/>
    <s v="01"/>
    <s v="21"/>
    <s v="SUEZJML024"/>
    <s v="0"/>
    <s v="0"/>
    <x v="2"/>
    <x v="3"/>
    <s v="EL-322-KS"/>
    <s v="SANS OBJET"/>
    <s v="SANS OBJET"/>
    <n v="17040"/>
    <n v="15000"/>
    <n v="2040"/>
    <s v="D"/>
    <n v="2"/>
    <s v="CENTRE DE TRI CS"/>
    <s v="POLY-VALOR"/>
    <s v="BOULEVARD DE LA BOUVINERIE"/>
    <s v="49124 SAINT-BARTHELEMY D'ANJOU"/>
    <n v="83625"/>
    <n v="2"/>
    <x v="0"/>
    <n v="2.04"/>
    <d v="1899-12-30T00:13:00"/>
    <x v="1"/>
  </r>
  <r>
    <n v="168988"/>
    <d v="2022-01-11T00:00:00"/>
    <s v="19:04"/>
    <s v="2/032666"/>
    <d v="2022-01-11T00:00:00"/>
    <s v="18:48"/>
    <s v="1/037731"/>
    <s v="VP 3769 PAV ALM"/>
    <s v="01"/>
    <s v="22"/>
    <s v="VP 3769"/>
    <s v="0"/>
    <s v="0"/>
    <x v="2"/>
    <x v="2"/>
    <s v="FC-210-YQ"/>
    <s v="SANS OBJET"/>
    <s v="SANS OBJET"/>
    <n v="21720"/>
    <n v="17180"/>
    <n v="4540"/>
    <s v="D"/>
    <n v="2"/>
    <s v="CENTRE DE TRI CS"/>
    <s v="POLY-VALOR"/>
    <s v="BOULEVARD DE LA BOUVINERIE"/>
    <s v="49124 SAINT-BARTHELEMY D'ANJOU"/>
    <n v="95031"/>
    <n v="2"/>
    <x v="0"/>
    <n v="4.54"/>
    <d v="1899-12-30T00:16:00"/>
    <x v="1"/>
  </r>
  <r>
    <n v="168996"/>
    <d v="2022-01-12T00:00:00"/>
    <s v="07:38"/>
    <s v="2/032674"/>
    <d v="2022-01-12T00:00:00"/>
    <s v="07:03"/>
    <s v="1/037737"/>
    <s v="SEMAE 4"/>
    <s v="90"/>
    <s v="90"/>
    <s v="SEMAE 04"/>
    <s v="0"/>
    <s v="1"/>
    <x v="4"/>
    <x v="6"/>
    <s v="DE-983-WC"/>
    <s v="SANS OBJET"/>
    <s v="DOUE LA FONTAINE"/>
    <n v="25580"/>
    <n v="17800"/>
    <n v="7780"/>
    <s v="D"/>
    <n v="2"/>
    <s v="CENTRE DE TRI CS"/>
    <s v="POLY-VALOR"/>
    <s v="BOULEVARD DE LA BOUVINERIE"/>
    <s v="49124 SAINT-BARTHELEMY D'ANJOU"/>
    <n v="0"/>
    <n v="2"/>
    <x v="0"/>
    <n v="7.78"/>
    <d v="1899-12-30T00:35:00"/>
    <x v="0"/>
  </r>
  <r>
    <n v="168997"/>
    <d v="2022-01-12T00:00:00"/>
    <s v="07:55"/>
    <s v="2/032676"/>
    <d v="2022-01-12T00:00:00"/>
    <s v="07:47"/>
    <s v="1/037740"/>
    <s v="ALM R150"/>
    <s v="01"/>
    <s v="20"/>
    <s v="ALM R150"/>
    <s v="0"/>
    <s v="0"/>
    <x v="2"/>
    <x v="14"/>
    <s v="DX-274-PY"/>
    <s v="SANS OBJET"/>
    <s v="SANS OBJET"/>
    <n v="14460"/>
    <n v="11700"/>
    <n v="2760"/>
    <s v="D"/>
    <n v="2"/>
    <s v="CENTRE DE TRI CS"/>
    <s v="POLY-VALOR"/>
    <s v="BOULEVARD DE LA BOUVINERIE"/>
    <s v="49124 SAINT-BARTHELEMY D'ANJOU"/>
    <n v="89412"/>
    <n v="2"/>
    <x v="0"/>
    <n v="2.76"/>
    <d v="1899-12-30T00:08:00"/>
    <x v="1"/>
  </r>
  <r>
    <n v="168999"/>
    <d v="2022-01-12T00:00:00"/>
    <s v="08:31"/>
    <s v="2/032678"/>
    <d v="2022-01-12T00:00:00"/>
    <s v="08:24"/>
    <s v="1/037742"/>
    <s v="ALM R157"/>
    <s v="01"/>
    <s v="20"/>
    <s v="ALM R157"/>
    <s v="0"/>
    <s v="0"/>
    <x v="2"/>
    <x v="14"/>
    <s v="ED-425-YE"/>
    <s v="SANS OBJET"/>
    <s v="SANS OBJET"/>
    <n v="14780"/>
    <n v="11840"/>
    <n v="2940"/>
    <s v="D"/>
    <n v="2"/>
    <s v="CENTRE DE TRI CS"/>
    <s v="POLY-VALOR"/>
    <s v="BOULEVARD DE LA BOUVINERIE"/>
    <s v="49124 SAINT-BARTHELEMY D'ANJOU"/>
    <n v="60050"/>
    <n v="2"/>
    <x v="0"/>
    <n v="2.94"/>
    <d v="1899-12-30T00:07:00"/>
    <x v="1"/>
  </r>
  <r>
    <n v="169000"/>
    <d v="2022-01-12T00:00:00"/>
    <s v="08:40"/>
    <s v="2/032679"/>
    <d v="2022-01-12T00:00:00"/>
    <s v="08:33"/>
    <s v="1/037743"/>
    <s v="ALM 141"/>
    <s v="01"/>
    <s v="20"/>
    <s v="ALM 141"/>
    <s v="0"/>
    <s v="0"/>
    <x v="2"/>
    <x v="14"/>
    <s v="BG-640-SG"/>
    <s v="SANS OBJET"/>
    <s v="SANS OBJET"/>
    <n v="18320"/>
    <n v="15180"/>
    <n v="3140"/>
    <s v="D"/>
    <n v="2"/>
    <s v="CENTRE DE TRI CS"/>
    <s v="POLY-VALOR"/>
    <s v="BOULEVARD DE LA BOUVINERIE"/>
    <s v="49124 SAINT-BARTHELEMY D'ANJOU"/>
    <n v="60058"/>
    <n v="2"/>
    <x v="0"/>
    <n v="3.14"/>
    <d v="1899-12-30T00:07:00"/>
    <x v="1"/>
  </r>
  <r>
    <n v="169001"/>
    <d v="2022-01-12T00:00:00"/>
    <s v="08:57"/>
    <s v="2/032680"/>
    <d v="2022-01-12T00:00:00"/>
    <s v="08:52"/>
    <s v="1/037744"/>
    <s v="ALM R171"/>
    <s v="01"/>
    <s v="20"/>
    <s v="ALM R171"/>
    <s v="0"/>
    <s v="0"/>
    <x v="2"/>
    <x v="14"/>
    <s v="FS-792-KB"/>
    <s v="SANS OBJET"/>
    <s v="SANS OBJET"/>
    <n v="15300"/>
    <n v="11640"/>
    <n v="3660"/>
    <s v="D"/>
    <n v="2"/>
    <s v="CENTRE DE TRI CS"/>
    <s v="POLY-VALOR"/>
    <s v="BOULEVARD DE LA BOUVINERIE"/>
    <s v="49124 SAINT-BARTHELEMY D'ANJOU"/>
    <n v="83220"/>
    <n v="2"/>
    <x v="0"/>
    <n v="3.66"/>
    <d v="1899-12-30T00:05:00"/>
    <x v="1"/>
  </r>
  <r>
    <n v="169002"/>
    <d v="2022-01-12T00:00:00"/>
    <s v="09:00"/>
    <s v="2/032681"/>
    <d v="2022-01-12T00:00:00"/>
    <s v="08:52"/>
    <s v="1/037745"/>
    <s v="ALM R159"/>
    <s v="01"/>
    <s v="20"/>
    <s v="ALM R159"/>
    <s v="0"/>
    <s v="0"/>
    <x v="2"/>
    <x v="14"/>
    <s v="ER-567-BS"/>
    <s v="SANS OBJET"/>
    <s v="SANS OBJET"/>
    <n v="15300"/>
    <n v="11500"/>
    <n v="3800"/>
    <s v="D"/>
    <n v="2"/>
    <s v="CENTRE DE TRI CS"/>
    <s v="POLY-VALOR"/>
    <s v="BOULEVARD DE LA BOUVINERIE"/>
    <s v="49124 SAINT-BARTHELEMY D'ANJOU"/>
    <n v="60052"/>
    <n v="2"/>
    <x v="0"/>
    <n v="3.8"/>
    <d v="1899-12-30T00:08:00"/>
    <x v="1"/>
  </r>
  <r>
    <n v="169003"/>
    <d v="2022-01-12T00:00:00"/>
    <s v="09:02"/>
    <s v="2/032682"/>
    <d v="2022-01-12T00:00:00"/>
    <s v="08:54"/>
    <s v="1/037746"/>
    <s v="ALM R151"/>
    <s v="01"/>
    <s v="20"/>
    <s v="ALM R151"/>
    <s v="0"/>
    <s v="0"/>
    <x v="2"/>
    <x v="14"/>
    <s v="DX-358-PY"/>
    <s v="SANS OBJET"/>
    <s v="SANS OBJET"/>
    <n v="15600"/>
    <n v="11760"/>
    <n v="3840"/>
    <s v="D"/>
    <n v="2"/>
    <s v="CENTRE DE TRI CS"/>
    <s v="POLY-VALOR"/>
    <s v="BOULEVARD DE LA BOUVINERIE"/>
    <s v="49124 SAINT-BARTHELEMY D'ANJOU"/>
    <n v="89410"/>
    <n v="2"/>
    <x v="0"/>
    <n v="3.84"/>
    <d v="1899-12-30T00:08:00"/>
    <x v="1"/>
  </r>
  <r>
    <n v="169004"/>
    <d v="2022-01-12T00:00:00"/>
    <s v="09:12"/>
    <s v="2/032683"/>
    <d v="2022-01-12T00:00:00"/>
    <s v="09:02"/>
    <s v="1/037748"/>
    <s v="ALM R167"/>
    <s v="01"/>
    <s v="20"/>
    <s v="ALM R167"/>
    <s v="0"/>
    <s v="0"/>
    <x v="2"/>
    <x v="14"/>
    <s v="EZ-278-VW"/>
    <s v="SANS OBJET"/>
    <s v="SANS OBJET"/>
    <n v="8040"/>
    <n v="6380"/>
    <n v="1660"/>
    <s v="D"/>
    <n v="2"/>
    <s v="CENTRE DE TRI CS"/>
    <s v="POLY-VALOR"/>
    <s v="BOULEVARD DE LA BOUVINERIE"/>
    <s v="49124 SAINT-BARTHELEMY D'ANJOU"/>
    <n v="93890"/>
    <n v="2"/>
    <x v="0"/>
    <n v="1.66"/>
    <d v="1899-12-30T00:10:00"/>
    <x v="1"/>
  </r>
  <r>
    <n v="169006"/>
    <d v="2022-01-12T00:00:00"/>
    <s v="09:24"/>
    <s v="2/032685"/>
    <d v="2022-01-12T00:00:00"/>
    <s v="09:01"/>
    <s v="1/037747"/>
    <s v="SEMAE 4"/>
    <s v="90"/>
    <s v="91"/>
    <s v="SEMAE 04"/>
    <s v="0"/>
    <s v="4"/>
    <x v="4"/>
    <x v="9"/>
    <s v="DE-983-WC"/>
    <s v="SANS OBJET"/>
    <s v="TIERCE"/>
    <n v="25280"/>
    <n v="17780"/>
    <n v="7500"/>
    <s v="D"/>
    <n v="2"/>
    <s v="CENTRE DE TRI CS"/>
    <s v="POLY-VALOR"/>
    <s v="BOULEVARD DE LA BOUVINERIE"/>
    <s v="49124 SAINT-BARTHELEMY D'ANJOU"/>
    <n v="0"/>
    <n v="2"/>
    <x v="0"/>
    <n v="7.5"/>
    <d v="1899-12-30T00:23:00"/>
    <x v="1"/>
  </r>
  <r>
    <n v="169007"/>
    <d v="2022-01-12T00:00:00"/>
    <s v="09:27"/>
    <s v="2/032686"/>
    <d v="2022-01-12T00:00:00"/>
    <s v="09:18"/>
    <s v="1/037753"/>
    <s v="ALM R172"/>
    <s v="01"/>
    <s v="20"/>
    <s v="ALM R172"/>
    <s v="0"/>
    <s v="0"/>
    <x v="2"/>
    <x v="14"/>
    <s v="FS-980-KB"/>
    <s v="SANS OBJET"/>
    <s v="SANS OBJET"/>
    <n v="15200"/>
    <n v="11500"/>
    <n v="3700"/>
    <s v="D"/>
    <n v="2"/>
    <s v="CENTRE DE TRI CS"/>
    <s v="POLY-VALOR"/>
    <s v="BOULEVARD DE LA BOUVINERIE"/>
    <s v="49124 SAINT-BARTHELEMY D'ANJOU"/>
    <n v="83219"/>
    <n v="2"/>
    <x v="0"/>
    <n v="3.7"/>
    <d v="1899-12-30T00:09:00"/>
    <x v="1"/>
  </r>
  <r>
    <n v="169011"/>
    <d v="2022-01-12T00:00:00"/>
    <s v="10:00"/>
    <s v="2/032690"/>
    <d v="2022-01-12T00:00:00"/>
    <s v="09:49"/>
    <s v="1/037755"/>
    <s v="AT METIER"/>
    <s v="01"/>
    <s v="20"/>
    <s v="AT METIER"/>
    <s v="0"/>
    <s v="0"/>
    <x v="2"/>
    <x v="14"/>
    <s v="EL-091-LA"/>
    <s v="SANS OBJET"/>
    <s v="SANS OBJET"/>
    <n v="2860"/>
    <n v="2600"/>
    <n v="260"/>
    <s v="D"/>
    <n v="2"/>
    <s v="CENTRE DE TRI CS"/>
    <s v="POLY-VALOR"/>
    <s v="BOULEVARD DE LA BOUVINERIE"/>
    <s v="49124 SAINT-BARTHELEMY D'ANJOU"/>
    <n v="64489"/>
    <n v="2"/>
    <x v="0"/>
    <n v="0.26"/>
    <d v="1899-12-30T00:11:00"/>
    <x v="1"/>
  </r>
  <r>
    <n v="169013"/>
    <d v="2022-01-12T00:00:00"/>
    <s v="10:14"/>
    <s v="2/032692"/>
    <d v="2022-01-12T00:00:00"/>
    <s v="10:08"/>
    <s v="1/037757"/>
    <s v="ALM R167"/>
    <s v="01"/>
    <s v="20"/>
    <s v="ALM R167"/>
    <s v="0"/>
    <s v="0"/>
    <x v="2"/>
    <x v="14"/>
    <s v="EZ-278-VW"/>
    <s v="SANS OBJET"/>
    <s v="SANS OBJET"/>
    <n v="6520"/>
    <n v="6380"/>
    <n v="140"/>
    <s v="D"/>
    <n v="2"/>
    <s v="CENTRE DE TRI CS"/>
    <s v="POLY-VALOR"/>
    <s v="BOULEVARD DE LA BOUVINERIE"/>
    <s v="49124 SAINT-BARTHELEMY D'ANJOU"/>
    <n v="93890"/>
    <n v="2"/>
    <x v="0"/>
    <n v="0.14000000000000001"/>
    <d v="1899-12-30T00:06:00"/>
    <x v="1"/>
  </r>
  <r>
    <n v="169015"/>
    <d v="2022-01-12T00:00:00"/>
    <s v="10:45"/>
    <s v="2/032694"/>
    <d v="2022-01-12T00:00:00"/>
    <s v="10:31"/>
    <s v="1/037758"/>
    <s v="VP19007 PAV ALM"/>
    <s v="01"/>
    <s v="22"/>
    <s v="VP 19007"/>
    <s v="0"/>
    <s v="0"/>
    <x v="2"/>
    <x v="2"/>
    <s v="EJ-252-BY"/>
    <s v="SANS OBJET"/>
    <s v="SANS OBJET"/>
    <n v="21820"/>
    <n v="17020"/>
    <n v="4800"/>
    <s v="D"/>
    <n v="2"/>
    <s v="CENTRE DE TRI CS"/>
    <s v="POLY-VALOR"/>
    <s v="BOULEVARD DE LA BOUVINERIE"/>
    <s v="49124 SAINT-BARTHELEMY D'ANJOU"/>
    <n v="70062"/>
    <n v="2"/>
    <x v="0"/>
    <n v="4.8"/>
    <d v="1899-12-30T00:14:00"/>
    <x v="1"/>
  </r>
  <r>
    <n v="169016"/>
    <d v="2022-01-12T00:00:00"/>
    <s v="10:54"/>
    <s v="2/032695"/>
    <d v="2022-01-12T00:00:00"/>
    <s v="10:45"/>
    <s v="1/037760"/>
    <s v="ALM R157"/>
    <s v="01"/>
    <s v="20"/>
    <s v="ALM R157"/>
    <s v="0"/>
    <s v="0"/>
    <x v="2"/>
    <x v="14"/>
    <s v="ED-425-YE"/>
    <s v="SANS OBJET"/>
    <s v="SANS OBJET"/>
    <n v="13220"/>
    <n v="11720"/>
    <n v="1500"/>
    <s v="D"/>
    <n v="2"/>
    <s v="CENTRE DE TRI CS"/>
    <s v="POLY-VALOR"/>
    <s v="BOULEVARD DE LA BOUVINERIE"/>
    <s v="49124 SAINT-BARTHELEMY D'ANJOU"/>
    <n v="60050"/>
    <n v="2"/>
    <x v="0"/>
    <n v="1.5"/>
    <d v="1899-12-30T00:09:00"/>
    <x v="1"/>
  </r>
  <r>
    <n v="169018"/>
    <d v="2022-01-12T00:00:00"/>
    <s v="11:02"/>
    <s v="2/032697"/>
    <d v="2022-01-12T00:00:00"/>
    <s v="10:43"/>
    <s v="1/037759"/>
    <s v="VP 3769 PAV ALM"/>
    <s v="01"/>
    <s v="22"/>
    <s v="VP 3769"/>
    <s v="0"/>
    <s v="0"/>
    <x v="2"/>
    <x v="2"/>
    <s v="FC-210-YQ"/>
    <s v="SANS OBJET"/>
    <s v="SANS OBJET"/>
    <n v="21720"/>
    <n v="17460"/>
    <n v="4260"/>
    <s v="D"/>
    <n v="2"/>
    <s v="CENTRE DE TRI CS"/>
    <s v="POLY-VALOR"/>
    <s v="BOULEVARD DE LA BOUVINERIE"/>
    <s v="49124 SAINT-BARTHELEMY D'ANJOU"/>
    <n v="95031"/>
    <n v="2"/>
    <x v="0"/>
    <n v="4.26"/>
    <d v="1899-12-30T00:19:00"/>
    <x v="1"/>
  </r>
  <r>
    <n v="169019"/>
    <d v="2022-01-12T00:00:00"/>
    <s v="11:05"/>
    <s v="2/032698"/>
    <d v="2022-01-12T00:00:00"/>
    <s v="10:51"/>
    <s v="1/037763"/>
    <s v="ALM 141"/>
    <s v="01"/>
    <s v="20"/>
    <s v="ALM 141"/>
    <s v="0"/>
    <s v="0"/>
    <x v="2"/>
    <x v="14"/>
    <s v="BG-640-SG"/>
    <s v="SANS OBJET"/>
    <s v="SANS OBJET"/>
    <n v="17160"/>
    <n v="15180"/>
    <n v="1980"/>
    <s v="D"/>
    <n v="2"/>
    <s v="CENTRE DE TRI CS"/>
    <s v="POLY-VALOR"/>
    <s v="BOULEVARD DE LA BOUVINERIE"/>
    <s v="49124 SAINT-BARTHELEMY D'ANJOU"/>
    <n v="60058"/>
    <n v="2"/>
    <x v="0"/>
    <n v="1.98"/>
    <d v="1899-12-30T00:14:00"/>
    <x v="1"/>
  </r>
  <r>
    <n v="169021"/>
    <d v="2022-01-12T00:00:00"/>
    <s v="11:08"/>
    <s v="2/032700"/>
    <d v="2022-01-12T00:00:00"/>
    <s v="10:47"/>
    <s v="1/037762"/>
    <s v="VP 3161 PAV ALM"/>
    <s v="01"/>
    <s v="22"/>
    <s v="VP 3161"/>
    <s v="0"/>
    <s v="0"/>
    <x v="2"/>
    <x v="2"/>
    <s v="AZ-825-SD"/>
    <s v="SANS OBJET"/>
    <s v="SANS OBJET"/>
    <n v="20720"/>
    <n v="18820"/>
    <n v="1900"/>
    <s v="D"/>
    <n v="2"/>
    <s v="CENTRE DE TRI CS"/>
    <s v="POLY-VALOR"/>
    <s v="BOULEVARD DE LA BOUVINERIE"/>
    <s v="49124 SAINT-BARTHELEMY D'ANJOU"/>
    <n v="83638"/>
    <n v="2"/>
    <x v="0"/>
    <n v="1.9"/>
    <d v="1899-12-30T00:21:00"/>
    <x v="1"/>
  </r>
  <r>
    <n v="169022"/>
    <d v="2022-01-12T00:00:00"/>
    <s v="11:08"/>
    <s v="1/037770"/>
    <d v="2022-01-12T00:00:00"/>
    <s v="07:51"/>
    <s v="2/032675"/>
    <s v="BT 54"/>
    <s v="01"/>
    <s v="85"/>
    <s v="BT 54"/>
    <s v="1"/>
    <s v="0"/>
    <x v="2"/>
    <x v="4"/>
    <s v="FD-859-RH"/>
    <s v="BOUYER LEROUX"/>
    <s v="SANS OBJET"/>
    <n v="37860"/>
    <n v="22980"/>
    <n v="14880"/>
    <s v="D"/>
    <n v="2"/>
    <s v="CENTRE DE TRI CS"/>
    <s v="POLY-VALOR"/>
    <s v="BOULEVARD DE LA BOUVINERIE"/>
    <s v="49124 SAINT-BARTHELEMY D'ANJOU"/>
    <n v="0"/>
    <n v="2"/>
    <x v="0"/>
    <n v="14.88"/>
    <d v="1899-12-30T03:17:00"/>
    <x v="2"/>
  </r>
  <r>
    <n v="169023"/>
    <d v="2022-01-12T00:00:00"/>
    <s v="11:13"/>
    <s v="2/032701"/>
    <d v="2022-01-12T00:00:00"/>
    <s v="10:55"/>
    <s v="1/037764"/>
    <s v="AT METIER"/>
    <s v="01"/>
    <s v="20"/>
    <s v="AT METIER"/>
    <s v="0"/>
    <s v="0"/>
    <x v="2"/>
    <x v="14"/>
    <s v="EL-091-LA"/>
    <s v="SANS OBJET"/>
    <s v="SANS OBJET"/>
    <n v="2860"/>
    <n v="2600"/>
    <n v="260"/>
    <s v="D"/>
    <n v="2"/>
    <s v="CENTRE DE TRI CS"/>
    <s v="POLY-VALOR"/>
    <s v="BOULEVARD DE LA BOUVINERIE"/>
    <s v="49124 SAINT-BARTHELEMY D'ANJOU"/>
    <n v="64489"/>
    <n v="2"/>
    <x v="0"/>
    <n v="0.26"/>
    <d v="1899-12-30T00:18:00"/>
    <x v="1"/>
  </r>
  <r>
    <n v="169024"/>
    <d v="2022-01-12T00:00:00"/>
    <s v="11:16"/>
    <s v="2/032702"/>
    <d v="2022-01-12T00:00:00"/>
    <s v="10:56"/>
    <s v="1/037766"/>
    <s v="ALM R174"/>
    <s v="01"/>
    <s v="20"/>
    <s v="ALM R174"/>
    <s v="0"/>
    <s v="0"/>
    <x v="2"/>
    <x v="14"/>
    <s v="FR-950-FH"/>
    <s v="SANS OBJET"/>
    <s v="SANS OBJET"/>
    <n v="21060"/>
    <n v="14900"/>
    <n v="6160"/>
    <s v="D"/>
    <n v="2"/>
    <s v="CENTRE DE TRI CS"/>
    <s v="POLY-VALOR"/>
    <s v="BOULEVARD DE LA BOUVINERIE"/>
    <s v="49124 SAINT-BARTHELEMY D'ANJOU"/>
    <n v="83217"/>
    <n v="2"/>
    <x v="0"/>
    <n v="6.16"/>
    <d v="1899-12-30T00:20:00"/>
    <x v="1"/>
  </r>
  <r>
    <n v="169025"/>
    <d v="2022-01-12T00:00:00"/>
    <s v="11:18"/>
    <s v="2/032703"/>
    <d v="2022-01-12T00:00:00"/>
    <s v="10:57"/>
    <s v="1/037767"/>
    <s v="ALM R150"/>
    <s v="01"/>
    <s v="20"/>
    <s v="ALM R150"/>
    <s v="0"/>
    <s v="0"/>
    <x v="2"/>
    <x v="14"/>
    <s v="DX-274-PY"/>
    <s v="SANS OBJET"/>
    <s v="SANS OBJET"/>
    <n v="13980"/>
    <n v="11700"/>
    <n v="2280"/>
    <s v="D"/>
    <n v="2"/>
    <s v="CENTRE DE TRI CS"/>
    <s v="POLY-VALOR"/>
    <s v="BOULEVARD DE LA BOUVINERIE"/>
    <s v="49124 SAINT-BARTHELEMY D'ANJOU"/>
    <n v="89412"/>
    <n v="2"/>
    <x v="0"/>
    <n v="2.2799999999999998"/>
    <d v="1899-12-30T00:21:00"/>
    <x v="1"/>
  </r>
  <r>
    <n v="169028"/>
    <d v="2022-01-12T00:00:00"/>
    <s v="11:25"/>
    <s v="2/032706"/>
    <d v="2022-01-12T00:00:00"/>
    <s v="11:01"/>
    <s v="1/037768"/>
    <s v="ALM R173"/>
    <s v="01"/>
    <s v="20"/>
    <s v="ALM R173"/>
    <s v="0"/>
    <s v="0"/>
    <x v="2"/>
    <x v="14"/>
    <s v="FQ-664-WE"/>
    <s v="SANS OBJET"/>
    <s v="SANS OBJET"/>
    <n v="21180"/>
    <n v="14960"/>
    <n v="6220"/>
    <s v="D"/>
    <n v="2"/>
    <s v="CENTRE DE TRI CS"/>
    <s v="POLY-VALOR"/>
    <s v="BOULEVARD DE LA BOUVINERIE"/>
    <s v="49124 SAINT-BARTHELEMY D'ANJOU"/>
    <n v="83218"/>
    <n v="2"/>
    <x v="0"/>
    <n v="6.22"/>
    <d v="1899-12-30T00:24:00"/>
    <x v="1"/>
  </r>
  <r>
    <n v="169029"/>
    <d v="2022-01-12T00:00:00"/>
    <s v="11:26"/>
    <s v="2/032707"/>
    <d v="2022-01-12T00:00:00"/>
    <s v="11:07"/>
    <s v="1/037769"/>
    <s v="SUEZ JM0027"/>
    <s v="01"/>
    <s v="21"/>
    <s v="SUEZJM0027"/>
    <s v="0"/>
    <s v="0"/>
    <x v="2"/>
    <x v="3"/>
    <s v="BF-553-XA"/>
    <s v="SANS OBJET"/>
    <s v="SANS OBJET"/>
    <n v="16860"/>
    <n v="12860"/>
    <n v="4000"/>
    <s v="D"/>
    <n v="2"/>
    <s v="CENTRE DE TRI CS"/>
    <s v="POLY-VALOR"/>
    <s v="BOULEVARD DE LA BOUVINERIE"/>
    <s v="49124 SAINT-BARTHELEMY D'ANJOU"/>
    <n v="64488"/>
    <n v="2"/>
    <x v="0"/>
    <n v="4"/>
    <d v="1899-12-30T00:19:00"/>
    <x v="1"/>
  </r>
  <r>
    <n v="169030"/>
    <d v="2022-01-12T00:00:00"/>
    <s v="11:31"/>
    <s v="2/032708"/>
    <d v="2022-01-12T00:00:00"/>
    <s v="11:10"/>
    <s v="1/037771"/>
    <s v="ALM R159"/>
    <s v="01"/>
    <s v="20"/>
    <s v="ALM R159"/>
    <s v="0"/>
    <s v="0"/>
    <x v="2"/>
    <x v="14"/>
    <s v="ER-567-BS"/>
    <s v="SANS OBJET"/>
    <s v="SANS OBJET"/>
    <n v="12960"/>
    <n v="11500"/>
    <n v="1460"/>
    <s v="D"/>
    <n v="2"/>
    <s v="CENTRE DE TRI CS"/>
    <s v="POLY-VALOR"/>
    <s v="BOULEVARD DE LA BOUVINERIE"/>
    <s v="49124 SAINT-BARTHELEMY D'ANJOU"/>
    <n v="60052"/>
    <n v="2"/>
    <x v="0"/>
    <n v="1.46"/>
    <d v="1899-12-30T00:21:00"/>
    <x v="1"/>
  </r>
  <r>
    <n v="169031"/>
    <d v="2022-01-12T00:00:00"/>
    <s v="11:34"/>
    <s v="2/032709"/>
    <d v="2022-01-12T00:00:00"/>
    <s v="11:11"/>
    <s v="1/037772"/>
    <s v="SUEZ JML024"/>
    <s v="01"/>
    <s v="21"/>
    <s v="SUEZJML024"/>
    <s v="0"/>
    <s v="0"/>
    <x v="2"/>
    <x v="3"/>
    <s v="EL-322-KS"/>
    <s v="SANS OBJET"/>
    <s v="SANS OBJET"/>
    <n v="19420"/>
    <n v="14940"/>
    <n v="4480"/>
    <s v="D"/>
    <n v="2"/>
    <s v="CENTRE DE TRI CS"/>
    <s v="POLY-VALOR"/>
    <s v="BOULEVARD DE LA BOUVINERIE"/>
    <s v="49124 SAINT-BARTHELEMY D'ANJOU"/>
    <n v="83625"/>
    <n v="2"/>
    <x v="0"/>
    <n v="4.4800000000000004"/>
    <d v="1899-12-30T00:23:00"/>
    <x v="1"/>
  </r>
  <r>
    <n v="169032"/>
    <d v="2022-01-12T00:00:00"/>
    <s v="11:37"/>
    <s v="2/032710"/>
    <d v="2022-01-12T00:00:00"/>
    <s v="11:19"/>
    <s v="1/037775"/>
    <s v="ALM R160"/>
    <s v="01"/>
    <s v="20"/>
    <s v="ALM R160"/>
    <s v="0"/>
    <s v="0"/>
    <x v="2"/>
    <x v="14"/>
    <s v="EJ-729-BH"/>
    <s v="SANS OBJET"/>
    <s v="SANS OBJET"/>
    <n v="18800"/>
    <n v="14640"/>
    <n v="4160"/>
    <s v="D"/>
    <n v="2"/>
    <s v="CENTRE DE TRI CS"/>
    <s v="POLY-VALOR"/>
    <s v="BOULEVARD DE LA BOUVINERIE"/>
    <s v="49124 SAINT-BARTHELEMY D'ANJOU"/>
    <n v="60053"/>
    <n v="2"/>
    <x v="0"/>
    <n v="4.16"/>
    <d v="1899-12-30T00:18:00"/>
    <x v="1"/>
  </r>
  <r>
    <n v="169033"/>
    <d v="2022-01-12T00:00:00"/>
    <s v="11:43"/>
    <s v="2/032711"/>
    <d v="2022-01-12T00:00:00"/>
    <s v="11:20"/>
    <s v="1/037776"/>
    <s v="ALM R163"/>
    <s v="01"/>
    <s v="20"/>
    <s v="ALM R163"/>
    <s v="0"/>
    <s v="0"/>
    <x v="2"/>
    <x v="14"/>
    <s v="EP-050-YS"/>
    <s v="SANS OBJET"/>
    <s v="SANS OBJET"/>
    <n v="18280"/>
    <n v="14560"/>
    <n v="3720"/>
    <s v="D"/>
    <n v="2"/>
    <s v="CENTRE DE TRI CS"/>
    <s v="POLY-VALOR"/>
    <s v="BOULEVARD DE LA BOUVINERIE"/>
    <s v="49124 SAINT-BARTHELEMY D'ANJOU"/>
    <n v="60056"/>
    <n v="2"/>
    <x v="0"/>
    <n v="3.72"/>
    <d v="1899-12-30T00:23:00"/>
    <x v="1"/>
  </r>
  <r>
    <n v="169035"/>
    <d v="2022-01-12T00:00:00"/>
    <s v="11:54"/>
    <s v="2/032714"/>
    <d v="2022-01-12T00:00:00"/>
    <s v="11:21"/>
    <s v="1/037777"/>
    <s v="ALM R161"/>
    <s v="01"/>
    <s v="20"/>
    <s v="ALM R161"/>
    <s v="0"/>
    <s v="0"/>
    <x v="2"/>
    <x v="14"/>
    <s v="EM-078-FZ"/>
    <s v="SANS OBJET"/>
    <s v="SANS OBJET"/>
    <n v="17740"/>
    <n v="14580"/>
    <n v="3160"/>
    <s v="D"/>
    <n v="2"/>
    <s v="CENTRE DE TRI CS"/>
    <s v="POLY-VALOR"/>
    <s v="BOULEVARD DE LA BOUVINERIE"/>
    <s v="49124 SAINT-BARTHELEMY D'ANJOU"/>
    <n v="60054"/>
    <n v="2"/>
    <x v="0"/>
    <n v="3.16"/>
    <d v="1899-12-30T00:33:00"/>
    <x v="1"/>
  </r>
  <r>
    <n v="169036"/>
    <d v="2022-01-12T00:00:00"/>
    <s v="11:55"/>
    <s v="2/032715"/>
    <d v="2022-01-12T00:00:00"/>
    <s v="11:21"/>
    <s v="1/037778"/>
    <s v="ALM R153"/>
    <s v="01"/>
    <s v="20"/>
    <s v="ALM R153"/>
    <s v="0"/>
    <s v="0"/>
    <x v="2"/>
    <x v="14"/>
    <s v="DX-540-PY"/>
    <s v="SANS OBJET"/>
    <s v="SANS OBJET"/>
    <n v="15740"/>
    <n v="11820"/>
    <n v="3920"/>
    <s v="D"/>
    <n v="2"/>
    <s v="CENTRE DE TRI CS"/>
    <s v="POLY-VALOR"/>
    <s v="BOULEVARD DE LA BOUVINERIE"/>
    <s v="49124 SAINT-BARTHELEMY D'ANJOU"/>
    <n v="50222"/>
    <n v="2"/>
    <x v="0"/>
    <n v="3.92"/>
    <d v="1899-12-30T00:34:00"/>
    <x v="1"/>
  </r>
  <r>
    <n v="169037"/>
    <d v="2022-01-12T00:00:00"/>
    <s v="11:58"/>
    <s v="2/032716"/>
    <d v="2022-01-12T00:00:00"/>
    <s v="11:22"/>
    <s v="1/037779"/>
    <s v="ALM R172"/>
    <s v="01"/>
    <s v="20"/>
    <s v="ALM R172"/>
    <s v="0"/>
    <s v="0"/>
    <x v="2"/>
    <x v="14"/>
    <s v="FS-980-KB"/>
    <s v="SANS OBJET"/>
    <s v="SANS OBJET"/>
    <n v="13380"/>
    <n v="11640"/>
    <n v="1740"/>
    <s v="D"/>
    <n v="2"/>
    <s v="CENTRE DE TRI CS"/>
    <s v="POLY-VALOR"/>
    <s v="BOULEVARD DE LA BOUVINERIE"/>
    <s v="49124 SAINT-BARTHELEMY D'ANJOU"/>
    <n v="83219"/>
    <n v="2"/>
    <x v="0"/>
    <n v="1.74"/>
    <d v="1899-12-30T00:36:00"/>
    <x v="1"/>
  </r>
  <r>
    <n v="169038"/>
    <d v="2022-01-12T00:00:00"/>
    <s v="12:00"/>
    <s v="2/032717"/>
    <d v="2022-01-12T00:00:00"/>
    <s v="11:23"/>
    <s v="1/037780"/>
    <s v="ALM R151"/>
    <s v="01"/>
    <s v="20"/>
    <s v="ALM R151"/>
    <s v="0"/>
    <s v="0"/>
    <x v="2"/>
    <x v="14"/>
    <s v="DX-358-PY"/>
    <s v="SANS OBJET"/>
    <s v="SANS OBJET"/>
    <n v="13260"/>
    <n v="11660"/>
    <n v="1600"/>
    <s v="D"/>
    <n v="2"/>
    <s v="CENTRE DE TRI CS"/>
    <s v="POLY-VALOR"/>
    <s v="BOULEVARD DE LA BOUVINERIE"/>
    <s v="49124 SAINT-BARTHELEMY D'ANJOU"/>
    <n v="89410"/>
    <n v="2"/>
    <x v="0"/>
    <n v="1.6"/>
    <d v="1899-12-30T00:37:00"/>
    <x v="1"/>
  </r>
  <r>
    <n v="169039"/>
    <d v="2022-01-12T00:00:00"/>
    <s v="12:07"/>
    <s v="2/032718"/>
    <d v="2022-01-12T00:00:00"/>
    <s v="11:24"/>
    <s v="1/037781"/>
    <s v="SUEZ JML022"/>
    <s v="01"/>
    <s v="21"/>
    <s v="SUEZJML022"/>
    <s v="0"/>
    <s v="0"/>
    <x v="2"/>
    <x v="3"/>
    <s v="EK-512-VH"/>
    <s v="SANS OBJET"/>
    <s v="SANS OBJET"/>
    <n v="18100"/>
    <n v="14840"/>
    <n v="3260"/>
    <s v="D"/>
    <n v="2"/>
    <s v="CENTRE DE TRI CS"/>
    <s v="POLY-VALOR"/>
    <s v="BOULEVARD DE LA BOUVINERIE"/>
    <s v="49124 SAINT-BARTHELEMY D'ANJOU"/>
    <n v="83626"/>
    <n v="2"/>
    <x v="0"/>
    <n v="3.26"/>
    <d v="1899-12-30T00:43:00"/>
    <x v="1"/>
  </r>
  <r>
    <n v="169040"/>
    <d v="2022-01-12T00:00:00"/>
    <s v="12:08"/>
    <s v="2/032719"/>
    <d v="2022-01-12T00:00:00"/>
    <s v="11:26"/>
    <s v="1/037782"/>
    <s v="ALM R171"/>
    <s v="01"/>
    <s v="20"/>
    <s v="ALM R171"/>
    <s v="0"/>
    <s v="0"/>
    <x v="2"/>
    <x v="14"/>
    <s v="FS-792-KB"/>
    <s v="SANS OBJET"/>
    <s v="SANS OBJET"/>
    <n v="13700"/>
    <n v="11460"/>
    <n v="2240"/>
    <s v="D"/>
    <n v="2"/>
    <s v="CENTRE DE TRI CS"/>
    <s v="POLY-VALOR"/>
    <s v="BOULEVARD DE LA BOUVINERIE"/>
    <s v="49124 SAINT-BARTHELEMY D'ANJOU"/>
    <n v="83220"/>
    <n v="2"/>
    <x v="0"/>
    <n v="2.2400000000000002"/>
    <d v="1899-12-30T00:42:00"/>
    <x v="1"/>
  </r>
  <r>
    <n v="170584"/>
    <d v="2022-01-12T00:00:00"/>
    <s v="13:00"/>
    <s v="0"/>
    <d v="2022-01-12T00:00:00"/>
    <s v="13:00"/>
    <s v="0"/>
    <s v="VP 3662"/>
    <s v="90"/>
    <s v="90"/>
    <s v="VP 3662"/>
    <s v="0"/>
    <s v="0"/>
    <x v="4"/>
    <x v="6"/>
    <s v="DR-373-SQ"/>
    <s v="SANS OBJET"/>
    <s v="SANS OBJET"/>
    <n v="19680"/>
    <n v="17900"/>
    <n v="1780"/>
    <s v="X"/>
    <n v="2"/>
    <s v="CENTRE DE TRI CS"/>
    <s v="POLY-VALOR"/>
    <s v="BOULEVARD DE LA BOUVINERIE"/>
    <s v="49124 SAINT-BARTHELEMY D'ANJOU"/>
    <n v="0"/>
    <n v="2"/>
    <x v="0"/>
    <n v="1.78"/>
    <d v="1899-12-30T00:00:00"/>
    <x v="0"/>
  </r>
  <r>
    <n v="169044"/>
    <d v="2022-01-12T00:00:00"/>
    <s v="13:41"/>
    <s v="2/032723"/>
    <d v="2022-01-12T00:00:00"/>
    <s v="13:29"/>
    <s v="1/037791"/>
    <s v="CC BV 08"/>
    <s v="35"/>
    <s v="35"/>
    <s v="CC BV 08"/>
    <s v="0"/>
    <s v="0"/>
    <x v="3"/>
    <x v="15"/>
    <s v="FS-047-FH"/>
    <s v="SANS OBJET"/>
    <s v="SANS OBJET"/>
    <n v="19500"/>
    <n v="14080"/>
    <n v="5420"/>
    <s v="D"/>
    <n v="2"/>
    <s v="CENTRE DE TRI CS"/>
    <s v="POLY-VALOR"/>
    <s v="BOULEVARD DE LA BOUVINERIE"/>
    <s v="49124 SAINT-BARTHELEMY D'ANJOU"/>
    <n v="0"/>
    <n v="2"/>
    <x v="0"/>
    <n v="5.42"/>
    <d v="1899-12-30T00:12:00"/>
    <x v="1"/>
  </r>
  <r>
    <n v="169046"/>
    <d v="2022-01-12T00:00:00"/>
    <s v="14:00"/>
    <s v="2/032725"/>
    <d v="2022-01-12T00:00:00"/>
    <s v="13:50"/>
    <s v="1/037792"/>
    <s v="CC BV 03"/>
    <s v="35"/>
    <s v="35"/>
    <s v="CC BV 03"/>
    <s v="0"/>
    <s v="0"/>
    <x v="3"/>
    <x v="15"/>
    <s v="CG-284-KA"/>
    <s v="SANS OBJET"/>
    <s v="SANS OBJET"/>
    <n v="19920"/>
    <n v="14520"/>
    <n v="5400"/>
    <s v="D"/>
    <n v="2"/>
    <s v="CENTRE DE TRI CS"/>
    <s v="POLY-VALOR"/>
    <s v="BOULEVARD DE LA BOUVINERIE"/>
    <s v="49124 SAINT-BARTHELEMY D'ANJOU"/>
    <n v="0"/>
    <n v="2"/>
    <x v="0"/>
    <n v="5.4"/>
    <d v="1899-12-30T00:10:00"/>
    <x v="1"/>
  </r>
  <r>
    <n v="169053"/>
    <d v="2022-01-12T00:00:00"/>
    <s v="15:32"/>
    <s v="2/032732"/>
    <d v="2022-01-12T00:00:00"/>
    <s v="11:57"/>
    <s v="1/037786"/>
    <s v="ALM 143"/>
    <s v="01"/>
    <s v="20"/>
    <s v="ALM 143"/>
    <s v="0"/>
    <s v="0"/>
    <x v="2"/>
    <x v="14"/>
    <s v="CN-741-YE"/>
    <s v="SANS OBJET"/>
    <s v="SANS OBJET"/>
    <n v="11540"/>
    <n v="10740"/>
    <n v="800"/>
    <s v="D"/>
    <n v="2"/>
    <s v="CENTRE DE TRI CS"/>
    <s v="POLY-VALOR"/>
    <s v="BOULEVARD DE LA BOUVINERIE"/>
    <s v="49124 SAINT-BARTHELEMY D'ANJOU"/>
    <n v="60061"/>
    <n v="2"/>
    <x v="0"/>
    <n v="0.8"/>
    <d v="1899-12-30T03:35:00"/>
    <x v="1"/>
  </r>
  <r>
    <n v="169055"/>
    <d v="2022-01-12T00:00:00"/>
    <s v="15:55"/>
    <s v="2/032734"/>
    <d v="2022-01-12T00:00:00"/>
    <s v="15:15"/>
    <s v="1/037797"/>
    <s v="PAPREC 12"/>
    <s v="90"/>
    <s v="90"/>
    <s v="PAPREC 12"/>
    <s v="0"/>
    <s v="5"/>
    <x v="4"/>
    <x v="6"/>
    <s v="DV-711-BX"/>
    <s v="SANS OBJET"/>
    <s v="MONTJEAN SUR LOIRE"/>
    <n v="27960"/>
    <n v="22480"/>
    <n v="5480"/>
    <s v="D"/>
    <n v="2"/>
    <s v="CENTRE DE TRI CS"/>
    <s v="POLY-VALOR"/>
    <s v="BOULEVARD DE LA BOUVINERIE"/>
    <s v="49124 SAINT-BARTHELEMY D'ANJOU"/>
    <n v="0"/>
    <n v="2"/>
    <x v="0"/>
    <n v="5.48"/>
    <d v="1899-12-30T00:40:00"/>
    <x v="0"/>
  </r>
  <r>
    <n v="169056"/>
    <d v="2022-01-12T00:00:00"/>
    <s v="16:03"/>
    <s v="1/037800"/>
    <d v="2022-01-12T00:00:00"/>
    <s v="11:46"/>
    <s v="2/032712"/>
    <s v="BT 54"/>
    <s v="01"/>
    <s v="85"/>
    <s v="BT 54"/>
    <s v="1"/>
    <s v="0"/>
    <x v="2"/>
    <x v="4"/>
    <s v="FD-859-RH"/>
    <s v="BOUYER LEROUX"/>
    <s v="SANS OBJET"/>
    <n v="35000"/>
    <n v="22940"/>
    <n v="12060"/>
    <s v="D"/>
    <n v="2"/>
    <s v="CENTRE DE TRI CS"/>
    <s v="POLY-VALOR"/>
    <s v="BOULEVARD DE LA BOUVINERIE"/>
    <s v="49124 SAINT-BARTHELEMY D'ANJOU"/>
    <n v="0"/>
    <n v="2"/>
    <x v="0"/>
    <n v="12.06"/>
    <d v="1899-12-30T04:17:00"/>
    <x v="2"/>
  </r>
  <r>
    <n v="169057"/>
    <d v="2022-01-12T00:00:00"/>
    <s v="16:19"/>
    <s v="0"/>
    <d v="2022-01-12T00:00:00"/>
    <s v="16:19"/>
    <s v="0"/>
    <s v="COQUELLE 1"/>
    <s v="01"/>
    <s v="70"/>
    <s v="COQUELLE 1"/>
    <s v="4"/>
    <s v="0"/>
    <x v="2"/>
    <x v="7"/>
    <s v="DF 349 NK"/>
    <s v="1.11 - NORSKE GOLBEY (F)"/>
    <s v="SANS OBJET"/>
    <n v="15540"/>
    <n v="34800"/>
    <n v="19260"/>
    <s v="X"/>
    <n v="2"/>
    <s v="CENTRE DE TRI CS"/>
    <s v="POLY-VALOR"/>
    <s v="BOULEVARD DE LA BOUVINERIE"/>
    <s v="49124 SAINT-BARTHELEMY D'ANJOU"/>
    <n v="0"/>
    <n v="2"/>
    <x v="0"/>
    <n v="19.260000000000002"/>
    <d v="1899-12-30T00:00:00"/>
    <x v="2"/>
  </r>
  <r>
    <n v="169058"/>
    <d v="2022-01-12T00:00:00"/>
    <s v="16:27"/>
    <s v="2/032735"/>
    <d v="2022-01-12T00:00:00"/>
    <s v="16:10"/>
    <s v="1/037801"/>
    <s v="AT METIER"/>
    <s v="01"/>
    <s v="20"/>
    <s v="AT METIER"/>
    <s v="0"/>
    <s v="0"/>
    <x v="2"/>
    <x v="14"/>
    <s v="EL-091-LA"/>
    <s v="SANS OBJET"/>
    <s v="SANS OBJET"/>
    <n v="2740"/>
    <n v="2580"/>
    <n v="160"/>
    <s v="D"/>
    <n v="2"/>
    <s v="CENTRE DE TRI CS"/>
    <s v="POLY-VALOR"/>
    <s v="BOULEVARD DE LA BOUVINERIE"/>
    <s v="49124 SAINT-BARTHELEMY D'ANJOU"/>
    <n v="64489"/>
    <n v="2"/>
    <x v="0"/>
    <n v="0.16"/>
    <d v="1899-12-30T00:17:00"/>
    <x v="1"/>
  </r>
  <r>
    <n v="169059"/>
    <d v="2022-01-12T00:00:00"/>
    <s v="16:33"/>
    <s v="2/032736"/>
    <d v="2022-01-12T00:00:00"/>
    <s v="16:17"/>
    <s v="1/037802"/>
    <s v="VP 3161 PAV ALM"/>
    <s v="01"/>
    <s v="22"/>
    <s v="VP 3161"/>
    <s v="0"/>
    <s v="0"/>
    <x v="2"/>
    <x v="2"/>
    <s v="AZ-825-SD"/>
    <s v="SANS OBJET"/>
    <s v="SANS OBJET"/>
    <n v="20420"/>
    <n v="18780"/>
    <n v="1640"/>
    <s v="D"/>
    <n v="2"/>
    <s v="CENTRE DE TRI CS"/>
    <s v="POLY-VALOR"/>
    <s v="BOULEVARD DE LA BOUVINERIE"/>
    <s v="49124 SAINT-BARTHELEMY D'ANJOU"/>
    <n v="83638"/>
    <n v="2"/>
    <x v="0"/>
    <n v="1.64"/>
    <d v="1899-12-30T00:16:00"/>
    <x v="1"/>
  </r>
  <r>
    <n v="169061"/>
    <d v="2022-01-12T00:00:00"/>
    <s v="16:46"/>
    <s v="2/032738"/>
    <d v="2022-01-12T00:00:00"/>
    <s v="16:38"/>
    <s v="1/037804"/>
    <s v="ALM R172"/>
    <s v="01"/>
    <s v="20"/>
    <s v="ALM R172"/>
    <s v="0"/>
    <s v="0"/>
    <x v="2"/>
    <x v="14"/>
    <s v="FS-980-KB"/>
    <s v="SANS OBJET"/>
    <s v="SANS OBJET"/>
    <n v="14540"/>
    <n v="11500"/>
    <n v="3040"/>
    <s v="D"/>
    <n v="2"/>
    <s v="CENTRE DE TRI CS"/>
    <s v="POLY-VALOR"/>
    <s v="BOULEVARD DE LA BOUVINERIE"/>
    <s v="49124 SAINT-BARTHELEMY D'ANJOU"/>
    <n v="83219"/>
    <n v="2"/>
    <x v="0"/>
    <n v="3.04"/>
    <d v="1899-12-30T00:08:00"/>
    <x v="1"/>
  </r>
  <r>
    <n v="169068"/>
    <d v="2022-01-12T00:00:00"/>
    <s v="18:01"/>
    <s v="2/032745"/>
    <d v="2022-01-12T00:00:00"/>
    <s v="17:52"/>
    <s v="1/037811"/>
    <s v="ALM R161"/>
    <s v="01"/>
    <s v="20"/>
    <s v="ALM R161"/>
    <s v="0"/>
    <s v="0"/>
    <x v="2"/>
    <x v="14"/>
    <s v="EM-078-FZ"/>
    <s v="SANS OBJET"/>
    <s v="SANS OBJET"/>
    <n v="17200"/>
    <n v="14580"/>
    <n v="2620"/>
    <s v="D"/>
    <n v="2"/>
    <s v="CENTRE DE TRI CS"/>
    <s v="POLY-VALOR"/>
    <s v="BOULEVARD DE LA BOUVINERIE"/>
    <s v="49124 SAINT-BARTHELEMY D'ANJOU"/>
    <n v="60054"/>
    <n v="2"/>
    <x v="0"/>
    <n v="2.62"/>
    <d v="1899-12-30T00:09:00"/>
    <x v="1"/>
  </r>
  <r>
    <n v="169070"/>
    <d v="2022-01-12T00:00:00"/>
    <s v="18:08"/>
    <s v="2/032747"/>
    <d v="2022-01-12T00:00:00"/>
    <s v="17:53"/>
    <s v="1/037812"/>
    <s v="ALM R160"/>
    <s v="01"/>
    <s v="20"/>
    <s v="ALM R160"/>
    <s v="0"/>
    <s v="0"/>
    <x v="2"/>
    <x v="14"/>
    <s v="EJ-729-BH"/>
    <s v="SANS OBJET"/>
    <s v="SANS OBJET"/>
    <n v="17140"/>
    <n v="14580"/>
    <n v="2560"/>
    <s v="D"/>
    <n v="2"/>
    <s v="CENTRE DE TRI CS"/>
    <s v="POLY-VALOR"/>
    <s v="BOULEVARD DE LA BOUVINERIE"/>
    <s v="49124 SAINT-BARTHELEMY D'ANJOU"/>
    <n v="60053"/>
    <n v="2"/>
    <x v="0"/>
    <n v="2.56"/>
    <d v="1899-12-30T00:15:00"/>
    <x v="1"/>
  </r>
  <r>
    <n v="169071"/>
    <d v="2022-01-12T00:00:00"/>
    <s v="18:22"/>
    <s v="2/032748"/>
    <d v="2022-01-12T00:00:00"/>
    <s v="18:08"/>
    <s v="1/037814"/>
    <s v="SUEZ JML024"/>
    <s v="01"/>
    <s v="21"/>
    <s v="SUEZJML024"/>
    <s v="0"/>
    <s v="0"/>
    <x v="2"/>
    <x v="3"/>
    <s v="EL-322-KS"/>
    <s v="SANS OBJET"/>
    <s v="SANS OBJET"/>
    <n v="18380"/>
    <n v="14900"/>
    <n v="3480"/>
    <s v="D"/>
    <n v="2"/>
    <s v="CENTRE DE TRI CS"/>
    <s v="POLY-VALOR"/>
    <s v="BOULEVARD DE LA BOUVINERIE"/>
    <s v="49124 SAINT-BARTHELEMY D'ANJOU"/>
    <n v="83625"/>
    <n v="2"/>
    <x v="0"/>
    <n v="3.48"/>
    <d v="1899-12-30T00:14:00"/>
    <x v="1"/>
  </r>
  <r>
    <n v="169073"/>
    <d v="2022-01-12T00:00:00"/>
    <s v="18:30"/>
    <s v="2/032750"/>
    <d v="2022-01-12T00:00:00"/>
    <s v="18:24"/>
    <s v="1/037816"/>
    <s v="ALM R163"/>
    <s v="01"/>
    <s v="20"/>
    <s v="ALM R163"/>
    <s v="0"/>
    <s v="0"/>
    <x v="2"/>
    <x v="14"/>
    <s v="EP-050-YS"/>
    <s v="SANS OBJET"/>
    <s v="SANS OBJET"/>
    <n v="17460"/>
    <n v="14520"/>
    <n v="2940"/>
    <s v="D"/>
    <n v="2"/>
    <s v="CENTRE DE TRI CS"/>
    <s v="POLY-VALOR"/>
    <s v="BOULEVARD DE LA BOUVINERIE"/>
    <s v="49124 SAINT-BARTHELEMY D'ANJOU"/>
    <n v="60056"/>
    <n v="2"/>
    <x v="0"/>
    <n v="2.94"/>
    <d v="1899-12-30T00:06:00"/>
    <x v="1"/>
  </r>
  <r>
    <n v="169074"/>
    <d v="2022-01-12T00:00:00"/>
    <s v="18:32"/>
    <s v="2/032751"/>
    <d v="2022-01-12T00:00:00"/>
    <s v="18:18"/>
    <s v="1/037815"/>
    <s v="ALM 141"/>
    <s v="01"/>
    <s v="20"/>
    <s v="ALM 141"/>
    <s v="0"/>
    <s v="0"/>
    <x v="2"/>
    <x v="14"/>
    <s v="BG-640-SG"/>
    <s v="SANS OBJET"/>
    <s v="SANS OBJET"/>
    <n v="20120"/>
    <n v="15020"/>
    <n v="5100"/>
    <s v="D"/>
    <n v="2"/>
    <s v="CENTRE DE TRI CS"/>
    <s v="POLY-VALOR"/>
    <s v="BOULEVARD DE LA BOUVINERIE"/>
    <s v="49124 SAINT-BARTHELEMY D'ANJOU"/>
    <n v="60058"/>
    <n v="2"/>
    <x v="0"/>
    <n v="5.0999999999999996"/>
    <d v="1899-12-30T00:14:00"/>
    <x v="1"/>
  </r>
  <r>
    <n v="169075"/>
    <d v="2022-01-12T00:00:00"/>
    <s v="18:37"/>
    <s v="2/032752"/>
    <d v="2022-01-12T00:00:00"/>
    <s v="18:25"/>
    <s v="1/037818"/>
    <s v="ALM R174"/>
    <s v="01"/>
    <s v="20"/>
    <s v="ALM R174"/>
    <s v="0"/>
    <s v="0"/>
    <x v="2"/>
    <x v="14"/>
    <s v="FR-950-FH"/>
    <s v="SANS OBJET"/>
    <s v="SANS OBJET"/>
    <n v="20020"/>
    <n v="14720"/>
    <n v="5300"/>
    <s v="D"/>
    <n v="2"/>
    <s v="CENTRE DE TRI CS"/>
    <s v="POLY-VALOR"/>
    <s v="BOULEVARD DE LA BOUVINERIE"/>
    <s v="49124 SAINT-BARTHELEMY D'ANJOU"/>
    <n v="83217"/>
    <n v="2"/>
    <x v="0"/>
    <n v="5.3"/>
    <d v="1899-12-30T00:12:00"/>
    <x v="1"/>
  </r>
  <r>
    <n v="169076"/>
    <d v="2022-01-12T00:00:00"/>
    <s v="18:41"/>
    <s v="2/032753"/>
    <d v="2022-01-12T00:00:00"/>
    <s v="18:24"/>
    <s v="1/037817"/>
    <s v="ALM R159"/>
    <s v="01"/>
    <s v="20"/>
    <s v="ALM R159"/>
    <s v="0"/>
    <s v="0"/>
    <x v="2"/>
    <x v="14"/>
    <s v="ER-567-BS"/>
    <s v="SANS OBJET"/>
    <s v="SANS OBJET"/>
    <n v="15440"/>
    <n v="11460"/>
    <n v="3980"/>
    <s v="D"/>
    <n v="2"/>
    <s v="CENTRE DE TRI CS"/>
    <s v="POLY-VALOR"/>
    <s v="BOULEVARD DE LA BOUVINERIE"/>
    <s v="49124 SAINT-BARTHELEMY D'ANJOU"/>
    <n v="60052"/>
    <n v="2"/>
    <x v="0"/>
    <n v="3.98"/>
    <d v="1899-12-30T00:17:00"/>
    <x v="1"/>
  </r>
  <r>
    <n v="169077"/>
    <d v="2022-01-12T00:00:00"/>
    <s v="18:49"/>
    <s v="2/032754"/>
    <d v="2022-01-12T00:00:00"/>
    <s v="18:29"/>
    <s v="1/037819"/>
    <s v="SUEZ JML020"/>
    <s v="01"/>
    <s v="21"/>
    <s v="SUEZJML020"/>
    <s v="0"/>
    <s v="0"/>
    <x v="2"/>
    <x v="3"/>
    <s v="EJ-894-PB"/>
    <s v="SANS OBJET"/>
    <s v="SANS OBJET"/>
    <n v="18500"/>
    <n v="14980"/>
    <n v="3520"/>
    <s v="D"/>
    <n v="2"/>
    <s v="CENTRE DE TRI CS"/>
    <s v="POLY-VALOR"/>
    <s v="BOULEVARD DE LA BOUVINERIE"/>
    <s v="49124 SAINT-BARTHELEMY D'ANJOU"/>
    <n v="83627"/>
    <n v="2"/>
    <x v="0"/>
    <n v="3.52"/>
    <d v="1899-12-30T00:20:00"/>
    <x v="1"/>
  </r>
  <r>
    <n v="169078"/>
    <d v="2022-01-12T00:00:00"/>
    <s v="18:57"/>
    <s v="2/032755"/>
    <d v="2022-01-12T00:00:00"/>
    <s v="18:50"/>
    <s v="1/037823"/>
    <s v="ALM R151"/>
    <s v="01"/>
    <s v="20"/>
    <s v="ALM R151"/>
    <s v="0"/>
    <s v="0"/>
    <x v="2"/>
    <x v="14"/>
    <s v="DX-358-PY"/>
    <s v="SANS OBJET"/>
    <s v="SANS OBJET"/>
    <n v="14060"/>
    <n v="11580"/>
    <n v="2480"/>
    <s v="D"/>
    <n v="2"/>
    <s v="CENTRE DE TRI CS"/>
    <s v="POLY-VALOR"/>
    <s v="BOULEVARD DE LA BOUVINERIE"/>
    <s v="49124 SAINT-BARTHELEMY D'ANJOU"/>
    <n v="89410"/>
    <n v="2"/>
    <x v="0"/>
    <n v="2.48"/>
    <d v="1899-12-30T00:07:00"/>
    <x v="1"/>
  </r>
  <r>
    <n v="169079"/>
    <d v="2022-01-12T00:00:00"/>
    <s v="19:00"/>
    <s v="2/032756"/>
    <d v="2022-01-12T00:00:00"/>
    <s v="18:38"/>
    <s v="1/037820"/>
    <s v="ALM 136"/>
    <s v="01"/>
    <s v="20"/>
    <s v="ALM 136"/>
    <s v="0"/>
    <s v="0"/>
    <x v="2"/>
    <x v="14"/>
    <s v="AC-088-MZ"/>
    <s v="SANS OBJET"/>
    <s v="SANS OBJET"/>
    <n v="20300"/>
    <n v="14540"/>
    <n v="5760"/>
    <s v="D"/>
    <n v="2"/>
    <s v="CENTRE DE TRI CS"/>
    <s v="POLY-VALOR"/>
    <s v="BOULEVARD DE LA BOUVINERIE"/>
    <s v="49124 SAINT-BARTHELEMY D'ANJOU"/>
    <n v="78868"/>
    <n v="2"/>
    <x v="0"/>
    <n v="5.76"/>
    <d v="1899-12-30T00:22:00"/>
    <x v="1"/>
  </r>
  <r>
    <n v="169080"/>
    <d v="2022-01-12T00:00:00"/>
    <s v="19:16"/>
    <s v="2/032757"/>
    <d v="2022-01-12T00:00:00"/>
    <s v="18:40"/>
    <s v="1/037821"/>
    <s v="VP 3769 PAV ALM"/>
    <s v="01"/>
    <s v="22"/>
    <s v="VP 3769"/>
    <s v="0"/>
    <s v="0"/>
    <x v="2"/>
    <x v="2"/>
    <s v="FC-210-YQ"/>
    <s v="SANS OBJET"/>
    <s v="SANS OBJET"/>
    <n v="21460"/>
    <n v="17160"/>
    <n v="4300"/>
    <s v="D"/>
    <n v="2"/>
    <s v="CENTRE DE TRI CS"/>
    <s v="POLY-VALOR"/>
    <s v="BOULEVARD DE LA BOUVINERIE"/>
    <s v="49124 SAINT-BARTHELEMY D'ANJOU"/>
    <n v="95031"/>
    <n v="2"/>
    <x v="0"/>
    <n v="4.3"/>
    <d v="1899-12-30T00:36:00"/>
    <x v="1"/>
  </r>
  <r>
    <n v="169081"/>
    <d v="2022-01-12T00:00:00"/>
    <s v="19:42"/>
    <s v="0"/>
    <d v="2022-01-12T00:00:00"/>
    <s v="19:42"/>
    <s v="0"/>
    <s v="BOUIN"/>
    <s v="01"/>
    <s v="76"/>
    <s v="BOIN"/>
    <s v="20"/>
    <s v="0"/>
    <x v="2"/>
    <x v="18"/>
    <s v="DK 447 NV"/>
    <s v="F-DEV FOUESNANT (29)"/>
    <s v="SANS OBJET"/>
    <n v="15080"/>
    <n v="34760"/>
    <n v="19680"/>
    <s v="X"/>
    <n v="2"/>
    <s v="CENTRE DE TRI CS"/>
    <s v="POLY-VALOR"/>
    <s v="BOULEVARD DE LA BOUVINERIE"/>
    <s v="49124 SAINT-BARTHELEMY D'ANJOU"/>
    <n v="0"/>
    <n v="2"/>
    <x v="0"/>
    <n v="19.68"/>
    <d v="1899-12-30T00:00:00"/>
    <x v="2"/>
  </r>
  <r>
    <n v="169082"/>
    <d v="2022-01-13T00:00:00"/>
    <s v="00:23"/>
    <s v="2/032758"/>
    <d v="2022-01-13T00:00:00"/>
    <s v="00:16"/>
    <s v="1/037824"/>
    <s v="ALM 143"/>
    <s v="01"/>
    <s v="20"/>
    <s v="ALM 143"/>
    <s v="0"/>
    <s v="0"/>
    <x v="2"/>
    <x v="14"/>
    <s v="CN-741-YE"/>
    <s v="SANS OBJET"/>
    <s v="SANS OBJET"/>
    <n v="14480"/>
    <n v="10760"/>
    <n v="3720"/>
    <s v="D"/>
    <n v="2"/>
    <s v="CENTRE DE TRI CS"/>
    <s v="POLY-VALOR"/>
    <s v="BOULEVARD DE LA BOUVINERIE"/>
    <s v="49124 SAINT-BARTHELEMY D'ANJOU"/>
    <n v="60061"/>
    <n v="2"/>
    <x v="0"/>
    <n v="3.72"/>
    <d v="1899-12-30T00:07:00"/>
    <x v="1"/>
  </r>
  <r>
    <n v="169083"/>
    <d v="2022-01-13T00:00:00"/>
    <s v="00:36"/>
    <s v="2/032759"/>
    <d v="2022-01-13T00:00:00"/>
    <s v="00:26"/>
    <s v="1/037825"/>
    <s v="ALM R158"/>
    <s v="01"/>
    <s v="20"/>
    <s v="ALM R158"/>
    <s v="0"/>
    <s v="0"/>
    <x v="2"/>
    <x v="14"/>
    <s v="EQ-672-SD"/>
    <s v="SANS OBJET"/>
    <s v="SANS OBJET"/>
    <n v="15160"/>
    <n v="11400"/>
    <n v="3760"/>
    <s v="D"/>
    <n v="2"/>
    <s v="CENTRE DE TRI CS"/>
    <s v="POLY-VALOR"/>
    <s v="BOULEVARD DE LA BOUVINERIE"/>
    <s v="49124 SAINT-BARTHELEMY D'ANJOU"/>
    <n v="60051"/>
    <n v="2"/>
    <x v="0"/>
    <n v="3.76"/>
    <d v="1899-12-30T00:10:00"/>
    <x v="1"/>
  </r>
  <r>
    <n v="169084"/>
    <d v="2022-01-13T00:00:00"/>
    <s v="02:47"/>
    <s v="2/032760"/>
    <d v="2022-01-13T00:00:00"/>
    <s v="02:43"/>
    <s v="1/037826"/>
    <s v="ALM 143"/>
    <s v="01"/>
    <s v="20"/>
    <s v="ALM 143"/>
    <s v="0"/>
    <s v="0"/>
    <x v="2"/>
    <x v="14"/>
    <s v="CN-741-YE"/>
    <s v="SANS OBJET"/>
    <s v="SANS OBJET"/>
    <n v="12440"/>
    <n v="10820"/>
    <n v="1620"/>
    <s v="D"/>
    <n v="2"/>
    <s v="CENTRE DE TRI CS"/>
    <s v="POLY-VALOR"/>
    <s v="BOULEVARD DE LA BOUVINERIE"/>
    <s v="49124 SAINT-BARTHELEMY D'ANJOU"/>
    <n v="60061"/>
    <n v="2"/>
    <x v="0"/>
    <n v="1.62"/>
    <d v="1899-12-30T00:04:00"/>
    <x v="1"/>
  </r>
  <r>
    <n v="169085"/>
    <d v="2022-01-13T00:00:00"/>
    <s v="02:50"/>
    <s v="2/032761"/>
    <d v="2022-01-13T00:00:00"/>
    <s v="02:44"/>
    <s v="1/037827"/>
    <s v="ALM R159"/>
    <s v="01"/>
    <s v="20"/>
    <s v="ALM R159"/>
    <s v="0"/>
    <s v="0"/>
    <x v="2"/>
    <x v="14"/>
    <s v="ER-567-BS"/>
    <s v="SANS OBJET"/>
    <s v="SANS OBJET"/>
    <n v="14620"/>
    <n v="11560"/>
    <n v="3060"/>
    <s v="D"/>
    <n v="2"/>
    <s v="CENTRE DE TRI CS"/>
    <s v="POLY-VALOR"/>
    <s v="BOULEVARD DE LA BOUVINERIE"/>
    <s v="49124 SAINT-BARTHELEMY D'ANJOU"/>
    <n v="60052"/>
    <n v="2"/>
    <x v="0"/>
    <n v="3.06"/>
    <d v="1899-12-30T00:06:00"/>
    <x v="1"/>
  </r>
  <r>
    <n v="169086"/>
    <d v="2022-01-13T00:00:00"/>
    <s v="06:08"/>
    <s v="2/032762"/>
    <d v="2022-01-12T00:00:00"/>
    <s v="18:49"/>
    <s v="1/037822"/>
    <s v="ALM R173"/>
    <s v="01"/>
    <s v="20"/>
    <s v="ALM R173"/>
    <s v="0"/>
    <s v="0"/>
    <x v="2"/>
    <x v="14"/>
    <s v="FQ-664-WE"/>
    <s v="SANS OBJET"/>
    <s v="SANS OBJET"/>
    <n v="21180"/>
    <n v="14820"/>
    <n v="6360"/>
    <s v="D"/>
    <n v="2"/>
    <s v="CENTRE DE TRI CS"/>
    <s v="POLY-VALOR"/>
    <s v="BOULEVARD DE LA BOUVINERIE"/>
    <s v="49124 SAINT-BARTHELEMY D'ANJOU"/>
    <n v="83218"/>
    <n v="2"/>
    <x v="0"/>
    <n v="6.36"/>
    <n v="-0.52847222222222223"/>
    <x v="1"/>
  </r>
  <r>
    <n v="169088"/>
    <d v="2022-01-13T00:00:00"/>
    <s v="07:39"/>
    <s v="2/032765"/>
    <d v="2022-01-13T00:00:00"/>
    <s v="06:49"/>
    <s v="1/037828"/>
    <s v="SEMAE 02"/>
    <s v="40"/>
    <s v="40"/>
    <s v="SEMAE 02"/>
    <s v="0"/>
    <s v="6"/>
    <x v="0"/>
    <x v="0"/>
    <s v="CH-700-RD"/>
    <s v="SANS OBJET"/>
    <s v="ST LAMBERT DES LEVEES Bellevue"/>
    <n v="29000"/>
    <n v="18300"/>
    <n v="10700"/>
    <s v="D"/>
    <n v="2"/>
    <s v="CENTRE DE TRI CS"/>
    <s v="POLY-VALOR"/>
    <s v="BOULEVARD DE LA BOUVINERIE"/>
    <s v="49124 SAINT-BARTHELEMY D'ANJOU"/>
    <n v="0"/>
    <n v="2"/>
    <x v="0"/>
    <n v="10.7"/>
    <d v="1899-12-30T00:50:00"/>
    <x v="0"/>
  </r>
  <r>
    <n v="169090"/>
    <d v="2022-01-13T00:00:00"/>
    <s v="07:47"/>
    <s v="2/032767"/>
    <d v="2022-01-13T00:00:00"/>
    <s v="07:18"/>
    <s v="2/032764"/>
    <s v="SEMAE 01"/>
    <s v="40"/>
    <s v="40"/>
    <s v="SEMAE 01"/>
    <s v="0"/>
    <s v="1"/>
    <x v="0"/>
    <x v="0"/>
    <s v="AS-759-HW"/>
    <s v="SANS OBJET"/>
    <s v="DOUE LA FONTAINE"/>
    <n v="15920"/>
    <n v="13200"/>
    <n v="2720"/>
    <s v="D"/>
    <n v="2"/>
    <s v="CENTRE DE TRI CS"/>
    <s v="POLY-VALOR"/>
    <s v="BOULEVARD DE LA BOUVINERIE"/>
    <s v="49124 SAINT-BARTHELEMY D'ANJOU"/>
    <n v="0"/>
    <n v="2"/>
    <x v="0"/>
    <n v="2.72"/>
    <d v="1899-12-30T00:29:00"/>
    <x v="0"/>
  </r>
  <r>
    <n v="169091"/>
    <d v="2022-01-13T00:00:00"/>
    <s v="08:02"/>
    <s v="2/032769"/>
    <d v="2022-01-13T00:00:00"/>
    <s v="07:19"/>
    <s v="1/037830"/>
    <s v="VP19007 PAV ALM"/>
    <s v="01"/>
    <s v="22"/>
    <s v="VP 19007"/>
    <s v="0"/>
    <s v="0"/>
    <x v="2"/>
    <x v="2"/>
    <s v="EJ-252-BY"/>
    <s v="SANS OBJET"/>
    <s v="SANS OBJET"/>
    <n v="21100"/>
    <n v="17040"/>
    <n v="4060"/>
    <s v="D"/>
    <n v="2"/>
    <s v="CENTRE DE TRI CS"/>
    <s v="POLY-VALOR"/>
    <s v="BOULEVARD DE LA BOUVINERIE"/>
    <s v="49124 SAINT-BARTHELEMY D'ANJOU"/>
    <n v="70062"/>
    <n v="2"/>
    <x v="0"/>
    <n v="4.0599999999999996"/>
    <d v="1899-12-30T00:43:00"/>
    <x v="1"/>
  </r>
  <r>
    <n v="169092"/>
    <d v="2022-01-13T00:00:00"/>
    <s v="08:12"/>
    <s v="2/032770"/>
    <d v="2022-01-13T00:00:00"/>
    <s v="07:54"/>
    <s v="2/032768"/>
    <s v="SEMAE 1"/>
    <s v="40"/>
    <s v="40"/>
    <s v="SEMAE 01"/>
    <s v="0"/>
    <s v="1"/>
    <x v="0"/>
    <x v="0"/>
    <s v="AS-759-HW"/>
    <s v="SANS OBJET"/>
    <s v="DOUE LA FONTAINE"/>
    <n v="16360"/>
    <n v="13480"/>
    <n v="2880"/>
    <s v="D"/>
    <n v="2"/>
    <s v="CENTRE DE TRI CS"/>
    <s v="POLY-VALOR"/>
    <s v="BOULEVARD DE LA BOUVINERIE"/>
    <s v="49124 SAINT-BARTHELEMY D'ANJOU"/>
    <n v="0"/>
    <n v="2"/>
    <x v="0"/>
    <n v="2.88"/>
    <d v="1899-12-30T00:18:00"/>
    <x v="0"/>
  </r>
  <r>
    <n v="169093"/>
    <d v="2022-01-13T00:00:00"/>
    <s v="08:34"/>
    <s v="2/032771"/>
    <d v="2022-01-13T00:00:00"/>
    <s v="08:28"/>
    <s v="1/037835"/>
    <s v="ALM R157"/>
    <s v="01"/>
    <s v="20"/>
    <s v="ALM R157"/>
    <s v="0"/>
    <s v="0"/>
    <x v="2"/>
    <x v="14"/>
    <s v="ED-425-YE"/>
    <s v="SANS OBJET"/>
    <s v="SANS OBJET"/>
    <n v="14480"/>
    <n v="11800"/>
    <n v="2680"/>
    <s v="D"/>
    <n v="2"/>
    <s v="CENTRE DE TRI CS"/>
    <s v="POLY-VALOR"/>
    <s v="BOULEVARD DE LA BOUVINERIE"/>
    <s v="49124 SAINT-BARTHELEMY D'ANJOU"/>
    <n v="60050"/>
    <n v="2"/>
    <x v="0"/>
    <n v="2.68"/>
    <d v="1899-12-30T00:06:00"/>
    <x v="1"/>
  </r>
  <r>
    <n v="169095"/>
    <d v="2022-01-13T00:00:00"/>
    <s v="08:39"/>
    <s v="2/032773"/>
    <d v="2022-01-13T00:00:00"/>
    <s v="08:29"/>
    <s v="1/037836"/>
    <s v="ALM R158"/>
    <s v="01"/>
    <s v="20"/>
    <s v="ALM R158"/>
    <s v="0"/>
    <s v="0"/>
    <x v="2"/>
    <x v="14"/>
    <s v="EQ-672-SD"/>
    <s v="SANS OBJET"/>
    <s v="SANS OBJET"/>
    <n v="15620"/>
    <n v="11640"/>
    <n v="3980"/>
    <s v="D"/>
    <n v="2"/>
    <s v="CENTRE DE TRI CS"/>
    <s v="POLY-VALOR"/>
    <s v="BOULEVARD DE LA BOUVINERIE"/>
    <s v="49124 SAINT-BARTHELEMY D'ANJOU"/>
    <n v="60051"/>
    <n v="2"/>
    <x v="0"/>
    <n v="3.98"/>
    <d v="1899-12-30T00:10:00"/>
    <x v="1"/>
  </r>
  <r>
    <n v="169853"/>
    <d v="2022-01-13T00:00:00"/>
    <s v="08:43"/>
    <s v="0"/>
    <d v="2022-01-13T00:00:00"/>
    <s v="08:43"/>
    <s v="0"/>
    <s v="ALM R 171"/>
    <s v="01"/>
    <s v="20"/>
    <s v="ALM R171"/>
    <s v="0"/>
    <s v="0"/>
    <x v="2"/>
    <x v="14"/>
    <s v="FS-792-KB"/>
    <s v="SANS OBJET"/>
    <s v="SANS OBJET"/>
    <n v="13280"/>
    <n v="11660"/>
    <n v="1620"/>
    <s v="X"/>
    <n v="2"/>
    <s v="CENTRE DE TRI CS"/>
    <s v="POLY-VALOR"/>
    <s v="BOULEVARD DE LA BOUVINERIE"/>
    <s v="49124 SAINT-BARTHELEMY D'ANJOU"/>
    <n v="0"/>
    <n v="2"/>
    <x v="0"/>
    <n v="1.62"/>
    <d v="1899-12-30T00:00:00"/>
    <x v="1"/>
  </r>
  <r>
    <n v="169097"/>
    <d v="2022-01-13T00:00:00"/>
    <s v="08:50"/>
    <s v="2/032775"/>
    <d v="2022-01-13T00:00:00"/>
    <s v="08:33"/>
    <s v="1/037837"/>
    <s v="ALM R150"/>
    <s v="01"/>
    <s v="20"/>
    <s v="ALM R150"/>
    <s v="0"/>
    <s v="0"/>
    <x v="2"/>
    <x v="14"/>
    <s v="DX-274-PY"/>
    <s v="SANS OBJET"/>
    <s v="SANS OBJET"/>
    <n v="16120"/>
    <n v="11660"/>
    <n v="4460"/>
    <s v="D"/>
    <n v="2"/>
    <s v="CENTRE DE TRI CS"/>
    <s v="POLY-VALOR"/>
    <s v="BOULEVARD DE LA BOUVINERIE"/>
    <s v="49124 SAINT-BARTHELEMY D'ANJOU"/>
    <n v="89412"/>
    <n v="2"/>
    <x v="0"/>
    <n v="4.46"/>
    <d v="1899-12-30T00:17:00"/>
    <x v="1"/>
  </r>
  <r>
    <n v="169098"/>
    <d v="2022-01-13T00:00:00"/>
    <s v="08:59"/>
    <s v="2/032777"/>
    <d v="2022-01-13T00:00:00"/>
    <s v="07:58"/>
    <s v="1/037833"/>
    <s v="SEMAE 4"/>
    <s v="90"/>
    <s v="90"/>
    <s v="SEMAE 04"/>
    <s v="0"/>
    <s v="1"/>
    <x v="4"/>
    <x v="6"/>
    <s v="DE-983-WC"/>
    <s v="SANS OBJET"/>
    <s v="DOUE LA FONTAINE"/>
    <n v="24720"/>
    <n v="18040"/>
    <n v="6680"/>
    <s v="D"/>
    <n v="2"/>
    <s v="CENTRE DE TRI CS"/>
    <s v="POLY-VALOR"/>
    <s v="BOULEVARD DE LA BOUVINERIE"/>
    <s v="49124 SAINT-BARTHELEMY D'ANJOU"/>
    <n v="0"/>
    <n v="2"/>
    <x v="0"/>
    <n v="6.68"/>
    <d v="1899-12-30T01:01:00"/>
    <x v="0"/>
  </r>
  <r>
    <n v="169099"/>
    <d v="2022-01-13T00:00:00"/>
    <s v="09:02"/>
    <s v="2/032778"/>
    <d v="2022-01-13T00:00:00"/>
    <s v="08:54"/>
    <s v="1/037840"/>
    <s v="ALM R153"/>
    <s v="01"/>
    <s v="20"/>
    <s v="ALM R153"/>
    <s v="0"/>
    <s v="0"/>
    <x v="2"/>
    <x v="14"/>
    <s v="DX-540-PY"/>
    <s v="SANS OBJET"/>
    <s v="SANS OBJET"/>
    <n v="15340"/>
    <n v="11740"/>
    <n v="3600"/>
    <s v="D"/>
    <n v="2"/>
    <s v="CENTRE DE TRI CS"/>
    <s v="POLY-VALOR"/>
    <s v="BOULEVARD DE LA BOUVINERIE"/>
    <s v="49124 SAINT-BARTHELEMY D'ANJOU"/>
    <n v="50222"/>
    <n v="2"/>
    <x v="0"/>
    <n v="3.6"/>
    <d v="1899-12-30T00:08:00"/>
    <x v="1"/>
  </r>
  <r>
    <n v="169100"/>
    <d v="2022-01-13T00:00:00"/>
    <s v="09:13"/>
    <s v="2/032779"/>
    <d v="2022-01-13T00:00:00"/>
    <s v="08:53"/>
    <s v="1/037839"/>
    <s v="CC BV 10"/>
    <s v="35"/>
    <s v="36"/>
    <s v="CC BV 10"/>
    <s v="0"/>
    <s v="0"/>
    <x v="3"/>
    <x v="5"/>
    <s v="FZ-961-WC"/>
    <s v="SANS OBJET"/>
    <s v="SANS OBJET"/>
    <n v="18920"/>
    <n v="17420"/>
    <n v="1500"/>
    <s v="D"/>
    <n v="2"/>
    <s v="CENTRE DE TRI CS"/>
    <s v="POLY-VALOR"/>
    <s v="BOULEVARD DE LA BOUVINERIE"/>
    <s v="49124 SAINT-BARTHELEMY D'ANJOU"/>
    <n v="0"/>
    <n v="2"/>
    <x v="0"/>
    <n v="1.5"/>
    <d v="1899-12-30T00:20:00"/>
    <x v="3"/>
  </r>
  <r>
    <n v="169842"/>
    <d v="2022-01-13T00:00:00"/>
    <s v="09:21"/>
    <s v="0"/>
    <d v="2022-01-13T00:00:00"/>
    <s v="09:21"/>
    <s v="0"/>
    <s v="ALM R171"/>
    <s v="01"/>
    <s v="20"/>
    <s v="ALM R171"/>
    <s v="2"/>
    <s v="0"/>
    <x v="2"/>
    <x v="14"/>
    <s v="FS-792-KB"/>
    <s v="SAVED"/>
    <s v="SANS OBJET"/>
    <n v="13280"/>
    <n v="11660"/>
    <n v="1620"/>
    <s v="X"/>
    <n v="2"/>
    <s v="CENTRE DE TRI CS"/>
    <s v="POLY-VALOR"/>
    <s v="BOULEVARD DE LA BOUVINERIE"/>
    <s v="49124 SAINT-BARTHELEMY D'ANJOU"/>
    <n v="0"/>
    <n v="2"/>
    <x v="0"/>
    <n v="1.62"/>
    <d v="1899-12-30T00:00:00"/>
    <x v="1"/>
  </r>
  <r>
    <n v="170583"/>
    <d v="2022-01-13T00:00:00"/>
    <s v="09:41"/>
    <s v="0"/>
    <d v="2022-01-13T00:00:00"/>
    <s v="09:41"/>
    <s v="0"/>
    <s v="PAPREC 13"/>
    <s v="90"/>
    <s v="90"/>
    <s v="PAPREC 13"/>
    <s v="0"/>
    <s v="3"/>
    <x v="4"/>
    <x v="6"/>
    <s v="ED-315-QZ"/>
    <s v="SANS OBJET"/>
    <s v="SEGRE-EN-ANJOU"/>
    <n v="27520"/>
    <n v="22040"/>
    <n v="5480"/>
    <s v="X"/>
    <n v="2"/>
    <s v="CENTRE DE TRI CS"/>
    <s v="POLY-VALOR"/>
    <s v="BOULEVARD DE LA BOUVINERIE"/>
    <s v="49124 SAINT-BARTHELEMY D'ANJOU"/>
    <n v="0"/>
    <n v="2"/>
    <x v="0"/>
    <n v="5.48"/>
    <d v="1899-12-30T00:00:00"/>
    <x v="0"/>
  </r>
  <r>
    <n v="169108"/>
    <d v="2022-01-13T00:00:00"/>
    <s v="10:23"/>
    <s v="2/032787"/>
    <d v="2022-01-13T00:00:00"/>
    <s v="10:04"/>
    <s v="1/037847"/>
    <s v="CC BV 07"/>
    <s v="35"/>
    <s v="35"/>
    <s v="CC BV 07"/>
    <s v="0"/>
    <s v="0"/>
    <x v="3"/>
    <x v="15"/>
    <s v="FL-963-TN"/>
    <s v="SANS OBJET"/>
    <s v="SANS OBJET"/>
    <n v="19100"/>
    <n v="14940"/>
    <n v="4160"/>
    <s v="D"/>
    <n v="2"/>
    <s v="CENTRE DE TRI CS"/>
    <s v="POLY-VALOR"/>
    <s v="BOULEVARD DE LA BOUVINERIE"/>
    <s v="49124 SAINT-BARTHELEMY D'ANJOU"/>
    <n v="0"/>
    <n v="2"/>
    <x v="0"/>
    <n v="4.16"/>
    <d v="1899-12-30T00:19:00"/>
    <x v="1"/>
  </r>
  <r>
    <n v="169113"/>
    <d v="2022-01-13T00:00:00"/>
    <s v="10:39"/>
    <s v="2/032795"/>
    <d v="2022-01-13T00:00:00"/>
    <s v="09:05"/>
    <s v="1/037843"/>
    <s v="SEMAE 02"/>
    <s v="90"/>
    <s v="91"/>
    <s v="SEMAE 02"/>
    <s v="0"/>
    <s v="4"/>
    <x v="4"/>
    <x v="9"/>
    <s v="CH-700-RD"/>
    <s v="SANS OBJET"/>
    <s v="TIERCE"/>
    <n v="26740"/>
    <n v="18260"/>
    <n v="8480"/>
    <s v="D"/>
    <n v="2"/>
    <s v="CENTRE DE TRI CS"/>
    <s v="POLY-VALOR"/>
    <s v="BOULEVARD DE LA BOUVINERIE"/>
    <s v="49124 SAINT-BARTHELEMY D'ANJOU"/>
    <n v="0"/>
    <n v="2"/>
    <x v="0"/>
    <n v="8.48"/>
    <d v="1899-12-30T01:34:00"/>
    <x v="1"/>
  </r>
  <r>
    <n v="169114"/>
    <d v="2022-01-13T00:00:00"/>
    <s v="10:40"/>
    <s v="2/032796"/>
    <d v="2022-01-13T00:00:00"/>
    <s v="10:26"/>
    <s v="1/037854"/>
    <s v="ALM R158"/>
    <s v="01"/>
    <s v="20"/>
    <s v="ALM R158"/>
    <s v="0"/>
    <s v="0"/>
    <x v="2"/>
    <x v="14"/>
    <s v="EQ-672-SD"/>
    <s v="SANS OBJET"/>
    <s v="SANS OBJET"/>
    <n v="12640"/>
    <n v="11640"/>
    <n v="1000"/>
    <s v="D"/>
    <n v="2"/>
    <s v="CENTRE DE TRI CS"/>
    <s v="POLY-VALOR"/>
    <s v="BOULEVARD DE LA BOUVINERIE"/>
    <s v="49124 SAINT-BARTHELEMY D'ANJOU"/>
    <n v="60051"/>
    <n v="2"/>
    <x v="0"/>
    <n v="1"/>
    <d v="1899-12-30T00:14:00"/>
    <x v="1"/>
  </r>
  <r>
    <n v="169116"/>
    <d v="2022-01-13T00:00:00"/>
    <s v="10:43"/>
    <s v="2/032798"/>
    <d v="2022-01-13T00:00:00"/>
    <s v="10:27"/>
    <s v="1/037855"/>
    <s v="ALM R150"/>
    <s v="01"/>
    <s v="20"/>
    <s v="ALM R150"/>
    <s v="0"/>
    <s v="0"/>
    <x v="2"/>
    <x v="14"/>
    <s v="DX-274-PY"/>
    <s v="SANS OBJET"/>
    <s v="SANS OBJET"/>
    <n v="13080"/>
    <n v="11660"/>
    <n v="1420"/>
    <s v="D"/>
    <n v="2"/>
    <s v="CENTRE DE TRI CS"/>
    <s v="POLY-VALOR"/>
    <s v="BOULEVARD DE LA BOUVINERIE"/>
    <s v="49124 SAINT-BARTHELEMY D'ANJOU"/>
    <n v="89412"/>
    <n v="2"/>
    <x v="0"/>
    <n v="1.42"/>
    <d v="1899-12-30T00:16:00"/>
    <x v="1"/>
  </r>
  <r>
    <n v="169118"/>
    <d v="2022-01-13T00:00:00"/>
    <s v="10:47"/>
    <s v="2/032800"/>
    <d v="2022-01-13T00:00:00"/>
    <s v="10:22"/>
    <s v="1/037853"/>
    <s v="CC BV 06"/>
    <s v="35"/>
    <s v="35"/>
    <s v="CC BV 06"/>
    <s v="0"/>
    <s v="0"/>
    <x v="3"/>
    <x v="15"/>
    <s v="FL-015-TP"/>
    <s v="SANS OBJET"/>
    <s v="SANS OBJET"/>
    <n v="19700"/>
    <n v="14940"/>
    <n v="4760"/>
    <s v="D"/>
    <n v="2"/>
    <s v="CENTRE DE TRI CS"/>
    <s v="POLY-VALOR"/>
    <s v="BOULEVARD DE LA BOUVINERIE"/>
    <s v="49124 SAINT-BARTHELEMY D'ANJOU"/>
    <n v="0"/>
    <n v="2"/>
    <x v="0"/>
    <n v="4.76"/>
    <d v="1899-12-30T00:25:00"/>
    <x v="1"/>
  </r>
  <r>
    <n v="169120"/>
    <d v="2022-01-13T00:00:00"/>
    <s v="10:52"/>
    <s v="2/032802"/>
    <d v="2022-01-13T00:00:00"/>
    <s v="10:32"/>
    <s v="2/032792"/>
    <s v="ALM R157"/>
    <s v="01"/>
    <s v="20"/>
    <s v="ALM R157"/>
    <s v="0"/>
    <s v="0"/>
    <x v="2"/>
    <x v="14"/>
    <s v="ED-425-YE"/>
    <s v="SANS OBJET"/>
    <s v="SANS OBJET"/>
    <n v="12820"/>
    <n v="11800"/>
    <n v="1020"/>
    <s v="D"/>
    <n v="2"/>
    <s v="CENTRE DE TRI CS"/>
    <s v="POLY-VALOR"/>
    <s v="BOULEVARD DE LA BOUVINERIE"/>
    <s v="49124 SAINT-BARTHELEMY D'ANJOU"/>
    <n v="60050"/>
    <n v="2"/>
    <x v="0"/>
    <n v="1.02"/>
    <d v="1899-12-30T00:20:00"/>
    <x v="1"/>
  </r>
  <r>
    <n v="169122"/>
    <d v="2022-01-13T00:00:00"/>
    <s v="10:57"/>
    <s v="2/032804"/>
    <d v="2022-01-13T00:00:00"/>
    <s v="10:32"/>
    <s v="1/037856"/>
    <s v="ALM 136"/>
    <s v="01"/>
    <s v="20"/>
    <s v="ALM 136"/>
    <s v="0"/>
    <s v="0"/>
    <x v="2"/>
    <x v="14"/>
    <s v="AC-088-MZ"/>
    <s v="SANS OBJET"/>
    <s v="SANS OBJET"/>
    <n v="17700"/>
    <n v="14600"/>
    <n v="3100"/>
    <s v="D"/>
    <n v="2"/>
    <s v="CENTRE DE TRI CS"/>
    <s v="POLY-VALOR"/>
    <s v="BOULEVARD DE LA BOUVINERIE"/>
    <s v="49124 SAINT-BARTHELEMY D'ANJOU"/>
    <n v="78868"/>
    <n v="2"/>
    <x v="0"/>
    <n v="3.1"/>
    <d v="1899-12-30T00:25:00"/>
    <x v="1"/>
  </r>
  <r>
    <n v="169124"/>
    <d v="2022-01-13T00:00:00"/>
    <s v="11:01"/>
    <s v="2/032806"/>
    <d v="2022-01-13T00:00:00"/>
    <s v="10:33"/>
    <s v="1/037857"/>
    <s v="CC BV 05"/>
    <s v="35"/>
    <s v="35"/>
    <s v="CC BV 05"/>
    <s v="0"/>
    <s v="0"/>
    <x v="3"/>
    <x v="15"/>
    <s v="EY-787-VP"/>
    <s v="SANS OBJET"/>
    <s v="SANS OBJET"/>
    <n v="15560"/>
    <n v="12920"/>
    <n v="2640"/>
    <s v="D"/>
    <n v="2"/>
    <s v="CENTRE DE TRI CS"/>
    <s v="POLY-VALOR"/>
    <s v="BOULEVARD DE LA BOUVINERIE"/>
    <s v="49124 SAINT-BARTHELEMY D'ANJOU"/>
    <n v="0"/>
    <n v="2"/>
    <x v="0"/>
    <n v="2.64"/>
    <d v="1899-12-30T00:28:00"/>
    <x v="1"/>
  </r>
  <r>
    <n v="169125"/>
    <d v="2022-01-13T00:00:00"/>
    <s v="11:04"/>
    <s v="2/032807"/>
    <d v="2022-01-13T00:00:00"/>
    <s v="10:44"/>
    <s v="1/037860"/>
    <s v="ALM R153"/>
    <s v="01"/>
    <s v="20"/>
    <s v="ALM R153"/>
    <s v="0"/>
    <s v="0"/>
    <x v="2"/>
    <x v="14"/>
    <s v="DX-540-PY"/>
    <s v="SANS OBJET"/>
    <s v="SANS OBJET"/>
    <n v="12960"/>
    <n v="11720"/>
    <n v="1240"/>
    <s v="D"/>
    <n v="2"/>
    <s v="CENTRE DE TRI CS"/>
    <s v="POLY-VALOR"/>
    <s v="BOULEVARD DE LA BOUVINERIE"/>
    <s v="49124 SAINT-BARTHELEMY D'ANJOU"/>
    <n v="50222"/>
    <n v="2"/>
    <x v="0"/>
    <n v="1.24"/>
    <d v="1899-12-30T00:20:00"/>
    <x v="1"/>
  </r>
  <r>
    <n v="169126"/>
    <d v="2022-01-13T00:00:00"/>
    <s v="11:05"/>
    <s v="2/032808"/>
    <d v="2022-01-13T00:00:00"/>
    <s v="10:44"/>
    <s v="1/037861"/>
    <s v="ALM R171"/>
    <s v="01"/>
    <s v="20"/>
    <s v="ALM R171"/>
    <s v="0"/>
    <s v="0"/>
    <x v="2"/>
    <x v="14"/>
    <s v="FS-792-KB"/>
    <s v="SANS OBJET"/>
    <s v="SANS OBJET"/>
    <n v="14500"/>
    <n v="11580"/>
    <n v="2920"/>
    <s v="D"/>
    <n v="2"/>
    <s v="CENTRE DE TRI CS"/>
    <s v="POLY-VALOR"/>
    <s v="BOULEVARD DE LA BOUVINERIE"/>
    <s v="49124 SAINT-BARTHELEMY D'ANJOU"/>
    <n v="83220"/>
    <n v="2"/>
    <x v="0"/>
    <n v="2.92"/>
    <d v="1899-12-30T00:21:00"/>
    <x v="1"/>
  </r>
  <r>
    <n v="169127"/>
    <d v="2022-01-13T00:00:00"/>
    <s v="11:09"/>
    <s v="1/037867"/>
    <d v="2022-01-13T00:00:00"/>
    <s v="08:55"/>
    <s v="2/032776"/>
    <s v="SEMAE 1"/>
    <s v="35"/>
    <s v="85"/>
    <s v="SEMAE 01"/>
    <s v="2"/>
    <s v="0"/>
    <x v="3"/>
    <x v="4"/>
    <s v="AS-759-HW"/>
    <s v="SAVED"/>
    <s v="SANS OBJET"/>
    <n v="37700"/>
    <n v="22260"/>
    <n v="15440"/>
    <s v="D"/>
    <n v="2"/>
    <s v="CENTRE DE TRI CS"/>
    <s v="POLY-VALOR"/>
    <s v="BOULEVARD DE LA BOUVINERIE"/>
    <s v="49124 SAINT-BARTHELEMY D'ANJOU"/>
    <n v="0"/>
    <n v="2"/>
    <x v="0"/>
    <n v="15.44"/>
    <d v="1899-12-30T02:14:00"/>
    <x v="2"/>
  </r>
  <r>
    <n v="169134"/>
    <d v="2022-01-13T00:00:00"/>
    <s v="11:48"/>
    <s v="2/032815"/>
    <d v="2022-01-13T00:00:00"/>
    <s v="09:59"/>
    <s v="1/037845"/>
    <s v="CL ALSACE1"/>
    <s v="01"/>
    <s v="70"/>
    <s v="CL ALSACE1"/>
    <s v="4"/>
    <s v="0"/>
    <x v="2"/>
    <x v="7"/>
    <s v="FF-818-DF"/>
    <s v="1.11 - NORSKE GOLBEY (F)"/>
    <s v="SANS OBJET"/>
    <n v="15300"/>
    <n v="33760"/>
    <n v="18460"/>
    <s v="D"/>
    <n v="2"/>
    <s v="CENTRE DE TRI CS"/>
    <s v="POLY-VALOR"/>
    <s v="BOULEVARD DE LA BOUVINERIE"/>
    <s v="49124 SAINT-BARTHELEMY D'ANJOU"/>
    <n v="0"/>
    <n v="2"/>
    <x v="0"/>
    <n v="18.46"/>
    <d v="1899-12-30T01:49:00"/>
    <x v="2"/>
  </r>
  <r>
    <n v="169135"/>
    <d v="2022-01-13T00:00:00"/>
    <s v="11:50"/>
    <s v="2/032816"/>
    <d v="2022-01-13T00:00:00"/>
    <s v="11:27"/>
    <s v="1/037872"/>
    <s v="CC BV 09"/>
    <s v="35"/>
    <s v="35"/>
    <s v="CC BV 09"/>
    <s v="0"/>
    <s v="0"/>
    <x v="3"/>
    <x v="15"/>
    <s v="FX-848-CF"/>
    <s v="SANS OBJET"/>
    <s v="SANS OBJET"/>
    <n v="15260"/>
    <n v="12840"/>
    <n v="2420"/>
    <s v="D"/>
    <n v="2"/>
    <s v="CENTRE DE TRI CS"/>
    <s v="POLY-VALOR"/>
    <s v="BOULEVARD DE LA BOUVINERIE"/>
    <s v="49124 SAINT-BARTHELEMY D'ANJOU"/>
    <n v="0"/>
    <n v="2"/>
    <x v="0"/>
    <n v="2.42"/>
    <d v="1899-12-30T00:23:00"/>
    <x v="1"/>
  </r>
  <r>
    <n v="169136"/>
    <d v="2022-01-13T00:00:00"/>
    <s v="11:50"/>
    <s v="2/032817"/>
    <d v="2022-01-13T00:00:00"/>
    <s v="11:23"/>
    <s v="1/037870"/>
    <s v="VP 3769 PAV ALM"/>
    <s v="01"/>
    <s v="22"/>
    <s v="VP 3769"/>
    <s v="0"/>
    <s v="0"/>
    <x v="2"/>
    <x v="2"/>
    <s v="FC-210-YQ"/>
    <s v="SANS OBJET"/>
    <s v="SANS OBJET"/>
    <n v="22080"/>
    <n v="17220"/>
    <n v="4860"/>
    <s v="D"/>
    <n v="2"/>
    <s v="CENTRE DE TRI CS"/>
    <s v="POLY-VALOR"/>
    <s v="BOULEVARD DE LA BOUVINERIE"/>
    <s v="49124 SAINT-BARTHELEMY D'ANJOU"/>
    <n v="95031"/>
    <n v="2"/>
    <x v="0"/>
    <n v="4.8600000000000003"/>
    <d v="1899-12-30T00:27:00"/>
    <x v="1"/>
  </r>
  <r>
    <n v="169137"/>
    <d v="2022-01-13T00:00:00"/>
    <s v="12:10"/>
    <s v="2/032819"/>
    <d v="2022-01-13T00:00:00"/>
    <s v="11:43"/>
    <s v="1/037873"/>
    <s v="VP 3161 PAV ALM"/>
    <s v="01"/>
    <s v="22"/>
    <s v="VP 3161"/>
    <s v="0"/>
    <s v="0"/>
    <x v="2"/>
    <x v="2"/>
    <s v="AZ-825-SD"/>
    <s v="SANS OBJET"/>
    <s v="SANS OBJET"/>
    <n v="20860"/>
    <n v="18760"/>
    <n v="2100"/>
    <s v="D"/>
    <n v="2"/>
    <s v="CENTRE DE TRI CS"/>
    <s v="POLY-VALOR"/>
    <s v="BOULEVARD DE LA BOUVINERIE"/>
    <s v="49124 SAINT-BARTHELEMY D'ANJOU"/>
    <n v="83638"/>
    <n v="2"/>
    <x v="0"/>
    <n v="2.1"/>
    <d v="1899-12-30T00:27:00"/>
    <x v="1"/>
  </r>
  <r>
    <n v="169140"/>
    <d v="2022-01-13T00:00:00"/>
    <s v="13:52"/>
    <s v="2/032822"/>
    <d v="2022-01-13T00:00:00"/>
    <s v="13:41"/>
    <s v="1/037877"/>
    <s v="CC BV 08"/>
    <s v="35"/>
    <s v="35"/>
    <s v="CC BV 08"/>
    <s v="0"/>
    <s v="0"/>
    <x v="3"/>
    <x v="15"/>
    <s v="FS-047-FH"/>
    <s v="SANS OBJET"/>
    <s v="SANS OBJET"/>
    <n v="17460"/>
    <n v="14080"/>
    <n v="3380"/>
    <s v="D"/>
    <n v="2"/>
    <s v="CENTRE DE TRI CS"/>
    <s v="POLY-VALOR"/>
    <s v="BOULEVARD DE LA BOUVINERIE"/>
    <s v="49124 SAINT-BARTHELEMY D'ANJOU"/>
    <n v="0"/>
    <n v="2"/>
    <x v="0"/>
    <n v="3.38"/>
    <d v="1899-12-30T00:11:00"/>
    <x v="1"/>
  </r>
  <r>
    <n v="169141"/>
    <d v="2022-01-13T00:00:00"/>
    <s v="14:03"/>
    <s v="2/032823"/>
    <d v="2022-01-13T00:00:00"/>
    <s v="13:42"/>
    <s v="1/037878"/>
    <s v="CC BV 04"/>
    <s v="35"/>
    <s v="35"/>
    <s v="CC BV 04"/>
    <s v="0"/>
    <s v="0"/>
    <x v="3"/>
    <x v="15"/>
    <s v="DF-439-SC"/>
    <s v="SANS OBJET"/>
    <s v="SANS OBJET"/>
    <n v="14620"/>
    <n v="12500"/>
    <n v="2120"/>
    <s v="D"/>
    <n v="2"/>
    <s v="CENTRE DE TRI CS"/>
    <s v="POLY-VALOR"/>
    <s v="BOULEVARD DE LA BOUVINERIE"/>
    <s v="49124 SAINT-BARTHELEMY D'ANJOU"/>
    <n v="0"/>
    <n v="2"/>
    <x v="0"/>
    <n v="2.12"/>
    <d v="1899-12-30T00:21:00"/>
    <x v="1"/>
  </r>
  <r>
    <n v="169145"/>
    <d v="2022-01-13T00:00:00"/>
    <s v="14:33"/>
    <s v="2/032827"/>
    <d v="2022-01-13T00:00:00"/>
    <s v="14:23"/>
    <s v="1/037882"/>
    <s v="SUEZ JML021"/>
    <s v="01"/>
    <s v="21"/>
    <s v="SUEZJML021"/>
    <s v="0"/>
    <s v="0"/>
    <x v="2"/>
    <x v="3"/>
    <s v="EK-186-EM"/>
    <s v="SANS OBJET"/>
    <s v="SANS OBJET"/>
    <n v="17320"/>
    <n v="12740"/>
    <n v="4580"/>
    <s v="D"/>
    <n v="2"/>
    <s v="CENTRE DE TRI CS"/>
    <s v="POLY-VALOR"/>
    <s v="BOULEVARD DE LA BOUVINERIE"/>
    <s v="49124 SAINT-BARTHELEMY D'ANJOU"/>
    <n v="64487"/>
    <n v="2"/>
    <x v="0"/>
    <n v="4.58"/>
    <d v="1899-12-30T00:10:00"/>
    <x v="1"/>
  </r>
  <r>
    <n v="169146"/>
    <d v="2022-01-13T00:00:00"/>
    <s v="14:38"/>
    <s v="2/032828"/>
    <d v="2022-01-13T00:00:00"/>
    <s v="14:09"/>
    <s v="1/037880"/>
    <s v="CC BV 10"/>
    <s v="35"/>
    <s v="36"/>
    <s v="CC BV 10"/>
    <s v="0"/>
    <s v="0"/>
    <x v="3"/>
    <x v="5"/>
    <s v="FZ-961-WC"/>
    <s v="SANS OBJET"/>
    <s v="SANS OBJET"/>
    <n v="18620"/>
    <n v="17560"/>
    <n v="1060"/>
    <s v="D"/>
    <n v="2"/>
    <s v="CENTRE DE TRI CS"/>
    <s v="POLY-VALOR"/>
    <s v="BOULEVARD DE LA BOUVINERIE"/>
    <s v="49124 SAINT-BARTHELEMY D'ANJOU"/>
    <n v="0"/>
    <n v="2"/>
    <x v="0"/>
    <n v="1.06"/>
    <d v="1899-12-30T00:29:00"/>
    <x v="3"/>
  </r>
  <r>
    <n v="169147"/>
    <d v="2022-01-13T00:00:00"/>
    <s v="14:57"/>
    <s v="1/037884"/>
    <d v="2022-01-13T00:00:00"/>
    <s v="11:58"/>
    <s v="2/032818"/>
    <s v="SEMAE 1"/>
    <s v="60"/>
    <s v="85"/>
    <s v="SEMAE 01"/>
    <s v="2"/>
    <s v="0"/>
    <x v="1"/>
    <x v="4"/>
    <s v="AS-759-HW"/>
    <s v="SAVED"/>
    <s v="SANS OBJET"/>
    <n v="33240"/>
    <n v="22220"/>
    <n v="11020"/>
    <s v="D"/>
    <n v="2"/>
    <s v="CENTRE DE TRI CS"/>
    <s v="POLY-VALOR"/>
    <s v="BOULEVARD DE LA BOUVINERIE"/>
    <s v="49124 SAINT-BARTHELEMY D'ANJOU"/>
    <n v="0"/>
    <n v="2"/>
    <x v="0"/>
    <n v="11.02"/>
    <d v="1899-12-30T02:59:00"/>
    <x v="2"/>
  </r>
  <r>
    <n v="169150"/>
    <d v="2022-01-13T00:00:00"/>
    <s v="15:52"/>
    <s v="2/032831"/>
    <d v="2022-01-13T00:00:00"/>
    <s v="15:45"/>
    <s v="1/037888"/>
    <s v="ALM R158"/>
    <s v="01"/>
    <s v="20"/>
    <s v="ALM R158"/>
    <s v="0"/>
    <s v="0"/>
    <x v="2"/>
    <x v="14"/>
    <s v="EQ-672-SD"/>
    <s v="SANS OBJET"/>
    <s v="SANS OBJET"/>
    <n v="14940"/>
    <n v="11680"/>
    <n v="3260"/>
    <s v="D"/>
    <n v="2"/>
    <s v="CENTRE DE TRI CS"/>
    <s v="POLY-VALOR"/>
    <s v="BOULEVARD DE LA BOUVINERIE"/>
    <s v="49124 SAINT-BARTHELEMY D'ANJOU"/>
    <n v="60051"/>
    <n v="2"/>
    <x v="0"/>
    <n v="3.26"/>
    <d v="1899-12-30T00:07:00"/>
    <x v="1"/>
  </r>
  <r>
    <n v="169151"/>
    <d v="2022-01-13T00:00:00"/>
    <s v="16:26"/>
    <s v="2/032832"/>
    <d v="2022-01-13T00:00:00"/>
    <s v="15:54"/>
    <s v="1/037890"/>
    <s v="ALM R159"/>
    <s v="01"/>
    <s v="20"/>
    <s v="ALM R159"/>
    <s v="0"/>
    <s v="0"/>
    <x v="2"/>
    <x v="14"/>
    <s v="ER-567-BS"/>
    <s v="SANS OBJET"/>
    <s v="SANS OBJET"/>
    <n v="14740"/>
    <n v="11600"/>
    <n v="3140"/>
    <s v="D"/>
    <n v="2"/>
    <s v="CENTRE DE TRI CS"/>
    <s v="POLY-VALOR"/>
    <s v="BOULEVARD DE LA BOUVINERIE"/>
    <s v="49124 SAINT-BARTHELEMY D'ANJOU"/>
    <n v="60052"/>
    <n v="2"/>
    <x v="0"/>
    <n v="3.14"/>
    <d v="1899-12-30T00:32:00"/>
    <x v="1"/>
  </r>
  <r>
    <n v="169152"/>
    <d v="2022-01-13T00:00:00"/>
    <s v="16:40"/>
    <s v="2/032833"/>
    <d v="2022-01-13T00:00:00"/>
    <s v="16:22"/>
    <s v="1/037892"/>
    <s v="VP 3161 PAV ALM"/>
    <s v="01"/>
    <s v="22"/>
    <s v="VP 3161"/>
    <s v="0"/>
    <s v="0"/>
    <x v="2"/>
    <x v="2"/>
    <s v="AZ-825-SD"/>
    <s v="SANS OBJET"/>
    <s v="SANS OBJET"/>
    <n v="20380"/>
    <n v="18720"/>
    <n v="1660"/>
    <s v="D"/>
    <n v="2"/>
    <s v="CENTRE DE TRI CS"/>
    <s v="POLY-VALOR"/>
    <s v="BOULEVARD DE LA BOUVINERIE"/>
    <s v="49124 SAINT-BARTHELEMY D'ANJOU"/>
    <n v="83638"/>
    <n v="2"/>
    <x v="0"/>
    <n v="1.66"/>
    <d v="1899-12-30T00:18:00"/>
    <x v="1"/>
  </r>
  <r>
    <n v="169153"/>
    <d v="2022-01-13T00:00:00"/>
    <s v="16:48"/>
    <s v="2/032834"/>
    <d v="2022-01-13T00:00:00"/>
    <s v="16:17"/>
    <s v="1/037891"/>
    <s v="VP19007 PAV ALM"/>
    <s v="01"/>
    <s v="22"/>
    <s v="VP 19007"/>
    <s v="0"/>
    <s v="0"/>
    <x v="2"/>
    <x v="2"/>
    <s v="EJ-252-BY"/>
    <s v="SANS OBJET"/>
    <s v="SANS OBJET"/>
    <n v="21780"/>
    <n v="17000"/>
    <n v="4780"/>
    <s v="D"/>
    <n v="2"/>
    <s v="CENTRE DE TRI CS"/>
    <s v="POLY-VALOR"/>
    <s v="BOULEVARD DE LA BOUVINERIE"/>
    <s v="49124 SAINT-BARTHELEMY D'ANJOU"/>
    <n v="70062"/>
    <n v="2"/>
    <x v="0"/>
    <n v="4.78"/>
    <d v="1899-12-30T00:31:00"/>
    <x v="1"/>
  </r>
  <r>
    <n v="169154"/>
    <d v="2022-01-13T00:00:00"/>
    <s v="16:52"/>
    <s v="2/032836"/>
    <d v="2022-01-13T00:00:00"/>
    <s v="15:35"/>
    <s v="1/037886"/>
    <s v="DFL"/>
    <s v="35"/>
    <s v="72"/>
    <s v="DFL"/>
    <s v="6"/>
    <s v="0"/>
    <x v="3"/>
    <x v="13"/>
    <s v="EM 206 KX"/>
    <s v="1.02/CARTONS SMURFIT SAILLAT"/>
    <s v="SANS OBJET"/>
    <n v="15400"/>
    <n v="43620"/>
    <n v="28220"/>
    <s v="D"/>
    <n v="2"/>
    <s v="CENTRE DE TRI CS"/>
    <s v="POLY-VALOR"/>
    <s v="BOULEVARD DE LA BOUVINERIE"/>
    <s v="49124 SAINT-BARTHELEMY D'ANJOU"/>
    <n v="0"/>
    <n v="2"/>
    <x v="0"/>
    <n v="28.22"/>
    <d v="1899-12-30T01:17:00"/>
    <x v="2"/>
  </r>
  <r>
    <n v="169155"/>
    <d v="2022-01-13T00:00:00"/>
    <s v="16:57"/>
    <s v="2/032837"/>
    <d v="2022-01-13T00:00:00"/>
    <s v="16:24"/>
    <s v="1/037893"/>
    <s v="ALM R171"/>
    <s v="01"/>
    <s v="20"/>
    <s v="ALM R171"/>
    <s v="0"/>
    <s v="0"/>
    <x v="2"/>
    <x v="14"/>
    <s v="FS-792-KB"/>
    <s v="SANS OBJET"/>
    <s v="SANS OBJET"/>
    <n v="15640"/>
    <n v="11660"/>
    <n v="3980"/>
    <s v="D"/>
    <n v="2"/>
    <s v="CENTRE DE TRI CS"/>
    <s v="POLY-VALOR"/>
    <s v="BOULEVARD DE LA BOUVINERIE"/>
    <s v="49124 SAINT-BARTHELEMY D'ANJOU"/>
    <n v="83220"/>
    <n v="2"/>
    <x v="0"/>
    <n v="3.98"/>
    <d v="1899-12-30T00:33:00"/>
    <x v="1"/>
  </r>
  <r>
    <n v="169160"/>
    <d v="2022-01-13T00:00:00"/>
    <s v="17:42"/>
    <s v="2/032842"/>
    <d v="2022-01-13T00:00:00"/>
    <s v="17:33"/>
    <s v="1/037898"/>
    <s v="ALM R150"/>
    <s v="01"/>
    <s v="20"/>
    <s v="ALM R150"/>
    <s v="0"/>
    <s v="0"/>
    <x v="2"/>
    <x v="14"/>
    <s v="DX-274-PY"/>
    <s v="SANS OBJET"/>
    <s v="SANS OBJET"/>
    <n v="15980"/>
    <n v="11680"/>
    <n v="4300"/>
    <s v="D"/>
    <n v="2"/>
    <s v="CENTRE DE TRI CS"/>
    <s v="POLY-VALOR"/>
    <s v="BOULEVARD DE LA BOUVINERIE"/>
    <s v="49124 SAINT-BARTHELEMY D'ANJOU"/>
    <n v="89412"/>
    <n v="2"/>
    <x v="0"/>
    <n v="4.3"/>
    <d v="1899-12-30T00:09:00"/>
    <x v="1"/>
  </r>
  <r>
    <n v="169161"/>
    <d v="2022-01-13T00:00:00"/>
    <s v="17:51"/>
    <s v="2/032843"/>
    <d v="2022-01-13T00:00:00"/>
    <s v="17:42"/>
    <s v="1/037899"/>
    <s v="ALM R159"/>
    <s v="01"/>
    <s v="20"/>
    <s v="ALM R159"/>
    <s v="0"/>
    <s v="0"/>
    <x v="2"/>
    <x v="14"/>
    <s v="ER-567-BS"/>
    <s v="SANS OBJET"/>
    <s v="SANS OBJET"/>
    <n v="12560"/>
    <n v="11420"/>
    <n v="1140"/>
    <s v="D"/>
    <n v="2"/>
    <s v="CENTRE DE TRI CS"/>
    <s v="POLY-VALOR"/>
    <s v="BOULEVARD DE LA BOUVINERIE"/>
    <s v="49124 SAINT-BARTHELEMY D'ANJOU"/>
    <n v="60052"/>
    <n v="2"/>
    <x v="0"/>
    <n v="1.1399999999999999"/>
    <d v="1899-12-30T00:09:00"/>
    <x v="1"/>
  </r>
  <r>
    <n v="169162"/>
    <d v="2022-01-13T00:00:00"/>
    <s v="17:53"/>
    <s v="2/032844"/>
    <d v="2022-01-13T00:00:00"/>
    <s v="17:43"/>
    <s v="1/037900"/>
    <s v="ALM R171"/>
    <s v="01"/>
    <s v="20"/>
    <s v="ALM R171"/>
    <s v="0"/>
    <s v="0"/>
    <x v="2"/>
    <x v="14"/>
    <s v="FS-792-KB"/>
    <s v="SANS OBJET"/>
    <s v="SANS OBJET"/>
    <n v="11880"/>
    <n v="11440"/>
    <n v="440"/>
    <s v="D"/>
    <n v="2"/>
    <s v="CENTRE DE TRI CS"/>
    <s v="POLY-VALOR"/>
    <s v="BOULEVARD DE LA BOUVINERIE"/>
    <s v="49124 SAINT-BARTHELEMY D'ANJOU"/>
    <n v="83220"/>
    <n v="2"/>
    <x v="0"/>
    <n v="0.44"/>
    <d v="1899-12-30T00:10:00"/>
    <x v="1"/>
  </r>
  <r>
    <n v="169166"/>
    <d v="2022-01-13T00:00:00"/>
    <s v="18:05"/>
    <s v="2/032848"/>
    <d v="2022-01-13T00:00:00"/>
    <s v="17:55"/>
    <s v="1/037902"/>
    <s v="ALM R160"/>
    <s v="01"/>
    <s v="20"/>
    <s v="ALM R160"/>
    <s v="0"/>
    <s v="0"/>
    <x v="2"/>
    <x v="14"/>
    <s v="EJ-729-BH"/>
    <s v="SANS OBJET"/>
    <s v="SANS OBJET"/>
    <n v="17600"/>
    <n v="14600"/>
    <n v="3000"/>
    <s v="D"/>
    <n v="2"/>
    <s v="CENTRE DE TRI CS"/>
    <s v="POLY-VALOR"/>
    <s v="BOULEVARD DE LA BOUVINERIE"/>
    <s v="49124 SAINT-BARTHELEMY D'ANJOU"/>
    <n v="60053"/>
    <n v="2"/>
    <x v="0"/>
    <n v="3"/>
    <d v="1899-12-30T00:10:00"/>
    <x v="1"/>
  </r>
  <r>
    <n v="169167"/>
    <d v="2022-01-13T00:00:00"/>
    <s v="18:11"/>
    <s v="2/032849"/>
    <d v="2022-01-13T00:00:00"/>
    <s v="17:57"/>
    <s v="1/037905"/>
    <s v="ALM R158"/>
    <s v="01"/>
    <s v="20"/>
    <s v="ALM R158"/>
    <s v="0"/>
    <s v="0"/>
    <x v="2"/>
    <x v="14"/>
    <s v="EQ-672-SD"/>
    <s v="SANS OBJET"/>
    <s v="SANS OBJET"/>
    <n v="13280"/>
    <n v="11660"/>
    <n v="1620"/>
    <s v="D"/>
    <n v="2"/>
    <s v="CENTRE DE TRI CS"/>
    <s v="POLY-VALOR"/>
    <s v="BOULEVARD DE LA BOUVINERIE"/>
    <s v="49124 SAINT-BARTHELEMY D'ANJOU"/>
    <n v="60051"/>
    <n v="2"/>
    <x v="0"/>
    <n v="1.62"/>
    <d v="1899-12-30T00:14:00"/>
    <x v="1"/>
  </r>
  <r>
    <n v="169168"/>
    <d v="2022-01-13T00:00:00"/>
    <s v="18:13"/>
    <s v="2/032850"/>
    <d v="2022-01-13T00:00:00"/>
    <s v="17:59"/>
    <s v="1/037906"/>
    <s v="ALM R157"/>
    <s v="01"/>
    <s v="20"/>
    <s v="ALM R157"/>
    <s v="0"/>
    <s v="0"/>
    <x v="2"/>
    <x v="14"/>
    <s v="ED-425-YE"/>
    <s v="SANS OBJET"/>
    <s v="SANS OBJET"/>
    <n v="15640"/>
    <n v="11800"/>
    <n v="3840"/>
    <s v="D"/>
    <n v="2"/>
    <s v="CENTRE DE TRI CS"/>
    <s v="POLY-VALOR"/>
    <s v="BOULEVARD DE LA BOUVINERIE"/>
    <s v="49124 SAINT-BARTHELEMY D'ANJOU"/>
    <n v="60050"/>
    <n v="2"/>
    <x v="0"/>
    <n v="3.84"/>
    <d v="1899-12-30T00:14:00"/>
    <x v="1"/>
  </r>
  <r>
    <n v="169169"/>
    <d v="2022-01-13T00:00:00"/>
    <s v="18:21"/>
    <s v="2/032851"/>
    <d v="2022-01-13T00:00:00"/>
    <s v="15:44"/>
    <s v="1/037887"/>
    <s v="LACHEZE 5"/>
    <s v="01"/>
    <s v="72"/>
    <s v="LACHEZE 5"/>
    <s v="6"/>
    <s v="0"/>
    <x v="2"/>
    <x v="13"/>
    <s v="FW 154 GX"/>
    <s v="1.02/CARTONS SMURFIT SAILLAT"/>
    <s v="SANS OBJET"/>
    <n v="14580"/>
    <n v="43240"/>
    <n v="28660"/>
    <s v="D"/>
    <n v="2"/>
    <s v="CENTRE DE TRI CS"/>
    <s v="POLY-VALOR"/>
    <s v="BOULEVARD DE LA BOUVINERIE"/>
    <s v="49124 SAINT-BARTHELEMY D'ANJOU"/>
    <n v="0"/>
    <n v="2"/>
    <x v="0"/>
    <n v="28.66"/>
    <d v="1899-12-30T02:37:00"/>
    <x v="2"/>
  </r>
  <r>
    <n v="169323"/>
    <d v="2022-01-13T00:00:00"/>
    <s v="18:51"/>
    <s v="0"/>
    <d v="2022-01-13T00:00:00"/>
    <s v="18:51"/>
    <s v="0"/>
    <s v="ALM R175"/>
    <s v="01"/>
    <s v="20"/>
    <s v="ALM R175"/>
    <s v="0"/>
    <s v="0"/>
    <x v="2"/>
    <x v="14"/>
    <s v="GD-559-RB"/>
    <s v="SANS OBJET"/>
    <s v="SANS OBJET"/>
    <n v="18420"/>
    <n v="15060"/>
    <n v="3360"/>
    <s v="X"/>
    <n v="2"/>
    <s v="CENTRE DE TRI CS"/>
    <s v="POLY-VALOR"/>
    <s v="BOULEVARD DE LA BOUVINERIE"/>
    <s v="49124 SAINT-BARTHELEMY D'ANJOU"/>
    <n v="0"/>
    <n v="2"/>
    <x v="0"/>
    <n v="3.36"/>
    <d v="1899-12-30T00:00:00"/>
    <x v="1"/>
  </r>
  <r>
    <n v="169173"/>
    <d v="2022-01-13T00:00:00"/>
    <s v="19:17"/>
    <s v="2/032854"/>
    <d v="2022-01-13T00:00:00"/>
    <s v="18:52"/>
    <s v="1/037908"/>
    <s v="VP 3769 PAV ALM"/>
    <s v="01"/>
    <s v="22"/>
    <s v="VP 3769"/>
    <s v="0"/>
    <s v="0"/>
    <x v="2"/>
    <x v="2"/>
    <s v="FC-210-YQ"/>
    <s v="SANS OBJET"/>
    <s v="SANS OBJET"/>
    <n v="20640"/>
    <n v="17140"/>
    <n v="3500"/>
    <s v="D"/>
    <n v="2"/>
    <s v="CENTRE DE TRI CS"/>
    <s v="POLY-VALOR"/>
    <s v="BOULEVARD DE LA BOUVINERIE"/>
    <s v="49124 SAINT-BARTHELEMY D'ANJOU"/>
    <n v="95031"/>
    <n v="2"/>
    <x v="0"/>
    <n v="3.5"/>
    <d v="1899-12-30T00:25:00"/>
    <x v="1"/>
  </r>
  <r>
    <n v="169174"/>
    <d v="2022-01-13T00:00:00"/>
    <s v="19:26"/>
    <s v="2/032855"/>
    <d v="2022-01-13T00:00:00"/>
    <s v="19:14"/>
    <s v="1/037909"/>
    <s v="SUEZ JML020"/>
    <s v="01"/>
    <s v="21"/>
    <s v="SUEZJML020"/>
    <s v="0"/>
    <s v="0"/>
    <x v="2"/>
    <x v="3"/>
    <s v="EJ-894-PB"/>
    <s v="SANS OBJET"/>
    <s v="SANS OBJET"/>
    <n v="19800"/>
    <n v="14960"/>
    <n v="4840"/>
    <s v="D"/>
    <n v="2"/>
    <s v="CENTRE DE TRI CS"/>
    <s v="POLY-VALOR"/>
    <s v="BOULEVARD DE LA BOUVINERIE"/>
    <s v="49124 SAINT-BARTHELEMY D'ANJOU"/>
    <n v="83627"/>
    <n v="2"/>
    <x v="0"/>
    <n v="4.84"/>
    <d v="1899-12-30T00:12:00"/>
    <x v="1"/>
  </r>
  <r>
    <n v="169175"/>
    <d v="2022-01-13T00:00:00"/>
    <s v="20:06"/>
    <s v="2/032856"/>
    <d v="2022-01-13T00:00:00"/>
    <s v="15:49"/>
    <s v="1/037889"/>
    <s v="RAVE"/>
    <s v="01"/>
    <s v="72"/>
    <s v="RAVE"/>
    <s v="6"/>
    <s v="0"/>
    <x v="2"/>
    <x v="13"/>
    <s v="CW 759 QC"/>
    <s v="1.02/CARTONS SMURFIT SAILLAT"/>
    <s v="SANS OBJET"/>
    <n v="14880"/>
    <n v="39300"/>
    <n v="24420"/>
    <s v="D"/>
    <n v="2"/>
    <s v="CENTRE DE TRI CS"/>
    <s v="POLY-VALOR"/>
    <s v="BOULEVARD DE LA BOUVINERIE"/>
    <s v="49124 SAINT-BARTHELEMY D'ANJOU"/>
    <n v="0"/>
    <n v="2"/>
    <x v="0"/>
    <n v="24.42"/>
    <d v="1899-12-30T04:17:00"/>
    <x v="2"/>
  </r>
  <r>
    <n v="169179"/>
    <d v="2022-01-14T00:00:00"/>
    <s v="07:18"/>
    <s v="2/032860"/>
    <d v="2022-01-14T00:00:00"/>
    <s v="06:58"/>
    <s v="1/037913"/>
    <s v="SEMAE 5"/>
    <s v="40"/>
    <s v="40"/>
    <s v="SEMAE 05"/>
    <s v="0"/>
    <s v="1"/>
    <x v="0"/>
    <x v="0"/>
    <s v="EK-656-JS"/>
    <s v="SANS OBJET"/>
    <s v="DOUE LA FONTAINE"/>
    <n v="25840"/>
    <n v="18540"/>
    <n v="7300"/>
    <s v="D"/>
    <n v="2"/>
    <s v="CENTRE DE TRI CS"/>
    <s v="POLY-VALOR"/>
    <s v="BOULEVARD DE LA BOUVINERIE"/>
    <s v="49124 SAINT-BARTHELEMY D'ANJOU"/>
    <n v="0"/>
    <n v="2"/>
    <x v="0"/>
    <n v="7.3"/>
    <d v="1899-12-30T00:20:00"/>
    <x v="0"/>
  </r>
  <r>
    <n v="169184"/>
    <d v="2022-01-14T00:00:00"/>
    <s v="08:18"/>
    <s v="2/032866"/>
    <d v="2022-01-14T00:00:00"/>
    <s v="07:37"/>
    <s v="1/037917"/>
    <s v="SEMAE 4"/>
    <s v="40"/>
    <s v="40"/>
    <s v="SEMAE 04"/>
    <s v="0"/>
    <s v="6"/>
    <x v="0"/>
    <x v="0"/>
    <s v="DE-983-WC"/>
    <s v="SANS OBJET"/>
    <s v="ST LAMBERT DES LEVEES Bellevue"/>
    <n v="29420"/>
    <n v="17880"/>
    <n v="11540"/>
    <s v="D"/>
    <n v="2"/>
    <s v="CENTRE DE TRI CS"/>
    <s v="POLY-VALOR"/>
    <s v="BOULEVARD DE LA BOUVINERIE"/>
    <s v="49124 SAINT-BARTHELEMY D'ANJOU"/>
    <n v="0"/>
    <n v="2"/>
    <x v="0"/>
    <n v="11.54"/>
    <d v="1899-12-30T00:41:00"/>
    <x v="0"/>
  </r>
  <r>
    <n v="169186"/>
    <d v="2022-01-14T00:00:00"/>
    <s v="08:26"/>
    <s v="2/032868"/>
    <d v="2022-01-14T00:00:00"/>
    <s v="08:03"/>
    <s v="1/037921"/>
    <s v="SUEZ NMP520"/>
    <s v="01"/>
    <s v="21"/>
    <s v="SUEZNMP520"/>
    <s v="0"/>
    <s v="0"/>
    <x v="2"/>
    <x v="3"/>
    <s v="CX-610-YK"/>
    <s v="SANS OBJET"/>
    <s v="SANS OBJET"/>
    <n v="12260"/>
    <n v="11740"/>
    <n v="520"/>
    <s v="D"/>
    <n v="2"/>
    <s v="CENTRE DE TRI CS"/>
    <s v="POLY-VALOR"/>
    <s v="BOULEVARD DE LA BOUVINERIE"/>
    <s v="49124 SAINT-BARTHELEMY D'ANJOU"/>
    <n v="83621"/>
    <n v="2"/>
    <x v="0"/>
    <n v="0.52"/>
    <d v="1899-12-30T00:23:00"/>
    <x v="1"/>
  </r>
  <r>
    <n v="169191"/>
    <d v="2022-01-14T00:00:00"/>
    <s v="09:00"/>
    <s v="2/032873"/>
    <d v="2022-01-14T00:00:00"/>
    <s v="08:51"/>
    <s v="1/037927"/>
    <s v="SUEZ JML019"/>
    <s v="01"/>
    <s v="21"/>
    <s v="SUEZJML019"/>
    <s v="0"/>
    <s v="0"/>
    <x v="2"/>
    <x v="3"/>
    <s v="EJ-503-DK"/>
    <s v="SANS OBJET"/>
    <s v="SANS OBJET"/>
    <n v="16160"/>
    <n v="14860"/>
    <n v="1300"/>
    <s v="D"/>
    <n v="2"/>
    <s v="CENTRE DE TRI CS"/>
    <s v="POLY-VALOR"/>
    <s v="BOULEVARD DE LA BOUVINERIE"/>
    <s v="49124 SAINT-BARTHELEMY D'ANJOU"/>
    <n v="83628"/>
    <n v="2"/>
    <x v="0"/>
    <n v="1.3"/>
    <d v="1899-12-30T00:09:00"/>
    <x v="1"/>
  </r>
  <r>
    <n v="169193"/>
    <d v="2022-01-14T00:00:00"/>
    <s v="09:10"/>
    <s v="2/032875"/>
    <d v="2022-01-14T00:00:00"/>
    <s v="09:02"/>
    <s v="1/037928"/>
    <s v="SUEZ JML020"/>
    <s v="01"/>
    <s v="21"/>
    <s v="SUEZJML020"/>
    <s v="0"/>
    <s v="0"/>
    <x v="2"/>
    <x v="3"/>
    <s v="EJ-894-PB"/>
    <s v="SANS OBJET"/>
    <s v="SANS OBJET"/>
    <n v="16680"/>
    <n v="14980"/>
    <n v="1700"/>
    <s v="D"/>
    <n v="2"/>
    <s v="CENTRE DE TRI CS"/>
    <s v="POLY-VALOR"/>
    <s v="BOULEVARD DE LA BOUVINERIE"/>
    <s v="49124 SAINT-BARTHELEMY D'ANJOU"/>
    <n v="83627"/>
    <n v="2"/>
    <x v="0"/>
    <n v="1.7"/>
    <d v="1899-12-30T00:08:00"/>
    <x v="1"/>
  </r>
  <r>
    <n v="169196"/>
    <d v="2022-01-14T00:00:00"/>
    <s v="09:57"/>
    <s v="2/032878"/>
    <d v="2022-01-14T00:00:00"/>
    <s v="09:40"/>
    <s v="1/037930"/>
    <s v="CC BV 10"/>
    <s v="35"/>
    <s v="36"/>
    <s v="CC BV 10"/>
    <s v="0"/>
    <s v="0"/>
    <x v="3"/>
    <x v="5"/>
    <s v="FZ-961-WC"/>
    <s v="SANS OBJET"/>
    <s v="SANS OBJET"/>
    <n v="18600"/>
    <n v="17500"/>
    <n v="1100"/>
    <s v="D"/>
    <n v="2"/>
    <s v="CENTRE DE TRI CS"/>
    <s v="POLY-VALOR"/>
    <s v="BOULEVARD DE LA BOUVINERIE"/>
    <s v="49124 SAINT-BARTHELEMY D'ANJOU"/>
    <n v="0"/>
    <n v="2"/>
    <x v="0"/>
    <n v="1.1000000000000001"/>
    <d v="1899-12-30T00:17:00"/>
    <x v="3"/>
  </r>
  <r>
    <n v="169199"/>
    <d v="2022-01-14T00:00:00"/>
    <s v="10:11"/>
    <s v="2/032881"/>
    <d v="2022-01-14T00:00:00"/>
    <s v="09:55"/>
    <s v="1/037932"/>
    <s v="SUEZ JM0027"/>
    <s v="01"/>
    <s v="21"/>
    <s v="SUEZJM0027"/>
    <s v="0"/>
    <s v="0"/>
    <x v="2"/>
    <x v="3"/>
    <s v="BF-553-XA"/>
    <s v="SANS OBJET"/>
    <s v="SANS OBJET"/>
    <n v="14080"/>
    <n v="12820"/>
    <n v="1260"/>
    <s v="D"/>
    <n v="2"/>
    <s v="CENTRE DE TRI CS"/>
    <s v="POLY-VALOR"/>
    <s v="BOULEVARD DE LA BOUVINERIE"/>
    <s v="49124 SAINT-BARTHELEMY D'ANJOU"/>
    <n v="64488"/>
    <n v="2"/>
    <x v="0"/>
    <n v="1.26"/>
    <d v="1899-12-30T00:16:00"/>
    <x v="1"/>
  </r>
  <r>
    <n v="169201"/>
    <d v="2022-01-14T00:00:00"/>
    <s v="10:12"/>
    <s v="2/032883"/>
    <d v="2022-01-14T00:00:00"/>
    <s v="09:42"/>
    <s v="1/037931"/>
    <s v="PAPREC 16"/>
    <s v="90"/>
    <s v="90"/>
    <s v="PAPREC 16"/>
    <s v="0"/>
    <s v="2"/>
    <x v="4"/>
    <x v="6"/>
    <s v="FC-841-QL"/>
    <s v="SANS OBJET"/>
    <s v="LOUROUX-BECONNAIS"/>
    <n v="28400"/>
    <n v="22140"/>
    <n v="6260"/>
    <s v="D"/>
    <n v="2"/>
    <s v="CENTRE DE TRI CS"/>
    <s v="POLY-VALOR"/>
    <s v="BOULEVARD DE LA BOUVINERIE"/>
    <s v="49124 SAINT-BARTHELEMY D'ANJOU"/>
    <n v="0"/>
    <n v="2"/>
    <x v="0"/>
    <n v="6.26"/>
    <d v="1899-12-30T00:30:00"/>
    <x v="0"/>
  </r>
  <r>
    <n v="169202"/>
    <d v="2022-01-14T00:00:00"/>
    <s v="10:18"/>
    <s v="2/032884"/>
    <d v="2022-01-14T00:00:00"/>
    <s v="10:08"/>
    <s v="1/037938"/>
    <s v="SUEZ JML022"/>
    <s v="01"/>
    <s v="21"/>
    <s v="SUEZJML022"/>
    <s v="0"/>
    <s v="0"/>
    <x v="2"/>
    <x v="3"/>
    <s v="EK-512-VH"/>
    <s v="SANS OBJET"/>
    <s v="SANS OBJET"/>
    <n v="15780"/>
    <n v="14960"/>
    <n v="820"/>
    <s v="D"/>
    <n v="2"/>
    <s v="CENTRE DE TRI CS"/>
    <s v="POLY-VALOR"/>
    <s v="BOULEVARD DE LA BOUVINERIE"/>
    <s v="49124 SAINT-BARTHELEMY D'ANJOU"/>
    <n v="83626"/>
    <n v="2"/>
    <x v="0"/>
    <n v="0.82"/>
    <d v="1899-12-30T00:10:00"/>
    <x v="1"/>
  </r>
  <r>
    <n v="169208"/>
    <d v="2022-01-14T00:00:00"/>
    <s v="10:37"/>
    <s v="2/032890"/>
    <d v="2022-01-14T00:00:00"/>
    <s v="10:27"/>
    <s v="1/037942"/>
    <s v="CC BV 06"/>
    <s v="35"/>
    <s v="35"/>
    <s v="CC BV 06"/>
    <s v="0"/>
    <s v="0"/>
    <x v="3"/>
    <x v="15"/>
    <s v="FL-015-TP"/>
    <s v="SANS OBJET"/>
    <s v="SANS OBJET"/>
    <n v="19200"/>
    <n v="14900"/>
    <n v="4300"/>
    <s v="D"/>
    <n v="2"/>
    <s v="CENTRE DE TRI CS"/>
    <s v="POLY-VALOR"/>
    <s v="BOULEVARD DE LA BOUVINERIE"/>
    <s v="49124 SAINT-BARTHELEMY D'ANJOU"/>
    <n v="0"/>
    <n v="2"/>
    <x v="0"/>
    <n v="4.3"/>
    <d v="1899-12-30T00:10:00"/>
    <x v="1"/>
  </r>
  <r>
    <n v="169209"/>
    <d v="2022-01-14T00:00:00"/>
    <s v="10:41"/>
    <s v="2/032891"/>
    <d v="2022-01-14T00:00:00"/>
    <s v="10:31"/>
    <s v="1/037945"/>
    <s v="CC BV 09"/>
    <s v="35"/>
    <s v="35"/>
    <s v="CC BV 09"/>
    <s v="0"/>
    <s v="0"/>
    <x v="3"/>
    <x v="15"/>
    <s v="FX-848-CF"/>
    <s v="SANS OBJET"/>
    <s v="SANS OBJET"/>
    <n v="16600"/>
    <n v="12860"/>
    <n v="3740"/>
    <s v="D"/>
    <n v="2"/>
    <s v="CENTRE DE TRI CS"/>
    <s v="POLY-VALOR"/>
    <s v="BOULEVARD DE LA BOUVINERIE"/>
    <s v="49124 SAINT-BARTHELEMY D'ANJOU"/>
    <n v="0"/>
    <n v="2"/>
    <x v="0"/>
    <n v="3.74"/>
    <d v="1899-12-30T00:10:00"/>
    <x v="1"/>
  </r>
  <r>
    <n v="169216"/>
    <d v="2022-01-14T00:00:00"/>
    <s v="11:05"/>
    <s v="1/037953"/>
    <d v="2022-01-14T00:00:00"/>
    <s v="07:34"/>
    <s v="2/032862"/>
    <s v="BT 54"/>
    <s v="01"/>
    <s v="85"/>
    <s v="BT 54"/>
    <s v="1"/>
    <s v="0"/>
    <x v="2"/>
    <x v="4"/>
    <s v="FD-859-RH"/>
    <s v="BOUYER LEROUX"/>
    <s v="SANS OBJET"/>
    <n v="36400"/>
    <n v="22880"/>
    <n v="13520"/>
    <s v="D"/>
    <n v="2"/>
    <s v="CENTRE DE TRI CS"/>
    <s v="POLY-VALOR"/>
    <s v="BOULEVARD DE LA BOUVINERIE"/>
    <s v="49124 SAINT-BARTHELEMY D'ANJOU"/>
    <n v="0"/>
    <n v="2"/>
    <x v="0"/>
    <n v="13.52"/>
    <d v="1899-12-30T03:31:00"/>
    <x v="2"/>
  </r>
  <r>
    <n v="169219"/>
    <d v="2022-01-14T00:00:00"/>
    <s v="11:26"/>
    <s v="2/032900"/>
    <d v="2022-01-14T00:00:00"/>
    <s v="11:05"/>
    <s v="1/037952"/>
    <s v="SEMAE 5"/>
    <s v="90"/>
    <s v="91"/>
    <s v="SEMAE 05"/>
    <s v="0"/>
    <s v="4"/>
    <x v="4"/>
    <x v="9"/>
    <s v="EK-656-JS"/>
    <s v="SANS OBJET"/>
    <s v="TIERCE"/>
    <n v="26120"/>
    <n v="18440"/>
    <n v="7680"/>
    <s v="D"/>
    <n v="2"/>
    <s v="CENTRE DE TRI CS"/>
    <s v="POLY-VALOR"/>
    <s v="BOULEVARD DE LA BOUVINERIE"/>
    <s v="49124 SAINT-BARTHELEMY D'ANJOU"/>
    <n v="0"/>
    <n v="2"/>
    <x v="0"/>
    <n v="7.68"/>
    <d v="1899-12-30T00:21:00"/>
    <x v="1"/>
  </r>
  <r>
    <n v="169223"/>
    <d v="2022-01-14T00:00:00"/>
    <s v="11:56"/>
    <s v="2/032905"/>
    <d v="2022-01-14T00:00:00"/>
    <s v="11:46"/>
    <s v="1/037959"/>
    <s v="CC BV 05"/>
    <s v="35"/>
    <s v="35"/>
    <s v="CC BV 05"/>
    <s v="0"/>
    <s v="0"/>
    <x v="3"/>
    <x v="15"/>
    <s v="EY-787-VP"/>
    <s v="SANS OBJET"/>
    <s v="SANS OBJET"/>
    <n v="15520"/>
    <n v="12780"/>
    <n v="2740"/>
    <s v="D"/>
    <n v="2"/>
    <s v="CENTRE DE TRI CS"/>
    <s v="POLY-VALOR"/>
    <s v="BOULEVARD DE LA BOUVINERIE"/>
    <s v="49124 SAINT-BARTHELEMY D'ANJOU"/>
    <n v="0"/>
    <n v="2"/>
    <x v="0"/>
    <n v="2.74"/>
    <d v="1899-12-30T00:10:00"/>
    <x v="1"/>
  </r>
  <r>
    <n v="169224"/>
    <d v="2022-01-14T00:00:00"/>
    <s v="12:08"/>
    <s v="2/032906"/>
    <d v="2022-01-14T00:00:00"/>
    <s v="11:54"/>
    <s v="1/037960"/>
    <s v="VP 3161 PAV ALM"/>
    <s v="01"/>
    <s v="22"/>
    <s v="VP 3161"/>
    <s v="0"/>
    <s v="0"/>
    <x v="2"/>
    <x v="2"/>
    <s v="AZ-825-SD"/>
    <s v="SANS OBJET"/>
    <s v="SANS OBJET"/>
    <n v="20360"/>
    <n v="18720"/>
    <n v="1640"/>
    <s v="D"/>
    <n v="2"/>
    <s v="CENTRE DE TRI CS"/>
    <s v="POLY-VALOR"/>
    <s v="BOULEVARD DE LA BOUVINERIE"/>
    <s v="49124 SAINT-BARTHELEMY D'ANJOU"/>
    <n v="83638"/>
    <n v="2"/>
    <x v="0"/>
    <n v="1.64"/>
    <d v="1899-12-30T00:14:00"/>
    <x v="1"/>
  </r>
  <r>
    <n v="169226"/>
    <d v="2022-01-14T00:00:00"/>
    <s v="12:15"/>
    <s v="2/032908"/>
    <d v="2022-01-14T00:00:00"/>
    <s v="10:57"/>
    <s v="1/037951"/>
    <s v="ANRUTRANS"/>
    <s v="01"/>
    <s v="71"/>
    <s v="ANRUTRANS"/>
    <s v="53"/>
    <s v="0"/>
    <x v="2"/>
    <x v="19"/>
    <s v="3524BCN"/>
    <s v="1.02 PAPERS CATALUNYA VALLBONA"/>
    <s v="SANS OBJET"/>
    <n v="14720"/>
    <n v="43500"/>
    <n v="28780"/>
    <s v="D"/>
    <n v="2"/>
    <s v="CENTRE DE TRI CS"/>
    <s v="POLY-VALOR"/>
    <s v="BOULEVARD DE LA BOUVINERIE"/>
    <s v="49124 SAINT-BARTHELEMY D'ANJOU"/>
    <n v="0"/>
    <n v="2"/>
    <x v="0"/>
    <n v="28.78"/>
    <d v="1899-12-30T01:18:00"/>
    <x v="2"/>
  </r>
  <r>
    <n v="169228"/>
    <d v="2022-01-14T00:00:00"/>
    <s v="13:09"/>
    <s v="2/032910"/>
    <d v="2022-01-14T00:00:00"/>
    <s v="12:54"/>
    <s v="1/037962"/>
    <s v="VP19007 PAV ALM"/>
    <s v="01"/>
    <s v="22"/>
    <s v="VP 19007"/>
    <s v="0"/>
    <s v="0"/>
    <x v="2"/>
    <x v="2"/>
    <s v="EJ-252-BY"/>
    <s v="SANS OBJET"/>
    <s v="SANS OBJET"/>
    <n v="19900"/>
    <n v="16960"/>
    <n v="2940"/>
    <s v="D"/>
    <n v="2"/>
    <s v="CENTRE DE TRI CS"/>
    <s v="POLY-VALOR"/>
    <s v="BOULEVARD DE LA BOUVINERIE"/>
    <s v="49124 SAINT-BARTHELEMY D'ANJOU"/>
    <n v="70062"/>
    <n v="2"/>
    <x v="0"/>
    <n v="2.94"/>
    <d v="1899-12-30T00:15:00"/>
    <x v="1"/>
  </r>
  <r>
    <n v="169229"/>
    <d v="2022-01-14T00:00:00"/>
    <s v="13:21"/>
    <s v="2/032911"/>
    <d v="2022-01-14T00:00:00"/>
    <s v="13:02"/>
    <s v="1/037963"/>
    <s v="SEMAE 4"/>
    <s v="90"/>
    <s v="91"/>
    <s v="SEMAE 04"/>
    <s v="0"/>
    <s v="4"/>
    <x v="4"/>
    <x v="9"/>
    <s v="DE-983-WC"/>
    <s v="SANS OBJET"/>
    <s v="TIERCE"/>
    <n v="25240"/>
    <n v="17840"/>
    <n v="7400"/>
    <s v="D"/>
    <n v="2"/>
    <s v="CENTRE DE TRI CS"/>
    <s v="POLY-VALOR"/>
    <s v="BOULEVARD DE LA BOUVINERIE"/>
    <s v="49124 SAINT-BARTHELEMY D'ANJOU"/>
    <n v="0"/>
    <n v="2"/>
    <x v="0"/>
    <n v="7.4"/>
    <d v="1899-12-30T00:19:00"/>
    <x v="1"/>
  </r>
  <r>
    <n v="169231"/>
    <d v="2022-01-14T00:00:00"/>
    <s v="13:54"/>
    <s v="2/032913"/>
    <d v="2022-01-14T00:00:00"/>
    <s v="13:14"/>
    <s v="1/037965"/>
    <s v="VP 3769 PAV ALM"/>
    <s v="01"/>
    <s v="22"/>
    <s v="VP 3769"/>
    <s v="0"/>
    <s v="0"/>
    <x v="2"/>
    <x v="2"/>
    <s v="FC-210-YQ"/>
    <s v="SANS OBJET"/>
    <s v="SANS OBJET"/>
    <n v="21780"/>
    <n v="17160"/>
    <n v="4620"/>
    <s v="D"/>
    <n v="2"/>
    <s v="CENTRE DE TRI CS"/>
    <s v="POLY-VALOR"/>
    <s v="BOULEVARD DE LA BOUVINERIE"/>
    <s v="49124 SAINT-BARTHELEMY D'ANJOU"/>
    <n v="95031"/>
    <n v="2"/>
    <x v="0"/>
    <n v="4.62"/>
    <d v="1899-12-30T00:40:00"/>
    <x v="1"/>
  </r>
  <r>
    <n v="169232"/>
    <d v="2022-01-14T00:00:00"/>
    <s v="14:14"/>
    <s v="2/032914"/>
    <d v="2022-01-14T00:00:00"/>
    <s v="13:42"/>
    <s v="1/037968"/>
    <s v="CC BV 07"/>
    <s v="35"/>
    <s v="35"/>
    <s v="CC BV 07"/>
    <s v="0"/>
    <s v="0"/>
    <x v="3"/>
    <x v="15"/>
    <s v="FL-963-TN"/>
    <s v="SANS OBJET"/>
    <s v="SANS OBJET"/>
    <n v="17300"/>
    <n v="14840"/>
    <n v="2460"/>
    <s v="D"/>
    <n v="2"/>
    <s v="CENTRE DE TRI CS"/>
    <s v="POLY-VALOR"/>
    <s v="BOULEVARD DE LA BOUVINERIE"/>
    <s v="49124 SAINT-BARTHELEMY D'ANJOU"/>
    <n v="0"/>
    <n v="2"/>
    <x v="0"/>
    <n v="2.46"/>
    <d v="1899-12-30T00:32:00"/>
    <x v="1"/>
  </r>
  <r>
    <n v="169233"/>
    <d v="2022-01-14T00:00:00"/>
    <s v="15:16"/>
    <s v="2/032915"/>
    <d v="2022-01-14T00:00:00"/>
    <s v="14:42"/>
    <s v="1/037969"/>
    <s v="PAPREC 13"/>
    <s v="90"/>
    <s v="90"/>
    <s v="PAPREC 13"/>
    <s v="0"/>
    <s v="5"/>
    <x v="4"/>
    <x v="6"/>
    <s v="ED-315-QZ"/>
    <s v="SANS OBJET"/>
    <s v="MONTJEAN SUR LOIRE"/>
    <n v="27000"/>
    <n v="21900"/>
    <n v="5100"/>
    <s v="D"/>
    <n v="2"/>
    <s v="CENTRE DE TRI CS"/>
    <s v="POLY-VALOR"/>
    <s v="BOULEVARD DE LA BOUVINERIE"/>
    <s v="49124 SAINT-BARTHELEMY D'ANJOU"/>
    <n v="0"/>
    <n v="2"/>
    <x v="0"/>
    <n v="5.0999999999999996"/>
    <d v="1899-12-30T00:34:00"/>
    <x v="0"/>
  </r>
  <r>
    <n v="169236"/>
    <d v="2022-01-14T00:00:00"/>
    <s v="15:32"/>
    <s v="2/032918"/>
    <d v="2022-01-14T00:00:00"/>
    <s v="15:18"/>
    <s v="1/037973"/>
    <s v="AT METIER"/>
    <s v="01"/>
    <s v="20"/>
    <s v="AT METIER"/>
    <s v="0"/>
    <s v="0"/>
    <x v="2"/>
    <x v="14"/>
    <s v="EL-091-LA"/>
    <s v="SANS OBJET"/>
    <s v="SANS OBJET"/>
    <n v="2680"/>
    <n v="2620"/>
    <n v="60"/>
    <s v="D"/>
    <n v="2"/>
    <s v="CENTRE DE TRI CS"/>
    <s v="POLY-VALOR"/>
    <s v="BOULEVARD DE LA BOUVINERIE"/>
    <s v="49124 SAINT-BARTHELEMY D'ANJOU"/>
    <n v="64489"/>
    <n v="2"/>
    <x v="0"/>
    <n v="0.06"/>
    <d v="1899-12-30T00:14:00"/>
    <x v="1"/>
  </r>
  <r>
    <n v="169237"/>
    <d v="2022-01-14T00:00:00"/>
    <s v="15:52"/>
    <s v="1/037974"/>
    <d v="2022-01-14T00:00:00"/>
    <s v="11:51"/>
    <s v="2/032903"/>
    <s v="BT 54"/>
    <s v="01"/>
    <s v="85"/>
    <s v="BT 54"/>
    <s v="1"/>
    <s v="0"/>
    <x v="2"/>
    <x v="4"/>
    <s v="FD-859-RH"/>
    <s v="BOUYER LEROUX"/>
    <s v="SANS OBJET"/>
    <n v="35260"/>
    <n v="22860"/>
    <n v="12400"/>
    <s v="D"/>
    <n v="2"/>
    <s v="CENTRE DE TRI CS"/>
    <s v="POLY-VALOR"/>
    <s v="BOULEVARD DE LA BOUVINERIE"/>
    <s v="49124 SAINT-BARTHELEMY D'ANJOU"/>
    <n v="0"/>
    <n v="2"/>
    <x v="0"/>
    <n v="12.4"/>
    <d v="1899-12-30T04:01:00"/>
    <x v="2"/>
  </r>
  <r>
    <n v="169238"/>
    <d v="2022-01-14T00:00:00"/>
    <s v="16:45"/>
    <s v="2/032919"/>
    <d v="2022-01-14T00:00:00"/>
    <s v="16:22"/>
    <s v="1/037976"/>
    <s v="VP19007 PAV ALM"/>
    <s v="01"/>
    <s v="22"/>
    <s v="VP 19007"/>
    <s v="0"/>
    <s v="0"/>
    <x v="2"/>
    <x v="2"/>
    <s v="EJ-252-BY"/>
    <s v="SANS OBJET"/>
    <s v="SANS OBJET"/>
    <n v="19420"/>
    <n v="17040"/>
    <n v="2380"/>
    <s v="D"/>
    <n v="2"/>
    <s v="CENTRE DE TRI CS"/>
    <s v="POLY-VALOR"/>
    <s v="BOULEVARD DE LA BOUVINERIE"/>
    <s v="49124 SAINT-BARTHELEMY D'ANJOU"/>
    <n v="70062"/>
    <n v="2"/>
    <x v="0"/>
    <n v="2.38"/>
    <d v="1899-12-30T00:23:00"/>
    <x v="1"/>
  </r>
  <r>
    <n v="169252"/>
    <d v="2022-01-14T00:00:00"/>
    <s v="18:56"/>
    <s v="2/032932"/>
    <d v="2022-01-14T00:00:00"/>
    <s v="18:44"/>
    <s v="1/037990"/>
    <s v="VP 3769 PAV ALM"/>
    <s v="01"/>
    <s v="22"/>
    <s v="VP 3769"/>
    <s v="0"/>
    <s v="0"/>
    <x v="2"/>
    <x v="2"/>
    <s v="FC-210-YQ"/>
    <s v="SANS OBJET"/>
    <s v="SANS OBJET"/>
    <n v="20020"/>
    <n v="17140"/>
    <n v="2880"/>
    <s v="D"/>
    <n v="2"/>
    <s v="CENTRE DE TRI CS"/>
    <s v="POLY-VALOR"/>
    <s v="BOULEVARD DE LA BOUVINERIE"/>
    <s v="49124 SAINT-BARTHELEMY D'ANJOU"/>
    <n v="95031"/>
    <n v="2"/>
    <x v="0"/>
    <n v="2.88"/>
    <d v="1899-12-30T00:12:00"/>
    <x v="1"/>
  </r>
  <r>
    <n v="169357"/>
    <d v="2022-01-15T00:00:00"/>
    <s v="08:33"/>
    <s v="0"/>
    <d v="2022-01-15T00:00:00"/>
    <s v="08:33"/>
    <s v="0"/>
    <s v="SEMAE 01"/>
    <s v="40"/>
    <s v="85"/>
    <s v="SEMAE 01"/>
    <s v="2"/>
    <s v="0"/>
    <x v="0"/>
    <x v="4"/>
    <s v="AS-759-HW"/>
    <s v="SAVED"/>
    <s v="SANS OBJET"/>
    <n v="37700"/>
    <n v="22280"/>
    <n v="15420"/>
    <s v="X"/>
    <n v="2"/>
    <s v="CENTRE DE TRI CS"/>
    <s v="POLY-VALOR"/>
    <s v="BOULEVARD DE LA BOUVINERIE"/>
    <s v="49124 SAINT-BARTHELEMY D'ANJOU"/>
    <n v="0"/>
    <n v="2"/>
    <x v="0"/>
    <n v="15.42"/>
    <d v="1899-12-30T00:00:00"/>
    <x v="2"/>
  </r>
  <r>
    <n v="169256"/>
    <d v="2022-01-15T00:00:00"/>
    <s v="11:00"/>
    <s v="2/032936"/>
    <d v="2022-01-15T00:00:00"/>
    <s v="10:49"/>
    <s v="1/037995"/>
    <s v="VP19007 PAV ALM"/>
    <s v="01"/>
    <s v="22"/>
    <s v="VP 19007"/>
    <s v="0"/>
    <s v="0"/>
    <x v="2"/>
    <x v="2"/>
    <s v="EJ-252-BY"/>
    <s v="SANS OBJET"/>
    <s v="SANS OBJET"/>
    <n v="17800"/>
    <n v="17040"/>
    <n v="760"/>
    <s v="D"/>
    <n v="2"/>
    <s v="CENTRE DE TRI CS"/>
    <s v="POLY-VALOR"/>
    <s v="BOULEVARD DE LA BOUVINERIE"/>
    <s v="49124 SAINT-BARTHELEMY D'ANJOU"/>
    <n v="70062"/>
    <n v="2"/>
    <x v="0"/>
    <n v="0.76"/>
    <d v="1899-12-30T00:11:00"/>
    <x v="1"/>
  </r>
  <r>
    <n v="169261"/>
    <d v="2022-01-17T00:00:00"/>
    <s v="07:21"/>
    <s v="2/032941"/>
    <d v="2022-01-17T00:00:00"/>
    <s v="06:59"/>
    <s v="1/038000"/>
    <s v="SEMAE 02"/>
    <s v="40"/>
    <s v="40"/>
    <s v="SEMAE 02"/>
    <s v="0"/>
    <s v="6"/>
    <x v="0"/>
    <x v="0"/>
    <s v="CH-700-RD"/>
    <s v="SANS OBJET"/>
    <s v="ST LAMBERT DES LEVEES Bellevue"/>
    <n v="30200"/>
    <n v="18200"/>
    <n v="12000"/>
    <s v="D"/>
    <n v="2"/>
    <s v="CENTRE DE TRI CS"/>
    <s v="POLY-VALOR"/>
    <s v="BOULEVARD DE LA BOUVINERIE"/>
    <s v="49124 SAINT-BARTHELEMY D'ANJOU"/>
    <n v="0"/>
    <n v="3"/>
    <x v="0"/>
    <n v="12"/>
    <d v="1899-12-30T00:22:00"/>
    <x v="0"/>
  </r>
  <r>
    <n v="169262"/>
    <d v="2022-01-17T00:00:00"/>
    <s v="07:35"/>
    <s v="2/032942"/>
    <d v="2022-01-17T00:00:00"/>
    <s v="07:13"/>
    <s v="1/038001"/>
    <s v="VP 3161 PAV ALM"/>
    <s v="01"/>
    <s v="22"/>
    <s v="VP 3161"/>
    <s v="0"/>
    <s v="0"/>
    <x v="2"/>
    <x v="2"/>
    <s v="AZ-825-SD"/>
    <s v="SANS OBJET"/>
    <s v="SANS OBJET"/>
    <n v="20560"/>
    <n v="18860"/>
    <n v="1700"/>
    <s v="D"/>
    <n v="2"/>
    <s v="CENTRE DE TRI CS"/>
    <s v="POLY-VALOR"/>
    <s v="BOULEVARD DE LA BOUVINERIE"/>
    <s v="49124 SAINT-BARTHELEMY D'ANJOU"/>
    <n v="83638"/>
    <n v="3"/>
    <x v="0"/>
    <n v="1.7"/>
    <d v="1899-12-30T00:22:00"/>
    <x v="1"/>
  </r>
  <r>
    <n v="169263"/>
    <d v="2022-01-17T00:00:00"/>
    <s v="08:10"/>
    <s v="0"/>
    <d v="2022-01-17T00:00:00"/>
    <s v="08:10"/>
    <s v="0"/>
    <s v="SMIPE 02"/>
    <s v="60"/>
    <s v="60"/>
    <s v="SMIPE 02"/>
    <s v="0"/>
    <s v="0"/>
    <x v="1"/>
    <x v="1"/>
    <s v="EH-383-DC"/>
    <s v="SANS OBJET"/>
    <s v="SANS OBJET"/>
    <n v="30060"/>
    <n v="22480"/>
    <n v="7580"/>
    <s v="X"/>
    <n v="2"/>
    <s v="CENTRE DE TRI CS"/>
    <s v="POLY-VALOR"/>
    <s v="BOULEVARD DE LA BOUVINERIE"/>
    <s v="49124 SAINT-BARTHELEMY D'ANJOU"/>
    <n v="0"/>
    <n v="3"/>
    <x v="0"/>
    <n v="7.58"/>
    <d v="1899-12-30T00:00:00"/>
    <x v="0"/>
  </r>
  <r>
    <n v="169265"/>
    <d v="2022-01-17T00:00:00"/>
    <s v="08:31"/>
    <s v="2/032944"/>
    <d v="2022-01-17T00:00:00"/>
    <s v="08:08"/>
    <s v="1/038004"/>
    <s v="SEMAE 05"/>
    <s v="40"/>
    <s v="40"/>
    <s v="SEMAE 05"/>
    <s v="0"/>
    <s v="1"/>
    <x v="0"/>
    <x v="0"/>
    <s v="EK-656-JS"/>
    <s v="SANS OBJET"/>
    <s v="DOUE LA FONTAINE"/>
    <n v="25040"/>
    <n v="18400"/>
    <n v="6640"/>
    <s v="D"/>
    <n v="2"/>
    <s v="CENTRE DE TRI CS"/>
    <s v="POLY-VALOR"/>
    <s v="BOULEVARD DE LA BOUVINERIE"/>
    <s v="49124 SAINT-BARTHELEMY D'ANJOU"/>
    <n v="0"/>
    <n v="3"/>
    <x v="0"/>
    <n v="6.64"/>
    <d v="1899-12-30T00:23:00"/>
    <x v="0"/>
  </r>
  <r>
    <n v="169271"/>
    <d v="2022-01-17T00:00:00"/>
    <s v="09:11"/>
    <s v="2/032950"/>
    <d v="2022-01-17T00:00:00"/>
    <s v="09:00"/>
    <s v="1/038013"/>
    <s v="VP EVEN CE2 ALM"/>
    <s v="01"/>
    <s v="22"/>
    <s v="VP EVEN 2"/>
    <s v="0"/>
    <s v="0"/>
    <x v="2"/>
    <x v="2"/>
    <s v="FX-644-ZP"/>
    <s v="SANS OBJET"/>
    <s v="SANS OBJET"/>
    <n v="18740"/>
    <n v="18400"/>
    <n v="340"/>
    <s v="D"/>
    <n v="2"/>
    <s v="CENTRE DE TRI CS"/>
    <s v="POLY-VALOR"/>
    <s v="BOULEVARD DE LA BOUVINERIE"/>
    <s v="49124 SAINT-BARTHELEMY D'ANJOU"/>
    <n v="73522"/>
    <n v="3"/>
    <x v="0"/>
    <n v="0.34"/>
    <d v="1899-12-30T00:11:00"/>
    <x v="1"/>
  </r>
  <r>
    <n v="169289"/>
    <d v="2022-01-17T00:00:00"/>
    <s v="10:38"/>
    <s v="2/032967"/>
    <d v="2022-01-17T00:00:00"/>
    <s v="10:06"/>
    <s v="1/038022"/>
    <s v="PAPREC 16"/>
    <s v="90"/>
    <s v="90"/>
    <s v="PAPREC 16"/>
    <s v="0"/>
    <s v="2"/>
    <x v="4"/>
    <x v="6"/>
    <s v="FC-841-QL"/>
    <s v="SANS OBJET"/>
    <s v="LOUROUX-BECONNAIS"/>
    <n v="28300"/>
    <n v="22100"/>
    <n v="6200"/>
    <s v="D"/>
    <n v="2"/>
    <s v="CENTRE DE TRI CS"/>
    <s v="POLY-VALOR"/>
    <s v="BOULEVARD DE LA BOUVINERIE"/>
    <s v="49124 SAINT-BARTHELEMY D'ANJOU"/>
    <n v="0"/>
    <n v="3"/>
    <x v="0"/>
    <n v="6.2"/>
    <d v="1899-12-30T00:32:00"/>
    <x v="0"/>
  </r>
  <r>
    <n v="169291"/>
    <d v="2022-01-17T00:00:00"/>
    <s v="10:47"/>
    <s v="2/032970"/>
    <d v="2022-01-17T00:00:00"/>
    <s v="10:32"/>
    <s v="1/038030"/>
    <s v="VP 3161 PAV ALM"/>
    <s v="01"/>
    <s v="22"/>
    <s v="VP 3161"/>
    <s v="0"/>
    <s v="0"/>
    <x v="2"/>
    <x v="2"/>
    <s v="AZ-825-SD"/>
    <s v="SANS OBJET"/>
    <s v="SANS OBJET"/>
    <n v="20720"/>
    <n v="18840"/>
    <n v="1880"/>
    <s v="D"/>
    <n v="2"/>
    <s v="CENTRE DE TRI CS"/>
    <s v="POLY-VALOR"/>
    <s v="BOULEVARD DE LA BOUVINERIE"/>
    <s v="49124 SAINT-BARTHELEMY D'ANJOU"/>
    <n v="83638"/>
    <n v="3"/>
    <x v="0"/>
    <n v="1.88"/>
    <d v="1899-12-30T00:15:00"/>
    <x v="1"/>
  </r>
  <r>
    <n v="169296"/>
    <d v="2022-01-17T00:00:00"/>
    <s v="11:08"/>
    <s v="2/032975"/>
    <d v="2022-01-17T00:00:00"/>
    <s v="09:41"/>
    <s v="1/038020"/>
    <s v="GEODIS 05"/>
    <s v="90"/>
    <s v="72"/>
    <s v="GEODIS 5"/>
    <s v="6"/>
    <s v="0"/>
    <x v="4"/>
    <x v="13"/>
    <s v="DZ 736 WE"/>
    <s v="1.02/CARTONS SMURFIT SAILLAT"/>
    <s v="SANS OBJET"/>
    <n v="15420"/>
    <n v="41720"/>
    <n v="26300"/>
    <s v="D"/>
    <n v="2"/>
    <s v="CENTRE DE TRI CS"/>
    <s v="POLY-VALOR"/>
    <s v="BOULEVARD DE LA BOUVINERIE"/>
    <s v="49124 SAINT-BARTHELEMY D'ANJOU"/>
    <n v="0"/>
    <n v="3"/>
    <x v="0"/>
    <n v="26.3"/>
    <d v="1899-12-30T01:27:00"/>
    <x v="2"/>
  </r>
  <r>
    <n v="169300"/>
    <d v="2022-01-17T00:00:00"/>
    <s v="11:13"/>
    <s v="2/032979"/>
    <d v="2022-01-17T00:00:00"/>
    <s v="11:05"/>
    <s v="1/038036"/>
    <s v="SUEZ JM0027"/>
    <s v="01"/>
    <s v="21"/>
    <s v="SUEZJM0027"/>
    <s v="0"/>
    <s v="0"/>
    <x v="2"/>
    <x v="3"/>
    <s v="BF-553-XA"/>
    <s v="SANS OBJET"/>
    <s v="SANS OBJET"/>
    <n v="16860"/>
    <n v="12840"/>
    <n v="4020"/>
    <s v="D"/>
    <n v="2"/>
    <s v="CENTRE DE TRI CS"/>
    <s v="POLY-VALOR"/>
    <s v="BOULEVARD DE LA BOUVINERIE"/>
    <s v="49124 SAINT-BARTHELEMY D'ANJOU"/>
    <n v="64488"/>
    <n v="3"/>
    <x v="0"/>
    <n v="4.0199999999999996"/>
    <d v="1899-12-30T00:08:00"/>
    <x v="1"/>
  </r>
  <r>
    <n v="169733"/>
    <d v="2022-01-17T00:00:00"/>
    <s v="11:24"/>
    <s v="0"/>
    <d v="2022-01-17T00:00:00"/>
    <s v="11:24"/>
    <s v="0"/>
    <s v="SEMAE 02"/>
    <s v="90"/>
    <s v="91"/>
    <s v="SEMAE 02"/>
    <s v="0"/>
    <s v="4"/>
    <x v="4"/>
    <x v="9"/>
    <s v="CH-700-RD"/>
    <s v="SANS OBJET"/>
    <s v="TIERCE"/>
    <n v="25240"/>
    <n v="18160"/>
    <n v="7080"/>
    <s v="X"/>
    <n v="2"/>
    <s v="CENTRE DE TRI CS"/>
    <s v="POLY-VALOR"/>
    <s v="BOULEVARD DE LA BOUVINERIE"/>
    <s v="49124 SAINT-BARTHELEMY D'ANJOU"/>
    <n v="0"/>
    <n v="3"/>
    <x v="0"/>
    <n v="7.08"/>
    <d v="1899-12-30T00:00:00"/>
    <x v="1"/>
  </r>
  <r>
    <n v="169740"/>
    <d v="2022-01-17T00:00:00"/>
    <s v="11:30"/>
    <s v="0"/>
    <d v="2022-01-17T00:00:00"/>
    <s v="11:30"/>
    <s v="0"/>
    <s v="BT 54"/>
    <s v="01"/>
    <s v="85"/>
    <s v="BT 54"/>
    <s v="1"/>
    <s v="0"/>
    <x v="2"/>
    <x v="4"/>
    <s v="FD-859-RH"/>
    <s v="BOUYER LEROUX"/>
    <s v="SANS OBJET"/>
    <n v="34340"/>
    <n v="23040"/>
    <n v="11300"/>
    <s v="X"/>
    <n v="2"/>
    <s v="CENTRE DE TRI CS"/>
    <s v="POLY-VALOR"/>
    <s v="BOULEVARD DE LA BOUVINERIE"/>
    <s v="49124 SAINT-BARTHELEMY D'ANJOU"/>
    <n v="0"/>
    <n v="3"/>
    <x v="0"/>
    <n v="11.3"/>
    <d v="1899-12-30T00:00:00"/>
    <x v="2"/>
  </r>
  <r>
    <n v="169311"/>
    <d v="2022-01-17T00:00:00"/>
    <s v="12:25"/>
    <s v="2/032989"/>
    <d v="2022-01-17T00:00:00"/>
    <s v="12:17"/>
    <s v="1/038049"/>
    <s v="SUEZ NMP520"/>
    <s v="01"/>
    <s v="21"/>
    <s v="SUEZNMP520"/>
    <s v="0"/>
    <s v="0"/>
    <x v="2"/>
    <x v="3"/>
    <s v="CX-610-YK"/>
    <s v="SANS OBJET"/>
    <s v="SANS OBJET"/>
    <n v="14960"/>
    <n v="11740"/>
    <n v="3220"/>
    <s v="D"/>
    <n v="2"/>
    <s v="CENTRE DE TRI CS"/>
    <s v="POLY-VALOR"/>
    <s v="BOULEVARD DE LA BOUVINERIE"/>
    <s v="49124 SAINT-BARTHELEMY D'ANJOU"/>
    <n v="83621"/>
    <n v="3"/>
    <x v="0"/>
    <n v="3.22"/>
    <d v="1899-12-30T00:08:00"/>
    <x v="1"/>
  </r>
  <r>
    <n v="169315"/>
    <d v="2022-01-17T00:00:00"/>
    <s v="14:06"/>
    <s v="2/032994"/>
    <d v="2022-01-17T00:00:00"/>
    <s v="12:31"/>
    <s v="1/038050"/>
    <s v="PAPREC 16"/>
    <s v="30"/>
    <s v="30"/>
    <s v="PAPREC 16"/>
    <s v="0"/>
    <s v="3"/>
    <x v="8"/>
    <x v="20"/>
    <s v="FC-841-QL"/>
    <s v="SANS OBJET"/>
    <s v="SEGRE-EN-ANJOU"/>
    <n v="36960"/>
    <n v="24200"/>
    <n v="12760"/>
    <s v="D"/>
    <n v="2"/>
    <s v="CENTRE DE TRI CS"/>
    <s v="POLY-VALOR"/>
    <s v="BOULEVARD DE LA BOUVINERIE"/>
    <s v="49124 SAINT-BARTHELEMY D'ANJOU"/>
    <n v="0"/>
    <n v="3"/>
    <x v="0"/>
    <n v="12.76"/>
    <d v="1899-12-30T01:35:00"/>
    <x v="0"/>
  </r>
  <r>
    <n v="169318"/>
    <d v="2022-01-17T00:00:00"/>
    <s v="14:19"/>
    <s v="2/032997"/>
    <d v="2022-01-17T00:00:00"/>
    <s v="14:05"/>
    <s v="1/038055"/>
    <s v="VP19007 PAV ALM"/>
    <s v="01"/>
    <s v="22"/>
    <s v="VP 19007"/>
    <s v="0"/>
    <s v="0"/>
    <x v="2"/>
    <x v="2"/>
    <s v="EJ-252-BY"/>
    <s v="SANS OBJET"/>
    <s v="SANS OBJET"/>
    <n v="21220"/>
    <n v="17000"/>
    <n v="4220"/>
    <s v="D"/>
    <n v="2"/>
    <s v="CENTRE DE TRI CS"/>
    <s v="POLY-VALOR"/>
    <s v="BOULEVARD DE LA BOUVINERIE"/>
    <s v="49124 SAINT-BARTHELEMY D'ANJOU"/>
    <n v="70062"/>
    <n v="3"/>
    <x v="0"/>
    <n v="4.22"/>
    <d v="1899-12-30T00:14:00"/>
    <x v="1"/>
  </r>
  <r>
    <n v="169320"/>
    <d v="2022-01-17T00:00:00"/>
    <s v="14:42"/>
    <s v="2/032999"/>
    <d v="2022-01-17T00:00:00"/>
    <s v="12:09"/>
    <s v="1/038048"/>
    <s v="MARTI"/>
    <s v="01"/>
    <s v="71"/>
    <s v="MARTI"/>
    <s v="53"/>
    <s v="0"/>
    <x v="2"/>
    <x v="19"/>
    <s v="R1063BDD"/>
    <s v="1.02 PAPERS CATALUNYA VALLBONA"/>
    <s v="SANS OBJET"/>
    <n v="14580"/>
    <n v="40760"/>
    <n v="26180"/>
    <s v="D"/>
    <n v="2"/>
    <s v="CENTRE DE TRI CS"/>
    <s v="POLY-VALOR"/>
    <s v="BOULEVARD DE LA BOUVINERIE"/>
    <s v="49124 SAINT-BARTHELEMY D'ANJOU"/>
    <n v="0"/>
    <n v="3"/>
    <x v="0"/>
    <n v="26.18"/>
    <d v="1899-12-30T02:33:00"/>
    <x v="2"/>
  </r>
  <r>
    <n v="169325"/>
    <d v="2022-01-17T00:00:00"/>
    <s v="15:19"/>
    <s v="2/033003"/>
    <d v="2022-01-17T00:00:00"/>
    <s v="15:01"/>
    <s v="1/038060"/>
    <s v="VP 3670 PAV ALM"/>
    <s v="01"/>
    <s v="22"/>
    <s v="VP 3670"/>
    <s v="0"/>
    <s v="0"/>
    <x v="2"/>
    <x v="2"/>
    <s v="FF-921-HW"/>
    <s v="SANS OBJET"/>
    <s v="SANS OBJET"/>
    <n v="22080"/>
    <n v="17760"/>
    <n v="4320"/>
    <s v="D"/>
    <n v="2"/>
    <s v="CENTRE DE TRI CS"/>
    <s v="POLY-VALOR"/>
    <s v="BOULEVARD DE LA BOUVINERIE"/>
    <s v="49124 SAINT-BARTHELEMY D'ANJOU"/>
    <n v="66268"/>
    <n v="3"/>
    <x v="0"/>
    <n v="4.32"/>
    <d v="1899-12-30T00:18:00"/>
    <x v="1"/>
  </r>
  <r>
    <n v="169328"/>
    <d v="2022-01-17T00:00:00"/>
    <s v="16:14"/>
    <s v="2/033006"/>
    <d v="2022-01-17T00:00:00"/>
    <s v="15:55"/>
    <s v="1/038066"/>
    <s v="VP 3161 PAV ALM"/>
    <s v="01"/>
    <s v="22"/>
    <s v="VP 3161"/>
    <s v="0"/>
    <s v="0"/>
    <x v="2"/>
    <x v="2"/>
    <s v="AZ-825-SD"/>
    <s v="SANS OBJET"/>
    <s v="SANS OBJET"/>
    <n v="20980"/>
    <n v="18800"/>
    <n v="2180"/>
    <s v="D"/>
    <n v="2"/>
    <s v="CENTRE DE TRI CS"/>
    <s v="POLY-VALOR"/>
    <s v="BOULEVARD DE LA BOUVINERIE"/>
    <s v="49124 SAINT-BARTHELEMY D'ANJOU"/>
    <n v="83638"/>
    <n v="3"/>
    <x v="0"/>
    <n v="2.1800000000000002"/>
    <d v="1899-12-30T00:19:00"/>
    <x v="1"/>
  </r>
  <r>
    <n v="169329"/>
    <d v="2022-01-17T00:00:00"/>
    <s v="16:15"/>
    <s v="2/033007"/>
    <d v="2022-01-17T00:00:00"/>
    <s v="12:39"/>
    <s v="2/032990"/>
    <s v="LUKMAZ"/>
    <s v="01"/>
    <s v="70"/>
    <s v="LUKMAZ"/>
    <s v="4"/>
    <s v="0"/>
    <x v="2"/>
    <x v="7"/>
    <s v="WGM62389"/>
    <s v="1.11 - NORSKE GOLBEY (F)"/>
    <s v="SANS OBJET"/>
    <n v="15180"/>
    <n v="39320"/>
    <n v="24140"/>
    <s v="D"/>
    <n v="2"/>
    <s v="CENTRE DE TRI CS"/>
    <s v="POLY-VALOR"/>
    <s v="BOULEVARD DE LA BOUVINERIE"/>
    <s v="49124 SAINT-BARTHELEMY D'ANJOU"/>
    <n v="0"/>
    <n v="3"/>
    <x v="0"/>
    <n v="24.14"/>
    <d v="1899-12-30T03:36:00"/>
    <x v="2"/>
  </r>
  <r>
    <n v="169333"/>
    <d v="2022-01-17T00:00:00"/>
    <s v="17:12"/>
    <s v="2/033011"/>
    <d v="2022-01-17T00:00:00"/>
    <s v="14:21"/>
    <s v="1/038057"/>
    <s v="LOGISTICS"/>
    <s v="90"/>
    <s v="72"/>
    <s v="LOGISTICS"/>
    <s v="6"/>
    <s v="0"/>
    <x v="4"/>
    <x v="13"/>
    <s v="T 8433"/>
    <s v="1.02/CARTONS SMURFIT SAILLAT"/>
    <s v="SANS OBJET"/>
    <n v="15780"/>
    <n v="40480"/>
    <n v="24700"/>
    <s v="D"/>
    <n v="2"/>
    <s v="CENTRE DE TRI CS"/>
    <s v="POLY-VALOR"/>
    <s v="BOULEVARD DE LA BOUVINERIE"/>
    <s v="49124 SAINT-BARTHELEMY D'ANJOU"/>
    <n v="0"/>
    <n v="3"/>
    <x v="0"/>
    <n v="24.7"/>
    <d v="1899-12-30T02:51:00"/>
    <x v="2"/>
  </r>
  <r>
    <n v="169343"/>
    <d v="2022-01-17T00:00:00"/>
    <s v="18:42"/>
    <s v="2/033018"/>
    <d v="2022-01-17T00:00:00"/>
    <s v="18:29"/>
    <s v="1/038074"/>
    <s v="VP19007 PAV ALM"/>
    <s v="01"/>
    <s v="22"/>
    <s v="VP 19007"/>
    <s v="0"/>
    <s v="0"/>
    <x v="2"/>
    <x v="2"/>
    <s v="EJ-252-BY"/>
    <s v="SANS OBJET"/>
    <s v="SANS OBJET"/>
    <n v="20340"/>
    <n v="16960"/>
    <n v="3380"/>
    <s v="D"/>
    <n v="2"/>
    <s v="CENTRE DE TRI CS"/>
    <s v="POLY-VALOR"/>
    <s v="BOULEVARD DE LA BOUVINERIE"/>
    <s v="49124 SAINT-BARTHELEMY D'ANJOU"/>
    <n v="70062"/>
    <n v="3"/>
    <x v="0"/>
    <n v="3.38"/>
    <d v="1899-12-30T00:13:00"/>
    <x v="1"/>
  </r>
  <r>
    <n v="169352"/>
    <d v="2022-01-18T00:00:00"/>
    <s v="07:14"/>
    <s v="2/033027"/>
    <d v="2022-01-18T00:00:00"/>
    <s v="07:02"/>
    <s v="1/038084"/>
    <s v="SEMAE 01"/>
    <s v="40"/>
    <s v="40"/>
    <s v="SEMAE 01"/>
    <s v="0"/>
    <s v="1"/>
    <x v="0"/>
    <x v="0"/>
    <s v="AS-759-HW"/>
    <s v="SANS OBJET"/>
    <s v="DOUE LA FONTAINE"/>
    <n v="15660"/>
    <n v="13200"/>
    <n v="2460"/>
    <s v="D"/>
    <n v="2"/>
    <s v="CENTRE DE TRI CS"/>
    <s v="POLY-VALOR"/>
    <s v="BOULEVARD DE LA BOUVINERIE"/>
    <s v="49124 SAINT-BARTHELEMY D'ANJOU"/>
    <n v="0"/>
    <n v="3"/>
    <x v="0"/>
    <n v="2.46"/>
    <d v="1899-12-30T00:12:00"/>
    <x v="0"/>
  </r>
  <r>
    <n v="169354"/>
    <d v="2022-01-18T00:00:00"/>
    <s v="07:34"/>
    <s v="2/033029"/>
    <d v="2022-01-18T00:00:00"/>
    <s v="07:22"/>
    <s v="1/038085"/>
    <s v="SEMAE 01"/>
    <s v="40"/>
    <s v="40"/>
    <s v="SEMAE 01"/>
    <s v="0"/>
    <s v="1"/>
    <x v="0"/>
    <x v="0"/>
    <s v="AS-759-HW"/>
    <s v="SANS OBJET"/>
    <s v="DOUE LA FONTAINE"/>
    <n v="16060"/>
    <n v="13440"/>
    <n v="2620"/>
    <s v="D"/>
    <n v="2"/>
    <s v="CENTRE DE TRI CS"/>
    <s v="POLY-VALOR"/>
    <s v="BOULEVARD DE LA BOUVINERIE"/>
    <s v="49124 SAINT-BARTHELEMY D'ANJOU"/>
    <n v="0"/>
    <n v="3"/>
    <x v="0"/>
    <n v="2.62"/>
    <d v="1899-12-30T00:12:00"/>
    <x v="0"/>
  </r>
  <r>
    <n v="169360"/>
    <d v="2022-01-18T00:00:00"/>
    <s v="08:21"/>
    <s v="2/033035"/>
    <d v="2022-01-18T00:00:00"/>
    <s v="06:52"/>
    <s v="1/038082"/>
    <s v="SEMAE 04"/>
    <s v="40"/>
    <s v="40"/>
    <s v="SEMAE 04"/>
    <s v="0"/>
    <s v="6"/>
    <x v="0"/>
    <x v="0"/>
    <s v="DE-983-WC"/>
    <s v="SANS OBJET"/>
    <s v="ST LAMBERT DES LEVEES Bellevue"/>
    <n v="29180"/>
    <n v="17960"/>
    <n v="11220"/>
    <s v="D"/>
    <n v="2"/>
    <s v="CENTRE DE TRI CS"/>
    <s v="POLY-VALOR"/>
    <s v="BOULEVARD DE LA BOUVINERIE"/>
    <s v="49124 SAINT-BARTHELEMY D'ANJOU"/>
    <n v="0"/>
    <n v="3"/>
    <x v="0"/>
    <n v="11.22"/>
    <d v="1899-12-30T01:29:00"/>
    <x v="0"/>
  </r>
  <r>
    <n v="169362"/>
    <d v="2022-01-18T00:00:00"/>
    <s v="08:43"/>
    <s v="2/033037"/>
    <d v="2022-01-18T00:00:00"/>
    <s v="08:02"/>
    <s v="1/038089"/>
    <s v="SEMAE 02"/>
    <s v="40"/>
    <s v="40"/>
    <s v="SEMAE 02"/>
    <s v="0"/>
    <s v="6"/>
    <x v="0"/>
    <x v="0"/>
    <s v="CH-700-RD"/>
    <s v="SANS OBJET"/>
    <s v="ST LAMBERT DES LEVEES Bellevue"/>
    <n v="30160"/>
    <n v="18400"/>
    <n v="11760"/>
    <s v="D"/>
    <n v="2"/>
    <s v="CENTRE DE TRI CS"/>
    <s v="POLY-VALOR"/>
    <s v="BOULEVARD DE LA BOUVINERIE"/>
    <s v="49124 SAINT-BARTHELEMY D'ANJOU"/>
    <n v="0"/>
    <n v="3"/>
    <x v="0"/>
    <n v="11.76"/>
    <d v="1899-12-30T00:41:00"/>
    <x v="0"/>
  </r>
  <r>
    <n v="169368"/>
    <d v="2022-01-18T00:00:00"/>
    <s v="09:35"/>
    <s v="2/033044"/>
    <d v="2022-01-18T00:00:00"/>
    <s v="09:10"/>
    <s v="1/038099"/>
    <s v="CC BV 10"/>
    <s v="35"/>
    <s v="36"/>
    <s v="CC BV 10"/>
    <s v="0"/>
    <s v="0"/>
    <x v="3"/>
    <x v="5"/>
    <s v="FZ-961-WC"/>
    <s v="SANS OBJET"/>
    <s v="SANS OBJET"/>
    <n v="18420"/>
    <n v="17520"/>
    <n v="900"/>
    <s v="D"/>
    <n v="2"/>
    <s v="CENTRE DE TRI CS"/>
    <s v="POLY-VALOR"/>
    <s v="BOULEVARD DE LA BOUVINERIE"/>
    <s v="49124 SAINT-BARTHELEMY D'ANJOU"/>
    <n v="0"/>
    <n v="3"/>
    <x v="0"/>
    <n v="0.9"/>
    <d v="1899-12-30T00:25:00"/>
    <x v="3"/>
  </r>
  <r>
    <n v="170581"/>
    <d v="2022-01-18T00:00:00"/>
    <s v="10:05"/>
    <s v="0"/>
    <d v="2022-01-18T00:00:00"/>
    <s v="10:05"/>
    <s v="0"/>
    <s v="PAPREC 13"/>
    <s v="30"/>
    <s v="30"/>
    <s v="PAPREC 13"/>
    <s v="0"/>
    <s v="2"/>
    <x v="8"/>
    <x v="20"/>
    <s v="ED-315-QZ"/>
    <s v="SANS OBJET"/>
    <s v="LOUROUX-BECONNAIS"/>
    <n v="33400"/>
    <n v="22840"/>
    <n v="10560"/>
    <s v="X"/>
    <n v="2"/>
    <s v="CENTRE DE TRI CS"/>
    <s v="POLY-VALOR"/>
    <s v="BOULEVARD DE LA BOUVINERIE"/>
    <s v="49124 SAINT-BARTHELEMY D'ANJOU"/>
    <n v="0"/>
    <n v="3"/>
    <x v="0"/>
    <n v="10.56"/>
    <d v="1899-12-30T00:00:00"/>
    <x v="0"/>
  </r>
  <r>
    <n v="169374"/>
    <d v="2022-01-18T00:00:00"/>
    <s v="10:30"/>
    <s v="2/033050"/>
    <d v="2022-01-18T00:00:00"/>
    <s v="10:19"/>
    <s v="1/038105"/>
    <s v="SUEZ NMP520"/>
    <s v="01"/>
    <s v="21"/>
    <s v="SUEZNMP520"/>
    <s v="0"/>
    <s v="0"/>
    <x v="2"/>
    <x v="3"/>
    <s v="CX-610-YK"/>
    <s v="SANS OBJET"/>
    <s v="SANS OBJET"/>
    <n v="16160"/>
    <n v="11740"/>
    <n v="4420"/>
    <s v="D"/>
    <n v="2"/>
    <s v="CENTRE DE TRI CS"/>
    <s v="POLY-VALOR"/>
    <s v="BOULEVARD DE LA BOUVINERIE"/>
    <s v="49124 SAINT-BARTHELEMY D'ANJOU"/>
    <n v="83621"/>
    <n v="3"/>
    <x v="0"/>
    <n v="4.42"/>
    <d v="1899-12-30T00:11:00"/>
    <x v="1"/>
  </r>
  <r>
    <n v="169375"/>
    <d v="2022-01-18T00:00:00"/>
    <s v="10:32"/>
    <s v="1/038106"/>
    <d v="2022-01-18T00:00:00"/>
    <s v="08:10"/>
    <s v="2/033031"/>
    <s v="SEMAE 01"/>
    <s v="90"/>
    <s v="85"/>
    <s v="SEMAE 01"/>
    <s v="2"/>
    <s v="0"/>
    <x v="4"/>
    <x v="4"/>
    <s v="AS-759-HW"/>
    <s v="SAVED"/>
    <s v="SANS OBJET"/>
    <n v="34640"/>
    <n v="22280"/>
    <n v="12360"/>
    <s v="D"/>
    <n v="2"/>
    <s v="CENTRE DE TRI CS"/>
    <s v="POLY-VALOR"/>
    <s v="BOULEVARD DE LA BOUVINERIE"/>
    <s v="49124 SAINT-BARTHELEMY D'ANJOU"/>
    <n v="0"/>
    <n v="3"/>
    <x v="0"/>
    <n v="12.36"/>
    <d v="1899-12-30T02:22:00"/>
    <x v="2"/>
  </r>
  <r>
    <n v="169386"/>
    <d v="2022-01-18T00:00:00"/>
    <s v="11:15"/>
    <s v="2/033061"/>
    <d v="2022-01-18T00:00:00"/>
    <s v="11:08"/>
    <s v="1/038116"/>
    <s v="SUEZ JML024"/>
    <s v="01"/>
    <s v="21"/>
    <s v="SUEZJML024"/>
    <s v="0"/>
    <s v="0"/>
    <x v="2"/>
    <x v="3"/>
    <s v="EL-322-KS"/>
    <s v="SANS OBJET"/>
    <s v="SANS OBJET"/>
    <n v="18620"/>
    <n v="14960"/>
    <n v="3660"/>
    <s v="D"/>
    <n v="2"/>
    <s v="CENTRE DE TRI CS"/>
    <s v="POLY-VALOR"/>
    <s v="BOULEVARD DE LA BOUVINERIE"/>
    <s v="49124 SAINT-BARTHELEMY D'ANJOU"/>
    <n v="83625"/>
    <n v="3"/>
    <x v="0"/>
    <n v="3.66"/>
    <d v="1899-12-30T00:07:00"/>
    <x v="1"/>
  </r>
  <r>
    <n v="169387"/>
    <d v="2022-01-18T00:00:00"/>
    <s v="11:17"/>
    <s v="2/033063"/>
    <d v="2022-01-18T00:00:00"/>
    <s v="11:08"/>
    <s v="1/038117"/>
    <s v="SUEZ JML020"/>
    <s v="01"/>
    <s v="21"/>
    <s v="SUEZJML020"/>
    <s v="0"/>
    <s v="0"/>
    <x v="2"/>
    <x v="3"/>
    <s v="EJ-894-PB"/>
    <s v="SANS OBJET"/>
    <s v="SANS OBJET"/>
    <n v="18700"/>
    <n v="14960"/>
    <n v="3740"/>
    <s v="D"/>
    <n v="2"/>
    <s v="CENTRE DE TRI CS"/>
    <s v="POLY-VALOR"/>
    <s v="BOULEVARD DE LA BOUVINERIE"/>
    <s v="49124 SAINT-BARTHELEMY D'ANJOU"/>
    <n v="83627"/>
    <n v="3"/>
    <x v="0"/>
    <n v="3.74"/>
    <d v="1899-12-30T00:09:00"/>
    <x v="1"/>
  </r>
  <r>
    <n v="169734"/>
    <d v="2022-01-18T00:00:00"/>
    <s v="11:56"/>
    <s v="0"/>
    <d v="2022-01-18T00:00:00"/>
    <s v="11:56"/>
    <s v="0"/>
    <s v="SEMAE 04"/>
    <s v="90"/>
    <s v="91"/>
    <s v="SEMAE 04"/>
    <s v="0"/>
    <s v="4"/>
    <x v="4"/>
    <x v="9"/>
    <s v="DE-983-WC"/>
    <s v="SANS OBJET"/>
    <s v="TIERCE"/>
    <n v="25420"/>
    <n v="17900"/>
    <n v="7520"/>
    <s v="X"/>
    <n v="2"/>
    <s v="CENTRE DE TRI CS"/>
    <s v="POLY-VALOR"/>
    <s v="BOULEVARD DE LA BOUVINERIE"/>
    <s v="49124 SAINT-BARTHELEMY D'ANJOU"/>
    <n v="0"/>
    <n v="3"/>
    <x v="0"/>
    <n v="7.52"/>
    <d v="1899-12-30T00:00:00"/>
    <x v="1"/>
  </r>
  <r>
    <n v="169395"/>
    <d v="2022-01-18T00:00:00"/>
    <s v="11:58"/>
    <s v="2/033071"/>
    <d v="2022-01-18T00:00:00"/>
    <s v="11:43"/>
    <s v="1/038125"/>
    <s v="VP 3161 PAV ALM"/>
    <s v="01"/>
    <s v="22"/>
    <s v="VP 3161"/>
    <s v="0"/>
    <s v="0"/>
    <x v="2"/>
    <x v="2"/>
    <s v="AZ-825-SD"/>
    <s v="SANS OBJET"/>
    <s v="SANS OBJET"/>
    <n v="20920"/>
    <n v="18820"/>
    <n v="2100"/>
    <s v="D"/>
    <n v="2"/>
    <s v="CENTRE DE TRI CS"/>
    <s v="POLY-VALOR"/>
    <s v="BOULEVARD DE LA BOUVINERIE"/>
    <s v="49124 SAINT-BARTHELEMY D'ANJOU"/>
    <n v="83638"/>
    <n v="3"/>
    <x v="0"/>
    <n v="2.1"/>
    <d v="1899-12-30T00:15:00"/>
    <x v="1"/>
  </r>
  <r>
    <n v="169401"/>
    <d v="2022-01-18T00:00:00"/>
    <s v="13:29"/>
    <s v="2/033074"/>
    <d v="2022-01-18T00:00:00"/>
    <s v="12:10"/>
    <s v="1/038128"/>
    <s v="VP 3670 PAV ALM"/>
    <s v="01"/>
    <s v="22"/>
    <s v="VP 3670"/>
    <s v="0"/>
    <s v="0"/>
    <x v="2"/>
    <x v="2"/>
    <s v="FF-921-HW"/>
    <s v="SANS OBJET"/>
    <s v="SANS OBJET"/>
    <n v="22000"/>
    <n v="17700"/>
    <n v="4300"/>
    <s v="D"/>
    <n v="2"/>
    <s v="CENTRE DE TRI CS"/>
    <s v="POLY-VALOR"/>
    <s v="BOULEVARD DE LA BOUVINERIE"/>
    <s v="49124 SAINT-BARTHELEMY D'ANJOU"/>
    <n v="66268"/>
    <n v="3"/>
    <x v="0"/>
    <n v="4.3"/>
    <d v="1899-12-30T01:19:00"/>
    <x v="1"/>
  </r>
  <r>
    <n v="169403"/>
    <d v="2022-01-18T00:00:00"/>
    <s v="13:55"/>
    <s v="2/033076"/>
    <d v="2022-01-18T00:00:00"/>
    <s v="12:33"/>
    <s v="1/038131"/>
    <s v="CL ALSACE 4"/>
    <s v="01"/>
    <s v="70"/>
    <s v="CL ALSACE4"/>
    <s v="4"/>
    <s v="0"/>
    <x v="2"/>
    <x v="7"/>
    <s v="FN 996 CW"/>
    <s v="1.11 - NORSKE GOLBEY (F)"/>
    <s v="SANS OBJET"/>
    <n v="16560"/>
    <n v="35900"/>
    <n v="19340"/>
    <s v="D"/>
    <n v="2"/>
    <s v="CENTRE DE TRI CS"/>
    <s v="POLY-VALOR"/>
    <s v="BOULEVARD DE LA BOUVINERIE"/>
    <s v="49124 SAINT-BARTHELEMY D'ANJOU"/>
    <n v="0"/>
    <n v="3"/>
    <x v="0"/>
    <n v="19.34"/>
    <d v="1899-12-30T01:22:00"/>
    <x v="2"/>
  </r>
  <r>
    <n v="169404"/>
    <d v="2022-01-18T00:00:00"/>
    <s v="14:11"/>
    <s v="1/038136"/>
    <d v="2022-01-18T00:00:00"/>
    <s v="09:02"/>
    <s v="2/033039"/>
    <s v="DERICHE"/>
    <s v="75"/>
    <s v="86"/>
    <s v="DERICHE"/>
    <s v="52"/>
    <s v="0"/>
    <x v="6"/>
    <x v="17"/>
    <s v="BR 844 SB"/>
    <s v="GROS REFUS QDT SUEZ (49)"/>
    <s v="SANS OBJET"/>
    <n v="17960"/>
    <n v="15260"/>
    <n v="2700"/>
    <s v="D"/>
    <n v="2"/>
    <s v="CENTRE DE TRI CS"/>
    <s v="POLY-VALOR"/>
    <s v="BOULEVARD DE LA BOUVINERIE"/>
    <s v="49124 SAINT-BARTHELEMY D'ANJOU"/>
    <n v="0"/>
    <n v="3"/>
    <x v="0"/>
    <n v="2.7"/>
    <d v="1899-12-30T05:09:00"/>
    <x v="2"/>
  </r>
  <r>
    <n v="169406"/>
    <d v="2022-01-18T00:00:00"/>
    <s v="14:28"/>
    <s v="1/038139"/>
    <d v="2022-01-18T00:00:00"/>
    <s v="11:17"/>
    <s v="2/033062"/>
    <s v="SEMAE 01"/>
    <s v="40"/>
    <s v="85"/>
    <s v="SEMAE 01"/>
    <s v="2"/>
    <s v="0"/>
    <x v="0"/>
    <x v="4"/>
    <s v="AS-759-HW"/>
    <s v="SAVED"/>
    <s v="SANS OBJET"/>
    <n v="39320"/>
    <n v="22220"/>
    <n v="17100"/>
    <s v="D"/>
    <n v="2"/>
    <s v="CENTRE DE TRI CS"/>
    <s v="POLY-VALOR"/>
    <s v="BOULEVARD DE LA BOUVINERIE"/>
    <s v="49124 SAINT-BARTHELEMY D'ANJOU"/>
    <n v="0"/>
    <n v="3"/>
    <x v="0"/>
    <n v="17.100000000000001"/>
    <d v="1899-12-30T03:11:00"/>
    <x v="2"/>
  </r>
  <r>
    <n v="169407"/>
    <d v="2022-01-18T00:00:00"/>
    <s v="14:37"/>
    <s v="2/033079"/>
    <d v="2022-01-18T00:00:00"/>
    <s v="14:27"/>
    <s v="1/038138"/>
    <s v="VP19007 PAV ALM"/>
    <s v="01"/>
    <s v="22"/>
    <s v="VP 19007"/>
    <s v="0"/>
    <s v="0"/>
    <x v="2"/>
    <x v="2"/>
    <s v="EJ-252-BY"/>
    <s v="SANS OBJET"/>
    <s v="SANS OBJET"/>
    <n v="21540"/>
    <n v="17040"/>
    <n v="4500"/>
    <s v="D"/>
    <n v="2"/>
    <s v="CENTRE DE TRI CS"/>
    <s v="POLY-VALOR"/>
    <s v="BOULEVARD DE LA BOUVINERIE"/>
    <s v="49124 SAINT-BARTHELEMY D'ANJOU"/>
    <n v="70062"/>
    <n v="3"/>
    <x v="0"/>
    <n v="4.5"/>
    <d v="1899-12-30T00:10:00"/>
    <x v="1"/>
  </r>
  <r>
    <n v="169412"/>
    <d v="2022-01-18T00:00:00"/>
    <s v="15:03"/>
    <s v="1/038144"/>
    <d v="2022-01-18T00:00:00"/>
    <s v="14:26"/>
    <s v="2/033077"/>
    <s v="AFM"/>
    <s v="75"/>
    <s v="86"/>
    <s v="AFM"/>
    <s v="52"/>
    <s v="0"/>
    <x v="6"/>
    <x v="17"/>
    <s v="BR 844 SB"/>
    <s v="GROS REFUS QDT SUEZ (49)"/>
    <s v="SANS OBJET"/>
    <n v="15920"/>
    <n v="13780"/>
    <n v="2140"/>
    <s v="D"/>
    <n v="2"/>
    <s v="CENTRE DE TRI CS"/>
    <s v="POLY-VALOR"/>
    <s v="BOULEVARD DE LA BOUVINERIE"/>
    <s v="49124 SAINT-BARTHELEMY D'ANJOU"/>
    <n v="0"/>
    <n v="3"/>
    <x v="0"/>
    <n v="2.14"/>
    <d v="1899-12-30T00:37:00"/>
    <x v="2"/>
  </r>
  <r>
    <n v="169413"/>
    <d v="2022-01-18T00:00:00"/>
    <s v="15:08"/>
    <s v="2/033084"/>
    <d v="2022-01-18T00:00:00"/>
    <s v="13:56"/>
    <s v="1/038135"/>
    <s v="ROULAUD 1"/>
    <s v="01"/>
    <s v="72"/>
    <s v="ROULAUD 1"/>
    <s v="6"/>
    <s v="0"/>
    <x v="2"/>
    <x v="13"/>
    <s v="EH 171 NH"/>
    <s v="1.02/CARTONS SMURFIT SAILLAT"/>
    <s v="SANS OBJET"/>
    <n v="15060"/>
    <n v="42760"/>
    <n v="27700"/>
    <s v="D"/>
    <n v="2"/>
    <s v="CENTRE DE TRI CS"/>
    <s v="POLY-VALOR"/>
    <s v="BOULEVARD DE LA BOUVINERIE"/>
    <s v="49124 SAINT-BARTHELEMY D'ANJOU"/>
    <n v="0"/>
    <n v="3"/>
    <x v="0"/>
    <n v="27.7"/>
    <d v="1899-12-30T01:12:00"/>
    <x v="2"/>
  </r>
  <r>
    <n v="169416"/>
    <d v="2022-01-18T00:00:00"/>
    <s v="15:59"/>
    <s v="2/033087"/>
    <d v="2022-01-18T00:00:00"/>
    <s v="15:37"/>
    <s v="1/038147"/>
    <s v="SEMAE 2"/>
    <s v="90"/>
    <s v="91"/>
    <s v="SEMAE 02"/>
    <s v="0"/>
    <s v="4"/>
    <x v="4"/>
    <x v="9"/>
    <s v="CH-700-RD"/>
    <s v="SANS OBJET"/>
    <s v="TIERCE"/>
    <n v="24520"/>
    <n v="18280"/>
    <n v="6240"/>
    <s v="D"/>
    <n v="2"/>
    <s v="CENTRE DE TRI CS"/>
    <s v="POLY-VALOR"/>
    <s v="BOULEVARD DE LA BOUVINERIE"/>
    <s v="49124 SAINT-BARTHELEMY D'ANJOU"/>
    <n v="0"/>
    <n v="3"/>
    <x v="0"/>
    <n v="6.24"/>
    <d v="1899-12-30T00:22:00"/>
    <x v="1"/>
  </r>
  <r>
    <n v="169418"/>
    <d v="2022-01-18T00:00:00"/>
    <s v="16:28"/>
    <s v="2/033089"/>
    <d v="2022-01-18T00:00:00"/>
    <s v="16:16"/>
    <s v="1/038150"/>
    <s v="VP 3161 PAV ALM"/>
    <s v="01"/>
    <s v="22"/>
    <s v="VP 3161"/>
    <s v="0"/>
    <s v="0"/>
    <x v="2"/>
    <x v="2"/>
    <s v="AZ-825-SD"/>
    <s v="SANS OBJET"/>
    <s v="SANS OBJET"/>
    <n v="19880"/>
    <n v="18780"/>
    <n v="1100"/>
    <s v="D"/>
    <n v="2"/>
    <s v="CENTRE DE TRI CS"/>
    <s v="POLY-VALOR"/>
    <s v="BOULEVARD DE LA BOUVINERIE"/>
    <s v="49124 SAINT-BARTHELEMY D'ANJOU"/>
    <n v="83638"/>
    <n v="3"/>
    <x v="0"/>
    <n v="1.1000000000000001"/>
    <d v="1899-12-30T00:12:00"/>
    <x v="1"/>
  </r>
  <r>
    <n v="169419"/>
    <d v="2022-01-18T00:00:00"/>
    <s v="16:55"/>
    <s v="2/033090"/>
    <d v="2022-01-18T00:00:00"/>
    <s v="16:47"/>
    <s v="1/038152"/>
    <s v="SUEZ JML022"/>
    <s v="01"/>
    <s v="21"/>
    <s v="SUEZJML022"/>
    <s v="0"/>
    <s v="0"/>
    <x v="2"/>
    <x v="3"/>
    <s v="EK-512-VH"/>
    <s v="SANS OBJET"/>
    <s v="SANS OBJET"/>
    <n v="18720"/>
    <n v="14840"/>
    <n v="3880"/>
    <s v="D"/>
    <n v="2"/>
    <s v="CENTRE DE TRI CS"/>
    <s v="POLY-VALOR"/>
    <s v="BOULEVARD DE LA BOUVINERIE"/>
    <s v="49124 SAINT-BARTHELEMY D'ANJOU"/>
    <n v="83626"/>
    <n v="3"/>
    <x v="0"/>
    <n v="3.88"/>
    <d v="1899-12-30T00:08:00"/>
    <x v="1"/>
  </r>
  <r>
    <n v="169421"/>
    <d v="2022-01-18T00:00:00"/>
    <s v="16:59"/>
    <s v="2/033092"/>
    <d v="2022-01-18T00:00:00"/>
    <s v="15:07"/>
    <s v="1/038145"/>
    <s v="LOG ALLIANCE"/>
    <s v="01"/>
    <s v="74"/>
    <s v="ALIANCE 5"/>
    <s v="19"/>
    <s v="0"/>
    <x v="2"/>
    <x v="11"/>
    <s v="FY 247 MM"/>
    <s v="PET-C PLASTIPAK BEAUNE (21-FR)"/>
    <s v="SANS OBJET"/>
    <n v="17040"/>
    <n v="34380"/>
    <n v="17340"/>
    <s v="D"/>
    <n v="2"/>
    <s v="CENTRE DE TRI CS"/>
    <s v="POLY-VALOR"/>
    <s v="BOULEVARD DE LA BOUVINERIE"/>
    <s v="49124 SAINT-BARTHELEMY D'ANJOU"/>
    <n v="0"/>
    <n v="3"/>
    <x v="0"/>
    <n v="17.34"/>
    <d v="1899-12-30T01:52:00"/>
    <x v="2"/>
  </r>
  <r>
    <n v="169423"/>
    <d v="2022-01-18T00:00:00"/>
    <s v="17:14"/>
    <s v="2/033094"/>
    <d v="2022-01-18T00:00:00"/>
    <s v="17:08"/>
    <s v="1/038154"/>
    <s v="SUEZ JML020"/>
    <s v="01"/>
    <s v="21"/>
    <s v="SUEZJML020"/>
    <s v="0"/>
    <s v="0"/>
    <x v="2"/>
    <x v="3"/>
    <s v="EJ-894-PB"/>
    <s v="SANS OBJET"/>
    <s v="SANS OBJET"/>
    <n v="17360"/>
    <n v="15000"/>
    <n v="2360"/>
    <s v="D"/>
    <n v="2"/>
    <s v="CENTRE DE TRI CS"/>
    <s v="POLY-VALOR"/>
    <s v="BOULEVARD DE LA BOUVINERIE"/>
    <s v="49124 SAINT-BARTHELEMY D'ANJOU"/>
    <n v="83627"/>
    <n v="3"/>
    <x v="0"/>
    <n v="2.36"/>
    <d v="1899-12-30T00:06:00"/>
    <x v="1"/>
  </r>
  <r>
    <n v="169425"/>
    <d v="2022-01-18T00:00:00"/>
    <s v="17:36"/>
    <s v="2/033096"/>
    <d v="2022-01-18T00:00:00"/>
    <s v="17:29"/>
    <s v="1/038157"/>
    <s v="SUEZ JML024"/>
    <s v="01"/>
    <s v="21"/>
    <s v="SUEZJML024"/>
    <s v="0"/>
    <s v="0"/>
    <x v="2"/>
    <x v="3"/>
    <s v="EL-322-KS"/>
    <s v="SANS OBJET"/>
    <s v="SANS OBJET"/>
    <n v="18020"/>
    <n v="14880"/>
    <n v="3140"/>
    <s v="D"/>
    <n v="2"/>
    <s v="CENTRE DE TRI CS"/>
    <s v="POLY-VALOR"/>
    <s v="BOULEVARD DE LA BOUVINERIE"/>
    <s v="49124 SAINT-BARTHELEMY D'ANJOU"/>
    <n v="83625"/>
    <n v="3"/>
    <x v="0"/>
    <n v="3.14"/>
    <d v="1899-12-30T00:07:00"/>
    <x v="1"/>
  </r>
  <r>
    <n v="169440"/>
    <d v="2022-01-18T00:00:00"/>
    <s v="18:34"/>
    <s v="2/033111"/>
    <d v="2022-01-18T00:00:00"/>
    <s v="18:26"/>
    <s v="1/038170"/>
    <s v="VP19007 PAV ALM"/>
    <s v="01"/>
    <s v="22"/>
    <s v="VP 19007"/>
    <s v="0"/>
    <s v="0"/>
    <x v="2"/>
    <x v="2"/>
    <s v="EJ-252-BY"/>
    <s v="SANS OBJET"/>
    <s v="SANS OBJET"/>
    <n v="19960"/>
    <n v="17000"/>
    <n v="2960"/>
    <s v="D"/>
    <n v="2"/>
    <s v="CENTRE DE TRI CS"/>
    <s v="POLY-VALOR"/>
    <s v="BOULEVARD DE LA BOUVINERIE"/>
    <s v="49124 SAINT-BARTHELEMY D'ANJOU"/>
    <n v="70062"/>
    <n v="3"/>
    <x v="0"/>
    <n v="2.96"/>
    <d v="1899-12-30T00:08:00"/>
    <x v="1"/>
  </r>
  <r>
    <n v="169446"/>
    <d v="2022-01-19T00:00:00"/>
    <s v="07:58"/>
    <s v="2/033118"/>
    <d v="2022-01-19T00:00:00"/>
    <s v="07:51"/>
    <s v="1/038177"/>
    <s v="ALM R153"/>
    <s v="01"/>
    <s v="20"/>
    <s v="ALM R153"/>
    <s v="0"/>
    <s v="0"/>
    <x v="2"/>
    <x v="14"/>
    <s v="DX-540-PY"/>
    <s v="SANS OBJET"/>
    <s v="SANS OBJET"/>
    <n v="14580"/>
    <n v="11920"/>
    <n v="2660"/>
    <s v="D"/>
    <n v="2"/>
    <s v="CENTRE DE TRI CS"/>
    <s v="POLY-VALOR"/>
    <s v="BOULEVARD DE LA BOUVINERIE"/>
    <s v="49124 SAINT-BARTHELEMY D'ANJOU"/>
    <n v="50222"/>
    <n v="3"/>
    <x v="0"/>
    <n v="2.66"/>
    <d v="1899-12-30T00:07:00"/>
    <x v="1"/>
  </r>
  <r>
    <n v="169447"/>
    <d v="2022-01-19T00:00:00"/>
    <s v="08:05"/>
    <s v="2/033119"/>
    <d v="2022-01-19T00:00:00"/>
    <s v="07:59"/>
    <s v="1/038178"/>
    <s v="ALM R157"/>
    <s v="01"/>
    <s v="20"/>
    <s v="ALM R157"/>
    <s v="0"/>
    <s v="0"/>
    <x v="2"/>
    <x v="14"/>
    <s v="ED-425-YE"/>
    <s v="SANS OBJET"/>
    <s v="SANS OBJET"/>
    <n v="14560"/>
    <n v="11800"/>
    <n v="2760"/>
    <s v="D"/>
    <n v="2"/>
    <s v="CENTRE DE TRI CS"/>
    <s v="POLY-VALOR"/>
    <s v="BOULEVARD DE LA BOUVINERIE"/>
    <s v="49124 SAINT-BARTHELEMY D'ANJOU"/>
    <n v="60050"/>
    <n v="3"/>
    <x v="0"/>
    <n v="2.76"/>
    <d v="1899-12-30T00:06:00"/>
    <x v="1"/>
  </r>
  <r>
    <n v="169449"/>
    <d v="2022-01-19T00:00:00"/>
    <s v="08:22"/>
    <s v="2/033121"/>
    <d v="2022-01-19T00:00:00"/>
    <s v="08:16"/>
    <s v="1/038180"/>
    <s v="ALM R167"/>
    <s v="01"/>
    <s v="20"/>
    <s v="ALM R167"/>
    <s v="0"/>
    <s v="0"/>
    <x v="2"/>
    <x v="14"/>
    <s v="EZ-278-VW"/>
    <s v="SANS OBJET"/>
    <s v="SANS OBJET"/>
    <n v="7840"/>
    <n v="6400"/>
    <n v="1440"/>
    <s v="D"/>
    <n v="2"/>
    <s v="CENTRE DE TRI CS"/>
    <s v="POLY-VALOR"/>
    <s v="BOULEVARD DE LA BOUVINERIE"/>
    <s v="49124 SAINT-BARTHELEMY D'ANJOU"/>
    <n v="93890"/>
    <n v="3"/>
    <x v="0"/>
    <n v="1.44"/>
    <d v="1899-12-30T00:06:00"/>
    <x v="1"/>
  </r>
  <r>
    <n v="169451"/>
    <d v="2022-01-19T00:00:00"/>
    <s v="08:40"/>
    <s v="2/033123"/>
    <d v="2022-01-19T00:00:00"/>
    <s v="06:26"/>
    <s v="1/038176"/>
    <s v="MAUFFREY 13"/>
    <s v="01"/>
    <s v="70"/>
    <s v="MOUFFREY13"/>
    <s v="4"/>
    <s v="0"/>
    <x v="2"/>
    <x v="7"/>
    <s v="DT 440 DQ"/>
    <s v="1.11 - NORSKE GOLBEY (F)"/>
    <s v="SANS OBJET"/>
    <n v="15920"/>
    <n v="43040"/>
    <n v="27120"/>
    <s v="D"/>
    <n v="2"/>
    <s v="CENTRE DE TRI CS"/>
    <s v="POLY-VALOR"/>
    <s v="BOULEVARD DE LA BOUVINERIE"/>
    <s v="49124 SAINT-BARTHELEMY D'ANJOU"/>
    <n v="0"/>
    <n v="3"/>
    <x v="0"/>
    <n v="27.12"/>
    <d v="1899-12-30T02:14:00"/>
    <x v="2"/>
  </r>
  <r>
    <n v="169452"/>
    <d v="2022-01-19T00:00:00"/>
    <s v="08:44"/>
    <s v="2/033124"/>
    <d v="2022-01-19T00:00:00"/>
    <s v="08:38"/>
    <s v="1/038182"/>
    <s v="ALM R171"/>
    <s v="01"/>
    <s v="20"/>
    <s v="ALM R171"/>
    <s v="0"/>
    <s v="0"/>
    <x v="2"/>
    <x v="14"/>
    <s v="FS-792-KB"/>
    <s v="SANS OBJET"/>
    <s v="SANS OBJET"/>
    <n v="14920"/>
    <n v="11620"/>
    <n v="3300"/>
    <s v="D"/>
    <n v="2"/>
    <s v="CENTRE DE TRI CS"/>
    <s v="POLY-VALOR"/>
    <s v="BOULEVARD DE LA BOUVINERIE"/>
    <s v="49124 SAINT-BARTHELEMY D'ANJOU"/>
    <n v="83220"/>
    <n v="3"/>
    <x v="0"/>
    <n v="3.3"/>
    <d v="1899-12-30T00:06:00"/>
    <x v="1"/>
  </r>
  <r>
    <n v="169453"/>
    <d v="2022-01-19T00:00:00"/>
    <s v="09:11"/>
    <s v="2/033125"/>
    <d v="2022-01-19T00:00:00"/>
    <s v="09:00"/>
    <s v="1/038183"/>
    <s v="VP 3161 PAV ALM"/>
    <s v="01"/>
    <s v="22"/>
    <s v="VP 3161"/>
    <s v="0"/>
    <s v="0"/>
    <x v="2"/>
    <x v="2"/>
    <s v="AZ-825-SD"/>
    <s v="SANS OBJET"/>
    <s v="SANS OBJET"/>
    <n v="20680"/>
    <n v="18740"/>
    <n v="1940"/>
    <s v="D"/>
    <n v="2"/>
    <s v="CENTRE DE TRI CS"/>
    <s v="POLY-VALOR"/>
    <s v="BOULEVARD DE LA BOUVINERIE"/>
    <s v="49124 SAINT-BARTHELEMY D'ANJOU"/>
    <n v="83638"/>
    <n v="3"/>
    <x v="0"/>
    <n v="1.94"/>
    <d v="1899-12-30T00:11:00"/>
    <x v="1"/>
  </r>
  <r>
    <n v="169454"/>
    <d v="2022-01-19T00:00:00"/>
    <s v="09:17"/>
    <s v="2/033126"/>
    <d v="2022-01-19T00:00:00"/>
    <s v="09:06"/>
    <s v="1/038184"/>
    <s v="ALM R158"/>
    <s v="01"/>
    <s v="20"/>
    <s v="ALM R158"/>
    <s v="0"/>
    <s v="0"/>
    <x v="2"/>
    <x v="14"/>
    <s v="EQ-672-SD"/>
    <s v="SANS OBJET"/>
    <s v="SANS OBJET"/>
    <n v="14640"/>
    <n v="11500"/>
    <n v="3140"/>
    <s v="D"/>
    <n v="2"/>
    <s v="CENTRE DE TRI CS"/>
    <s v="POLY-VALOR"/>
    <s v="BOULEVARD DE LA BOUVINERIE"/>
    <s v="49124 SAINT-BARTHELEMY D'ANJOU"/>
    <n v="60051"/>
    <n v="3"/>
    <x v="0"/>
    <n v="3.14"/>
    <d v="1899-12-30T00:11:00"/>
    <x v="1"/>
  </r>
  <r>
    <n v="169456"/>
    <d v="2022-01-19T00:00:00"/>
    <s v="09:52"/>
    <s v="2/033128"/>
    <d v="2022-01-19T00:00:00"/>
    <s v="09:24"/>
    <s v="1/038187"/>
    <s v="PAPREC 16"/>
    <s v="30"/>
    <s v="30"/>
    <s v="PAPREC 16"/>
    <s v="0"/>
    <s v="3"/>
    <x v="8"/>
    <x v="20"/>
    <s v="FC-841-QL"/>
    <s v="SANS OBJET"/>
    <s v="SEGRE-EN-ANJOU"/>
    <n v="33880"/>
    <n v="22860"/>
    <n v="11020"/>
    <s v="D"/>
    <n v="2"/>
    <s v="CENTRE DE TRI CS"/>
    <s v="POLY-VALOR"/>
    <s v="BOULEVARD DE LA BOUVINERIE"/>
    <s v="49124 SAINT-BARTHELEMY D'ANJOU"/>
    <n v="0"/>
    <n v="3"/>
    <x v="0"/>
    <n v="11.02"/>
    <d v="1899-12-30T00:28:00"/>
    <x v="0"/>
  </r>
  <r>
    <n v="169458"/>
    <d v="2022-01-19T00:00:00"/>
    <s v="10:09"/>
    <s v="2/033130"/>
    <d v="2022-01-19T00:00:00"/>
    <s v="09:54"/>
    <s v="1/038189"/>
    <s v="ALM R163"/>
    <s v="01"/>
    <s v="20"/>
    <s v="ALM R163"/>
    <s v="0"/>
    <s v="0"/>
    <x v="2"/>
    <x v="14"/>
    <s v="EP-050-YS"/>
    <s v="SANS OBJET"/>
    <s v="SANS OBJET"/>
    <n v="17440"/>
    <n v="14520"/>
    <n v="2920"/>
    <s v="D"/>
    <n v="2"/>
    <s v="CENTRE DE TRI CS"/>
    <s v="POLY-VALOR"/>
    <s v="BOULEVARD DE LA BOUVINERIE"/>
    <s v="49124 SAINT-BARTHELEMY D'ANJOU"/>
    <n v="60056"/>
    <n v="3"/>
    <x v="0"/>
    <n v="2.92"/>
    <d v="1899-12-30T00:15:00"/>
    <x v="1"/>
  </r>
  <r>
    <n v="169460"/>
    <d v="2022-01-19T00:00:00"/>
    <s v="10:14"/>
    <s v="1/038193"/>
    <d v="2022-01-19T00:00:00"/>
    <s v="07:08"/>
    <s v="2/033117"/>
    <s v="BT 51"/>
    <s v="01"/>
    <s v="85"/>
    <s v="BT 51"/>
    <s v="1"/>
    <s v="0"/>
    <x v="2"/>
    <x v="4"/>
    <s v="ET-749-ZD"/>
    <s v="BOUYER LEROUX"/>
    <s v="SANS OBJET"/>
    <n v="39000"/>
    <n v="23380"/>
    <n v="15620"/>
    <s v="D"/>
    <n v="2"/>
    <s v="CENTRE DE TRI CS"/>
    <s v="POLY-VALOR"/>
    <s v="BOULEVARD DE LA BOUVINERIE"/>
    <s v="49124 SAINT-BARTHELEMY D'ANJOU"/>
    <n v="0"/>
    <n v="3"/>
    <x v="0"/>
    <n v="15.62"/>
    <d v="1899-12-30T03:06:00"/>
    <x v="2"/>
  </r>
  <r>
    <n v="169461"/>
    <d v="2022-01-19T00:00:00"/>
    <s v="10:23"/>
    <s v="2/033132"/>
    <d v="2022-01-19T00:00:00"/>
    <s v="09:18"/>
    <s v="1/038186"/>
    <s v="CL ALSACE 4"/>
    <s v="90"/>
    <s v="70"/>
    <s v="CLALSACE4"/>
    <s v="4"/>
    <s v="0"/>
    <x v="4"/>
    <x v="7"/>
    <s v="FE 158 RM"/>
    <s v="1.11 - NORSKE GOLBEY (F)"/>
    <s v="SANS OBJET"/>
    <n v="15440"/>
    <n v="29040"/>
    <n v="13600"/>
    <s v="D"/>
    <n v="2"/>
    <s v="CENTRE DE TRI CS"/>
    <s v="POLY-VALOR"/>
    <s v="BOULEVARD DE LA BOUVINERIE"/>
    <s v="49124 SAINT-BARTHELEMY D'ANJOU"/>
    <n v="0"/>
    <n v="3"/>
    <x v="0"/>
    <n v="13.6"/>
    <d v="1899-12-30T01:05:00"/>
    <x v="2"/>
  </r>
  <r>
    <n v="169462"/>
    <d v="2022-01-19T00:00:00"/>
    <s v="10:32"/>
    <s v="2/033133"/>
    <d v="2022-01-19T00:00:00"/>
    <s v="09:55"/>
    <s v="1/038190"/>
    <s v="ALM R160"/>
    <s v="01"/>
    <s v="20"/>
    <s v="ALM R160"/>
    <s v="0"/>
    <s v="0"/>
    <x v="2"/>
    <x v="14"/>
    <s v="EJ-729-BH"/>
    <s v="SANS OBJET"/>
    <s v="SANS OBJET"/>
    <n v="17240"/>
    <n v="14600"/>
    <n v="2640"/>
    <s v="D"/>
    <n v="2"/>
    <s v="CENTRE DE TRI CS"/>
    <s v="POLY-VALOR"/>
    <s v="BOULEVARD DE LA BOUVINERIE"/>
    <s v="49124 SAINT-BARTHELEMY D'ANJOU"/>
    <n v="60053"/>
    <n v="3"/>
    <x v="0"/>
    <n v="2.64"/>
    <d v="1899-12-30T00:37:00"/>
    <x v="1"/>
  </r>
  <r>
    <n v="169463"/>
    <d v="2022-01-19T00:00:00"/>
    <s v="10:35"/>
    <s v="2/033134"/>
    <d v="2022-01-19T00:00:00"/>
    <s v="09:57"/>
    <s v="1/038191"/>
    <s v="ALM R176"/>
    <s v="01"/>
    <s v="20"/>
    <s v="ALM R176"/>
    <s v="0"/>
    <s v="0"/>
    <x v="2"/>
    <x v="14"/>
    <s v="GD-752-TK"/>
    <s v="SANS OBJET"/>
    <s v="SANS OBJET"/>
    <n v="18100"/>
    <n v="14840"/>
    <n v="3260"/>
    <s v="D"/>
    <n v="2"/>
    <s v="CENTRE DE TRI CS"/>
    <s v="POLY-VALOR"/>
    <s v="BOULEVARD DE LA BOUVINERIE"/>
    <s v="49124 SAINT-BARTHELEMY D'ANJOU"/>
    <n v="14945"/>
    <n v="3"/>
    <x v="0"/>
    <n v="3.26"/>
    <d v="1899-12-30T00:38:00"/>
    <x v="1"/>
  </r>
  <r>
    <n v="169464"/>
    <d v="2022-01-19T00:00:00"/>
    <s v="10:42"/>
    <s v="2/033135"/>
    <d v="2022-01-19T00:00:00"/>
    <s v="10:17"/>
    <s v="1/038194"/>
    <s v="SUEZ JML021"/>
    <s v="01"/>
    <s v="21"/>
    <s v="SUEZJML021"/>
    <s v="0"/>
    <s v="0"/>
    <x v="2"/>
    <x v="3"/>
    <s v="EK-186-EM"/>
    <s v="SANS OBJET"/>
    <s v="SANS OBJET"/>
    <n v="17860"/>
    <n v="12980"/>
    <n v="4880"/>
    <s v="D"/>
    <n v="2"/>
    <s v="CENTRE DE TRI CS"/>
    <s v="POLY-VALOR"/>
    <s v="BOULEVARD DE LA BOUVINERIE"/>
    <s v="49124 SAINT-BARTHELEMY D'ANJOU"/>
    <n v="64487"/>
    <n v="3"/>
    <x v="0"/>
    <n v="4.88"/>
    <d v="1899-12-30T00:25:00"/>
    <x v="1"/>
  </r>
  <r>
    <n v="169465"/>
    <d v="2022-01-19T00:00:00"/>
    <s v="10:45"/>
    <s v="2/033136"/>
    <d v="2022-01-19T00:00:00"/>
    <s v="10:24"/>
    <s v="1/038195"/>
    <s v="ALM R157"/>
    <s v="01"/>
    <s v="20"/>
    <s v="ALM R157"/>
    <s v="0"/>
    <s v="0"/>
    <x v="2"/>
    <x v="14"/>
    <s v="ED-425-YE"/>
    <s v="SANS OBJET"/>
    <s v="SANS OBJET"/>
    <n v="13260"/>
    <n v="11800"/>
    <n v="1460"/>
    <s v="D"/>
    <n v="2"/>
    <s v="CENTRE DE TRI CS"/>
    <s v="POLY-VALOR"/>
    <s v="BOULEVARD DE LA BOUVINERIE"/>
    <s v="49124 SAINT-BARTHELEMY D'ANJOU"/>
    <n v="60050"/>
    <n v="3"/>
    <x v="0"/>
    <n v="1.46"/>
    <d v="1899-12-30T00:21:00"/>
    <x v="1"/>
  </r>
  <r>
    <n v="169467"/>
    <d v="2022-01-19T00:00:00"/>
    <s v="10:48"/>
    <s v="2/033138"/>
    <d v="2022-01-19T00:00:00"/>
    <s v="10:30"/>
    <s v="1/038196"/>
    <s v="CC BV 05"/>
    <s v="35"/>
    <s v="35"/>
    <s v="CC BV 05"/>
    <s v="0"/>
    <s v="0"/>
    <x v="3"/>
    <x v="15"/>
    <s v="EY-787-VP"/>
    <s v="SANS OBJET"/>
    <s v="SANS OBJET"/>
    <n v="14080"/>
    <n v="12840"/>
    <n v="1240"/>
    <s v="D"/>
    <n v="2"/>
    <s v="CENTRE DE TRI CS"/>
    <s v="POLY-VALOR"/>
    <s v="BOULEVARD DE LA BOUVINERIE"/>
    <s v="49124 SAINT-BARTHELEMY D'ANJOU"/>
    <n v="0"/>
    <n v="3"/>
    <x v="0"/>
    <n v="1.24"/>
    <d v="1899-12-30T00:18:00"/>
    <x v="1"/>
  </r>
  <r>
    <n v="169468"/>
    <d v="2022-01-19T00:00:00"/>
    <s v="10:51"/>
    <s v="2/033139"/>
    <d v="2022-01-19T00:00:00"/>
    <s v="10:31"/>
    <s v="1/038198"/>
    <s v="ALM R156"/>
    <s v="01"/>
    <s v="20"/>
    <s v="ALM R156"/>
    <s v="0"/>
    <s v="0"/>
    <x v="2"/>
    <x v="14"/>
    <s v="ED-559-YE"/>
    <s v="SANS OBJET"/>
    <s v="SANS OBJET"/>
    <n v="15860"/>
    <n v="11880"/>
    <n v="3980"/>
    <s v="D"/>
    <n v="2"/>
    <s v="CENTRE DE TRI CS"/>
    <s v="POLY-VALOR"/>
    <s v="BOULEVARD DE LA BOUVINERIE"/>
    <s v="49124 SAINT-BARTHELEMY D'ANJOU"/>
    <n v="60049"/>
    <n v="3"/>
    <x v="0"/>
    <n v="3.98"/>
    <d v="1899-12-30T00:20:00"/>
    <x v="1"/>
  </r>
  <r>
    <n v="169469"/>
    <d v="2022-01-19T00:00:00"/>
    <s v="10:59"/>
    <s v="2/033140"/>
    <d v="2022-01-19T00:00:00"/>
    <s v="10:32"/>
    <s v="1/038199"/>
    <s v="ALM R165"/>
    <s v="01"/>
    <s v="20"/>
    <s v="ALM R165"/>
    <s v="0"/>
    <s v="0"/>
    <x v="2"/>
    <x v="14"/>
    <s v="EJ-046-YY"/>
    <s v="SANS OBJET"/>
    <s v="SANS OBJET"/>
    <n v="19800"/>
    <n v="14720"/>
    <n v="5080"/>
    <s v="D"/>
    <n v="2"/>
    <s v="CENTRE DE TRI CS"/>
    <s v="POLY-VALOR"/>
    <s v="BOULEVARD DE LA BOUVINERIE"/>
    <s v="49124 SAINT-BARTHELEMY D'ANJOU"/>
    <n v="83223"/>
    <n v="3"/>
    <x v="0"/>
    <n v="5.08"/>
    <d v="1899-12-30T00:27:00"/>
    <x v="1"/>
  </r>
  <r>
    <n v="169497"/>
    <d v="2022-01-19T00:00:00"/>
    <s v="11:03"/>
    <s v="0"/>
    <d v="2022-01-19T00:00:00"/>
    <s v="11:03"/>
    <s v="0"/>
    <s v="ALLIANCE 2"/>
    <s v="90"/>
    <s v="75"/>
    <s v="ALLIANCE 2"/>
    <s v="21"/>
    <s v="0"/>
    <x v="4"/>
    <x v="8"/>
    <s v="FY 554 SA"/>
    <s v="PEHD PP ENVIRONNEMENT(48)"/>
    <s v="SANS OBJET"/>
    <n v="16840"/>
    <n v="36100"/>
    <n v="19260"/>
    <s v="X"/>
    <n v="2"/>
    <s v="CENTRE DE TRI CS"/>
    <s v="POLY-VALOR"/>
    <s v="BOULEVARD DE LA BOUVINERIE"/>
    <s v="49124 SAINT-BARTHELEMY D'ANJOU"/>
    <n v="0"/>
    <n v="3"/>
    <x v="0"/>
    <n v="19.260000000000002"/>
    <d v="1899-12-30T00:00:00"/>
    <x v="2"/>
  </r>
  <r>
    <n v="169472"/>
    <d v="2022-01-19T00:00:00"/>
    <s v="11:04"/>
    <s v="2/033143"/>
    <d v="2022-01-19T00:00:00"/>
    <s v="10:31"/>
    <s v="1/038197"/>
    <s v="VP 3670 PAV ALM"/>
    <s v="01"/>
    <s v="22"/>
    <s v="VP 3670"/>
    <s v="0"/>
    <s v="0"/>
    <x v="2"/>
    <x v="2"/>
    <s v="FF-921-HW"/>
    <s v="SANS OBJET"/>
    <s v="SANS OBJET"/>
    <n v="22000"/>
    <n v="17760"/>
    <n v="4240"/>
    <s v="D"/>
    <n v="2"/>
    <s v="CENTRE DE TRI CS"/>
    <s v="POLY-VALOR"/>
    <s v="BOULEVARD DE LA BOUVINERIE"/>
    <s v="49124 SAINT-BARTHELEMY D'ANJOU"/>
    <n v="66268"/>
    <n v="3"/>
    <x v="0"/>
    <n v="4.24"/>
    <d v="1899-12-30T00:33:00"/>
    <x v="1"/>
  </r>
  <r>
    <n v="169473"/>
    <d v="2022-01-19T00:00:00"/>
    <s v="11:06"/>
    <s v="2/033144"/>
    <d v="2022-01-19T00:00:00"/>
    <s v="10:35"/>
    <s v="1/038200"/>
    <s v="SUEZ NMP520"/>
    <s v="01"/>
    <s v="21"/>
    <s v="SUEZNMP520"/>
    <s v="0"/>
    <s v="0"/>
    <x v="2"/>
    <x v="3"/>
    <s v="CX-610-YK"/>
    <s v="SANS OBJET"/>
    <s v="SANS OBJET"/>
    <n v="14800"/>
    <n v="11740"/>
    <n v="3060"/>
    <s v="D"/>
    <n v="2"/>
    <s v="CENTRE DE TRI CS"/>
    <s v="POLY-VALOR"/>
    <s v="BOULEVARD DE LA BOUVINERIE"/>
    <s v="49124 SAINT-BARTHELEMY D'ANJOU"/>
    <n v="83621"/>
    <n v="3"/>
    <x v="0"/>
    <n v="3.06"/>
    <d v="1899-12-30T00:31:00"/>
    <x v="1"/>
  </r>
  <r>
    <n v="169474"/>
    <d v="2022-01-19T00:00:00"/>
    <s v="11:13"/>
    <s v="2/033146"/>
    <d v="2022-01-19T00:00:00"/>
    <s v="10:39"/>
    <s v="1/038201"/>
    <s v="ALM R174"/>
    <s v="01"/>
    <s v="20"/>
    <s v="ALM R174"/>
    <s v="0"/>
    <s v="0"/>
    <x v="2"/>
    <x v="14"/>
    <s v="FR-950-FH"/>
    <s v="SANS OBJET"/>
    <s v="SANS OBJET"/>
    <n v="20620"/>
    <n v="14860"/>
    <n v="5760"/>
    <s v="D"/>
    <n v="2"/>
    <s v="CENTRE DE TRI CS"/>
    <s v="POLY-VALOR"/>
    <s v="BOULEVARD DE LA BOUVINERIE"/>
    <s v="49124 SAINT-BARTHELEMY D'ANJOU"/>
    <n v="83217"/>
    <n v="3"/>
    <x v="0"/>
    <n v="5.76"/>
    <d v="1899-12-30T00:34:00"/>
    <x v="1"/>
  </r>
  <r>
    <n v="169475"/>
    <d v="2022-01-19T00:00:00"/>
    <s v="11:18"/>
    <s v="2/033147"/>
    <d v="2022-01-19T00:00:00"/>
    <s v="10:39"/>
    <s v="1/038202"/>
    <s v="ALM R164"/>
    <s v="01"/>
    <s v="20"/>
    <s v="ALM R164"/>
    <s v="0"/>
    <s v="0"/>
    <x v="2"/>
    <x v="14"/>
    <s v="EJ-405-YY"/>
    <s v="SANS OBJET"/>
    <s v="SANS OBJET"/>
    <n v="19440"/>
    <n v="14640"/>
    <n v="4800"/>
    <s v="D"/>
    <n v="2"/>
    <s v="CENTRE DE TRI CS"/>
    <s v="POLY-VALOR"/>
    <s v="BOULEVARD DE LA BOUVINERIE"/>
    <s v="49124 SAINT-BARTHELEMY D'ANJOU"/>
    <n v="83216"/>
    <n v="3"/>
    <x v="0"/>
    <n v="4.8"/>
    <d v="1899-12-30T00:39:00"/>
    <x v="1"/>
  </r>
  <r>
    <n v="169476"/>
    <d v="2022-01-19T00:00:00"/>
    <s v="11:27"/>
    <s v="2/033148"/>
    <d v="2022-01-19T00:00:00"/>
    <s v="10:42"/>
    <s v="1/038204"/>
    <s v="SUEZ JML019"/>
    <s v="01"/>
    <s v="21"/>
    <s v="SUEZJML019"/>
    <s v="0"/>
    <s v="0"/>
    <x v="2"/>
    <x v="3"/>
    <s v="EJ-503-DK"/>
    <s v="SANS OBJET"/>
    <s v="SANS OBJET"/>
    <n v="18460"/>
    <n v="14840"/>
    <n v="3620"/>
    <s v="D"/>
    <n v="2"/>
    <s v="CENTRE DE TRI CS"/>
    <s v="POLY-VALOR"/>
    <s v="BOULEVARD DE LA BOUVINERIE"/>
    <s v="49124 SAINT-BARTHELEMY D'ANJOU"/>
    <n v="83628"/>
    <n v="3"/>
    <x v="0"/>
    <n v="3.62"/>
    <d v="1899-12-30T00:45:00"/>
    <x v="1"/>
  </r>
  <r>
    <n v="169478"/>
    <d v="2022-01-19T00:00:00"/>
    <s v="11:31"/>
    <s v="2/033150"/>
    <d v="2022-01-19T00:00:00"/>
    <s v="10:55"/>
    <s v="1/038206"/>
    <s v="ALM 136"/>
    <s v="01"/>
    <s v="20"/>
    <s v="ALM 136"/>
    <s v="0"/>
    <s v="0"/>
    <x v="2"/>
    <x v="14"/>
    <s v="AC-088-MZ"/>
    <s v="SANS OBJET"/>
    <s v="SANS OBJET"/>
    <n v="19340"/>
    <n v="14760"/>
    <n v="4580"/>
    <s v="D"/>
    <n v="2"/>
    <s v="CENTRE DE TRI CS"/>
    <s v="POLY-VALOR"/>
    <s v="BOULEVARD DE LA BOUVINERIE"/>
    <s v="49124 SAINT-BARTHELEMY D'ANJOU"/>
    <n v="78868"/>
    <n v="3"/>
    <x v="0"/>
    <n v="4.58"/>
    <d v="1899-12-30T00:36:00"/>
    <x v="1"/>
  </r>
  <r>
    <n v="169480"/>
    <d v="2022-01-19T00:00:00"/>
    <s v="11:37"/>
    <s v="2/033152"/>
    <d v="2022-01-19T00:00:00"/>
    <s v="10:55"/>
    <s v="1/038207"/>
    <s v="ALM R151"/>
    <s v="01"/>
    <s v="20"/>
    <s v="ALM R151"/>
    <s v="0"/>
    <s v="0"/>
    <x v="2"/>
    <x v="14"/>
    <s v="DX-358-PY"/>
    <s v="SANS OBJET"/>
    <s v="SANS OBJET"/>
    <n v="13420"/>
    <n v="11680"/>
    <n v="1740"/>
    <s v="D"/>
    <n v="2"/>
    <s v="CENTRE DE TRI CS"/>
    <s v="POLY-VALOR"/>
    <s v="BOULEVARD DE LA BOUVINERIE"/>
    <s v="49124 SAINT-BARTHELEMY D'ANJOU"/>
    <n v="89410"/>
    <n v="3"/>
    <x v="0"/>
    <n v="1.74"/>
    <d v="1899-12-30T00:42:00"/>
    <x v="1"/>
  </r>
  <r>
    <n v="169482"/>
    <d v="2022-01-19T00:00:00"/>
    <s v="11:40"/>
    <s v="2/033154"/>
    <d v="2022-01-19T00:00:00"/>
    <s v="11:01"/>
    <s v="1/038209"/>
    <s v="ALM R153"/>
    <s v="01"/>
    <s v="20"/>
    <s v="ALM R153"/>
    <s v="0"/>
    <s v="0"/>
    <x v="2"/>
    <x v="14"/>
    <s v="DX-540-PY"/>
    <s v="SANS OBJET"/>
    <s v="SANS OBJET"/>
    <n v="14120"/>
    <n v="11900"/>
    <n v="2220"/>
    <s v="D"/>
    <n v="2"/>
    <s v="CENTRE DE TRI CS"/>
    <s v="POLY-VALOR"/>
    <s v="BOULEVARD DE LA BOUVINERIE"/>
    <s v="49124 SAINT-BARTHELEMY D'ANJOU"/>
    <n v="50222"/>
    <n v="3"/>
    <x v="0"/>
    <n v="2.2200000000000002"/>
    <d v="1899-12-30T00:39:00"/>
    <x v="1"/>
  </r>
  <r>
    <n v="170266"/>
    <d v="2022-01-19T00:00:00"/>
    <s v="11:40"/>
    <s v="0"/>
    <d v="2022-01-19T00:00:00"/>
    <s v="11:40"/>
    <s v="0"/>
    <s v="CL ALSACE 14"/>
    <s v="40"/>
    <s v="70"/>
    <s v="ALSACE 14"/>
    <s v="4"/>
    <s v="0"/>
    <x v="0"/>
    <x v="7"/>
    <s v="EK 721 RY"/>
    <s v="1.11 - NORSKE GOLBEY (F)"/>
    <s v="SANS OBJET"/>
    <n v="15760"/>
    <n v="35320"/>
    <n v="19560"/>
    <s v="X"/>
    <n v="2"/>
    <s v="CENTRE DE TRI CS"/>
    <s v="POLY-VALOR"/>
    <s v="BOULEVARD DE LA BOUVINERIE"/>
    <s v="49124 SAINT-BARTHELEMY D'ANJOU"/>
    <n v="0"/>
    <n v="3"/>
    <x v="0"/>
    <n v="19.559999999999999"/>
    <d v="1899-12-30T00:00:00"/>
    <x v="2"/>
  </r>
  <r>
    <n v="169483"/>
    <d v="2022-01-19T00:00:00"/>
    <s v="11:47"/>
    <s v="2/033155"/>
    <d v="2022-01-19T00:00:00"/>
    <s v="11:10"/>
    <s v="1/038211"/>
    <s v="ALM R152"/>
    <s v="01"/>
    <s v="20"/>
    <s v="ALM R152"/>
    <s v="0"/>
    <s v="0"/>
    <x v="2"/>
    <x v="14"/>
    <s v="DX-469-PY"/>
    <s v="SANS OBJET"/>
    <s v="SANS OBJET"/>
    <n v="13260"/>
    <n v="11740"/>
    <n v="1520"/>
    <s v="D"/>
    <n v="2"/>
    <s v="CENTRE DE TRI CS"/>
    <s v="POLY-VALOR"/>
    <s v="BOULEVARD DE LA BOUVINERIE"/>
    <s v="49124 SAINT-BARTHELEMY D'ANJOU"/>
    <n v="89414"/>
    <n v="3"/>
    <x v="0"/>
    <n v="1.52"/>
    <d v="1899-12-30T00:37:00"/>
    <x v="1"/>
  </r>
  <r>
    <n v="169484"/>
    <d v="2022-01-19T00:00:00"/>
    <s v="11:52"/>
    <s v="2/033156"/>
    <d v="2022-01-19T00:00:00"/>
    <s v="11:13"/>
    <s v="1/038212"/>
    <s v="AT METIER"/>
    <s v="01"/>
    <s v="20"/>
    <s v="AT METIER"/>
    <s v="0"/>
    <s v="0"/>
    <x v="2"/>
    <x v="14"/>
    <s v="EL-091-LA"/>
    <s v="SANS OBJET"/>
    <s v="SANS OBJET"/>
    <n v="2680"/>
    <n v="2560"/>
    <n v="120"/>
    <s v="D"/>
    <n v="2"/>
    <s v="CENTRE DE TRI CS"/>
    <s v="POLY-VALOR"/>
    <s v="BOULEVARD DE LA BOUVINERIE"/>
    <s v="49124 SAINT-BARTHELEMY D'ANJOU"/>
    <n v="64489"/>
    <n v="3"/>
    <x v="0"/>
    <n v="0.12"/>
    <d v="1899-12-30T00:39:00"/>
    <x v="1"/>
  </r>
  <r>
    <n v="169485"/>
    <d v="2022-01-19T00:00:00"/>
    <s v="11:53"/>
    <s v="2/033157"/>
    <d v="2022-01-19T00:00:00"/>
    <s v="11:15"/>
    <s v="1/038213"/>
    <s v="ALM R150"/>
    <s v="01"/>
    <s v="20"/>
    <s v="ALM R150"/>
    <s v="0"/>
    <s v="0"/>
    <x v="2"/>
    <x v="14"/>
    <s v="DX-274-PY"/>
    <s v="SANS OBJET"/>
    <s v="SANS OBJET"/>
    <n v="15400"/>
    <n v="11500"/>
    <n v="3900"/>
    <s v="D"/>
    <n v="2"/>
    <s v="CENTRE DE TRI CS"/>
    <s v="POLY-VALOR"/>
    <s v="BOULEVARD DE LA BOUVINERIE"/>
    <s v="49124 SAINT-BARTHELEMY D'ANJOU"/>
    <n v="89412"/>
    <n v="3"/>
    <x v="0"/>
    <n v="3.9"/>
    <d v="1899-12-30T00:38:00"/>
    <x v="1"/>
  </r>
  <r>
    <n v="169487"/>
    <d v="2022-01-19T00:00:00"/>
    <s v="11:59"/>
    <s v="2/033159"/>
    <d v="2022-01-19T00:00:00"/>
    <s v="11:15"/>
    <s v="1/038214"/>
    <s v="ALM R171"/>
    <s v="01"/>
    <s v="20"/>
    <s v="ALM R171"/>
    <s v="0"/>
    <s v="0"/>
    <x v="2"/>
    <x v="14"/>
    <s v="FS-792-KB"/>
    <s v="SANS OBJET"/>
    <s v="SANS OBJET"/>
    <n v="13520"/>
    <n v="11420"/>
    <n v="2100"/>
    <s v="D"/>
    <n v="2"/>
    <s v="CENTRE DE TRI CS"/>
    <s v="POLY-VALOR"/>
    <s v="BOULEVARD DE LA BOUVINERIE"/>
    <s v="49124 SAINT-BARTHELEMY D'ANJOU"/>
    <n v="83220"/>
    <n v="3"/>
    <x v="0"/>
    <n v="2.1"/>
    <d v="1899-12-30T00:44:00"/>
    <x v="1"/>
  </r>
  <r>
    <n v="169488"/>
    <d v="2022-01-19T00:00:00"/>
    <s v="12:08"/>
    <s v="2/033160"/>
    <d v="2022-01-19T00:00:00"/>
    <s v="11:25"/>
    <s v="1/038217"/>
    <s v="VP 3161 PAV ALM"/>
    <s v="01"/>
    <s v="22"/>
    <s v="VP 3161"/>
    <s v="0"/>
    <s v="0"/>
    <x v="2"/>
    <x v="2"/>
    <s v="AZ-825-SD"/>
    <s v="SANS OBJET"/>
    <s v="SANS OBJET"/>
    <n v="20520"/>
    <n v="18720"/>
    <n v="1800"/>
    <s v="D"/>
    <n v="2"/>
    <s v="CENTRE DE TRI CS"/>
    <s v="POLY-VALOR"/>
    <s v="BOULEVARD DE LA BOUVINERIE"/>
    <s v="49124 SAINT-BARTHELEMY D'ANJOU"/>
    <n v="83638"/>
    <n v="3"/>
    <x v="0"/>
    <n v="1.8"/>
    <d v="1899-12-30T00:43:00"/>
    <x v="1"/>
  </r>
  <r>
    <n v="169489"/>
    <d v="2022-01-19T00:00:00"/>
    <s v="12:15"/>
    <s v="2/033161"/>
    <d v="2022-01-19T00:00:00"/>
    <s v="11:31"/>
    <s v="1/038219"/>
    <s v="CC BV 03"/>
    <s v="35"/>
    <s v="35"/>
    <s v="CC BV 03"/>
    <s v="0"/>
    <s v="0"/>
    <x v="3"/>
    <x v="15"/>
    <s v="CG-284-KA"/>
    <s v="SANS OBJET"/>
    <s v="SANS OBJET"/>
    <n v="20660"/>
    <n v="14620"/>
    <n v="6040"/>
    <s v="D"/>
    <n v="2"/>
    <s v="CENTRE DE TRI CS"/>
    <s v="POLY-VALOR"/>
    <s v="BOULEVARD DE LA BOUVINERIE"/>
    <s v="49124 SAINT-BARTHELEMY D'ANJOU"/>
    <n v="0"/>
    <n v="3"/>
    <x v="0"/>
    <n v="6.04"/>
    <d v="1899-12-30T00:44:00"/>
    <x v="1"/>
  </r>
  <r>
    <n v="169490"/>
    <d v="2022-01-19T00:00:00"/>
    <s v="12:22"/>
    <s v="2/033162"/>
    <d v="2022-01-19T00:00:00"/>
    <s v="11:37"/>
    <s v="1/038220"/>
    <s v="CC BV 08"/>
    <s v="35"/>
    <s v="35"/>
    <s v="CC BV 08"/>
    <s v="0"/>
    <s v="0"/>
    <x v="3"/>
    <x v="15"/>
    <s v="FS-047-FH"/>
    <s v="SANS OBJET"/>
    <s v="SANS OBJET"/>
    <n v="17300"/>
    <n v="14160"/>
    <n v="3140"/>
    <s v="D"/>
    <n v="2"/>
    <s v="CENTRE DE TRI CS"/>
    <s v="POLY-VALOR"/>
    <s v="BOULEVARD DE LA BOUVINERIE"/>
    <s v="49124 SAINT-BARTHELEMY D'ANJOU"/>
    <n v="0"/>
    <n v="3"/>
    <x v="0"/>
    <n v="3.14"/>
    <d v="1899-12-30T00:45:00"/>
    <x v="1"/>
  </r>
  <r>
    <n v="169523"/>
    <d v="2022-01-19T00:00:00"/>
    <s v="12:55"/>
    <s v="0"/>
    <d v="2022-01-19T00:00:00"/>
    <s v="12:55"/>
    <s v="0"/>
    <s v="ALSACE 17"/>
    <s v="01"/>
    <s v="70"/>
    <s v="ALSACE 17"/>
    <s v="4"/>
    <s v="0"/>
    <x v="2"/>
    <x v="7"/>
    <s v="DF 349 NR"/>
    <s v="1.11 - NORSKE GOLBEY (F)"/>
    <s v="SANS OBJET"/>
    <n v="15480"/>
    <n v="37040"/>
    <n v="21560"/>
    <s v="X"/>
    <n v="2"/>
    <s v="CENTRE DE TRI CS"/>
    <s v="POLY-VALOR"/>
    <s v="BOULEVARD DE LA BOUVINERIE"/>
    <s v="49124 SAINT-BARTHELEMY D'ANJOU"/>
    <n v="0"/>
    <n v="3"/>
    <x v="0"/>
    <n v="21.56"/>
    <d v="1899-12-30T00:00:00"/>
    <x v="2"/>
  </r>
  <r>
    <n v="169492"/>
    <d v="2022-01-19T00:00:00"/>
    <s v="13:12"/>
    <s v="2/033165"/>
    <d v="2022-01-19T00:00:00"/>
    <s v="12:58"/>
    <s v="1/038224"/>
    <s v="VP19007 PAV ALM"/>
    <s v="01"/>
    <s v="22"/>
    <s v="VP 19007"/>
    <s v="0"/>
    <s v="0"/>
    <x v="2"/>
    <x v="2"/>
    <s v="EJ-252-BY"/>
    <s v="SANS OBJET"/>
    <s v="SANS OBJET"/>
    <n v="20420"/>
    <n v="17040"/>
    <n v="3380"/>
    <s v="D"/>
    <n v="2"/>
    <s v="CENTRE DE TRI CS"/>
    <s v="POLY-VALOR"/>
    <s v="BOULEVARD DE LA BOUVINERIE"/>
    <s v="49124 SAINT-BARTHELEMY D'ANJOU"/>
    <n v="70062"/>
    <n v="3"/>
    <x v="0"/>
    <n v="3.38"/>
    <d v="1899-12-30T00:14:00"/>
    <x v="1"/>
  </r>
  <r>
    <n v="169494"/>
    <d v="2022-01-19T00:00:00"/>
    <s v="14:02"/>
    <s v="2/033167"/>
    <d v="2022-01-19T00:00:00"/>
    <s v="13:41"/>
    <s v="1/038226"/>
    <s v="CCBV 01"/>
    <s v="35"/>
    <s v="35"/>
    <s v="CC BV 01"/>
    <s v="0"/>
    <s v="0"/>
    <x v="3"/>
    <x v="15"/>
    <s v="AC-913-KM"/>
    <s v="SANS OBJET"/>
    <s v="SANS OBJET"/>
    <n v="15360"/>
    <n v="13040"/>
    <n v="2320"/>
    <s v="D"/>
    <n v="2"/>
    <s v="CENTRE DE TRI CS"/>
    <s v="POLY-VALOR"/>
    <s v="BOULEVARD DE LA BOUVINERIE"/>
    <s v="49124 SAINT-BARTHELEMY D'ANJOU"/>
    <n v="0"/>
    <n v="3"/>
    <x v="0"/>
    <n v="2.3199999999999998"/>
    <d v="1899-12-30T00:21:00"/>
    <x v="1"/>
  </r>
  <r>
    <n v="169499"/>
    <d v="2022-01-19T00:00:00"/>
    <s v="15:12"/>
    <s v="2/033171"/>
    <d v="2022-01-19T00:00:00"/>
    <s v="14:52"/>
    <s v="1/038229"/>
    <s v="SEMA 04"/>
    <s v="90"/>
    <s v="91"/>
    <s v="SEMAE 04"/>
    <s v="0"/>
    <s v="4"/>
    <x v="4"/>
    <x v="9"/>
    <s v="DE-983-WC"/>
    <s v="SANS OBJET"/>
    <s v="TIERCE"/>
    <n v="25120"/>
    <n v="17780"/>
    <n v="7340"/>
    <s v="D"/>
    <n v="2"/>
    <s v="CENTRE DE TRI CS"/>
    <s v="POLY-VALOR"/>
    <s v="BOULEVARD DE LA BOUVINERIE"/>
    <s v="49124 SAINT-BARTHELEMY D'ANJOU"/>
    <n v="0"/>
    <n v="3"/>
    <x v="0"/>
    <n v="7.34"/>
    <d v="1899-12-30T00:20:00"/>
    <x v="1"/>
  </r>
  <r>
    <n v="169500"/>
    <d v="2022-01-19T00:00:00"/>
    <s v="15:18"/>
    <s v="2/033172"/>
    <d v="2022-01-19T00:00:00"/>
    <s v="14:33"/>
    <s v="1/038228"/>
    <s v="PAPREC 12"/>
    <s v="90"/>
    <s v="90"/>
    <s v="PAPREC 12"/>
    <s v="0"/>
    <s v="5"/>
    <x v="4"/>
    <x v="6"/>
    <s v="DV-711-BX"/>
    <s v="SANS OBJET"/>
    <s v="MONTJEAN SUR LOIRE"/>
    <n v="27360"/>
    <n v="22260"/>
    <n v="5100"/>
    <s v="D"/>
    <n v="2"/>
    <s v="CENTRE DE TRI CS"/>
    <s v="POLY-VALOR"/>
    <s v="BOULEVARD DE LA BOUVINERIE"/>
    <s v="49124 SAINT-BARTHELEMY D'ANJOU"/>
    <n v="0"/>
    <n v="3"/>
    <x v="0"/>
    <n v="5.0999999999999996"/>
    <d v="1899-12-30T00:45:00"/>
    <x v="0"/>
  </r>
  <r>
    <n v="169502"/>
    <d v="2022-01-19T00:00:00"/>
    <s v="15:25"/>
    <s v="2/033174"/>
    <d v="2022-01-19T00:00:00"/>
    <s v="15:19"/>
    <s v="1/038233"/>
    <s v="ALM R172"/>
    <s v="01"/>
    <s v="20"/>
    <s v="ALM R172"/>
    <s v="0"/>
    <s v="0"/>
    <x v="2"/>
    <x v="14"/>
    <s v="FS-980-KB"/>
    <s v="SANS OBJET"/>
    <s v="SANS OBJET"/>
    <n v="14180"/>
    <n v="11640"/>
    <n v="2540"/>
    <s v="D"/>
    <n v="2"/>
    <s v="CENTRE DE TRI CS"/>
    <s v="POLY-VALOR"/>
    <s v="BOULEVARD DE LA BOUVINERIE"/>
    <s v="49124 SAINT-BARTHELEMY D'ANJOU"/>
    <n v="83219"/>
    <n v="3"/>
    <x v="0"/>
    <n v="2.54"/>
    <d v="1899-12-30T00:06:00"/>
    <x v="1"/>
  </r>
  <r>
    <n v="169504"/>
    <d v="2022-01-19T00:00:00"/>
    <s v="15:50"/>
    <s v="1/038234"/>
    <d v="2022-01-19T00:00:00"/>
    <s v="11:07"/>
    <s v="2/033145"/>
    <s v="BT 51"/>
    <s v="01"/>
    <s v="85"/>
    <s v="BT 51"/>
    <s v="1"/>
    <s v="0"/>
    <x v="2"/>
    <x v="4"/>
    <s v="ET-749-ZD"/>
    <s v="BOUYER LEROUX"/>
    <s v="SANS OBJET"/>
    <n v="34720"/>
    <n v="23340"/>
    <n v="11380"/>
    <s v="D"/>
    <n v="2"/>
    <s v="CENTRE DE TRI CS"/>
    <s v="POLY-VALOR"/>
    <s v="BOULEVARD DE LA BOUVINERIE"/>
    <s v="49124 SAINT-BARTHELEMY D'ANJOU"/>
    <n v="0"/>
    <n v="3"/>
    <x v="0"/>
    <n v="11.38"/>
    <d v="1899-12-30T04:43:00"/>
    <x v="2"/>
  </r>
  <r>
    <n v="169505"/>
    <d v="2022-01-19T00:00:00"/>
    <s v="16:22"/>
    <s v="2/033177"/>
    <d v="2022-01-19T00:00:00"/>
    <s v="12:29"/>
    <s v="1/038223"/>
    <s v="CLALASACE 11"/>
    <s v="01"/>
    <s v="70"/>
    <s v="CLALSACE11"/>
    <s v="4"/>
    <s v="0"/>
    <x v="2"/>
    <x v="7"/>
    <s v="EK 721 RY"/>
    <s v="1.11 - NORSKE GOLBEY (F)"/>
    <s v="SANS OBJET"/>
    <n v="15720"/>
    <n v="35420"/>
    <n v="19700"/>
    <s v="D"/>
    <n v="2"/>
    <s v="CENTRE DE TRI CS"/>
    <s v="POLY-VALOR"/>
    <s v="BOULEVARD DE LA BOUVINERIE"/>
    <s v="49124 SAINT-BARTHELEMY D'ANJOU"/>
    <n v="0"/>
    <n v="3"/>
    <x v="0"/>
    <n v="19.7"/>
    <d v="1899-12-30T03:53:00"/>
    <x v="2"/>
  </r>
  <r>
    <n v="169507"/>
    <d v="2022-01-19T00:00:00"/>
    <s v="16:24"/>
    <s v="2/033179"/>
    <d v="2022-01-19T00:00:00"/>
    <s v="16:05"/>
    <s v="1/038236"/>
    <s v="VP 3161 PAV ALM"/>
    <s v="01"/>
    <s v="22"/>
    <s v="VP 3161"/>
    <s v="0"/>
    <s v="0"/>
    <x v="2"/>
    <x v="2"/>
    <s v="AZ-825-SD"/>
    <s v="SANS OBJET"/>
    <s v="SANS OBJET"/>
    <n v="20920"/>
    <n v="18700"/>
    <n v="2220"/>
    <s v="D"/>
    <n v="2"/>
    <s v="CENTRE DE TRI CS"/>
    <s v="POLY-VALOR"/>
    <s v="BOULEVARD DE LA BOUVINERIE"/>
    <s v="49124 SAINT-BARTHELEMY D'ANJOU"/>
    <n v="83638"/>
    <n v="3"/>
    <x v="0"/>
    <n v="2.2200000000000002"/>
    <d v="1899-12-30T00:19:00"/>
    <x v="1"/>
  </r>
  <r>
    <n v="169509"/>
    <d v="2022-01-19T00:00:00"/>
    <s v="16:34"/>
    <s v="2/033182"/>
    <d v="2022-01-19T00:00:00"/>
    <s v="16:17"/>
    <s v="1/038239"/>
    <s v="ALM R150"/>
    <s v="01"/>
    <s v="20"/>
    <s v="ALM R150"/>
    <s v="0"/>
    <s v="0"/>
    <x v="2"/>
    <x v="14"/>
    <s v="DX-274-PY"/>
    <s v="SANS OBJET"/>
    <s v="SANS OBJET"/>
    <n v="14560"/>
    <n v="11480"/>
    <n v="3080"/>
    <s v="D"/>
    <n v="2"/>
    <s v="CENTRE DE TRI CS"/>
    <s v="POLY-VALOR"/>
    <s v="BOULEVARD DE LA BOUVINERIE"/>
    <s v="49124 SAINT-BARTHELEMY D'ANJOU"/>
    <n v="89412"/>
    <n v="3"/>
    <x v="0"/>
    <n v="3.08"/>
    <d v="1899-12-30T00:17:00"/>
    <x v="1"/>
  </r>
  <r>
    <n v="169510"/>
    <d v="2022-01-19T00:00:00"/>
    <s v="16:35"/>
    <s v="2/033183"/>
    <d v="2022-01-19T00:00:00"/>
    <s v="16:16"/>
    <s v="1/038238"/>
    <s v="VP19007 PAV ALM"/>
    <s v="01"/>
    <s v="22"/>
    <s v="VP 19007"/>
    <s v="0"/>
    <s v="0"/>
    <x v="2"/>
    <x v="2"/>
    <s v="EJ-252-BY"/>
    <s v="SANS OBJET"/>
    <s v="SANS OBJET"/>
    <n v="18960"/>
    <n v="17000"/>
    <n v="1960"/>
    <s v="D"/>
    <n v="2"/>
    <s v="CENTRE DE TRI CS"/>
    <s v="POLY-VALOR"/>
    <s v="BOULEVARD DE LA BOUVINERIE"/>
    <s v="49124 SAINT-BARTHELEMY D'ANJOU"/>
    <n v="70062"/>
    <n v="3"/>
    <x v="0"/>
    <n v="1.96"/>
    <d v="1899-12-30T00:19:00"/>
    <x v="1"/>
  </r>
  <r>
    <n v="169512"/>
    <d v="2022-01-19T00:00:00"/>
    <s v="16:43"/>
    <s v="2/033185"/>
    <d v="2022-01-19T00:00:00"/>
    <s v="16:30"/>
    <s v="1/038242"/>
    <s v="SUEZ JML022"/>
    <s v="01"/>
    <s v="21"/>
    <s v="SUEZJML022"/>
    <s v="0"/>
    <s v="0"/>
    <x v="2"/>
    <x v="3"/>
    <s v="EK-512-VH"/>
    <s v="SANS OBJET"/>
    <s v="SANS OBJET"/>
    <n v="16700"/>
    <n v="14820"/>
    <n v="1880"/>
    <s v="D"/>
    <n v="2"/>
    <s v="CENTRE DE TRI CS"/>
    <s v="POLY-VALOR"/>
    <s v="BOULEVARD DE LA BOUVINERIE"/>
    <s v="49124 SAINT-BARTHELEMY D'ANJOU"/>
    <n v="83626"/>
    <n v="3"/>
    <x v="0"/>
    <n v="1.88"/>
    <d v="1899-12-30T00:13:00"/>
    <x v="1"/>
  </r>
  <r>
    <n v="169517"/>
    <d v="2022-01-19T00:00:00"/>
    <s v="17:31"/>
    <s v="2/033190"/>
    <d v="2022-01-19T00:00:00"/>
    <s v="17:26"/>
    <s v="1/038247"/>
    <s v="SUEZ JML019"/>
    <s v="01"/>
    <s v="21"/>
    <s v="SUEZJML019"/>
    <s v="0"/>
    <s v="0"/>
    <x v="2"/>
    <x v="3"/>
    <s v="EJ-503-DK"/>
    <s v="SANS OBJET"/>
    <s v="SANS OBJET"/>
    <n v="16500"/>
    <n v="14800"/>
    <n v="1700"/>
    <s v="D"/>
    <n v="2"/>
    <s v="CENTRE DE TRI CS"/>
    <s v="POLY-VALOR"/>
    <s v="BOULEVARD DE LA BOUVINERIE"/>
    <s v="49124 SAINT-BARTHELEMY D'ANJOU"/>
    <n v="83628"/>
    <n v="3"/>
    <x v="0"/>
    <n v="1.7"/>
    <d v="1899-12-30T00:05:00"/>
    <x v="1"/>
  </r>
  <r>
    <n v="169519"/>
    <d v="2022-01-19T00:00:00"/>
    <s v="17:53"/>
    <s v="2/033192"/>
    <d v="2022-01-19T00:00:00"/>
    <s v="17:44"/>
    <s v="1/038248"/>
    <s v="ALM R176"/>
    <s v="01"/>
    <s v="20"/>
    <s v="ALM R176"/>
    <s v="0"/>
    <s v="0"/>
    <x v="2"/>
    <x v="14"/>
    <s v="GD-752-TK"/>
    <s v="SANS OBJET"/>
    <s v="SANS OBJET"/>
    <n v="18000"/>
    <n v="14840"/>
    <n v="3160"/>
    <s v="D"/>
    <n v="2"/>
    <s v="CENTRE DE TRI CS"/>
    <s v="POLY-VALOR"/>
    <s v="BOULEVARD DE LA BOUVINERIE"/>
    <s v="49124 SAINT-BARTHELEMY D'ANJOU"/>
    <n v="14945"/>
    <n v="3"/>
    <x v="0"/>
    <n v="3.16"/>
    <d v="1899-12-30T00:09:00"/>
    <x v="1"/>
  </r>
  <r>
    <n v="169521"/>
    <d v="2022-01-19T00:00:00"/>
    <s v="18:01"/>
    <s v="2/033193"/>
    <d v="2022-01-19T00:00:00"/>
    <s v="17:45"/>
    <s v="1/038249"/>
    <s v="ALM R160"/>
    <s v="01"/>
    <s v="20"/>
    <s v="ALM R160"/>
    <s v="0"/>
    <s v="0"/>
    <x v="2"/>
    <x v="14"/>
    <s v="EJ-729-BH"/>
    <s v="SANS OBJET"/>
    <s v="SANS OBJET"/>
    <n v="17960"/>
    <n v="14600"/>
    <n v="3360"/>
    <s v="D"/>
    <n v="2"/>
    <s v="CENTRE DE TRI CS"/>
    <s v="POLY-VALOR"/>
    <s v="BOULEVARD DE LA BOUVINERIE"/>
    <s v="49124 SAINT-BARTHELEMY D'ANJOU"/>
    <n v="60053"/>
    <n v="3"/>
    <x v="0"/>
    <n v="3.36"/>
    <d v="1899-12-30T00:16:00"/>
    <x v="1"/>
  </r>
  <r>
    <n v="169522"/>
    <d v="2022-01-19T00:00:00"/>
    <s v="18:10"/>
    <s v="2/033194"/>
    <d v="2022-01-19T00:00:00"/>
    <s v="17:45"/>
    <s v="1/038250"/>
    <s v="ALM R163"/>
    <s v="01"/>
    <s v="20"/>
    <s v="ALM R163"/>
    <s v="0"/>
    <s v="0"/>
    <x v="2"/>
    <x v="14"/>
    <s v="EP-050-YS"/>
    <s v="SANS OBJET"/>
    <s v="SANS OBJET"/>
    <n v="17200"/>
    <n v="14560"/>
    <n v="2640"/>
    <s v="D"/>
    <n v="2"/>
    <s v="CENTRE DE TRI CS"/>
    <s v="POLY-VALOR"/>
    <s v="BOULEVARD DE LA BOUVINERIE"/>
    <s v="49124 SAINT-BARTHELEMY D'ANJOU"/>
    <n v="60056"/>
    <n v="3"/>
    <x v="0"/>
    <n v="2.64"/>
    <d v="1899-12-30T00:25:00"/>
    <x v="1"/>
  </r>
  <r>
    <n v="169524"/>
    <d v="2022-01-19T00:00:00"/>
    <s v="18:13"/>
    <s v="2/033195"/>
    <d v="2022-01-19T00:00:00"/>
    <s v="18:02"/>
    <s v="1/038251"/>
    <s v="SUEZ JML024"/>
    <s v="01"/>
    <s v="21"/>
    <s v="SUEZJML024"/>
    <s v="0"/>
    <s v="0"/>
    <x v="2"/>
    <x v="3"/>
    <s v="EL-322-KS"/>
    <s v="SANS OBJET"/>
    <s v="SANS OBJET"/>
    <n v="15620"/>
    <n v="14960"/>
    <n v="660"/>
    <s v="D"/>
    <n v="2"/>
    <s v="CENTRE DE TRI CS"/>
    <s v="POLY-VALOR"/>
    <s v="BOULEVARD DE LA BOUVINERIE"/>
    <s v="49124 SAINT-BARTHELEMY D'ANJOU"/>
    <n v="83625"/>
    <n v="3"/>
    <x v="0"/>
    <n v="0.66"/>
    <d v="1899-12-30T00:11:00"/>
    <x v="1"/>
  </r>
  <r>
    <n v="169527"/>
    <d v="2022-01-19T00:00:00"/>
    <s v="18:22"/>
    <s v="2/033198"/>
    <d v="2022-01-19T00:00:00"/>
    <s v="18:14"/>
    <s v="1/038254"/>
    <s v="ALM R164"/>
    <s v="01"/>
    <s v="20"/>
    <s v="ALM R164"/>
    <s v="0"/>
    <s v="0"/>
    <x v="2"/>
    <x v="14"/>
    <s v="EJ-405-YY"/>
    <s v="SANS OBJET"/>
    <s v="SANS OBJET"/>
    <n v="20440"/>
    <n v="14720"/>
    <n v="5720"/>
    <s v="D"/>
    <n v="2"/>
    <s v="CENTRE DE TRI CS"/>
    <s v="POLY-VALOR"/>
    <s v="BOULEVARD DE LA BOUVINERIE"/>
    <s v="49124 SAINT-BARTHELEMY D'ANJOU"/>
    <n v="83216"/>
    <n v="3"/>
    <x v="0"/>
    <n v="5.72"/>
    <d v="1899-12-30T00:08:00"/>
    <x v="1"/>
  </r>
  <r>
    <n v="169528"/>
    <d v="2022-01-19T00:00:00"/>
    <s v="18:31"/>
    <s v="2/033199"/>
    <d v="2022-01-19T00:00:00"/>
    <s v="18:23"/>
    <s v="1/038255"/>
    <s v="ALM R157"/>
    <s v="01"/>
    <s v="20"/>
    <s v="ALM R157"/>
    <s v="0"/>
    <s v="0"/>
    <x v="2"/>
    <x v="14"/>
    <s v="ED-425-YE"/>
    <s v="SANS OBJET"/>
    <s v="SANS OBJET"/>
    <n v="13740"/>
    <n v="11820"/>
    <n v="1920"/>
    <s v="D"/>
    <n v="2"/>
    <s v="CENTRE DE TRI CS"/>
    <s v="POLY-VALOR"/>
    <s v="BOULEVARD DE LA BOUVINERIE"/>
    <s v="49124 SAINT-BARTHELEMY D'ANJOU"/>
    <n v="60050"/>
    <n v="3"/>
    <x v="0"/>
    <n v="1.92"/>
    <d v="1899-12-30T00:08:00"/>
    <x v="1"/>
  </r>
  <r>
    <n v="169529"/>
    <d v="2022-01-19T00:00:00"/>
    <s v="18:35"/>
    <s v="2/033200"/>
    <d v="2022-01-19T00:00:00"/>
    <s v="18:25"/>
    <s v="1/038256"/>
    <s v="ALM R165"/>
    <s v="01"/>
    <s v="20"/>
    <s v="ALM R165"/>
    <s v="0"/>
    <s v="0"/>
    <x v="2"/>
    <x v="14"/>
    <s v="EJ-046-YY"/>
    <s v="SANS OBJET"/>
    <s v="SANS OBJET"/>
    <n v="18880"/>
    <n v="14620"/>
    <n v="4260"/>
    <s v="D"/>
    <n v="2"/>
    <s v="CENTRE DE TRI CS"/>
    <s v="POLY-VALOR"/>
    <s v="BOULEVARD DE LA BOUVINERIE"/>
    <s v="49124 SAINT-BARTHELEMY D'ANJOU"/>
    <n v="83223"/>
    <n v="3"/>
    <x v="0"/>
    <n v="4.26"/>
    <d v="1899-12-30T00:10:00"/>
    <x v="1"/>
  </r>
  <r>
    <n v="169530"/>
    <d v="2022-01-19T00:00:00"/>
    <s v="18:40"/>
    <s v="2/033201"/>
    <d v="2022-01-19T00:00:00"/>
    <s v="16:59"/>
    <s v="1/038243"/>
    <s v="SNN 2"/>
    <s v="01"/>
    <s v="72"/>
    <s v="SNN 2"/>
    <s v="6"/>
    <s v="0"/>
    <x v="2"/>
    <x v="13"/>
    <s v="FM472KD"/>
    <s v="1.02/CARTONS SMURFIT SAILLAT"/>
    <s v="SANS OBJET"/>
    <n v="14800"/>
    <n v="40180"/>
    <n v="25380"/>
    <s v="D"/>
    <n v="2"/>
    <s v="CENTRE DE TRI CS"/>
    <s v="POLY-VALOR"/>
    <s v="BOULEVARD DE LA BOUVINERIE"/>
    <s v="49124 SAINT-BARTHELEMY D'ANJOU"/>
    <n v="0"/>
    <n v="3"/>
    <x v="0"/>
    <n v="25.38"/>
    <d v="1899-12-30T01:41:00"/>
    <x v="2"/>
  </r>
  <r>
    <n v="169531"/>
    <d v="2022-01-19T00:00:00"/>
    <s v="18:41"/>
    <s v="2/033202"/>
    <d v="2022-01-19T00:00:00"/>
    <s v="18:26"/>
    <s v="1/038257"/>
    <s v="ALM R172"/>
    <s v="01"/>
    <s v="20"/>
    <s v="ALM R172"/>
    <s v="0"/>
    <s v="0"/>
    <x v="2"/>
    <x v="14"/>
    <s v="FS-980-KB"/>
    <s v="SANS OBJET"/>
    <s v="SANS OBJET"/>
    <n v="14240"/>
    <n v="11640"/>
    <n v="2600"/>
    <s v="D"/>
    <n v="2"/>
    <s v="CENTRE DE TRI CS"/>
    <s v="POLY-VALOR"/>
    <s v="BOULEVARD DE LA BOUVINERIE"/>
    <s v="49124 SAINT-BARTHELEMY D'ANJOU"/>
    <n v="83219"/>
    <n v="3"/>
    <x v="0"/>
    <n v="2.6"/>
    <d v="1899-12-30T00:15:00"/>
    <x v="1"/>
  </r>
  <r>
    <n v="169532"/>
    <d v="2022-01-19T00:00:00"/>
    <s v="18:47"/>
    <s v="2/033203"/>
    <d v="2022-01-19T00:00:00"/>
    <s v="18:31"/>
    <s v="1/038258"/>
    <s v="ALM R174"/>
    <s v="01"/>
    <s v="20"/>
    <s v="ALM R174"/>
    <s v="0"/>
    <s v="0"/>
    <x v="2"/>
    <x v="14"/>
    <s v="FR-950-FH"/>
    <s v="SANS OBJET"/>
    <s v="SANS OBJET"/>
    <n v="20400"/>
    <n v="14720"/>
    <n v="5680"/>
    <s v="D"/>
    <n v="2"/>
    <s v="CENTRE DE TRI CS"/>
    <s v="POLY-VALOR"/>
    <s v="BOULEVARD DE LA BOUVINERIE"/>
    <s v="49124 SAINT-BARTHELEMY D'ANJOU"/>
    <n v="83217"/>
    <n v="3"/>
    <x v="0"/>
    <n v="5.68"/>
    <d v="1899-12-30T00:16:00"/>
    <x v="1"/>
  </r>
  <r>
    <n v="169535"/>
    <d v="2022-01-20T00:00:00"/>
    <s v="00:10"/>
    <s v="2/033204"/>
    <d v="2022-01-20T00:00:00"/>
    <s v="00:05"/>
    <s v="1/038260"/>
    <s v="ALM 143"/>
    <s v="01"/>
    <s v="20"/>
    <s v="ALM 143"/>
    <s v="0"/>
    <s v="0"/>
    <x v="2"/>
    <x v="14"/>
    <s v="CN-741-YE"/>
    <s v="SANS OBJET"/>
    <s v="SANS OBJET"/>
    <n v="14220"/>
    <n v="10840"/>
    <n v="3380"/>
    <s v="D"/>
    <n v="2"/>
    <s v="CENTRE DE TRI CS"/>
    <s v="POLY-VALOR"/>
    <s v="BOULEVARD DE LA BOUVINERIE"/>
    <s v="49124 SAINT-BARTHELEMY D'ANJOU"/>
    <n v="60061"/>
    <n v="3"/>
    <x v="0"/>
    <n v="3.38"/>
    <d v="1899-12-30T00:05:00"/>
    <x v="1"/>
  </r>
  <r>
    <n v="169536"/>
    <d v="2022-01-20T00:00:00"/>
    <s v="00:19"/>
    <s v="2/033205"/>
    <d v="2022-01-20T00:00:00"/>
    <s v="00:03"/>
    <s v="1/038259"/>
    <s v="ALM R158"/>
    <s v="01"/>
    <s v="20"/>
    <s v="ALM R158"/>
    <s v="0"/>
    <s v="0"/>
    <x v="2"/>
    <x v="14"/>
    <s v="EQ-672-SD"/>
    <s v="SANS OBJET"/>
    <s v="SANS OBJET"/>
    <n v="15620"/>
    <n v="11460"/>
    <n v="4160"/>
    <s v="D"/>
    <n v="2"/>
    <s v="CENTRE DE TRI CS"/>
    <s v="POLY-VALOR"/>
    <s v="BOULEVARD DE LA BOUVINERIE"/>
    <s v="49124 SAINT-BARTHELEMY D'ANJOU"/>
    <n v="60051"/>
    <n v="3"/>
    <x v="0"/>
    <n v="4.16"/>
    <d v="1899-12-30T00:16:00"/>
    <x v="1"/>
  </r>
  <r>
    <n v="169537"/>
    <d v="2022-01-20T00:00:00"/>
    <s v="02:13"/>
    <s v="2/033206"/>
    <d v="2022-01-20T00:00:00"/>
    <s v="02:09"/>
    <s v="1/038261"/>
    <s v="ALM 143"/>
    <s v="01"/>
    <s v="20"/>
    <s v="ALM 143"/>
    <s v="0"/>
    <s v="0"/>
    <x v="2"/>
    <x v="14"/>
    <s v="CN-741-YE"/>
    <s v="SANS OBJET"/>
    <s v="SANS OBJET"/>
    <n v="12060"/>
    <n v="10820"/>
    <n v="1240"/>
    <s v="D"/>
    <n v="2"/>
    <s v="CENTRE DE TRI CS"/>
    <s v="POLY-VALOR"/>
    <s v="BOULEVARD DE LA BOUVINERIE"/>
    <s v="49124 SAINT-BARTHELEMY D'ANJOU"/>
    <n v="60061"/>
    <n v="3"/>
    <x v="0"/>
    <n v="1.24"/>
    <d v="1899-12-30T00:04:00"/>
    <x v="1"/>
  </r>
  <r>
    <n v="169538"/>
    <d v="2022-01-20T00:00:00"/>
    <s v="02:17"/>
    <s v="2/033207"/>
    <d v="2022-01-20T00:00:00"/>
    <s v="02:10"/>
    <s v="1/038262"/>
    <s v="ALM R159"/>
    <s v="01"/>
    <s v="20"/>
    <s v="ALM R159"/>
    <s v="0"/>
    <s v="0"/>
    <x v="2"/>
    <x v="14"/>
    <s v="ER-567-BS"/>
    <s v="SANS OBJET"/>
    <s v="SANS OBJET"/>
    <n v="13680"/>
    <n v="11600"/>
    <n v="2080"/>
    <s v="D"/>
    <n v="2"/>
    <s v="CENTRE DE TRI CS"/>
    <s v="POLY-VALOR"/>
    <s v="BOULEVARD DE LA BOUVINERIE"/>
    <s v="49124 SAINT-BARTHELEMY D'ANJOU"/>
    <n v="60052"/>
    <n v="3"/>
    <x v="0"/>
    <n v="2.08"/>
    <d v="1899-12-30T00:07:00"/>
    <x v="1"/>
  </r>
  <r>
    <n v="169540"/>
    <d v="2022-01-20T00:00:00"/>
    <s v="06:59"/>
    <s v="0"/>
    <d v="2022-01-20T00:00:00"/>
    <s v="06:59"/>
    <s v="0"/>
    <s v="SEMA 01"/>
    <s v="40"/>
    <s v="40"/>
    <s v="SEMAE 01"/>
    <s v="0"/>
    <s v="1"/>
    <x v="0"/>
    <x v="0"/>
    <s v="AS-759-HW"/>
    <s v="SANS OBJET"/>
    <s v="DOUE LA FONTAINE"/>
    <n v="16120"/>
    <n v="13200"/>
    <n v="2920"/>
    <s v="X"/>
    <n v="2"/>
    <s v="CENTRE DE TRI CS"/>
    <s v="POLY-VALOR"/>
    <s v="BOULEVARD DE LA BOUVINERIE"/>
    <s v="49124 SAINT-BARTHELEMY D'ANJOU"/>
    <n v="0"/>
    <n v="3"/>
    <x v="0"/>
    <n v="2.92"/>
    <d v="1899-12-30T00:00:00"/>
    <x v="0"/>
  </r>
  <r>
    <n v="169544"/>
    <d v="2022-01-20T00:00:00"/>
    <s v="08:37"/>
    <s v="2/033213"/>
    <d v="2022-01-20T00:00:00"/>
    <s v="08:03"/>
    <s v="1/038265"/>
    <s v="SEMA 02"/>
    <s v="90"/>
    <s v="90"/>
    <s v="SEMAE 02"/>
    <s v="0"/>
    <s v="1"/>
    <x v="4"/>
    <x v="6"/>
    <s v="CH-700-RD"/>
    <s v="SANS OBJET"/>
    <s v="DOUE LA FONTAINE"/>
    <n v="25560"/>
    <n v="18220"/>
    <n v="7340"/>
    <s v="D"/>
    <n v="2"/>
    <s v="CENTRE DE TRI CS"/>
    <s v="POLY-VALOR"/>
    <s v="BOULEVARD DE LA BOUVINERIE"/>
    <s v="49124 SAINT-BARTHELEMY D'ANJOU"/>
    <n v="0"/>
    <n v="3"/>
    <x v="0"/>
    <n v="7.34"/>
    <d v="1899-12-30T00:34:00"/>
    <x v="0"/>
  </r>
  <r>
    <n v="169605"/>
    <d v="2022-01-20T00:00:00"/>
    <s v="08:49"/>
    <s v="0"/>
    <d v="2022-01-20T00:00:00"/>
    <s v="08:49"/>
    <s v="0"/>
    <s v="SEMAE 1"/>
    <s v="90"/>
    <s v="85"/>
    <s v="SEMAE 01"/>
    <s v="2"/>
    <s v="0"/>
    <x v="4"/>
    <x v="4"/>
    <s v="AS-759-HW"/>
    <s v="SAVED"/>
    <s v="SANS OBJET"/>
    <n v="36560"/>
    <n v="22200"/>
    <n v="14360"/>
    <s v="X"/>
    <n v="2"/>
    <s v="CENTRE DE TRI CS"/>
    <s v="POLY-VALOR"/>
    <s v="BOULEVARD DE LA BOUVINERIE"/>
    <s v="49124 SAINT-BARTHELEMY D'ANJOU"/>
    <n v="0"/>
    <n v="3"/>
    <x v="0"/>
    <n v="14.36"/>
    <d v="1899-12-30T00:00:00"/>
    <x v="2"/>
  </r>
  <r>
    <n v="169547"/>
    <d v="2022-01-20T00:00:00"/>
    <s v="08:50"/>
    <s v="1/038272"/>
    <d v="2022-01-20T00:00:00"/>
    <s v="08:04"/>
    <s v="1/038266"/>
    <s v="ALM R157"/>
    <s v="01"/>
    <s v="20"/>
    <s v="ALM R157"/>
    <s v="0"/>
    <s v="0"/>
    <x v="2"/>
    <x v="14"/>
    <s v="ED-425-YE"/>
    <s v="SANS OBJET"/>
    <s v="SANS OBJET"/>
    <n v="14400"/>
    <n v="11860"/>
    <n v="2540"/>
    <s v="D"/>
    <n v="2"/>
    <s v="CENTRE DE TRI CS"/>
    <s v="POLY-VALOR"/>
    <s v="BOULEVARD DE LA BOUVINERIE"/>
    <s v="49124 SAINT-BARTHELEMY D'ANJOU"/>
    <n v="60050"/>
    <n v="3"/>
    <x v="0"/>
    <n v="2.54"/>
    <d v="1899-12-30T00:46:00"/>
    <x v="1"/>
  </r>
  <r>
    <n v="169551"/>
    <d v="2022-01-20T00:00:00"/>
    <s v="09:12"/>
    <s v="2/033219"/>
    <d v="2022-01-20T00:00:00"/>
    <s v="09:00"/>
    <s v="1/038274"/>
    <s v="ALM R156"/>
    <s v="01"/>
    <s v="20"/>
    <s v="ALM R156"/>
    <s v="0"/>
    <s v="0"/>
    <x v="2"/>
    <x v="14"/>
    <s v="ED-559-YE"/>
    <s v="SANS OBJET"/>
    <s v="SANS OBJET"/>
    <n v="16300"/>
    <n v="11820"/>
    <n v="4480"/>
    <s v="D"/>
    <n v="2"/>
    <s v="CENTRE DE TRI CS"/>
    <s v="POLY-VALOR"/>
    <s v="BOULEVARD DE LA BOUVINERIE"/>
    <s v="49124 SAINT-BARTHELEMY D'ANJOU"/>
    <n v="60049"/>
    <n v="3"/>
    <x v="0"/>
    <n v="4.4800000000000004"/>
    <d v="1899-12-30T00:12:00"/>
    <x v="1"/>
  </r>
  <r>
    <n v="169554"/>
    <d v="2022-01-20T00:00:00"/>
    <s v="09:25"/>
    <s v="2/033222"/>
    <d v="2022-01-20T00:00:00"/>
    <s v="08:42"/>
    <s v="1/038270"/>
    <s v="ALM R150"/>
    <s v="01"/>
    <s v="20"/>
    <s v="ALM R150"/>
    <s v="0"/>
    <s v="0"/>
    <x v="2"/>
    <x v="14"/>
    <s v="DX-274-PY"/>
    <s v="SANS OBJET"/>
    <s v="SANS OBJET"/>
    <n v="15520"/>
    <n v="11760"/>
    <n v="3760"/>
    <s v="D"/>
    <n v="2"/>
    <s v="CENTRE DE TRI CS"/>
    <s v="POLY-VALOR"/>
    <s v="BOULEVARD DE LA BOUVINERIE"/>
    <s v="49124 SAINT-BARTHELEMY D'ANJOU"/>
    <n v="89412"/>
    <n v="3"/>
    <x v="0"/>
    <n v="3.76"/>
    <d v="1899-12-30T00:43:00"/>
    <x v="1"/>
  </r>
  <r>
    <n v="169557"/>
    <d v="2022-01-20T00:00:00"/>
    <s v="09:43"/>
    <s v="2/033225"/>
    <d v="2022-01-20T00:00:00"/>
    <s v="09:17"/>
    <s v="1/038277"/>
    <s v="CC BV 01"/>
    <s v="35"/>
    <s v="37"/>
    <s v="CC BV 01"/>
    <s v="0"/>
    <s v="0"/>
    <x v="3"/>
    <x v="21"/>
    <s v="AC-913-KM"/>
    <s v="SANS OBJET"/>
    <s v="SANS OBJET"/>
    <n v="14020"/>
    <n v="12120"/>
    <n v="1900"/>
    <s v="D"/>
    <n v="2"/>
    <s v="CENTRE DE TRI CS"/>
    <s v="POLY-VALOR"/>
    <s v="BOULEVARD DE LA BOUVINERIE"/>
    <s v="49124 SAINT-BARTHELEMY D'ANJOU"/>
    <n v="0"/>
    <n v="3"/>
    <x v="0"/>
    <n v="1.9"/>
    <d v="1899-12-30T00:26:00"/>
    <x v="3"/>
  </r>
  <r>
    <n v="169558"/>
    <d v="2022-01-20T00:00:00"/>
    <s v="09:44"/>
    <s v="2/033226"/>
    <d v="2022-01-20T00:00:00"/>
    <s v="09:21"/>
    <s v="1/038279"/>
    <s v="VP 3161 PAV ALM"/>
    <s v="01"/>
    <s v="22"/>
    <s v="VP 3161"/>
    <s v="0"/>
    <s v="0"/>
    <x v="2"/>
    <x v="2"/>
    <s v="AZ-825-SD"/>
    <s v="SANS OBJET"/>
    <s v="SANS OBJET"/>
    <n v="20480"/>
    <n v="18820"/>
    <n v="1660"/>
    <s v="D"/>
    <n v="2"/>
    <s v="CENTRE DE TRI CS"/>
    <s v="POLY-VALOR"/>
    <s v="BOULEVARD DE LA BOUVINERIE"/>
    <s v="49124 SAINT-BARTHELEMY D'ANJOU"/>
    <n v="83638"/>
    <n v="3"/>
    <x v="0"/>
    <n v="1.66"/>
    <d v="1899-12-30T00:23:00"/>
    <x v="1"/>
  </r>
  <r>
    <n v="169560"/>
    <d v="2022-01-20T00:00:00"/>
    <s v="10:30"/>
    <s v="2/033228"/>
    <d v="2022-01-20T00:00:00"/>
    <s v="10:23"/>
    <s v="1/038281"/>
    <s v="ALM R171"/>
    <s v="01"/>
    <s v="20"/>
    <s v="ALM R171"/>
    <s v="0"/>
    <s v="0"/>
    <x v="2"/>
    <x v="14"/>
    <s v="FS-792-KB"/>
    <s v="SANS OBJET"/>
    <s v="SANS OBJET"/>
    <n v="14500"/>
    <n v="11620"/>
    <n v="2880"/>
    <s v="D"/>
    <n v="2"/>
    <s v="CENTRE DE TRI CS"/>
    <s v="POLY-VALOR"/>
    <s v="BOULEVARD DE LA BOUVINERIE"/>
    <s v="49124 SAINT-BARTHELEMY D'ANJOU"/>
    <n v="83220"/>
    <n v="3"/>
    <x v="0"/>
    <n v="2.88"/>
    <d v="1899-12-30T00:07:00"/>
    <x v="1"/>
  </r>
  <r>
    <n v="169721"/>
    <d v="2022-01-20T00:00:00"/>
    <s v="10:43"/>
    <s v="0"/>
    <d v="2022-01-20T00:00:00"/>
    <s v="10:43"/>
    <s v="0"/>
    <s v="CC BV 06"/>
    <s v="35"/>
    <s v="35"/>
    <s v="CC BV 06"/>
    <s v="0"/>
    <s v="0"/>
    <x v="3"/>
    <x v="15"/>
    <s v="FL-015-TP"/>
    <s v="SANS OBJET"/>
    <s v="SANS OBJET"/>
    <n v="19600"/>
    <n v="14860"/>
    <n v="4740"/>
    <s v="X"/>
    <n v="2"/>
    <s v="CENTRE DE TRI CS"/>
    <s v="POLY-VALOR"/>
    <s v="BOULEVARD DE LA BOUVINERIE"/>
    <s v="49124 SAINT-BARTHELEMY D'ANJOU"/>
    <n v="0"/>
    <n v="3"/>
    <x v="0"/>
    <n v="4.74"/>
    <d v="1899-12-30T00:00:00"/>
    <x v="1"/>
  </r>
  <r>
    <n v="169565"/>
    <d v="2022-01-20T00:00:00"/>
    <s v="10:45"/>
    <s v="2/033233"/>
    <d v="2022-01-20T00:00:00"/>
    <s v="10:27"/>
    <s v="1/038283"/>
    <s v="ALM 139"/>
    <s v="01"/>
    <s v="20"/>
    <s v="ALM 139"/>
    <s v="0"/>
    <s v="0"/>
    <x v="2"/>
    <x v="14"/>
    <s v="BT-058-FT"/>
    <s v="SANS OBJET"/>
    <s v="SANS OBJET"/>
    <n v="11160"/>
    <n v="10900"/>
    <n v="260"/>
    <s v="D"/>
    <n v="2"/>
    <s v="CENTRE DE TRI CS"/>
    <s v="POLY-VALOR"/>
    <s v="BOULEVARD DE LA BOUVINERIE"/>
    <s v="49124 SAINT-BARTHELEMY D'ANJOU"/>
    <n v="59085"/>
    <n v="3"/>
    <x v="0"/>
    <n v="0.26"/>
    <d v="1899-12-30T00:18:00"/>
    <x v="1"/>
  </r>
  <r>
    <n v="169568"/>
    <d v="2022-01-20T00:00:00"/>
    <s v="10:49"/>
    <s v="2/033236"/>
    <d v="2022-01-20T00:00:00"/>
    <s v="10:36"/>
    <s v="1/038287"/>
    <s v="ALM R150"/>
    <s v="01"/>
    <s v="20"/>
    <s v="ALM R150"/>
    <s v="0"/>
    <s v="0"/>
    <x v="2"/>
    <x v="14"/>
    <s v="DX-274-PY"/>
    <s v="SANS OBJET"/>
    <s v="SANS OBJET"/>
    <n v="12880"/>
    <n v="11660"/>
    <n v="1220"/>
    <s v="D"/>
    <n v="2"/>
    <s v="CENTRE DE TRI CS"/>
    <s v="POLY-VALOR"/>
    <s v="BOULEVARD DE LA BOUVINERIE"/>
    <s v="49124 SAINT-BARTHELEMY D'ANJOU"/>
    <n v="89412"/>
    <n v="3"/>
    <x v="0"/>
    <n v="1.22"/>
    <d v="1899-12-30T00:13:00"/>
    <x v="1"/>
  </r>
  <r>
    <n v="169569"/>
    <d v="2022-01-20T00:00:00"/>
    <s v="10:55"/>
    <s v="2/033237"/>
    <d v="2022-01-20T00:00:00"/>
    <s v="10:41"/>
    <s v="1/038289"/>
    <s v="ALM R157"/>
    <s v="01"/>
    <s v="20"/>
    <s v="ALM R157"/>
    <s v="0"/>
    <s v="0"/>
    <x v="2"/>
    <x v="14"/>
    <s v="ED-425-YE"/>
    <s v="SANS OBJET"/>
    <s v="SANS OBJET"/>
    <n v="13620"/>
    <n v="11820"/>
    <n v="1800"/>
    <s v="D"/>
    <n v="2"/>
    <s v="CENTRE DE TRI CS"/>
    <s v="POLY-VALOR"/>
    <s v="BOULEVARD DE LA BOUVINERIE"/>
    <s v="49124 SAINT-BARTHELEMY D'ANJOU"/>
    <n v="60050"/>
    <n v="3"/>
    <x v="0"/>
    <n v="1.8"/>
    <d v="1899-12-30T00:14:00"/>
    <x v="1"/>
  </r>
  <r>
    <n v="169571"/>
    <d v="2022-01-20T00:00:00"/>
    <s v="11:02"/>
    <s v="2/033239"/>
    <d v="2022-01-20T00:00:00"/>
    <s v="10:49"/>
    <s v="1/038291"/>
    <s v="ALM R174"/>
    <s v="01"/>
    <s v="20"/>
    <s v="ALM R174"/>
    <s v="0"/>
    <s v="0"/>
    <x v="2"/>
    <x v="14"/>
    <s v="FR-950-FH"/>
    <s v="SANS OBJET"/>
    <s v="SANS OBJET"/>
    <n v="20420"/>
    <n v="14920"/>
    <n v="5500"/>
    <s v="D"/>
    <n v="2"/>
    <s v="CENTRE DE TRI CS"/>
    <s v="POLY-VALOR"/>
    <s v="BOULEVARD DE LA BOUVINERIE"/>
    <s v="49124 SAINT-BARTHELEMY D'ANJOU"/>
    <n v="83217"/>
    <n v="3"/>
    <x v="0"/>
    <n v="5.5"/>
    <d v="1899-12-30T00:13:00"/>
    <x v="1"/>
  </r>
  <r>
    <n v="169573"/>
    <d v="2022-01-20T00:00:00"/>
    <s v="11:07"/>
    <s v="2/033241"/>
    <d v="2022-01-20T00:00:00"/>
    <s v="10:53"/>
    <s v="1/038293"/>
    <s v="ALM 136"/>
    <s v="01"/>
    <s v="20"/>
    <s v="ALM 136"/>
    <s v="0"/>
    <s v="0"/>
    <x v="2"/>
    <x v="14"/>
    <s v="AC-088-MZ"/>
    <s v="SANS OBJET"/>
    <s v="SANS OBJET"/>
    <n v="19100"/>
    <n v="14680"/>
    <n v="4420"/>
    <s v="D"/>
    <n v="2"/>
    <s v="CENTRE DE TRI CS"/>
    <s v="POLY-VALOR"/>
    <s v="BOULEVARD DE LA BOUVINERIE"/>
    <s v="49124 SAINT-BARTHELEMY D'ANJOU"/>
    <n v="78868"/>
    <n v="3"/>
    <x v="0"/>
    <n v="4.42"/>
    <d v="1899-12-30T00:14:00"/>
    <x v="1"/>
  </r>
  <r>
    <n v="169576"/>
    <d v="2022-01-20T00:00:00"/>
    <s v="11:14"/>
    <s v="2/033242"/>
    <d v="2022-01-20T00:00:00"/>
    <s v="10:54"/>
    <s v="1/038294"/>
    <s v="ALM R156"/>
    <s v="01"/>
    <s v="20"/>
    <s v="ALM R156"/>
    <s v="0"/>
    <s v="0"/>
    <x v="2"/>
    <x v="14"/>
    <s v="ED-559-YE"/>
    <s v="SANS OBJET"/>
    <s v="SANS OBJET"/>
    <n v="13000"/>
    <n v="11800"/>
    <n v="1200"/>
    <s v="D"/>
    <n v="2"/>
    <s v="CENTRE DE TRI CS"/>
    <s v="POLY-VALOR"/>
    <s v="BOULEVARD DE LA BOUVINERIE"/>
    <s v="49124 SAINT-BARTHELEMY D'ANJOU"/>
    <n v="60049"/>
    <n v="3"/>
    <x v="0"/>
    <n v="1.2"/>
    <d v="1899-12-30T00:20:00"/>
    <x v="1"/>
  </r>
  <r>
    <n v="169579"/>
    <d v="2022-01-20T00:00:00"/>
    <s v="11:24"/>
    <s v="2/033247"/>
    <d v="2022-01-20T00:00:00"/>
    <s v="10:59"/>
    <s v="1/038296"/>
    <s v="CC BV 07"/>
    <s v="35"/>
    <s v="35"/>
    <s v="CC BV 07"/>
    <s v="0"/>
    <s v="0"/>
    <x v="3"/>
    <x v="15"/>
    <s v="FL-963-TN"/>
    <s v="SANS OBJET"/>
    <s v="SANS OBJET"/>
    <n v="19560"/>
    <n v="14840"/>
    <n v="4720"/>
    <s v="D"/>
    <n v="2"/>
    <s v="CENTRE DE TRI CS"/>
    <s v="POLY-VALOR"/>
    <s v="BOULEVARD DE LA BOUVINERIE"/>
    <s v="49124 SAINT-BARTHELEMY D'ANJOU"/>
    <n v="0"/>
    <n v="3"/>
    <x v="0"/>
    <n v="4.72"/>
    <d v="1899-12-30T00:25:00"/>
    <x v="1"/>
  </r>
  <r>
    <n v="169590"/>
    <d v="2022-01-20T00:00:00"/>
    <s v="11:26"/>
    <s v="0"/>
    <d v="2022-01-20T00:00:00"/>
    <s v="11:26"/>
    <s v="0"/>
    <s v="SEMAE 04"/>
    <s v="40"/>
    <s v="40"/>
    <s v="SEMAE 04"/>
    <s v="0"/>
    <s v="6"/>
    <x v="0"/>
    <x v="0"/>
    <s v="DE-983-WC"/>
    <s v="SANS OBJET"/>
    <s v="ST LAMBERT DES LEVEES Bellevue"/>
    <n v="30540"/>
    <n v="17880"/>
    <n v="12660"/>
    <s v="X"/>
    <n v="2"/>
    <s v="CENTRE DE TRI CS"/>
    <s v="POLY-VALOR"/>
    <s v="BOULEVARD DE LA BOUVINERIE"/>
    <s v="49124 SAINT-BARTHELEMY D'ANJOU"/>
    <n v="0"/>
    <n v="3"/>
    <x v="0"/>
    <n v="12.66"/>
    <d v="1899-12-30T00:00:00"/>
    <x v="0"/>
  </r>
  <r>
    <n v="169596"/>
    <d v="2022-01-20T00:00:00"/>
    <s v="11:46"/>
    <s v="0"/>
    <d v="2022-01-20T00:00:00"/>
    <s v="11:46"/>
    <s v="0"/>
    <s v="CC BV 03"/>
    <s v="35"/>
    <s v="35"/>
    <s v="CC BV 03"/>
    <s v="0"/>
    <s v="0"/>
    <x v="3"/>
    <x v="15"/>
    <s v="CG-284-KA"/>
    <s v="SANS OBJET"/>
    <s v="SANS OBJET"/>
    <n v="20100"/>
    <n v="14500"/>
    <n v="5600"/>
    <s v="X"/>
    <n v="2"/>
    <s v="CENTRE DE TRI CS"/>
    <s v="POLY-VALOR"/>
    <s v="BOULEVARD DE LA BOUVINERIE"/>
    <s v="49124 SAINT-BARTHELEMY D'ANJOU"/>
    <n v="0"/>
    <n v="3"/>
    <x v="0"/>
    <n v="5.6"/>
    <d v="1899-12-30T00:00:00"/>
    <x v="1"/>
  </r>
  <r>
    <n v="169583"/>
    <d v="2022-01-20T00:00:00"/>
    <s v="12:11"/>
    <s v="2/033251"/>
    <d v="2022-01-20T00:00:00"/>
    <s v="11:43"/>
    <s v="1/038300"/>
    <s v="SUEZ JML024"/>
    <s v="01"/>
    <s v="21"/>
    <s v="SUEZJML024"/>
    <s v="0"/>
    <s v="0"/>
    <x v="2"/>
    <x v="3"/>
    <s v="EL-322-KS"/>
    <s v="SANS OBJET"/>
    <s v="SANS OBJET"/>
    <n v="17120"/>
    <n v="14940"/>
    <n v="2180"/>
    <s v="D"/>
    <n v="2"/>
    <s v="CENTRE DE TRI CS"/>
    <s v="POLY-VALOR"/>
    <s v="BOULEVARD DE LA BOUVINERIE"/>
    <s v="49124 SAINT-BARTHELEMY D'ANJOU"/>
    <n v="83625"/>
    <n v="3"/>
    <x v="0"/>
    <n v="2.1800000000000002"/>
    <d v="1899-12-30T00:28:00"/>
    <x v="1"/>
  </r>
  <r>
    <n v="169584"/>
    <d v="2022-01-20T00:00:00"/>
    <s v="12:12"/>
    <s v="2/033252"/>
    <d v="2022-01-20T00:00:00"/>
    <s v="11:52"/>
    <s v="1/038303"/>
    <s v="SUEZ JM0027"/>
    <s v="01"/>
    <s v="21"/>
    <s v="SUEZJM0027"/>
    <s v="0"/>
    <s v="0"/>
    <x v="2"/>
    <x v="3"/>
    <s v="BF-553-XA"/>
    <s v="SANS OBJET"/>
    <s v="SANS OBJET"/>
    <n v="17240"/>
    <n v="12880"/>
    <n v="4360"/>
    <s v="D"/>
    <n v="2"/>
    <s v="CENTRE DE TRI CS"/>
    <s v="POLY-VALOR"/>
    <s v="BOULEVARD DE LA BOUVINERIE"/>
    <s v="49124 SAINT-BARTHELEMY D'ANJOU"/>
    <n v="64488"/>
    <n v="3"/>
    <x v="0"/>
    <n v="4.3600000000000003"/>
    <d v="1899-12-30T00:20:00"/>
    <x v="1"/>
  </r>
  <r>
    <n v="169585"/>
    <d v="2022-01-20T00:00:00"/>
    <s v="12:14"/>
    <s v="2/033253"/>
    <d v="2022-01-20T00:00:00"/>
    <s v="11:51"/>
    <s v="1/038302"/>
    <s v="CC BV 09"/>
    <s v="35"/>
    <s v="35"/>
    <s v="CC BV 09"/>
    <s v="0"/>
    <s v="0"/>
    <x v="3"/>
    <x v="15"/>
    <s v="FX-848-CF"/>
    <s v="SANS OBJET"/>
    <s v="SANS OBJET"/>
    <n v="15860"/>
    <n v="12860"/>
    <n v="3000"/>
    <s v="D"/>
    <n v="2"/>
    <s v="CENTRE DE TRI CS"/>
    <s v="POLY-VALOR"/>
    <s v="BOULEVARD DE LA BOUVINERIE"/>
    <s v="49124 SAINT-BARTHELEMY D'ANJOU"/>
    <n v="0"/>
    <n v="3"/>
    <x v="0"/>
    <n v="3"/>
    <d v="1899-12-30T00:23:00"/>
    <x v="1"/>
  </r>
  <r>
    <n v="169586"/>
    <d v="2022-01-20T00:00:00"/>
    <s v="12:16"/>
    <s v="2/033254"/>
    <d v="2022-01-20T00:00:00"/>
    <s v="11:52"/>
    <s v="1/038304"/>
    <s v="SUEZ NMP520"/>
    <s v="01"/>
    <s v="21"/>
    <s v="SUEZNMP520"/>
    <s v="0"/>
    <s v="0"/>
    <x v="2"/>
    <x v="3"/>
    <s v="CX-610-YK"/>
    <s v="SANS OBJET"/>
    <s v="SANS OBJET"/>
    <n v="12900"/>
    <n v="11680"/>
    <n v="1220"/>
    <s v="D"/>
    <n v="2"/>
    <s v="CENTRE DE TRI CS"/>
    <s v="POLY-VALOR"/>
    <s v="BOULEVARD DE LA BOUVINERIE"/>
    <s v="49124 SAINT-BARTHELEMY D'ANJOU"/>
    <n v="83621"/>
    <n v="3"/>
    <x v="0"/>
    <n v="1.22"/>
    <d v="1899-12-30T00:24:00"/>
    <x v="1"/>
  </r>
  <r>
    <n v="169587"/>
    <d v="2022-01-20T00:00:00"/>
    <s v="12:19"/>
    <s v="2/033255"/>
    <d v="2022-01-20T00:00:00"/>
    <s v="11:53"/>
    <s v="1/038305"/>
    <s v="SUEZ JML022"/>
    <s v="01"/>
    <s v="21"/>
    <s v="SUEZJML022"/>
    <s v="0"/>
    <s v="0"/>
    <x v="2"/>
    <x v="3"/>
    <s v="EK-512-VH"/>
    <s v="SANS OBJET"/>
    <s v="SANS OBJET"/>
    <n v="18500"/>
    <n v="14900"/>
    <n v="3600"/>
    <s v="D"/>
    <n v="2"/>
    <s v="CENTRE DE TRI CS"/>
    <s v="POLY-VALOR"/>
    <s v="BOULEVARD DE LA BOUVINERIE"/>
    <s v="49124 SAINT-BARTHELEMY D'ANJOU"/>
    <n v="83626"/>
    <n v="3"/>
    <x v="0"/>
    <n v="3.6"/>
    <d v="1899-12-30T00:26:00"/>
    <x v="1"/>
  </r>
  <r>
    <n v="169588"/>
    <d v="2022-01-20T00:00:00"/>
    <s v="12:21"/>
    <s v="2/033256"/>
    <d v="2022-01-20T00:00:00"/>
    <s v="12:05"/>
    <s v="2/033250"/>
    <s v="VP 3670 PAV ALM"/>
    <s v="01"/>
    <s v="22"/>
    <s v="VP 3670"/>
    <s v="0"/>
    <s v="0"/>
    <x v="2"/>
    <x v="2"/>
    <s v="FF-921-HW"/>
    <s v="SANS OBJET"/>
    <s v="SANS OBJET"/>
    <n v="21900"/>
    <n v="17680"/>
    <n v="4220"/>
    <s v="D"/>
    <n v="2"/>
    <s v="CENTRE DE TRI CS"/>
    <s v="POLY-VALOR"/>
    <s v="BOULEVARD DE LA BOUVINERIE"/>
    <s v="49124 SAINT-BARTHELEMY D'ANJOU"/>
    <n v="66268"/>
    <n v="3"/>
    <x v="0"/>
    <n v="4.22"/>
    <d v="1899-12-30T00:16:00"/>
    <x v="1"/>
  </r>
  <r>
    <n v="169593"/>
    <d v="2022-01-20T00:00:00"/>
    <s v="13:25"/>
    <s v="2/033260"/>
    <d v="2022-01-20T00:00:00"/>
    <s v="12:58"/>
    <s v="1/038308"/>
    <s v="VP 3161 PAV ALM"/>
    <s v="01"/>
    <s v="22"/>
    <s v="VP 3161"/>
    <s v="0"/>
    <s v="0"/>
    <x v="2"/>
    <x v="2"/>
    <s v="AZ-825-SD"/>
    <s v="SANS OBJET"/>
    <s v="SANS OBJET"/>
    <n v="20680"/>
    <n v="18800"/>
    <n v="1880"/>
    <s v="D"/>
    <n v="2"/>
    <s v="CENTRE DE TRI CS"/>
    <s v="POLY-VALOR"/>
    <s v="BOULEVARD DE LA BOUVINERIE"/>
    <s v="49124 SAINT-BARTHELEMY D'ANJOU"/>
    <n v="83638"/>
    <n v="3"/>
    <x v="0"/>
    <n v="1.88"/>
    <d v="1899-12-30T00:27:00"/>
    <x v="1"/>
  </r>
  <r>
    <n v="169594"/>
    <d v="2022-01-20T00:00:00"/>
    <s v="13:26"/>
    <s v="2/033261"/>
    <d v="2022-01-20T00:00:00"/>
    <s v="11:59"/>
    <s v="1/038306"/>
    <s v="VP 3769 PAV ALM"/>
    <s v="01"/>
    <s v="22"/>
    <s v="VP 3769"/>
    <s v="0"/>
    <s v="0"/>
    <x v="2"/>
    <x v="2"/>
    <s v="FC-210-YQ"/>
    <s v="SANS OBJET"/>
    <s v="SANS OBJET"/>
    <n v="21520"/>
    <n v="17220"/>
    <n v="4300"/>
    <s v="D"/>
    <n v="2"/>
    <s v="CENTRE DE TRI CS"/>
    <s v="POLY-VALOR"/>
    <s v="BOULEVARD DE LA BOUVINERIE"/>
    <s v="49124 SAINT-BARTHELEMY D'ANJOU"/>
    <n v="95031"/>
    <n v="3"/>
    <x v="0"/>
    <n v="4.3"/>
    <d v="1899-12-30T01:27:00"/>
    <x v="1"/>
  </r>
  <r>
    <n v="169597"/>
    <d v="2022-01-20T00:00:00"/>
    <s v="14:29"/>
    <s v="2/033263"/>
    <d v="2022-01-20T00:00:00"/>
    <s v="13:45"/>
    <s v="1/038312"/>
    <s v="SEMAE"/>
    <s v="90"/>
    <s v="91"/>
    <s v="SEMAE 02"/>
    <s v="0"/>
    <s v="4"/>
    <x v="4"/>
    <x v="9"/>
    <s v="CH-700-RD"/>
    <s v="SANS OBJET"/>
    <s v="TIERCE"/>
    <n v="25820"/>
    <n v="18160"/>
    <n v="7660"/>
    <s v="D"/>
    <n v="2"/>
    <s v="CENTRE DE TRI CS"/>
    <s v="POLY-VALOR"/>
    <s v="BOULEVARD DE LA BOUVINERIE"/>
    <s v="49124 SAINT-BARTHELEMY D'ANJOU"/>
    <n v="0"/>
    <n v="3"/>
    <x v="0"/>
    <n v="7.66"/>
    <d v="1899-12-30T00:44:00"/>
    <x v="1"/>
  </r>
  <r>
    <n v="169600"/>
    <d v="2022-01-20T00:00:00"/>
    <s v="15:11"/>
    <s v="2/033265"/>
    <d v="2022-01-20T00:00:00"/>
    <s v="13:32"/>
    <s v="1/038311"/>
    <s v="COQUELLE 4"/>
    <s v="01"/>
    <s v="70"/>
    <s v="COQUELLE 4"/>
    <s v="4"/>
    <s v="0"/>
    <x v="2"/>
    <x v="7"/>
    <s v="EW 116 TF"/>
    <s v="1.11 - NORSKE GOLBEY (F)"/>
    <s v="SANS OBJET"/>
    <n v="15580"/>
    <n v="35020"/>
    <n v="19440"/>
    <s v="D"/>
    <n v="2"/>
    <s v="CENTRE DE TRI CS"/>
    <s v="POLY-VALOR"/>
    <s v="BOULEVARD DE LA BOUVINERIE"/>
    <s v="49124 SAINT-BARTHELEMY D'ANJOU"/>
    <n v="0"/>
    <n v="3"/>
    <x v="0"/>
    <n v="19.440000000000001"/>
    <d v="1899-12-30T01:39:00"/>
    <x v="2"/>
  </r>
  <r>
    <n v="169604"/>
    <d v="2022-01-20T00:00:00"/>
    <s v="16:06"/>
    <s v="2/033268"/>
    <d v="2022-01-20T00:00:00"/>
    <s v="16:00"/>
    <s v="1/038318"/>
    <s v="ALM R150"/>
    <s v="01"/>
    <s v="20"/>
    <s v="ALM R150"/>
    <s v="0"/>
    <s v="0"/>
    <x v="2"/>
    <x v="14"/>
    <s v="DX-274-PY"/>
    <s v="SANS OBJET"/>
    <s v="SANS OBJET"/>
    <n v="14840"/>
    <n v="11700"/>
    <n v="3140"/>
    <s v="D"/>
    <n v="2"/>
    <s v="CENTRE DE TRI CS"/>
    <s v="POLY-VALOR"/>
    <s v="BOULEVARD DE LA BOUVINERIE"/>
    <s v="49124 SAINT-BARTHELEMY D'ANJOU"/>
    <n v="89412"/>
    <n v="3"/>
    <x v="0"/>
    <n v="3.14"/>
    <d v="1899-12-30T00:06:00"/>
    <x v="1"/>
  </r>
  <r>
    <n v="169607"/>
    <d v="2022-01-20T00:00:00"/>
    <s v="16:23"/>
    <s v="2/033270"/>
    <d v="2022-01-20T00:00:00"/>
    <s v="16:09"/>
    <s v="1/038319"/>
    <s v="VP 3161 PAV ALM"/>
    <s v="01"/>
    <s v="22"/>
    <s v="VP 3161"/>
    <s v="0"/>
    <s v="0"/>
    <x v="2"/>
    <x v="2"/>
    <s v="AZ-825-SD"/>
    <s v="SANS OBJET"/>
    <s v="SANS OBJET"/>
    <n v="20940"/>
    <n v="18800"/>
    <n v="2140"/>
    <s v="D"/>
    <n v="2"/>
    <s v="CENTRE DE TRI CS"/>
    <s v="POLY-VALOR"/>
    <s v="BOULEVARD DE LA BOUVINERIE"/>
    <s v="49124 SAINT-BARTHELEMY D'ANJOU"/>
    <n v="83638"/>
    <n v="3"/>
    <x v="0"/>
    <n v="2.14"/>
    <d v="1899-12-30T00:14:00"/>
    <x v="1"/>
  </r>
  <r>
    <n v="169608"/>
    <d v="2022-01-20T00:00:00"/>
    <s v="16:39"/>
    <s v="2/033271"/>
    <d v="2022-01-20T00:00:00"/>
    <s v="14:43"/>
    <s v="1/038314"/>
    <s v="MALHERBE 1"/>
    <s v="01"/>
    <s v="76"/>
    <s v="MALHERBE 1"/>
    <s v="20"/>
    <s v="0"/>
    <x v="2"/>
    <x v="18"/>
    <s v="ES 981 MB"/>
    <s v="F-DEV FOUESNANT (29)"/>
    <s v="SANS OBJET"/>
    <n v="14520"/>
    <n v="31940"/>
    <n v="17420"/>
    <s v="D"/>
    <n v="2"/>
    <s v="CENTRE DE TRI CS"/>
    <s v="POLY-VALOR"/>
    <s v="BOULEVARD DE LA BOUVINERIE"/>
    <s v="49124 SAINT-BARTHELEMY D'ANJOU"/>
    <n v="0"/>
    <n v="3"/>
    <x v="0"/>
    <n v="17.420000000000002"/>
    <d v="1899-12-30T01:56:00"/>
    <x v="2"/>
  </r>
  <r>
    <n v="169609"/>
    <d v="2022-01-20T00:00:00"/>
    <s v="16:41"/>
    <s v="2/033272"/>
    <d v="2022-01-20T00:00:00"/>
    <s v="16:34"/>
    <s v="1/038320"/>
    <s v="ALM R171"/>
    <s v="01"/>
    <s v="20"/>
    <s v="ALM R171"/>
    <s v="0"/>
    <s v="0"/>
    <x v="2"/>
    <x v="14"/>
    <s v="FS-792-KB"/>
    <s v="SANS OBJET"/>
    <s v="SANS OBJET"/>
    <n v="14800"/>
    <n v="11440"/>
    <n v="3360"/>
    <s v="D"/>
    <n v="2"/>
    <s v="CENTRE DE TRI CS"/>
    <s v="POLY-VALOR"/>
    <s v="BOULEVARD DE LA BOUVINERIE"/>
    <s v="49124 SAINT-BARTHELEMY D'ANJOU"/>
    <n v="83220"/>
    <n v="3"/>
    <x v="0"/>
    <n v="3.36"/>
    <d v="1899-12-30T00:07:00"/>
    <x v="1"/>
  </r>
  <r>
    <n v="169610"/>
    <d v="2022-01-20T00:00:00"/>
    <s v="17:07"/>
    <s v="2/033273"/>
    <d v="2022-01-20T00:00:00"/>
    <s v="16:38"/>
    <s v="1/038321"/>
    <s v="ALM R159"/>
    <s v="01"/>
    <s v="20"/>
    <s v="ALM R159"/>
    <s v="0"/>
    <s v="0"/>
    <x v="2"/>
    <x v="14"/>
    <s v="ER-567-BS"/>
    <s v="SANS OBJET"/>
    <s v="SANS OBJET"/>
    <n v="15500"/>
    <n v="11600"/>
    <n v="3900"/>
    <s v="D"/>
    <n v="2"/>
    <s v="CENTRE DE TRI CS"/>
    <s v="POLY-VALOR"/>
    <s v="BOULEVARD DE LA BOUVINERIE"/>
    <s v="49124 SAINT-BARTHELEMY D'ANJOU"/>
    <n v="60052"/>
    <n v="3"/>
    <x v="0"/>
    <n v="3.9"/>
    <d v="1899-12-30T00:29:00"/>
    <x v="1"/>
  </r>
  <r>
    <n v="169614"/>
    <d v="2022-01-20T00:00:00"/>
    <s v="17:59"/>
    <s v="2/033276"/>
    <d v="2022-01-20T00:00:00"/>
    <s v="17:50"/>
    <s v="1/038324"/>
    <s v="ALM R176"/>
    <s v="01"/>
    <s v="20"/>
    <s v="ALM R176"/>
    <s v="0"/>
    <s v="0"/>
    <x v="2"/>
    <x v="14"/>
    <s v="GD-752-TK"/>
    <s v="SANS OBJET"/>
    <s v="SANS OBJET"/>
    <n v="17780"/>
    <n v="14840"/>
    <n v="2940"/>
    <s v="D"/>
    <n v="2"/>
    <s v="CENTRE DE TRI CS"/>
    <s v="POLY-VALOR"/>
    <s v="BOULEVARD DE LA BOUVINERIE"/>
    <s v="49124 SAINT-BARTHELEMY D'ANJOU"/>
    <n v="14945"/>
    <n v="3"/>
    <x v="0"/>
    <n v="2.94"/>
    <d v="1899-12-30T00:09:00"/>
    <x v="1"/>
  </r>
  <r>
    <n v="169615"/>
    <d v="2022-01-20T00:00:00"/>
    <s v="18:06"/>
    <s v="2/033277"/>
    <d v="2022-01-20T00:00:00"/>
    <s v="17:51"/>
    <s v="1/038325"/>
    <s v="ALM R175"/>
    <s v="01"/>
    <s v="20"/>
    <s v="ALM R176"/>
    <s v="0"/>
    <s v="0"/>
    <x v="2"/>
    <x v="14"/>
    <s v="GD-752-TK"/>
    <s v="SANS OBJET"/>
    <s v="SANS OBJET"/>
    <n v="16940"/>
    <n v="15060"/>
    <n v="1880"/>
    <s v="D"/>
    <n v="2"/>
    <s v="CENTRE DE TRI CS"/>
    <s v="POLY-VALOR"/>
    <s v="BOULEVARD DE LA BOUVINERIE"/>
    <s v="49124 SAINT-BARTHELEMY D'ANJOU"/>
    <n v="80133"/>
    <n v="3"/>
    <x v="0"/>
    <n v="1.88"/>
    <d v="1899-12-30T00:15:00"/>
    <x v="1"/>
  </r>
  <r>
    <n v="169616"/>
    <d v="2022-01-20T00:00:00"/>
    <s v="18:11"/>
    <s v="2/033278"/>
    <d v="2022-01-20T00:00:00"/>
    <s v="17:53"/>
    <s v="1/038327"/>
    <s v="ALM R163"/>
    <s v="01"/>
    <s v="20"/>
    <s v="ALM R163"/>
    <s v="0"/>
    <s v="0"/>
    <x v="2"/>
    <x v="14"/>
    <s v="EP-050-YS"/>
    <s v="SANS OBJET"/>
    <s v="SANS OBJET"/>
    <n v="17220"/>
    <n v="14580"/>
    <n v="2640"/>
    <s v="D"/>
    <n v="2"/>
    <s v="CENTRE DE TRI CS"/>
    <s v="POLY-VALOR"/>
    <s v="BOULEVARD DE LA BOUVINERIE"/>
    <s v="49124 SAINT-BARTHELEMY D'ANJOU"/>
    <n v="60056"/>
    <n v="3"/>
    <x v="0"/>
    <n v="2.64"/>
    <d v="1899-12-30T00:18:00"/>
    <x v="1"/>
  </r>
  <r>
    <n v="169620"/>
    <d v="2022-01-20T00:00:00"/>
    <s v="18:44"/>
    <s v="2/033282"/>
    <d v="2022-01-20T00:00:00"/>
    <s v="18:36"/>
    <s v="1/038330"/>
    <s v="ALM R164"/>
    <s v="01"/>
    <s v="20"/>
    <s v="ALM R164"/>
    <s v="0"/>
    <s v="0"/>
    <x v="2"/>
    <x v="14"/>
    <s v="EJ-405-YY"/>
    <s v="SANS OBJET"/>
    <s v="SANS OBJET"/>
    <n v="19720"/>
    <n v="14560"/>
    <n v="5160"/>
    <s v="D"/>
    <n v="2"/>
    <s v="CENTRE DE TRI CS"/>
    <s v="POLY-VALOR"/>
    <s v="BOULEVARD DE LA BOUVINERIE"/>
    <s v="49124 SAINT-BARTHELEMY D'ANJOU"/>
    <n v="83216"/>
    <n v="3"/>
    <x v="0"/>
    <n v="5.16"/>
    <d v="1899-12-30T00:08:00"/>
    <x v="1"/>
  </r>
  <r>
    <n v="169621"/>
    <d v="2022-01-20T00:00:00"/>
    <s v="18:56"/>
    <s v="2/033283"/>
    <d v="2022-01-20T00:00:00"/>
    <s v="18:45"/>
    <s v="1/038331"/>
    <s v="ALM R150"/>
    <s v="01"/>
    <s v="20"/>
    <s v="ALM R150"/>
    <s v="0"/>
    <s v="0"/>
    <x v="2"/>
    <x v="14"/>
    <s v="DX-274-PY"/>
    <s v="SANS OBJET"/>
    <s v="SANS OBJET"/>
    <n v="13540"/>
    <n v="11480"/>
    <n v="2060"/>
    <s v="D"/>
    <n v="2"/>
    <s v="CENTRE DE TRI CS"/>
    <s v="POLY-VALOR"/>
    <s v="BOULEVARD DE LA BOUVINERIE"/>
    <s v="49124 SAINT-BARTHELEMY D'ANJOU"/>
    <n v="89412"/>
    <n v="3"/>
    <x v="0"/>
    <n v="2.06"/>
    <d v="1899-12-30T00:11:00"/>
    <x v="1"/>
  </r>
  <r>
    <n v="169622"/>
    <d v="2022-01-20T00:00:00"/>
    <s v="18:57"/>
    <s v="2/033284"/>
    <d v="2022-01-20T00:00:00"/>
    <s v="18:46"/>
    <s v="1/038332"/>
    <s v="ALM R159"/>
    <s v="01"/>
    <s v="20"/>
    <s v="ALM R159"/>
    <s v="0"/>
    <s v="0"/>
    <x v="2"/>
    <x v="14"/>
    <s v="ER-567-BS"/>
    <s v="SANS OBJET"/>
    <s v="SANS OBJET"/>
    <n v="12880"/>
    <n v="11400"/>
    <n v="1480"/>
    <s v="D"/>
    <n v="2"/>
    <s v="CENTRE DE TRI CS"/>
    <s v="POLY-VALOR"/>
    <s v="BOULEVARD DE LA BOUVINERIE"/>
    <s v="49124 SAINT-BARTHELEMY D'ANJOU"/>
    <n v="60052"/>
    <n v="3"/>
    <x v="0"/>
    <n v="1.48"/>
    <d v="1899-12-30T00:11:00"/>
    <x v="1"/>
  </r>
  <r>
    <n v="169623"/>
    <d v="2022-01-20T00:00:00"/>
    <s v="19:10"/>
    <s v="2/033285"/>
    <d v="2022-01-20T00:00:00"/>
    <s v="19:00"/>
    <s v="1/038333"/>
    <s v="ALM R171"/>
    <s v="01"/>
    <s v="20"/>
    <s v="ALM R171"/>
    <s v="0"/>
    <s v="0"/>
    <x v="2"/>
    <x v="14"/>
    <s v="FS-792-KB"/>
    <s v="SANS OBJET"/>
    <s v="SANS OBJET"/>
    <n v="13140"/>
    <n v="11420"/>
    <n v="1720"/>
    <s v="D"/>
    <n v="2"/>
    <s v="CENTRE DE TRI CS"/>
    <s v="POLY-VALOR"/>
    <s v="BOULEVARD DE LA BOUVINERIE"/>
    <s v="49124 SAINT-BARTHELEMY D'ANJOU"/>
    <n v="83220"/>
    <n v="3"/>
    <x v="0"/>
    <n v="1.72"/>
    <d v="1899-12-30T00:10:00"/>
    <x v="1"/>
  </r>
  <r>
    <n v="169624"/>
    <d v="2022-01-20T00:00:00"/>
    <s v="19:16"/>
    <s v="2/033286"/>
    <d v="2022-01-20T00:00:00"/>
    <s v="19:04"/>
    <s v="1/038334"/>
    <s v="ALM R174"/>
    <s v="01"/>
    <s v="20"/>
    <s v="ALM R174"/>
    <s v="0"/>
    <s v="0"/>
    <x v="2"/>
    <x v="14"/>
    <s v="FR-950-FH"/>
    <s v="SANS OBJET"/>
    <s v="SANS OBJET"/>
    <n v="20620"/>
    <n v="14720"/>
    <n v="5900"/>
    <s v="D"/>
    <n v="2"/>
    <s v="CENTRE DE TRI CS"/>
    <s v="POLY-VALOR"/>
    <s v="BOULEVARD DE LA BOUVINERIE"/>
    <s v="49124 SAINT-BARTHELEMY D'ANJOU"/>
    <n v="83217"/>
    <n v="3"/>
    <x v="0"/>
    <n v="5.9"/>
    <d v="1899-12-30T00:12:00"/>
    <x v="1"/>
  </r>
  <r>
    <n v="169626"/>
    <d v="2022-01-20T00:00:00"/>
    <s v="19:30"/>
    <s v="2/033288"/>
    <d v="2022-01-20T00:00:00"/>
    <s v="19:13"/>
    <s v="1/038335"/>
    <s v="SUEZ JML020"/>
    <s v="01"/>
    <s v="21"/>
    <s v="SUEZJML020"/>
    <s v="0"/>
    <s v="0"/>
    <x v="2"/>
    <x v="3"/>
    <s v="EJ-894-PB"/>
    <s v="SANS OBJET"/>
    <s v="SANS OBJET"/>
    <n v="19400"/>
    <n v="14900"/>
    <n v="4500"/>
    <s v="D"/>
    <n v="2"/>
    <s v="CENTRE DE TRI CS"/>
    <s v="POLY-VALOR"/>
    <s v="BOULEVARD DE LA BOUVINERIE"/>
    <s v="49124 SAINT-BARTHELEMY D'ANJOU"/>
    <n v="83627"/>
    <n v="3"/>
    <x v="0"/>
    <n v="4.5"/>
    <d v="1899-12-30T00:17:00"/>
    <x v="1"/>
  </r>
  <r>
    <n v="169852"/>
    <d v="2022-01-21T00:00:00"/>
    <s v="07:16"/>
    <s v="0"/>
    <d v="2022-01-21T00:00:00"/>
    <s v="07:16"/>
    <s v="0"/>
    <s v="TRANSMAIA"/>
    <s v="90"/>
    <s v="77"/>
    <s v="TRANSMAIA"/>
    <s v="44"/>
    <s v="0"/>
    <x v="4"/>
    <x v="10"/>
    <s v="LE 3476"/>
    <s v="FILMS SIRPLASTE PORTO (P)"/>
    <s v="SANS OBJET"/>
    <n v="16000"/>
    <n v="37780"/>
    <n v="21780"/>
    <s v="X"/>
    <n v="2"/>
    <s v="CENTRE DE TRI CS"/>
    <s v="POLY-VALOR"/>
    <s v="BOULEVARD DE LA BOUVINERIE"/>
    <s v="49124 SAINT-BARTHELEMY D'ANJOU"/>
    <n v="0"/>
    <n v="3"/>
    <x v="0"/>
    <n v="21.78"/>
    <d v="1899-12-30T00:00:00"/>
    <x v="2"/>
  </r>
  <r>
    <n v="169668"/>
    <d v="2022-01-21T00:00:00"/>
    <s v="07:39"/>
    <s v="0"/>
    <d v="2022-01-21T00:00:00"/>
    <s v="07:39"/>
    <s v="0"/>
    <s v="BT 54"/>
    <s v="01"/>
    <s v="85"/>
    <s v="BT 54"/>
    <s v="1"/>
    <s v="0"/>
    <x v="2"/>
    <x v="4"/>
    <s v="FD-859-RH"/>
    <s v="BOUYER LEROUX"/>
    <s v="SANS OBJET"/>
    <n v="39160"/>
    <n v="22960"/>
    <n v="16200"/>
    <s v="X"/>
    <n v="2"/>
    <s v="CENTRE DE TRI CS"/>
    <s v="POLY-VALOR"/>
    <s v="BOULEVARD DE LA BOUVINERIE"/>
    <s v="49124 SAINT-BARTHELEMY D'ANJOU"/>
    <n v="0"/>
    <n v="3"/>
    <x v="0"/>
    <n v="16.2"/>
    <d v="1899-12-30T00:00:00"/>
    <x v="2"/>
  </r>
  <r>
    <n v="169849"/>
    <d v="2022-01-21T00:00:00"/>
    <s v="07:48"/>
    <s v="0"/>
    <d v="2022-01-21T00:00:00"/>
    <s v="07:48"/>
    <s v="0"/>
    <s v="ALM R153"/>
    <s v="01"/>
    <s v="20"/>
    <s v="ALM R153"/>
    <s v="0"/>
    <s v="0"/>
    <x v="2"/>
    <x v="14"/>
    <s v="DX-540-PY"/>
    <s v="SANS OBJET"/>
    <s v="SANS OBJET"/>
    <n v="15900"/>
    <n v="11900"/>
    <n v="4000"/>
    <s v="X"/>
    <n v="2"/>
    <s v="CENTRE DE TRI CS"/>
    <s v="POLY-VALOR"/>
    <s v="BOULEVARD DE LA BOUVINERIE"/>
    <s v="49124 SAINT-BARTHELEMY D'ANJOU"/>
    <n v="0"/>
    <n v="3"/>
    <x v="0"/>
    <n v="4"/>
    <d v="1899-12-30T00:00:00"/>
    <x v="1"/>
  </r>
  <r>
    <n v="169648"/>
    <d v="2022-01-21T00:00:00"/>
    <s v="09:47"/>
    <s v="2/033307"/>
    <d v="2022-01-21T00:00:00"/>
    <s v="09:11"/>
    <s v="1/038357"/>
    <s v="SEMAE 09"/>
    <s v="40"/>
    <s v="40"/>
    <s v="SEMAE 09"/>
    <s v="0"/>
    <s v="6"/>
    <x v="0"/>
    <x v="0"/>
    <s v="AE 574 DW"/>
    <s v="SANS OBJET"/>
    <s v="ST LAMBERT DES LEVEES Bellevue"/>
    <n v="30940"/>
    <n v="17680"/>
    <n v="13260"/>
    <s v="D"/>
    <n v="2"/>
    <s v="CENTRE DE TRI CS"/>
    <s v="POLY-VALOR"/>
    <s v="BOULEVARD DE LA BOUVINERIE"/>
    <s v="49124 SAINT-BARTHELEMY D'ANJOU"/>
    <n v="0"/>
    <n v="3"/>
    <x v="0"/>
    <n v="13.26"/>
    <d v="1899-12-30T00:36:00"/>
    <x v="0"/>
  </r>
  <r>
    <n v="169650"/>
    <d v="2022-01-21T00:00:00"/>
    <s v="10:00"/>
    <s v="2/033309"/>
    <d v="2022-01-21T00:00:00"/>
    <s v="09:37"/>
    <s v="1/038359"/>
    <s v="CC BV 10"/>
    <s v="35"/>
    <s v="36"/>
    <s v="CC BV 10"/>
    <s v="0"/>
    <s v="0"/>
    <x v="3"/>
    <x v="5"/>
    <s v="FZ-961-WC"/>
    <s v="SANS OBJET"/>
    <s v="SANS OBJET"/>
    <n v="18980"/>
    <n v="17440"/>
    <n v="1540"/>
    <s v="D"/>
    <n v="2"/>
    <s v="CENTRE DE TRI CS"/>
    <s v="POLY-VALOR"/>
    <s v="BOULEVARD DE LA BOUVINERIE"/>
    <s v="49124 SAINT-BARTHELEMY D'ANJOU"/>
    <n v="0"/>
    <n v="3"/>
    <x v="0"/>
    <n v="1.54"/>
    <d v="1899-12-30T00:23:00"/>
    <x v="3"/>
  </r>
  <r>
    <n v="169652"/>
    <d v="2022-01-21T00:00:00"/>
    <s v="10:22"/>
    <s v="2/033311"/>
    <d v="2022-01-21T00:00:00"/>
    <s v="10:13"/>
    <s v="1/038365"/>
    <s v="CC BV 04"/>
    <s v="35"/>
    <s v="35"/>
    <s v="CC BV 04"/>
    <s v="0"/>
    <s v="0"/>
    <x v="3"/>
    <x v="15"/>
    <s v="DF-439-SC"/>
    <s v="SANS OBJET"/>
    <s v="SANS OBJET"/>
    <n v="14520"/>
    <n v="12540"/>
    <n v="1980"/>
    <s v="D"/>
    <n v="2"/>
    <s v="CENTRE DE TRI CS"/>
    <s v="POLY-VALOR"/>
    <s v="BOULEVARD DE LA BOUVINERIE"/>
    <s v="49124 SAINT-BARTHELEMY D'ANJOU"/>
    <n v="0"/>
    <n v="3"/>
    <x v="0"/>
    <n v="1.98"/>
    <d v="1899-12-30T00:09:00"/>
    <x v="1"/>
  </r>
  <r>
    <n v="169657"/>
    <d v="2022-01-21T00:00:00"/>
    <s v="10:33"/>
    <s v="2/033315"/>
    <d v="2022-01-21T00:00:00"/>
    <s v="10:14"/>
    <s v="1/038366"/>
    <s v="SUEZ JML021"/>
    <s v="01"/>
    <s v="21"/>
    <s v="SUEZJML021"/>
    <s v="0"/>
    <s v="0"/>
    <x v="2"/>
    <x v="3"/>
    <s v="EK-186-EM"/>
    <s v="SANS OBJET"/>
    <s v="SANS OBJET"/>
    <n v="17420"/>
    <n v="12840"/>
    <n v="4580"/>
    <s v="D"/>
    <n v="2"/>
    <s v="CENTRE DE TRI CS"/>
    <s v="POLY-VALOR"/>
    <s v="BOULEVARD DE LA BOUVINERIE"/>
    <s v="49124 SAINT-BARTHELEMY D'ANJOU"/>
    <n v="64487"/>
    <n v="3"/>
    <x v="0"/>
    <n v="4.58"/>
    <d v="1899-12-30T00:19:00"/>
    <x v="1"/>
  </r>
  <r>
    <n v="169667"/>
    <d v="2022-01-21T00:00:00"/>
    <s v="11:00"/>
    <s v="2/033325"/>
    <d v="2022-01-21T00:00:00"/>
    <s v="10:44"/>
    <s v="1/038378"/>
    <s v="VP 3769 PAV ALM"/>
    <s v="01"/>
    <s v="22"/>
    <s v="VP 3769"/>
    <s v="0"/>
    <s v="0"/>
    <x v="2"/>
    <x v="2"/>
    <s v="FC-210-YQ"/>
    <s v="SANS OBJET"/>
    <s v="SANS OBJET"/>
    <n v="19720"/>
    <n v="17200"/>
    <n v="2520"/>
    <s v="D"/>
    <n v="2"/>
    <s v="CENTRE DE TRI CS"/>
    <s v="POLY-VALOR"/>
    <s v="BOULEVARD DE LA BOUVINERIE"/>
    <s v="49124 SAINT-BARTHELEMY D'ANJOU"/>
    <n v="95031"/>
    <n v="3"/>
    <x v="0"/>
    <n v="2.52"/>
    <d v="1899-12-30T00:16:00"/>
    <x v="1"/>
  </r>
  <r>
    <n v="169673"/>
    <d v="2022-01-21T00:00:00"/>
    <s v="11:22"/>
    <s v="1/038389"/>
    <d v="2022-01-21T00:00:00"/>
    <s v="11:00"/>
    <s v="1/038382"/>
    <s v="AT METIER"/>
    <s v="01"/>
    <s v="20"/>
    <s v="AT METIER"/>
    <s v="0"/>
    <s v="0"/>
    <x v="2"/>
    <x v="14"/>
    <s v="EL-091-LA"/>
    <s v="SANS OBJET"/>
    <s v="SANS OBJET"/>
    <n v="3080"/>
    <n v="2620"/>
    <n v="460"/>
    <s v="D"/>
    <n v="2"/>
    <s v="CENTRE DE TRI CS"/>
    <s v="POLY-VALOR"/>
    <s v="BOULEVARD DE LA BOUVINERIE"/>
    <s v="49124 SAINT-BARTHELEMY D'ANJOU"/>
    <n v="64489"/>
    <n v="3"/>
    <x v="0"/>
    <n v="0.46"/>
    <d v="1899-12-30T00:22:00"/>
    <x v="1"/>
  </r>
  <r>
    <n v="169676"/>
    <d v="2022-01-21T00:00:00"/>
    <s v="11:27"/>
    <s v="2/033329"/>
    <d v="2022-01-21T00:00:00"/>
    <s v="11:02"/>
    <s v="1/038383"/>
    <s v="VP 3161 PAV ALM"/>
    <s v="01"/>
    <s v="22"/>
    <s v="VP 3161"/>
    <s v="0"/>
    <s v="0"/>
    <x v="2"/>
    <x v="2"/>
    <s v="AZ-825-SD"/>
    <s v="SANS OBJET"/>
    <s v="SANS OBJET"/>
    <n v="20340"/>
    <n v="18820"/>
    <n v="1520"/>
    <s v="D"/>
    <n v="2"/>
    <s v="CENTRE DE TRI CS"/>
    <s v="POLY-VALOR"/>
    <s v="BOULEVARD DE LA BOUVINERIE"/>
    <s v="49124 SAINT-BARTHELEMY D'ANJOU"/>
    <n v="83638"/>
    <n v="3"/>
    <x v="0"/>
    <n v="1.52"/>
    <d v="1899-12-30T00:25:00"/>
    <x v="1"/>
  </r>
  <r>
    <n v="169682"/>
    <d v="2022-01-21T00:00:00"/>
    <s v="12:00"/>
    <s v="2/033336"/>
    <d v="2022-01-21T00:00:00"/>
    <s v="10:11"/>
    <s v="1/038364"/>
    <s v="SNN 3"/>
    <s v="90"/>
    <s v="72"/>
    <s v="SNN 3"/>
    <s v="6"/>
    <s v="0"/>
    <x v="4"/>
    <x v="13"/>
    <s v="EE 368 GS"/>
    <s v="CARTONS SMURFIT SAILLAT (87-F)"/>
    <s v="SANS OBJET"/>
    <n v="14620"/>
    <n v="42480"/>
    <n v="27860"/>
    <s v="D"/>
    <n v="2"/>
    <s v="CENTRE DE TRI CS"/>
    <s v="POLY-VALOR"/>
    <s v="BOULEVARD DE LA BOUVINERIE"/>
    <s v="49124 SAINT-BARTHELEMY D'ANJOU"/>
    <n v="0"/>
    <n v="3"/>
    <x v="0"/>
    <n v="27.86"/>
    <d v="1899-12-30T01:49:00"/>
    <x v="2"/>
  </r>
  <r>
    <n v="169686"/>
    <d v="2022-01-21T00:00:00"/>
    <s v="12:39"/>
    <s v="2/033339"/>
    <d v="2022-01-21T00:00:00"/>
    <s v="12:21"/>
    <s v="1/038397"/>
    <s v="AT METIER"/>
    <s v="01"/>
    <s v="20"/>
    <s v="AT METIER"/>
    <s v="0"/>
    <s v="0"/>
    <x v="2"/>
    <x v="14"/>
    <s v="EL-091-LA"/>
    <s v="SANS OBJET"/>
    <s v="SANS OBJET"/>
    <n v="2880"/>
    <n v="2520"/>
    <n v="360"/>
    <s v="D"/>
    <n v="2"/>
    <s v="CENTRE DE TRI CS"/>
    <s v="POLY-VALOR"/>
    <s v="BOULEVARD DE LA BOUVINERIE"/>
    <s v="49124 SAINT-BARTHELEMY D'ANJOU"/>
    <n v="64489"/>
    <n v="3"/>
    <x v="0"/>
    <n v="0.36"/>
    <d v="1899-12-30T00:18:00"/>
    <x v="1"/>
  </r>
  <r>
    <n v="169687"/>
    <d v="2022-01-21T00:00:00"/>
    <s v="12:44"/>
    <s v="2/033340"/>
    <d v="2022-01-21T00:00:00"/>
    <s v="11:25"/>
    <s v="1/038390"/>
    <s v="PAPREC 12"/>
    <s v="90"/>
    <s v="90"/>
    <s v="PAPREC 12"/>
    <s v="0"/>
    <s v="7"/>
    <x v="4"/>
    <x v="6"/>
    <s v="DV-711-BX"/>
    <s v="SANS OBJET"/>
    <s v="CTR49"/>
    <n v="28780"/>
    <n v="22880"/>
    <n v="5900"/>
    <s v="D"/>
    <n v="2"/>
    <s v="CENTRE DE TRI CS"/>
    <s v="POLY-VALOR"/>
    <s v="BOULEVARD DE LA BOUVINERIE"/>
    <s v="49124 SAINT-BARTHELEMY D'ANJOU"/>
    <n v="0"/>
    <n v="3"/>
    <x v="0"/>
    <n v="5.9"/>
    <d v="1899-12-30T01:19:00"/>
    <x v="0"/>
  </r>
  <r>
    <n v="169690"/>
    <d v="2022-01-21T00:00:00"/>
    <s v="14:16"/>
    <s v="2/033343"/>
    <d v="2022-01-21T00:00:00"/>
    <s v="10:31"/>
    <s v="1/038370"/>
    <s v="ALLIANCE"/>
    <s v="01"/>
    <s v="74"/>
    <s v="ALLIANCE"/>
    <s v="19"/>
    <s v="0"/>
    <x v="2"/>
    <x v="11"/>
    <s v="ER 991 GS"/>
    <s v="PET-C PLASTIPAK BEAUNE (21-FR)"/>
    <s v="SANS OBJET"/>
    <n v="15540"/>
    <n v="33720"/>
    <n v="18180"/>
    <s v="D"/>
    <n v="2"/>
    <s v="CENTRE DE TRI CS"/>
    <s v="POLY-VALOR"/>
    <s v="BOULEVARD DE LA BOUVINERIE"/>
    <s v="49124 SAINT-BARTHELEMY D'ANJOU"/>
    <n v="0"/>
    <n v="3"/>
    <x v="0"/>
    <n v="18.18"/>
    <d v="1899-12-30T03:45:00"/>
    <x v="2"/>
  </r>
  <r>
    <n v="169692"/>
    <d v="2022-01-21T00:00:00"/>
    <s v="14:48"/>
    <s v="2/033345"/>
    <d v="2022-01-21T00:00:00"/>
    <s v="14:40"/>
    <s v="1/038402"/>
    <s v="SUEZ JML019"/>
    <s v="01"/>
    <s v="21"/>
    <s v="SUEZJML019"/>
    <s v="0"/>
    <s v="0"/>
    <x v="2"/>
    <x v="3"/>
    <s v="EJ-503-DK"/>
    <s v="SANS OBJET"/>
    <s v="SANS OBJET"/>
    <n v="17540"/>
    <n v="14840"/>
    <n v="2700"/>
    <s v="D"/>
    <n v="2"/>
    <s v="CENTRE DE TRI CS"/>
    <s v="POLY-VALOR"/>
    <s v="BOULEVARD DE LA BOUVINERIE"/>
    <s v="49124 SAINT-BARTHELEMY D'ANJOU"/>
    <n v="83628"/>
    <n v="3"/>
    <x v="0"/>
    <n v="2.7"/>
    <d v="1899-12-30T00:08:00"/>
    <x v="1"/>
  </r>
  <r>
    <n v="169694"/>
    <d v="2022-01-21T00:00:00"/>
    <s v="15:08"/>
    <s v="2/033347"/>
    <d v="2022-01-21T00:00:00"/>
    <s v="14:56"/>
    <s v="1/038404"/>
    <s v="VP 3161 PAV ALM"/>
    <s v="01"/>
    <s v="22"/>
    <s v="VP 3161"/>
    <s v="0"/>
    <s v="0"/>
    <x v="2"/>
    <x v="2"/>
    <s v="AZ-825-SD"/>
    <s v="SANS OBJET"/>
    <s v="SANS OBJET"/>
    <n v="19880"/>
    <n v="18800"/>
    <n v="1080"/>
    <s v="D"/>
    <n v="2"/>
    <s v="CENTRE DE TRI CS"/>
    <s v="POLY-VALOR"/>
    <s v="BOULEVARD DE LA BOUVINERIE"/>
    <s v="49124 SAINT-BARTHELEMY D'ANJOU"/>
    <n v="83638"/>
    <n v="3"/>
    <x v="0"/>
    <n v="1.08"/>
    <d v="1899-12-30T00:12:00"/>
    <x v="1"/>
  </r>
  <r>
    <n v="169695"/>
    <d v="2022-01-21T00:00:00"/>
    <s v="15:23"/>
    <s v="2/033348"/>
    <d v="2022-01-21T00:00:00"/>
    <s v="14:57"/>
    <s v="1/038405"/>
    <s v="SEMAE 9"/>
    <s v="90"/>
    <s v="91"/>
    <s v="SEMAE 09"/>
    <s v="0"/>
    <s v="4"/>
    <x v="4"/>
    <x v="9"/>
    <s v="AE 574 DW"/>
    <s v="SANS OBJET"/>
    <s v="TIERCE"/>
    <n v="25320"/>
    <n v="17640"/>
    <n v="7680"/>
    <s v="D"/>
    <n v="2"/>
    <s v="CENTRE DE TRI CS"/>
    <s v="POLY-VALOR"/>
    <s v="BOULEVARD DE LA BOUVINERIE"/>
    <s v="49124 SAINT-BARTHELEMY D'ANJOU"/>
    <n v="0"/>
    <n v="3"/>
    <x v="0"/>
    <n v="7.68"/>
    <d v="1899-12-30T00:26:00"/>
    <x v="1"/>
  </r>
  <r>
    <n v="169696"/>
    <d v="2022-01-21T00:00:00"/>
    <s v="15:37"/>
    <s v="2/033349"/>
    <d v="2022-01-21T00:00:00"/>
    <s v="15:00"/>
    <s v="1/038406"/>
    <s v="VP 3670 PAV ALM"/>
    <s v="01"/>
    <s v="22"/>
    <s v="VP 3670"/>
    <s v="0"/>
    <s v="0"/>
    <x v="2"/>
    <x v="2"/>
    <s v="FF-921-HW"/>
    <s v="SANS OBJET"/>
    <s v="SANS OBJET"/>
    <n v="21860"/>
    <n v="17720"/>
    <n v="4140"/>
    <s v="D"/>
    <n v="2"/>
    <s v="CENTRE DE TRI CS"/>
    <s v="POLY-VALOR"/>
    <s v="BOULEVARD DE LA BOUVINERIE"/>
    <s v="49124 SAINT-BARTHELEMY D'ANJOU"/>
    <n v="66268"/>
    <n v="3"/>
    <x v="0"/>
    <n v="4.1399999999999997"/>
    <d v="1899-12-30T00:37:00"/>
    <x v="1"/>
  </r>
  <r>
    <n v="169697"/>
    <d v="2022-01-21T00:00:00"/>
    <s v="15:46"/>
    <s v="1/038410"/>
    <d v="2022-01-21T00:00:00"/>
    <s v="11:54"/>
    <s v="2/033335"/>
    <s v="BT 54"/>
    <s v="01"/>
    <s v="85"/>
    <s v="BT 54"/>
    <s v="1"/>
    <s v="0"/>
    <x v="2"/>
    <x v="4"/>
    <s v="FD-859-RH"/>
    <s v="BOUYER LEROUX"/>
    <s v="SANS OBJET"/>
    <n v="33980"/>
    <n v="22880"/>
    <n v="11100"/>
    <s v="D"/>
    <n v="2"/>
    <s v="CENTRE DE TRI CS"/>
    <s v="POLY-VALOR"/>
    <s v="BOULEVARD DE LA BOUVINERIE"/>
    <s v="49124 SAINT-BARTHELEMY D'ANJOU"/>
    <n v="0"/>
    <n v="3"/>
    <x v="0"/>
    <n v="11.1"/>
    <d v="1899-12-30T03:52:00"/>
    <x v="2"/>
  </r>
  <r>
    <n v="169698"/>
    <d v="2022-01-21T00:00:00"/>
    <s v="16:08"/>
    <s v="2/033350"/>
    <d v="2022-01-21T00:00:00"/>
    <s v="15:08"/>
    <s v="1/038407"/>
    <s v="PAPREC 13"/>
    <s v="30"/>
    <s v="30"/>
    <s v="PAPREC 13"/>
    <s v="0"/>
    <s v="3"/>
    <x v="8"/>
    <x v="20"/>
    <s v="ED-315-QZ"/>
    <s v="SANS OBJET"/>
    <s v="SEGRE-EN-ANJOU"/>
    <n v="34080"/>
    <n v="23420"/>
    <n v="10660"/>
    <s v="D"/>
    <n v="2"/>
    <s v="CENTRE DE TRI CS"/>
    <s v="POLY-VALOR"/>
    <s v="BOULEVARD DE LA BOUVINERIE"/>
    <s v="49124 SAINT-BARTHELEMY D'ANJOU"/>
    <n v="0"/>
    <n v="3"/>
    <x v="0"/>
    <n v="10.66"/>
    <d v="1899-12-30T01:00:00"/>
    <x v="0"/>
  </r>
  <r>
    <n v="169699"/>
    <d v="2022-01-21T00:00:00"/>
    <s v="16:14"/>
    <s v="2/033351"/>
    <d v="2022-01-21T00:00:00"/>
    <s v="15:12"/>
    <s v="1/038408"/>
    <s v="PAPREC 12"/>
    <s v="90"/>
    <s v="90"/>
    <s v="PAPREC 12"/>
    <s v="0"/>
    <s v="5"/>
    <x v="4"/>
    <x v="6"/>
    <s v="DV-711-BX"/>
    <s v="SANS OBJET"/>
    <s v="MONTJEAN SUR LOIRE"/>
    <n v="28180"/>
    <n v="22820"/>
    <n v="5360"/>
    <s v="D"/>
    <n v="2"/>
    <s v="CENTRE DE TRI CS"/>
    <s v="POLY-VALOR"/>
    <s v="BOULEVARD DE LA BOUVINERIE"/>
    <s v="49124 SAINT-BARTHELEMY D'ANJOU"/>
    <n v="0"/>
    <n v="3"/>
    <x v="0"/>
    <n v="5.36"/>
    <d v="1899-12-30T01:02:00"/>
    <x v="0"/>
  </r>
  <r>
    <n v="169701"/>
    <d v="2022-01-21T00:00:00"/>
    <s v="16:20"/>
    <s v="2/033352"/>
    <d v="2022-01-21T00:00:00"/>
    <s v="15:19"/>
    <s v="1/038409"/>
    <s v="PAPREC 19"/>
    <s v="30"/>
    <s v="30"/>
    <s v="PAPREC 19"/>
    <s v="0"/>
    <s v="2"/>
    <x v="8"/>
    <x v="20"/>
    <s v="GB-765-KW"/>
    <s v="SANS OBJET"/>
    <s v="LOUROUX-BECONNAIS"/>
    <n v="28240"/>
    <n v="21920"/>
    <n v="6320"/>
    <s v="D"/>
    <n v="2"/>
    <s v="CENTRE DE TRI CS"/>
    <s v="POLY-VALOR"/>
    <s v="BOULEVARD DE LA BOUVINERIE"/>
    <s v="49124 SAINT-BARTHELEMY D'ANJOU"/>
    <n v="0"/>
    <n v="3"/>
    <x v="0"/>
    <n v="6.32"/>
    <d v="1899-12-30T01:01:00"/>
    <x v="0"/>
  </r>
  <r>
    <n v="169714"/>
    <d v="2022-01-21T00:00:00"/>
    <s v="17:59"/>
    <s v="2/033364"/>
    <d v="2022-01-21T00:00:00"/>
    <s v="17:49"/>
    <s v="1/038424"/>
    <s v="SUEZ JML021"/>
    <s v="01"/>
    <s v="21"/>
    <s v="SUEZJML021"/>
    <s v="0"/>
    <s v="0"/>
    <x v="2"/>
    <x v="3"/>
    <s v="EK-186-EM"/>
    <s v="SANS OBJET"/>
    <s v="SANS OBJET"/>
    <n v="16200"/>
    <n v="12800"/>
    <n v="3400"/>
    <s v="D"/>
    <n v="2"/>
    <s v="CENTRE DE TRI CS"/>
    <s v="POLY-VALOR"/>
    <s v="BOULEVARD DE LA BOUVINERIE"/>
    <s v="49124 SAINT-BARTHELEMY D'ANJOU"/>
    <n v="64487"/>
    <n v="3"/>
    <x v="0"/>
    <n v="3.4"/>
    <d v="1899-12-30T00:10:00"/>
    <x v="1"/>
  </r>
  <r>
    <n v="169716"/>
    <d v="2022-01-21T00:00:00"/>
    <s v="18:14"/>
    <s v="2/033366"/>
    <d v="2022-01-21T00:00:00"/>
    <s v="14:49"/>
    <s v="1/038403"/>
    <s v="ALLIANCE 6"/>
    <s v="01"/>
    <s v="75"/>
    <s v="ALLIANCE 6"/>
    <s v="21"/>
    <s v="0"/>
    <x v="2"/>
    <x v="8"/>
    <s v="FY 861 KT"/>
    <s v="PEHD PP ENVIRONNEMENT(48)"/>
    <s v="SANS OBJET"/>
    <n v="16800"/>
    <n v="35880"/>
    <n v="19080"/>
    <s v="D"/>
    <n v="2"/>
    <s v="CENTRE DE TRI CS"/>
    <s v="POLY-VALOR"/>
    <s v="BOULEVARD DE LA BOUVINERIE"/>
    <s v="49124 SAINT-BARTHELEMY D'ANJOU"/>
    <n v="0"/>
    <n v="3"/>
    <x v="0"/>
    <n v="19.079999999999998"/>
    <d v="1899-12-30T03:25:00"/>
    <x v="2"/>
  </r>
  <r>
    <n v="169718"/>
    <d v="2022-01-21T00:00:00"/>
    <s v="18:31"/>
    <s v="0"/>
    <d v="2022-01-21T00:00:00"/>
    <s v="18:31"/>
    <s v="0"/>
    <s v="SUEZJML020"/>
    <s v="01"/>
    <s v="21"/>
    <s v="SUEZJML020"/>
    <s v="0"/>
    <s v="0"/>
    <x v="2"/>
    <x v="3"/>
    <s v="EJ-894-PB"/>
    <s v="SANS OBJET"/>
    <s v="SANS OBJET"/>
    <n v="18160"/>
    <n v="14860"/>
    <n v="3300"/>
    <s v="X"/>
    <n v="2"/>
    <s v="CENTRE DE TRI CS"/>
    <s v="POLY-VALOR"/>
    <s v="BOULEVARD DE LA BOUVINERIE"/>
    <s v="49124 SAINT-BARTHELEMY D'ANJOU"/>
    <n v="0"/>
    <n v="3"/>
    <x v="0"/>
    <n v="3.3"/>
    <d v="1899-12-30T00:00:00"/>
    <x v="1"/>
  </r>
  <r>
    <n v="169720"/>
    <d v="2022-01-21T00:00:00"/>
    <s v="19:11"/>
    <s v="2/033370"/>
    <d v="2022-01-21T00:00:00"/>
    <s v="15:52"/>
    <s v="1/038411"/>
    <s v="ROULAND 2"/>
    <s v="90"/>
    <s v="72"/>
    <s v="ROULAND 2"/>
    <s v="6"/>
    <s v="0"/>
    <x v="4"/>
    <x v="13"/>
    <s v="FL 793 XE"/>
    <s v="CARTONS SMURFIT SAILLAT (87-F)"/>
    <s v="SANS OBJET"/>
    <n v="15520"/>
    <n v="42300"/>
    <n v="26780"/>
    <s v="D"/>
    <n v="2"/>
    <s v="CENTRE DE TRI CS"/>
    <s v="POLY-VALOR"/>
    <s v="BOULEVARD DE LA BOUVINERIE"/>
    <s v="49124 SAINT-BARTHELEMY D'ANJOU"/>
    <n v="0"/>
    <n v="3"/>
    <x v="0"/>
    <n v="26.78"/>
    <d v="1899-12-30T03:19:00"/>
    <x v="2"/>
  </r>
  <r>
    <n v="169725"/>
    <d v="2022-01-22T00:00:00"/>
    <s v="11:37"/>
    <s v="2/033374"/>
    <d v="2022-01-22T00:00:00"/>
    <s v="11:23"/>
    <s v="1/038431"/>
    <s v="VP19007 PAV ALM"/>
    <s v="01"/>
    <s v="22"/>
    <s v="VP 19007"/>
    <s v="0"/>
    <s v="0"/>
    <x v="2"/>
    <x v="2"/>
    <s v="EJ-252-BY"/>
    <s v="SANS OBJET"/>
    <s v="SANS OBJET"/>
    <n v="17900"/>
    <n v="17000"/>
    <n v="900"/>
    <s v="D"/>
    <n v="2"/>
    <s v="CENTRE DE TRI CS"/>
    <s v="POLY-VALOR"/>
    <s v="BOULEVARD DE LA BOUVINERIE"/>
    <s v="49124 SAINT-BARTHELEMY D'ANJOU"/>
    <n v="70062"/>
    <n v="3"/>
    <x v="0"/>
    <n v="0.9"/>
    <d v="1899-12-30T00:14:00"/>
    <x v="1"/>
  </r>
  <r>
    <n v="169738"/>
    <d v="2022-01-24T00:00:00"/>
    <s v="07:39"/>
    <s v="2/033382"/>
    <d v="2022-01-24T00:00:00"/>
    <s v="07:02"/>
    <s v="1/038437"/>
    <s v="SEMAE 2"/>
    <s v="90"/>
    <s v="90"/>
    <s v="SEMAE 02"/>
    <s v="0"/>
    <s v="1"/>
    <x v="4"/>
    <x v="6"/>
    <s v="CH-700-RD"/>
    <s v="SANS OBJET"/>
    <s v="DOUE LA FONTAINE"/>
    <n v="24780"/>
    <n v="18380"/>
    <n v="6400"/>
    <s v="D"/>
    <n v="2"/>
    <s v="CENTRE DE TRI CS"/>
    <s v="POLY-VALOR"/>
    <s v="BOULEVARD DE LA BOUVINERIE"/>
    <s v="49124 SAINT-BARTHELEMY D'ANJOU"/>
    <n v="0"/>
    <n v="4"/>
    <x v="0"/>
    <n v="6.4"/>
    <d v="1899-12-30T00:37:00"/>
    <x v="0"/>
  </r>
  <r>
    <n v="169741"/>
    <d v="2022-01-24T00:00:00"/>
    <s v="07:57"/>
    <s v="2/033384"/>
    <d v="2022-01-24T00:00:00"/>
    <s v="07:25"/>
    <s v="1/038439"/>
    <s v="SMIPE 02"/>
    <s v="60"/>
    <s v="60"/>
    <s v="SMIPE 02"/>
    <s v="0"/>
    <s v="0"/>
    <x v="1"/>
    <x v="1"/>
    <s v="EH-383-DC"/>
    <s v="SANS OBJET"/>
    <s v="SANS OBJET"/>
    <n v="29220"/>
    <n v="22440"/>
    <n v="6780"/>
    <s v="D"/>
    <n v="2"/>
    <s v="CENTRE DE TRI CS"/>
    <s v="POLY-VALOR"/>
    <s v="BOULEVARD DE LA BOUVINERIE"/>
    <s v="49124 SAINT-BARTHELEMY D'ANJOU"/>
    <n v="0"/>
    <n v="4"/>
    <x v="0"/>
    <n v="6.78"/>
    <d v="1899-12-30T00:32:00"/>
    <x v="0"/>
  </r>
  <r>
    <n v="169744"/>
    <d v="2022-01-24T00:00:00"/>
    <s v="08:44"/>
    <s v="2/033387"/>
    <d v="2022-01-24T00:00:00"/>
    <s v="08:32"/>
    <s v="1/038445"/>
    <s v="VP EVEN CE2 ALM"/>
    <s v="01"/>
    <s v="22"/>
    <s v="VP EVEN 2"/>
    <s v="0"/>
    <s v="0"/>
    <x v="2"/>
    <x v="2"/>
    <s v="FX-644-ZP"/>
    <s v="SANS OBJET"/>
    <s v="SANS OBJET"/>
    <n v="19000"/>
    <n v="18660"/>
    <n v="340"/>
    <s v="D"/>
    <n v="2"/>
    <s v="CENTRE DE TRI CS"/>
    <s v="POLY-VALOR"/>
    <s v="BOULEVARD DE LA BOUVINERIE"/>
    <s v="49124 SAINT-BARTHELEMY D'ANJOU"/>
    <n v="73522"/>
    <n v="4"/>
    <x v="0"/>
    <n v="0.34"/>
    <d v="1899-12-30T00:12:00"/>
    <x v="1"/>
  </r>
  <r>
    <n v="169748"/>
    <d v="2022-01-24T00:00:00"/>
    <s v="09:09"/>
    <s v="2/033391"/>
    <d v="2022-01-24T00:00:00"/>
    <s v="08:50"/>
    <s v="1/038447"/>
    <s v="SEMAE 4"/>
    <s v="40"/>
    <s v="40"/>
    <s v="SEMAE 04"/>
    <s v="0"/>
    <s v="6"/>
    <x v="0"/>
    <x v="0"/>
    <s v="DE-983-WC"/>
    <s v="SANS OBJET"/>
    <s v="ST LAMBERT DES LEVEES Bellevue"/>
    <n v="29000"/>
    <n v="17700"/>
    <n v="11300"/>
    <s v="D"/>
    <n v="2"/>
    <s v="CENTRE DE TRI CS"/>
    <s v="POLY-VALOR"/>
    <s v="BOULEVARD DE LA BOUVINERIE"/>
    <s v="49124 SAINT-BARTHELEMY D'ANJOU"/>
    <n v="0"/>
    <n v="4"/>
    <x v="0"/>
    <n v="11.3"/>
    <d v="1899-12-30T00:19:00"/>
    <x v="0"/>
  </r>
  <r>
    <n v="169756"/>
    <d v="2022-01-24T00:00:00"/>
    <s v="09:49"/>
    <s v="2/033399"/>
    <d v="2022-01-24T00:00:00"/>
    <s v="09:21"/>
    <s v="1/038453"/>
    <s v="PAPREC 12"/>
    <s v="90"/>
    <s v="90"/>
    <s v="PAPREC 12"/>
    <s v="0"/>
    <s v="3"/>
    <x v="4"/>
    <x v="6"/>
    <s v="DV-711-BX"/>
    <s v="SANS OBJET"/>
    <s v="SEGRE-EN-ANJOU"/>
    <n v="33620"/>
    <n v="22700"/>
    <n v="10920"/>
    <s v="D"/>
    <n v="2"/>
    <s v="CENTRE DE TRI CS"/>
    <s v="POLY-VALOR"/>
    <s v="BOULEVARD DE LA BOUVINERIE"/>
    <s v="49124 SAINT-BARTHELEMY D'ANJOU"/>
    <n v="0"/>
    <n v="4"/>
    <x v="0"/>
    <n v="10.92"/>
    <d v="1899-12-30T00:28:00"/>
    <x v="0"/>
  </r>
  <r>
    <n v="169758"/>
    <d v="2022-01-24T00:00:00"/>
    <s v="10:01"/>
    <s v="2/033401"/>
    <d v="2022-01-24T00:00:00"/>
    <s v="09:48"/>
    <s v="1/038456"/>
    <s v="VP 3769 PAV ALM"/>
    <s v="01"/>
    <s v="22"/>
    <s v="VP 3769"/>
    <s v="0"/>
    <s v="0"/>
    <x v="2"/>
    <x v="2"/>
    <s v="FC-210-YQ"/>
    <s v="SANS OBJET"/>
    <s v="SANS OBJET"/>
    <n v="20320"/>
    <n v="17160"/>
    <n v="3160"/>
    <s v="D"/>
    <n v="2"/>
    <s v="CENTRE DE TRI CS"/>
    <s v="POLY-VALOR"/>
    <s v="BOULEVARD DE LA BOUVINERIE"/>
    <s v="49124 SAINT-BARTHELEMY D'ANJOU"/>
    <n v="95031"/>
    <n v="4"/>
    <x v="0"/>
    <n v="3.16"/>
    <d v="1899-12-30T00:13:00"/>
    <x v="1"/>
  </r>
  <r>
    <n v="169783"/>
    <d v="2022-01-24T00:00:00"/>
    <s v="10:03"/>
    <s v="0"/>
    <d v="2022-01-24T00:00:00"/>
    <s v="10:03"/>
    <s v="0"/>
    <s v="MARTI 1"/>
    <s v="35"/>
    <s v="71"/>
    <s v="MARTI 1"/>
    <s v="16"/>
    <s v="0"/>
    <x v="3"/>
    <x v="19"/>
    <s v="R 2339 BCT"/>
    <s v="1.02 SAICA ZARAGOZA (ES)"/>
    <s v="SANS OBJET"/>
    <n v="14980"/>
    <n v="39680"/>
    <n v="24700"/>
    <s v="X"/>
    <n v="2"/>
    <s v="CENTRE DE TRI CS"/>
    <s v="POLY-VALOR"/>
    <s v="BOULEVARD DE LA BOUVINERIE"/>
    <s v="49124 SAINT-BARTHELEMY D'ANJOU"/>
    <n v="0"/>
    <n v="4"/>
    <x v="0"/>
    <n v="24.7"/>
    <d v="1899-12-30T00:00:00"/>
    <x v="2"/>
  </r>
  <r>
    <n v="170265"/>
    <d v="2022-01-24T00:00:00"/>
    <s v="10:14"/>
    <s v="0"/>
    <d v="2022-01-24T00:00:00"/>
    <s v="10:14"/>
    <s v="0"/>
    <s v="COQUELLE 05"/>
    <s v="01"/>
    <s v="70"/>
    <s v="COQUELLE 5"/>
    <s v="4"/>
    <s v="0"/>
    <x v="2"/>
    <x v="7"/>
    <s v="GC 612 FB"/>
    <s v="1.11 - NORSKE GOLBEY (F)"/>
    <s v="SANS OBJET"/>
    <n v="15260"/>
    <n v="35300"/>
    <n v="20040"/>
    <s v="X"/>
    <n v="2"/>
    <s v="CENTRE DE TRI CS"/>
    <s v="POLY-VALOR"/>
    <s v="BOULEVARD DE LA BOUVINERIE"/>
    <s v="49124 SAINT-BARTHELEMY D'ANJOU"/>
    <n v="0"/>
    <n v="4"/>
    <x v="0"/>
    <n v="20.04"/>
    <d v="1899-12-30T00:00:00"/>
    <x v="2"/>
  </r>
  <r>
    <n v="169772"/>
    <d v="2022-01-24T00:00:00"/>
    <s v="11:05"/>
    <s v="1/038482"/>
    <d v="2022-01-24T00:00:00"/>
    <s v="07:35"/>
    <s v="2/033381"/>
    <s v="BT 54"/>
    <s v="01"/>
    <s v="85"/>
    <s v="BT 54"/>
    <s v="1"/>
    <s v="0"/>
    <x v="2"/>
    <x v="4"/>
    <s v="FD-859-RH"/>
    <s v="BOUYER LEROUX"/>
    <s v="SANS OBJET"/>
    <n v="39840"/>
    <n v="23000"/>
    <n v="16840"/>
    <s v="D"/>
    <n v="2"/>
    <s v="CENTRE DE TRI CS"/>
    <s v="POLY-VALOR"/>
    <s v="BOULEVARD DE LA BOUVINERIE"/>
    <s v="49124 SAINT-BARTHELEMY D'ANJOU"/>
    <n v="0"/>
    <n v="4"/>
    <x v="0"/>
    <n v="16.84"/>
    <d v="1899-12-30T03:30:00"/>
    <x v="2"/>
  </r>
  <r>
    <n v="169775"/>
    <d v="2022-01-24T00:00:00"/>
    <s v="11:10"/>
    <s v="2/033419"/>
    <d v="2022-01-24T00:00:00"/>
    <s v="10:40"/>
    <s v="1/038472"/>
    <s v="VP 3217 PAV ALM"/>
    <s v="01"/>
    <s v="22"/>
    <s v="VP 3217"/>
    <s v="0"/>
    <s v="0"/>
    <x v="2"/>
    <x v="2"/>
    <s v="FM-486-CX"/>
    <s v="SANS OBJET"/>
    <s v="SANS OBJET"/>
    <n v="20940"/>
    <n v="18440"/>
    <n v="2500"/>
    <s v="D"/>
    <n v="2"/>
    <s v="CENTRE DE TRI CS"/>
    <s v="POLY-VALOR"/>
    <s v="BOULEVARD DE LA BOUVINERIE"/>
    <s v="49124 SAINT-BARTHELEMY D'ANJOU"/>
    <n v="73517"/>
    <n v="4"/>
    <x v="0"/>
    <n v="2.5"/>
    <d v="1899-12-30T00:30:00"/>
    <x v="1"/>
  </r>
  <r>
    <n v="169787"/>
    <d v="2022-01-24T00:00:00"/>
    <s v="11:58"/>
    <s v="2/033431"/>
    <d v="2022-01-24T00:00:00"/>
    <s v="11:37"/>
    <s v="1/038488"/>
    <s v="VP 3161 PAV ALM"/>
    <s v="01"/>
    <s v="22"/>
    <s v="VP 3161"/>
    <s v="0"/>
    <s v="0"/>
    <x v="2"/>
    <x v="2"/>
    <s v="AZ-825-SD"/>
    <s v="SANS OBJET"/>
    <s v="SANS OBJET"/>
    <n v="20840"/>
    <n v="18800"/>
    <n v="2040"/>
    <s v="D"/>
    <n v="2"/>
    <s v="CENTRE DE TRI CS"/>
    <s v="POLY-VALOR"/>
    <s v="BOULEVARD DE LA BOUVINERIE"/>
    <s v="49124 SAINT-BARTHELEMY D'ANJOU"/>
    <n v="83638"/>
    <n v="4"/>
    <x v="0"/>
    <n v="2.04"/>
    <d v="1899-12-30T00:21:00"/>
    <x v="1"/>
  </r>
  <r>
    <n v="169791"/>
    <d v="2022-01-24T00:00:00"/>
    <s v="12:17"/>
    <s v="2/033435"/>
    <d v="2022-01-24T00:00:00"/>
    <s v="11:52"/>
    <s v="1/038492"/>
    <s v="VP 3670 PAV ALM"/>
    <s v="01"/>
    <s v="22"/>
    <s v="VP 3670"/>
    <s v="0"/>
    <s v="0"/>
    <x v="2"/>
    <x v="2"/>
    <s v="FF-921-HW"/>
    <s v="SANS OBJET"/>
    <s v="SANS OBJET"/>
    <n v="20520"/>
    <n v="17720"/>
    <n v="2800"/>
    <s v="D"/>
    <n v="2"/>
    <s v="CENTRE DE TRI CS"/>
    <s v="POLY-VALOR"/>
    <s v="BOULEVARD DE LA BOUVINERIE"/>
    <s v="49124 SAINT-BARTHELEMY D'ANJOU"/>
    <n v="66268"/>
    <n v="4"/>
    <x v="0"/>
    <n v="2.8"/>
    <d v="1899-12-30T00:25:00"/>
    <x v="1"/>
  </r>
  <r>
    <n v="169792"/>
    <d v="2022-01-24T00:00:00"/>
    <s v="12:47"/>
    <s v="2/033436"/>
    <d v="2022-01-24T00:00:00"/>
    <s v="11:49"/>
    <s v="1/038490"/>
    <s v="MAUFFREY 14"/>
    <s v="75"/>
    <s v="98"/>
    <s v="MAUFFREY14"/>
    <s v="33"/>
    <s v="0"/>
    <x v="6"/>
    <x v="22"/>
    <s v="DH 022 LX"/>
    <s v="CDT ECOSPHERE (50)"/>
    <s v="SANS OBJET"/>
    <n v="16840"/>
    <n v="26020"/>
    <n v="9180"/>
    <s v="D"/>
    <n v="2"/>
    <s v="CENTRE DE TRI CS"/>
    <s v="POLY-VALOR"/>
    <s v="BOULEVARD DE LA BOUVINERIE"/>
    <s v="49124 SAINT-BARTHELEMY D'ANJOU"/>
    <n v="0"/>
    <n v="4"/>
    <x v="0"/>
    <n v="9.18"/>
    <d v="1899-12-30T00:58:00"/>
    <x v="2"/>
  </r>
  <r>
    <n v="169794"/>
    <d v="2022-01-24T00:00:00"/>
    <s v="13:01"/>
    <s v="2/033438"/>
    <d v="2022-01-24T00:00:00"/>
    <s v="11:51"/>
    <s v="1/038491"/>
    <s v="SEMAE 2"/>
    <s v="90"/>
    <s v="91"/>
    <s v="SEMAE 02"/>
    <s v="0"/>
    <s v="4"/>
    <x v="4"/>
    <x v="9"/>
    <s v="CH-700-RD"/>
    <s v="SANS OBJET"/>
    <s v="TIERCE"/>
    <n v="24800"/>
    <n v="18260"/>
    <n v="6540"/>
    <s v="D"/>
    <n v="2"/>
    <s v="CENTRE DE TRI CS"/>
    <s v="POLY-VALOR"/>
    <s v="BOULEVARD DE LA BOUVINERIE"/>
    <s v="49124 SAINT-BARTHELEMY D'ANJOU"/>
    <n v="0"/>
    <n v="4"/>
    <x v="0"/>
    <n v="6.54"/>
    <d v="1899-12-30T01:10:00"/>
    <x v="1"/>
  </r>
  <r>
    <n v="169795"/>
    <d v="2022-01-24T00:00:00"/>
    <s v="13:05"/>
    <s v="2/033439"/>
    <d v="2022-01-24T00:00:00"/>
    <s v="12:47"/>
    <s v="1/038495"/>
    <s v="SUEZ JML020"/>
    <s v="01"/>
    <s v="21"/>
    <s v="SUEZJML020"/>
    <s v="0"/>
    <s v="0"/>
    <x v="2"/>
    <x v="3"/>
    <s v="EJ-894-PB"/>
    <s v="SANS OBJET"/>
    <s v="SANS OBJET"/>
    <n v="17540"/>
    <n v="14940"/>
    <n v="2600"/>
    <s v="D"/>
    <n v="2"/>
    <s v="CENTRE DE TRI CS"/>
    <s v="POLY-VALOR"/>
    <s v="BOULEVARD DE LA BOUVINERIE"/>
    <s v="49124 SAINT-BARTHELEMY D'ANJOU"/>
    <n v="83627"/>
    <n v="4"/>
    <x v="0"/>
    <n v="2.6"/>
    <d v="1899-12-30T00:18:00"/>
    <x v="1"/>
  </r>
  <r>
    <n v="169800"/>
    <d v="2022-01-24T00:00:00"/>
    <s v="14:47"/>
    <s v="2/033444"/>
    <d v="2022-01-24T00:00:00"/>
    <s v="10:56"/>
    <s v="1/038475"/>
    <s v="ALLIANCE14"/>
    <s v="90"/>
    <s v="75"/>
    <s v="ALLIANCE14"/>
    <s v="21"/>
    <s v="0"/>
    <x v="4"/>
    <x v="8"/>
    <s v="FY 969 XP"/>
    <s v="PEHD PP ENVIRONNEMENT(48)"/>
    <s v="SANS OBJET"/>
    <n v="17060"/>
    <n v="34300"/>
    <n v="17240"/>
    <s v="D"/>
    <n v="2"/>
    <s v="CENTRE DE TRI CS"/>
    <s v="POLY-VALOR"/>
    <s v="BOULEVARD DE LA BOUVINERIE"/>
    <s v="49124 SAINT-BARTHELEMY D'ANJOU"/>
    <n v="0"/>
    <n v="4"/>
    <x v="0"/>
    <n v="17.239999999999998"/>
    <d v="1899-12-30T03:51:00"/>
    <x v="2"/>
  </r>
  <r>
    <n v="170309"/>
    <d v="2022-01-24T00:00:00"/>
    <s v="14:56"/>
    <s v="0"/>
    <d v="2022-01-24T00:00:00"/>
    <s v="14:56"/>
    <s v="0"/>
    <s v="DERICHE"/>
    <s v="75"/>
    <s v="86"/>
    <s v="DERICHE"/>
    <s v="52"/>
    <s v="0"/>
    <x v="6"/>
    <x v="17"/>
    <s v="BR 844 SD"/>
    <s v="GROS REFUS QDT SUEZ (49)"/>
    <s v="SANS OBJET"/>
    <n v="18640"/>
    <n v="15250"/>
    <n v="3390"/>
    <s v="X"/>
    <n v="2"/>
    <s v="CENTRE DE TRI CS"/>
    <s v="POLY-VALOR"/>
    <s v="BOULEVARD DE LA BOUVINERIE"/>
    <s v="49124 SAINT-BARTHELEMY D'ANJOU"/>
    <n v="0"/>
    <n v="4"/>
    <x v="0"/>
    <n v="3.39"/>
    <d v="1899-12-30T00:00:00"/>
    <x v="2"/>
  </r>
  <r>
    <n v="169802"/>
    <d v="2022-01-24T00:00:00"/>
    <s v="14:59"/>
    <s v="2/033445"/>
    <d v="2022-01-24T00:00:00"/>
    <s v="14:35"/>
    <s v="1/038501"/>
    <s v="VP 3217 PAV ALM"/>
    <s v="01"/>
    <s v="22"/>
    <s v="VP 3217"/>
    <s v="0"/>
    <s v="0"/>
    <x v="2"/>
    <x v="2"/>
    <s v="FM-486-CX"/>
    <s v="SANS OBJET"/>
    <s v="SANS OBJET"/>
    <n v="20160"/>
    <n v="18400"/>
    <n v="1760"/>
    <s v="D"/>
    <n v="2"/>
    <s v="CENTRE DE TRI CS"/>
    <s v="POLY-VALOR"/>
    <s v="BOULEVARD DE LA BOUVINERIE"/>
    <s v="49124 SAINT-BARTHELEMY D'ANJOU"/>
    <n v="73517"/>
    <n v="4"/>
    <x v="0"/>
    <n v="1.76"/>
    <d v="1899-12-30T00:24:00"/>
    <x v="1"/>
  </r>
  <r>
    <n v="170311"/>
    <d v="2022-01-24T00:00:00"/>
    <s v="15:29"/>
    <s v="0"/>
    <d v="2022-01-24T00:00:00"/>
    <s v="15:29"/>
    <s v="0"/>
    <s v="DERI"/>
    <s v="75"/>
    <s v="86"/>
    <s v="DERICHE"/>
    <s v="52"/>
    <s v="0"/>
    <x v="6"/>
    <x v="17"/>
    <s v="BR 844 SD"/>
    <s v="GROS REFUS QDT SUEZ (49)"/>
    <s v="SANS OBJET"/>
    <n v="17080"/>
    <n v="13760"/>
    <n v="3320"/>
    <s v="X"/>
    <n v="2"/>
    <s v="CENTRE DE TRI CS"/>
    <s v="POLY-VALOR"/>
    <s v="BOULEVARD DE LA BOUVINERIE"/>
    <s v="49124 SAINT-BARTHELEMY D'ANJOU"/>
    <n v="0"/>
    <n v="4"/>
    <x v="0"/>
    <n v="3.32"/>
    <d v="1899-12-30T00:00:00"/>
    <x v="2"/>
  </r>
  <r>
    <n v="169807"/>
    <d v="2022-01-24T00:00:00"/>
    <s v="15:41"/>
    <s v="0"/>
    <d v="2022-01-24T00:00:00"/>
    <s v="15:41"/>
    <s v="0"/>
    <s v="CCBV 10"/>
    <s v="35"/>
    <s v="36"/>
    <s v="CC BV 10"/>
    <s v="0"/>
    <s v="0"/>
    <x v="3"/>
    <x v="5"/>
    <s v="FZ-961-WC"/>
    <s v="SANS OBJET"/>
    <s v="SANS OBJET"/>
    <n v="18640"/>
    <n v="17680"/>
    <n v="960"/>
    <s v="X"/>
    <n v="2"/>
    <s v="CENTRE DE TRI CS"/>
    <s v="POLY-VALOR"/>
    <s v="BOULEVARD DE LA BOUVINERIE"/>
    <s v="49124 SAINT-BARTHELEMY D'ANJOU"/>
    <n v="0"/>
    <n v="4"/>
    <x v="0"/>
    <n v="0.96"/>
    <d v="1899-12-30T00:00:00"/>
    <x v="3"/>
  </r>
  <r>
    <n v="169808"/>
    <d v="2022-01-24T00:00:00"/>
    <s v="15:52"/>
    <s v="1/038504"/>
    <d v="2022-01-24T00:00:00"/>
    <s v="11:37"/>
    <s v="2/033429"/>
    <s v="BT 54"/>
    <s v="01"/>
    <s v="85"/>
    <s v="BT 54"/>
    <s v="1"/>
    <s v="0"/>
    <x v="2"/>
    <x v="4"/>
    <s v="FD-859-RH"/>
    <s v="BOUYER LEROUX"/>
    <s v="SANS OBJET"/>
    <n v="35200"/>
    <n v="22940"/>
    <n v="12260"/>
    <s v="D"/>
    <n v="2"/>
    <s v="CENTRE DE TRI CS"/>
    <s v="POLY-VALOR"/>
    <s v="BOULEVARD DE LA BOUVINERIE"/>
    <s v="49124 SAINT-BARTHELEMY D'ANJOU"/>
    <n v="0"/>
    <n v="4"/>
    <x v="0"/>
    <n v="12.26"/>
    <d v="1899-12-30T04:15:00"/>
    <x v="2"/>
  </r>
  <r>
    <n v="169809"/>
    <d v="2022-01-24T00:00:00"/>
    <s v="15:55"/>
    <s v="2/033449"/>
    <d v="2022-01-24T00:00:00"/>
    <s v="11:13"/>
    <s v="1/038484"/>
    <s v="COQUELLE 6"/>
    <s v="90"/>
    <s v="70"/>
    <s v="COQUELLE 6"/>
    <s v="4"/>
    <s v="0"/>
    <x v="4"/>
    <x v="7"/>
    <s v="EJ 318 FS"/>
    <s v="1.11 - NORSKE GOLBEY (F)"/>
    <s v="SANS OBJET"/>
    <n v="15400"/>
    <n v="34420"/>
    <n v="19020"/>
    <s v="D"/>
    <n v="2"/>
    <s v="CENTRE DE TRI CS"/>
    <s v="POLY-VALOR"/>
    <s v="BOULEVARD DE LA BOUVINERIE"/>
    <s v="49124 SAINT-BARTHELEMY D'ANJOU"/>
    <n v="0"/>
    <n v="4"/>
    <x v="0"/>
    <n v="19.02"/>
    <d v="1899-12-30T04:42:00"/>
    <x v="2"/>
  </r>
  <r>
    <n v="169810"/>
    <d v="2022-01-24T00:00:00"/>
    <s v="16:12"/>
    <s v="2/033450"/>
    <d v="2022-01-24T00:00:00"/>
    <s v="15:58"/>
    <s v="1/038505"/>
    <s v="VP 3161 PAV ALM"/>
    <s v="01"/>
    <s v="22"/>
    <s v="VP 3161"/>
    <s v="0"/>
    <s v="0"/>
    <x v="2"/>
    <x v="2"/>
    <s v="AZ-825-SD"/>
    <s v="SANS OBJET"/>
    <s v="SANS OBJET"/>
    <n v="20300"/>
    <n v="18700"/>
    <n v="1600"/>
    <s v="D"/>
    <n v="2"/>
    <s v="CENTRE DE TRI CS"/>
    <s v="POLY-VALOR"/>
    <s v="BOULEVARD DE LA BOUVINERIE"/>
    <s v="49124 SAINT-BARTHELEMY D'ANJOU"/>
    <n v="83638"/>
    <n v="4"/>
    <x v="0"/>
    <n v="1.6"/>
    <d v="1899-12-30T00:14:00"/>
    <x v="1"/>
  </r>
  <r>
    <n v="169812"/>
    <d v="2022-01-24T00:00:00"/>
    <s v="16:25"/>
    <s v="2/033451"/>
    <d v="2022-01-24T00:00:00"/>
    <s v="16:11"/>
    <s v="1/038507"/>
    <s v="ALM 139"/>
    <s v="01"/>
    <s v="20"/>
    <s v="ALM 139"/>
    <s v="0"/>
    <s v="0"/>
    <x v="2"/>
    <x v="14"/>
    <s v="BT-058-FT"/>
    <s v="SANS OBJET"/>
    <s v="SANS OBJET"/>
    <n v="11340"/>
    <n v="10800"/>
    <n v="540"/>
    <s v="D"/>
    <n v="2"/>
    <s v="CENTRE DE TRI CS"/>
    <s v="POLY-VALOR"/>
    <s v="BOULEVARD DE LA BOUVINERIE"/>
    <s v="49124 SAINT-BARTHELEMY D'ANJOU"/>
    <n v="59085"/>
    <n v="4"/>
    <x v="0"/>
    <n v="0.54"/>
    <d v="1899-12-30T00:14:00"/>
    <x v="1"/>
  </r>
  <r>
    <n v="169813"/>
    <d v="2022-01-24T00:00:00"/>
    <s v="16:27"/>
    <s v="2/033452"/>
    <d v="2022-01-24T00:00:00"/>
    <s v="16:10"/>
    <s v="1/038506"/>
    <s v="VP 3769 PAV ALM"/>
    <s v="01"/>
    <s v="22"/>
    <s v="VP 3769"/>
    <s v="0"/>
    <s v="0"/>
    <x v="2"/>
    <x v="2"/>
    <s v="FC-210-YQ"/>
    <s v="SANS OBJET"/>
    <s v="SANS OBJET"/>
    <n v="20520"/>
    <n v="17120"/>
    <n v="3400"/>
    <s v="D"/>
    <n v="2"/>
    <s v="CENTRE DE TRI CS"/>
    <s v="POLY-VALOR"/>
    <s v="BOULEVARD DE LA BOUVINERIE"/>
    <s v="49124 SAINT-BARTHELEMY D'ANJOU"/>
    <n v="95031"/>
    <n v="4"/>
    <x v="0"/>
    <n v="3.4"/>
    <d v="1899-12-30T00:17:00"/>
    <x v="1"/>
  </r>
  <r>
    <n v="169814"/>
    <d v="2022-01-24T00:00:00"/>
    <s v="16:34"/>
    <s v="2/033453"/>
    <d v="2022-01-24T00:00:00"/>
    <s v="16:17"/>
    <s v="1/038508"/>
    <s v="VP 3217 PAV ALM"/>
    <s v="01"/>
    <s v="22"/>
    <s v="VP 3217"/>
    <s v="0"/>
    <s v="0"/>
    <x v="2"/>
    <x v="2"/>
    <s v="FM-486-CX"/>
    <s v="SANS OBJET"/>
    <s v="SANS OBJET"/>
    <n v="19400"/>
    <n v="18400"/>
    <n v="1000"/>
    <s v="D"/>
    <n v="2"/>
    <s v="CENTRE DE TRI CS"/>
    <s v="POLY-VALOR"/>
    <s v="BOULEVARD DE LA BOUVINERIE"/>
    <s v="49124 SAINT-BARTHELEMY D'ANJOU"/>
    <n v="73517"/>
    <n v="4"/>
    <x v="0"/>
    <n v="1"/>
    <d v="1899-12-30T00:17:00"/>
    <x v="1"/>
  </r>
  <r>
    <n v="169817"/>
    <d v="2022-01-24T00:00:00"/>
    <s v="16:50"/>
    <s v="2/033455"/>
    <d v="2022-01-24T00:00:00"/>
    <s v="11:40"/>
    <s v="1/038489"/>
    <s v="ALLIANCE 2"/>
    <s v="01"/>
    <s v="74"/>
    <s v="ALLIANCE 2"/>
    <s v="22"/>
    <s v="0"/>
    <x v="2"/>
    <x v="11"/>
    <s v="FY 554 SA"/>
    <s v="PET-C WELLMAN VERDUN (55-FR)"/>
    <s v="SANS OBJET"/>
    <n v="17140"/>
    <n v="31560"/>
    <n v="14420"/>
    <s v="D"/>
    <n v="2"/>
    <s v="CENTRE DE TRI CS"/>
    <s v="POLY-VALOR"/>
    <s v="BOULEVARD DE LA BOUVINERIE"/>
    <s v="49124 SAINT-BARTHELEMY D'ANJOU"/>
    <n v="0"/>
    <n v="4"/>
    <x v="0"/>
    <n v="14.42"/>
    <d v="1899-12-30T05:10:00"/>
    <x v="2"/>
  </r>
  <r>
    <n v="169823"/>
    <d v="2022-01-24T00:00:00"/>
    <s v="17:32"/>
    <s v="2/033460"/>
    <d v="2022-01-24T00:00:00"/>
    <s v="12:29"/>
    <s v="1/038494"/>
    <s v="SNN 4"/>
    <s v="01"/>
    <s v="72"/>
    <s v="SNN 4"/>
    <s v="6"/>
    <s v="0"/>
    <x v="2"/>
    <x v="13"/>
    <s v="EE 252 GJ"/>
    <s v="CARTONS SMURFIT SAILLAT (87-F)"/>
    <s v="SANS OBJET"/>
    <n v="14900"/>
    <n v="40100"/>
    <n v="25200"/>
    <s v="D"/>
    <n v="2"/>
    <s v="CENTRE DE TRI CS"/>
    <s v="POLY-VALOR"/>
    <s v="BOULEVARD DE LA BOUVINERIE"/>
    <s v="49124 SAINT-BARTHELEMY D'ANJOU"/>
    <n v="0"/>
    <n v="4"/>
    <x v="0"/>
    <n v="25.2"/>
    <d v="1899-12-30T05:03:00"/>
    <x v="2"/>
  </r>
  <r>
    <n v="169830"/>
    <d v="2022-01-24T00:00:00"/>
    <s v="18:09"/>
    <s v="2/033467"/>
    <d v="2022-01-24T00:00:00"/>
    <s v="18:03"/>
    <s v="1/038523"/>
    <s v="SUEZ NMP520"/>
    <s v="01"/>
    <s v="21"/>
    <s v="SUEZNMP520"/>
    <s v="0"/>
    <s v="0"/>
    <x v="2"/>
    <x v="3"/>
    <s v="CX-610-YK"/>
    <s v="SANS OBJET"/>
    <s v="SANS OBJET"/>
    <n v="14400"/>
    <n v="11660"/>
    <n v="2740"/>
    <s v="D"/>
    <n v="2"/>
    <s v="CENTRE DE TRI CS"/>
    <s v="POLY-VALOR"/>
    <s v="BOULEVARD DE LA BOUVINERIE"/>
    <s v="49124 SAINT-BARTHELEMY D'ANJOU"/>
    <n v="83621"/>
    <n v="4"/>
    <x v="0"/>
    <n v="2.74"/>
    <d v="1899-12-30T00:06:00"/>
    <x v="1"/>
  </r>
  <r>
    <n v="169831"/>
    <d v="2022-01-24T00:00:00"/>
    <s v="18:20"/>
    <s v="2/033468"/>
    <d v="2022-01-24T00:00:00"/>
    <s v="18:10"/>
    <s v="1/038524"/>
    <s v="SUEZ JML019"/>
    <s v="01"/>
    <s v="21"/>
    <s v="SUEZJML019"/>
    <s v="0"/>
    <s v="0"/>
    <x v="2"/>
    <x v="3"/>
    <s v="EJ-503-DK"/>
    <s v="SANS OBJET"/>
    <s v="SANS OBJET"/>
    <n v="17940"/>
    <n v="14820"/>
    <n v="3120"/>
    <s v="D"/>
    <n v="2"/>
    <s v="CENTRE DE TRI CS"/>
    <s v="POLY-VALOR"/>
    <s v="BOULEVARD DE LA BOUVINERIE"/>
    <s v="49124 SAINT-BARTHELEMY D'ANJOU"/>
    <n v="83628"/>
    <n v="4"/>
    <x v="0"/>
    <n v="3.12"/>
    <d v="1899-12-30T00:10:00"/>
    <x v="1"/>
  </r>
  <r>
    <n v="169833"/>
    <d v="2022-01-24T00:00:00"/>
    <s v="18:36"/>
    <s v="2/033470"/>
    <d v="2022-01-24T00:00:00"/>
    <s v="16:39"/>
    <s v="1/038512"/>
    <s v="IZARET 3"/>
    <s v="01"/>
    <s v="72"/>
    <s v="IZARET 3"/>
    <s v="6"/>
    <s v="0"/>
    <x v="2"/>
    <x v="13"/>
    <s v="EQ-380-QQ"/>
    <s v="CARTONS SMURFIT SAILLAT (87-F)"/>
    <s v="SANS OBJET"/>
    <n v="14760"/>
    <n v="41320"/>
    <n v="26560"/>
    <s v="D"/>
    <n v="2"/>
    <s v="CENTRE DE TRI CS"/>
    <s v="POLY-VALOR"/>
    <s v="BOULEVARD DE LA BOUVINERIE"/>
    <s v="49124 SAINT-BARTHELEMY D'ANJOU"/>
    <n v="0"/>
    <n v="4"/>
    <x v="0"/>
    <n v="26.56"/>
    <d v="1899-12-30T01:57:00"/>
    <x v="2"/>
  </r>
  <r>
    <n v="169848"/>
    <d v="2022-01-25T00:00:00"/>
    <s v="07:08"/>
    <s v="2/033483"/>
    <d v="2022-01-25T00:00:00"/>
    <s v="06:52"/>
    <s v="2/033482"/>
    <s v="SEMAE 1"/>
    <s v="40"/>
    <s v="40"/>
    <s v="SEMAE 01"/>
    <s v="0"/>
    <s v="1"/>
    <x v="0"/>
    <x v="0"/>
    <s v="AS-759-HW"/>
    <s v="SANS OBJET"/>
    <s v="DOUE LA FONTAINE"/>
    <n v="16280"/>
    <n v="13400"/>
    <n v="2880"/>
    <s v="D"/>
    <n v="2"/>
    <s v="CENTRE DE TRI CS"/>
    <s v="POLY-VALOR"/>
    <s v="BOULEVARD DE LA BOUVINERIE"/>
    <s v="49124 SAINT-BARTHELEMY D'ANJOU"/>
    <n v="0"/>
    <n v="4"/>
    <x v="0"/>
    <n v="2.88"/>
    <d v="1899-12-30T00:16:00"/>
    <x v="0"/>
  </r>
  <r>
    <n v="169855"/>
    <d v="2022-01-25T00:00:00"/>
    <s v="07:37"/>
    <s v="2/033487"/>
    <d v="2022-01-25T00:00:00"/>
    <s v="07:19"/>
    <s v="2/033484"/>
    <s v="SEMAE 1"/>
    <s v="40"/>
    <s v="40"/>
    <s v="SEMAE 01"/>
    <s v="0"/>
    <s v="0"/>
    <x v="0"/>
    <x v="0"/>
    <s v="AS-759-HW"/>
    <s v="SANS OBJET"/>
    <s v="SANS OBJET"/>
    <n v="16340"/>
    <n v="13180"/>
    <n v="3160"/>
    <s v="D"/>
    <n v="2"/>
    <s v="CENTRE DE TRI CS"/>
    <s v="POLY-VALOR"/>
    <s v="BOULEVARD DE LA BOUVINERIE"/>
    <s v="49124 SAINT-BARTHELEMY D'ANJOU"/>
    <n v="0"/>
    <n v="4"/>
    <x v="0"/>
    <n v="3.16"/>
    <d v="1899-12-30T00:18:00"/>
    <x v="0"/>
  </r>
  <r>
    <n v="169859"/>
    <d v="2022-01-25T00:00:00"/>
    <s v="07:56"/>
    <s v="2/033491"/>
    <d v="2022-01-25T00:00:00"/>
    <s v="07:18"/>
    <s v="1/038537"/>
    <s v="SMIPE 2"/>
    <s v="60"/>
    <s v="60"/>
    <s v="SMIPE 02"/>
    <s v="0"/>
    <s v="0"/>
    <x v="1"/>
    <x v="1"/>
    <s v="EH-383-DC"/>
    <s v="SANS OBJET"/>
    <s v="SANS OBJET"/>
    <n v="29440"/>
    <n v="22360"/>
    <n v="7080"/>
    <s v="D"/>
    <n v="2"/>
    <s v="CENTRE DE TRI CS"/>
    <s v="POLY-VALOR"/>
    <s v="BOULEVARD DE LA BOUVINERIE"/>
    <s v="49124 SAINT-BARTHELEMY D'ANJOU"/>
    <n v="0"/>
    <n v="4"/>
    <x v="0"/>
    <n v="7.08"/>
    <d v="1899-12-30T00:38:00"/>
    <x v="0"/>
  </r>
  <r>
    <n v="169860"/>
    <d v="2022-01-25T00:00:00"/>
    <s v="08:40"/>
    <s v="2/033493"/>
    <d v="2022-01-25T00:00:00"/>
    <s v="08:14"/>
    <s v="1/038542"/>
    <s v="SEMAE 5"/>
    <s v="90"/>
    <s v="90"/>
    <s v="SEMAE 05"/>
    <s v="0"/>
    <s v="1"/>
    <x v="4"/>
    <x v="6"/>
    <s v="EK-656-JS"/>
    <s v="SANS OBJET"/>
    <s v="DOUE LA FONTAINE"/>
    <n v="24860"/>
    <n v="18180"/>
    <n v="6680"/>
    <s v="D"/>
    <n v="2"/>
    <s v="CENTRE DE TRI CS"/>
    <s v="POLY-VALOR"/>
    <s v="BOULEVARD DE LA BOUVINERIE"/>
    <s v="49124 SAINT-BARTHELEMY D'ANJOU"/>
    <n v="0"/>
    <n v="4"/>
    <x v="0"/>
    <n v="6.68"/>
    <d v="1899-12-30T00:26:00"/>
    <x v="0"/>
  </r>
  <r>
    <n v="169870"/>
    <d v="2022-01-25T00:00:00"/>
    <s v="09:27"/>
    <s v="2/033503"/>
    <d v="2022-01-25T00:00:00"/>
    <s v="08:21"/>
    <s v="1/038544"/>
    <s v="MAUFFREY 15"/>
    <s v="75"/>
    <s v="98"/>
    <s v="MAUFFREY15"/>
    <s v="33"/>
    <s v="0"/>
    <x v="6"/>
    <x v="22"/>
    <s v="BR 075 FR"/>
    <s v="CDT ECOSPHERE (50)"/>
    <s v="SANS OBJET"/>
    <n v="18300"/>
    <n v="27860"/>
    <n v="9560"/>
    <s v="D"/>
    <n v="2"/>
    <s v="CENTRE DE TRI CS"/>
    <s v="POLY-VALOR"/>
    <s v="BOULEVARD DE LA BOUVINERIE"/>
    <s v="49124 SAINT-BARTHELEMY D'ANJOU"/>
    <n v="0"/>
    <n v="4"/>
    <x v="0"/>
    <n v="9.56"/>
    <d v="1899-12-30T01:06:00"/>
    <x v="2"/>
  </r>
  <r>
    <n v="169871"/>
    <d v="2022-01-25T00:00:00"/>
    <s v="09:28"/>
    <s v="2/033504"/>
    <d v="2022-01-25T00:00:00"/>
    <s v="09:18"/>
    <s v="1/038554"/>
    <s v="CC BV 09"/>
    <s v="35"/>
    <s v="35"/>
    <s v="CC BV 09"/>
    <s v="0"/>
    <s v="0"/>
    <x v="3"/>
    <x v="15"/>
    <s v="FX-848-CF"/>
    <s v="SANS OBJET"/>
    <s v="SANS OBJET"/>
    <n v="15580"/>
    <n v="12880"/>
    <n v="2700"/>
    <s v="D"/>
    <n v="2"/>
    <s v="CENTRE DE TRI CS"/>
    <s v="POLY-VALOR"/>
    <s v="BOULEVARD DE LA BOUVINERIE"/>
    <s v="49124 SAINT-BARTHELEMY D'ANJOU"/>
    <n v="0"/>
    <n v="4"/>
    <x v="0"/>
    <n v="2.7"/>
    <d v="1899-12-30T00:10:00"/>
    <x v="1"/>
  </r>
  <r>
    <n v="169872"/>
    <d v="2022-01-25T00:00:00"/>
    <s v="09:34"/>
    <s v="2/033505"/>
    <d v="2022-01-25T00:00:00"/>
    <s v="09:19"/>
    <s v="1/038555"/>
    <s v="SUEZ NMP520"/>
    <s v="01"/>
    <s v="21"/>
    <s v="SUEZNMP520"/>
    <s v="0"/>
    <s v="0"/>
    <x v="2"/>
    <x v="3"/>
    <s v="CX-610-YK"/>
    <s v="SANS OBJET"/>
    <s v="SANS OBJET"/>
    <n v="13960"/>
    <n v="11720"/>
    <n v="2240"/>
    <s v="D"/>
    <n v="2"/>
    <s v="CENTRE DE TRI CS"/>
    <s v="POLY-VALOR"/>
    <s v="BOULEVARD DE LA BOUVINERIE"/>
    <s v="49124 SAINT-BARTHELEMY D'ANJOU"/>
    <n v="83621"/>
    <n v="4"/>
    <x v="0"/>
    <n v="2.2400000000000002"/>
    <d v="1899-12-30T00:15:00"/>
    <x v="1"/>
  </r>
  <r>
    <n v="169873"/>
    <d v="2022-01-25T00:00:00"/>
    <s v="09:44"/>
    <s v="2/033506"/>
    <d v="2022-01-25T00:00:00"/>
    <s v="09:26"/>
    <s v="1/038557"/>
    <s v="VP 3217 PAV ALM"/>
    <s v="01"/>
    <s v="22"/>
    <s v="VP 3217"/>
    <s v="0"/>
    <s v="0"/>
    <x v="2"/>
    <x v="2"/>
    <s v="FM-486-CX"/>
    <s v="SANS OBJET"/>
    <s v="SANS OBJET"/>
    <n v="20700"/>
    <n v="18420"/>
    <n v="2280"/>
    <s v="D"/>
    <n v="2"/>
    <s v="CENTRE DE TRI CS"/>
    <s v="POLY-VALOR"/>
    <s v="BOULEVARD DE LA BOUVINERIE"/>
    <s v="49124 SAINT-BARTHELEMY D'ANJOU"/>
    <n v="73517"/>
    <n v="4"/>
    <x v="0"/>
    <n v="2.2799999999999998"/>
    <d v="1899-12-30T00:18:00"/>
    <x v="1"/>
  </r>
  <r>
    <n v="169876"/>
    <d v="2022-01-25T00:00:00"/>
    <s v="10:15"/>
    <s v="2/033509"/>
    <d v="2022-01-25T00:00:00"/>
    <s v="09:24"/>
    <s v="1/038556"/>
    <s v="PAPREC 03"/>
    <s v="90"/>
    <s v="90"/>
    <s v="PAPREC 03"/>
    <s v="0"/>
    <s v="3"/>
    <x v="4"/>
    <x v="6"/>
    <s v="BP-654-BP"/>
    <s v="SANS OBJET"/>
    <s v="SEGRE-EN-ANJOU"/>
    <n v="31680"/>
    <n v="22920"/>
    <n v="8760"/>
    <s v="D"/>
    <n v="2"/>
    <s v="CENTRE DE TRI CS"/>
    <s v="POLY-VALOR"/>
    <s v="BOULEVARD DE LA BOUVINERIE"/>
    <s v="49124 SAINT-BARTHELEMY D'ANJOU"/>
    <n v="0"/>
    <n v="4"/>
    <x v="0"/>
    <n v="8.76"/>
    <d v="1899-12-30T00:51:00"/>
    <x v="0"/>
  </r>
  <r>
    <n v="169880"/>
    <d v="2022-01-25T00:00:00"/>
    <s v="10:44"/>
    <s v="2/033513"/>
    <d v="2022-01-25T00:00:00"/>
    <s v="09:00"/>
    <s v="1/038552"/>
    <s v="GIOCAMIN1"/>
    <s v="90"/>
    <s v="78"/>
    <s v="GIACOMIN 1"/>
    <s v="01"/>
    <s v="0"/>
    <x v="4"/>
    <x v="12"/>
    <s v="FH 402 PP"/>
    <s v="ACIERS ZAROGOZA ESPAGNE 50"/>
    <s v="SANS OBJET"/>
    <n v="15340"/>
    <n v="39980"/>
    <n v="24640"/>
    <s v="D"/>
    <n v="2"/>
    <s v="CENTRE DE TRI CS"/>
    <s v="POLY-VALOR"/>
    <s v="BOULEVARD DE LA BOUVINERIE"/>
    <s v="49124 SAINT-BARTHELEMY D'ANJOU"/>
    <n v="0"/>
    <n v="4"/>
    <x v="0"/>
    <n v="24.64"/>
    <d v="1899-12-30T01:44:00"/>
    <x v="2"/>
  </r>
  <r>
    <n v="169885"/>
    <d v="2022-01-25T00:00:00"/>
    <s v="10:57"/>
    <s v="1/038570"/>
    <d v="2022-01-25T00:00:00"/>
    <s v="08:30"/>
    <s v="2/033492"/>
    <s v="SEMAE 1"/>
    <s v="35"/>
    <s v="85"/>
    <s v="SEMAE 01"/>
    <s v="2"/>
    <s v="0"/>
    <x v="3"/>
    <x v="4"/>
    <s v="AS-759-HW"/>
    <s v="SAVED"/>
    <s v="SANS OBJET"/>
    <n v="37540"/>
    <n v="22260"/>
    <n v="15280"/>
    <s v="D"/>
    <n v="2"/>
    <s v="CENTRE DE TRI CS"/>
    <s v="POLY-VALOR"/>
    <s v="BOULEVARD DE LA BOUVINERIE"/>
    <s v="49124 SAINT-BARTHELEMY D'ANJOU"/>
    <n v="0"/>
    <n v="4"/>
    <x v="0"/>
    <n v="15.28"/>
    <d v="1899-12-30T02:27:00"/>
    <x v="2"/>
  </r>
  <r>
    <n v="169887"/>
    <d v="2022-01-25T00:00:00"/>
    <s v="11:01"/>
    <s v="2/033519"/>
    <d v="2022-01-25T00:00:00"/>
    <s v="10:45"/>
    <s v="1/038566"/>
    <s v="VP 3769 PAV ALM"/>
    <s v="01"/>
    <s v="22"/>
    <s v="VP 3769"/>
    <s v="0"/>
    <s v="0"/>
    <x v="2"/>
    <x v="2"/>
    <s v="FC-210-YQ"/>
    <s v="SANS OBJET"/>
    <s v="SANS OBJET"/>
    <n v="19880"/>
    <n v="17240"/>
    <n v="2640"/>
    <s v="D"/>
    <n v="2"/>
    <s v="CENTRE DE TRI CS"/>
    <s v="POLY-VALOR"/>
    <s v="BOULEVARD DE LA BOUVINERIE"/>
    <s v="49124 SAINT-BARTHELEMY D'ANJOU"/>
    <n v="95031"/>
    <n v="4"/>
    <x v="0"/>
    <n v="2.64"/>
    <d v="1899-12-30T00:16:00"/>
    <x v="1"/>
  </r>
  <r>
    <n v="169891"/>
    <d v="2022-01-25T00:00:00"/>
    <s v="11:14"/>
    <s v="2/033523"/>
    <d v="2022-01-25T00:00:00"/>
    <s v="11:03"/>
    <s v="1/038573"/>
    <s v="SUEZ JML024"/>
    <s v="01"/>
    <s v="21"/>
    <s v="SUEZJML024"/>
    <s v="0"/>
    <s v="0"/>
    <x v="2"/>
    <x v="3"/>
    <s v="EL-322-KS"/>
    <s v="SANS OBJET"/>
    <s v="SANS OBJET"/>
    <n v="19720"/>
    <n v="15160"/>
    <n v="4560"/>
    <s v="D"/>
    <n v="2"/>
    <s v="CENTRE DE TRI CS"/>
    <s v="POLY-VALOR"/>
    <s v="BOULEVARD DE LA BOUVINERIE"/>
    <s v="49124 SAINT-BARTHELEMY D'ANJOU"/>
    <n v="83625"/>
    <n v="4"/>
    <x v="0"/>
    <n v="4.5599999999999996"/>
    <d v="1899-12-30T00:11:00"/>
    <x v="1"/>
  </r>
  <r>
    <n v="169894"/>
    <d v="2022-01-25T00:00:00"/>
    <s v="11:23"/>
    <s v="2/033526"/>
    <d v="2022-01-25T00:00:00"/>
    <s v="11:07"/>
    <s v="1/038575"/>
    <s v="SUEZ JML019"/>
    <s v="01"/>
    <s v="21"/>
    <s v="SUEZJML019"/>
    <s v="0"/>
    <s v="0"/>
    <x v="2"/>
    <x v="3"/>
    <s v="EJ-503-DK"/>
    <s v="SANS OBJET"/>
    <s v="SANS OBJET"/>
    <n v="17920"/>
    <n v="14740"/>
    <n v="3180"/>
    <s v="D"/>
    <n v="2"/>
    <s v="CENTRE DE TRI CS"/>
    <s v="POLY-VALOR"/>
    <s v="BOULEVARD DE LA BOUVINERIE"/>
    <s v="49124 SAINT-BARTHELEMY D'ANJOU"/>
    <n v="83628"/>
    <n v="4"/>
    <x v="0"/>
    <n v="3.18"/>
    <d v="1899-12-30T00:16:00"/>
    <x v="1"/>
  </r>
  <r>
    <n v="169895"/>
    <d v="2022-01-25T00:00:00"/>
    <s v="11:31"/>
    <s v="2/033527"/>
    <d v="2022-01-25T00:00:00"/>
    <s v="11:17"/>
    <s v="1/038578"/>
    <s v="SUEZ JML021"/>
    <s v="01"/>
    <s v="21"/>
    <s v="SUEZJML021"/>
    <s v="0"/>
    <s v="0"/>
    <x v="2"/>
    <x v="3"/>
    <s v="EK-186-EM"/>
    <s v="SANS OBJET"/>
    <s v="SANS OBJET"/>
    <n v="17820"/>
    <n v="12820"/>
    <n v="5000"/>
    <s v="D"/>
    <n v="2"/>
    <s v="CENTRE DE TRI CS"/>
    <s v="POLY-VALOR"/>
    <s v="BOULEVARD DE LA BOUVINERIE"/>
    <s v="49124 SAINT-BARTHELEMY D'ANJOU"/>
    <n v="64487"/>
    <n v="4"/>
    <x v="0"/>
    <n v="5"/>
    <d v="1899-12-30T00:14:00"/>
    <x v="1"/>
  </r>
  <r>
    <n v="169896"/>
    <d v="2022-01-25T00:00:00"/>
    <s v="11:34"/>
    <s v="2/033528"/>
    <d v="2022-01-25T00:00:00"/>
    <s v="11:06"/>
    <s v="1/038574"/>
    <s v="SEMAE 4"/>
    <s v="90"/>
    <s v="91"/>
    <s v="SEMAE 04"/>
    <s v="0"/>
    <s v="4"/>
    <x v="4"/>
    <x v="9"/>
    <s v="DE-983-WC"/>
    <s v="SANS OBJET"/>
    <s v="TIERCE"/>
    <n v="26100"/>
    <n v="17880"/>
    <n v="8220"/>
    <s v="D"/>
    <n v="2"/>
    <s v="CENTRE DE TRI CS"/>
    <s v="POLY-VALOR"/>
    <s v="BOULEVARD DE LA BOUVINERIE"/>
    <s v="49124 SAINT-BARTHELEMY D'ANJOU"/>
    <n v="0"/>
    <n v="4"/>
    <x v="0"/>
    <n v="8.2200000000000006"/>
    <d v="1899-12-30T00:28:00"/>
    <x v="1"/>
  </r>
  <r>
    <n v="169899"/>
    <d v="2022-01-25T00:00:00"/>
    <s v="12:05"/>
    <s v="2/033531"/>
    <d v="2022-01-25T00:00:00"/>
    <s v="11:52"/>
    <s v="1/038583"/>
    <s v="VP 3161 PAV ALM"/>
    <s v="01"/>
    <s v="22"/>
    <s v="VP 3161"/>
    <s v="0"/>
    <s v="0"/>
    <x v="2"/>
    <x v="2"/>
    <s v="AZ-825-SD"/>
    <s v="SANS OBJET"/>
    <s v="SANS OBJET"/>
    <n v="20120"/>
    <n v="18740"/>
    <n v="1380"/>
    <s v="D"/>
    <n v="2"/>
    <s v="CENTRE DE TRI CS"/>
    <s v="POLY-VALOR"/>
    <s v="BOULEVARD DE LA BOUVINERIE"/>
    <s v="49124 SAINT-BARTHELEMY D'ANJOU"/>
    <n v="83638"/>
    <n v="4"/>
    <x v="0"/>
    <n v="1.38"/>
    <d v="1899-12-30T00:13:00"/>
    <x v="1"/>
  </r>
  <r>
    <n v="169902"/>
    <d v="2022-01-25T00:00:00"/>
    <s v="12:12"/>
    <s v="2/033534"/>
    <d v="2022-01-25T00:00:00"/>
    <s v="12:02"/>
    <s v="1/038586"/>
    <s v="SUEZ JM0027"/>
    <s v="01"/>
    <s v="21"/>
    <s v="SUEZJM0027"/>
    <s v="0"/>
    <s v="0"/>
    <x v="2"/>
    <x v="3"/>
    <s v="BF-553-XA"/>
    <s v="SANS OBJET"/>
    <s v="SANS OBJET"/>
    <n v="16820"/>
    <n v="12820"/>
    <n v="4000"/>
    <s v="D"/>
    <n v="2"/>
    <s v="CENTRE DE TRI CS"/>
    <s v="POLY-VALOR"/>
    <s v="BOULEVARD DE LA BOUVINERIE"/>
    <s v="49124 SAINT-BARTHELEMY D'ANJOU"/>
    <n v="64488"/>
    <n v="4"/>
    <x v="0"/>
    <n v="4"/>
    <d v="1899-12-30T00:10:00"/>
    <x v="1"/>
  </r>
  <r>
    <n v="169904"/>
    <d v="2022-01-25T00:00:00"/>
    <s v="13:22"/>
    <s v="2/033537"/>
    <d v="2022-01-25T00:00:00"/>
    <s v="13:07"/>
    <s v="1/038589"/>
    <s v="VP 3217 PAV ALM"/>
    <s v="01"/>
    <s v="22"/>
    <s v="VP 3217"/>
    <s v="0"/>
    <s v="0"/>
    <x v="2"/>
    <x v="2"/>
    <s v="FM-486-CX"/>
    <s v="SANS OBJET"/>
    <s v="SANS OBJET"/>
    <n v="20320"/>
    <n v="18400"/>
    <n v="1920"/>
    <s v="D"/>
    <n v="2"/>
    <s v="CENTRE DE TRI CS"/>
    <s v="POLY-VALOR"/>
    <s v="BOULEVARD DE LA BOUVINERIE"/>
    <s v="49124 SAINT-BARTHELEMY D'ANJOU"/>
    <n v="73517"/>
    <n v="4"/>
    <x v="0"/>
    <n v="1.92"/>
    <d v="1899-12-30T00:15:00"/>
    <x v="1"/>
  </r>
  <r>
    <n v="169905"/>
    <d v="2022-01-25T00:00:00"/>
    <s v="13:28"/>
    <s v="2/033538"/>
    <d v="2022-01-25T00:00:00"/>
    <s v="12:00"/>
    <s v="1/038585"/>
    <s v="AUBRY"/>
    <s v="01"/>
    <s v="70"/>
    <s v="AUBRY"/>
    <s v="4"/>
    <s v="0"/>
    <x v="2"/>
    <x v="7"/>
    <s v="EE 237 LM"/>
    <s v="1.11 - NORSKE GOLBEY (F)"/>
    <s v="SANS OBJET"/>
    <n v="14800"/>
    <n v="37720"/>
    <n v="22920"/>
    <s v="D"/>
    <n v="2"/>
    <s v="CENTRE DE TRI CS"/>
    <s v="POLY-VALOR"/>
    <s v="BOULEVARD DE LA BOUVINERIE"/>
    <s v="49124 SAINT-BARTHELEMY D'ANJOU"/>
    <n v="0"/>
    <n v="4"/>
    <x v="0"/>
    <n v="22.92"/>
    <d v="1899-12-30T01:28:00"/>
    <x v="2"/>
  </r>
  <r>
    <n v="169906"/>
    <d v="2022-01-25T00:00:00"/>
    <s v="13:42"/>
    <s v="2/033539"/>
    <d v="2022-01-25T00:00:00"/>
    <s v="13:32"/>
    <s v="1/038590"/>
    <s v="SUEZ JML022"/>
    <s v="01"/>
    <s v="21"/>
    <s v="SUEZJML022"/>
    <s v="0"/>
    <s v="0"/>
    <x v="2"/>
    <x v="3"/>
    <s v="EK-512-VH"/>
    <s v="SANS OBJET"/>
    <s v="SANS OBJET"/>
    <n v="18440"/>
    <n v="14880"/>
    <n v="3560"/>
    <s v="D"/>
    <n v="2"/>
    <s v="CENTRE DE TRI CS"/>
    <s v="POLY-VALOR"/>
    <s v="BOULEVARD DE LA BOUVINERIE"/>
    <s v="49124 SAINT-BARTHELEMY D'ANJOU"/>
    <n v="83626"/>
    <n v="4"/>
    <x v="0"/>
    <n v="3.56"/>
    <d v="1899-12-30T00:10:00"/>
    <x v="1"/>
  </r>
  <r>
    <n v="169907"/>
    <d v="2022-01-25T00:00:00"/>
    <s v="14:11"/>
    <s v="2/033540"/>
    <d v="2022-01-25T00:00:00"/>
    <s v="13:46"/>
    <s v="1/038591"/>
    <s v="VP 3670 PAV ALM"/>
    <s v="01"/>
    <s v="22"/>
    <s v="VP 3670"/>
    <s v="0"/>
    <s v="0"/>
    <x v="2"/>
    <x v="2"/>
    <s v="FF-921-HW"/>
    <s v="SANS OBJET"/>
    <s v="SANS OBJET"/>
    <n v="21480"/>
    <n v="17780"/>
    <n v="3700"/>
    <s v="D"/>
    <n v="2"/>
    <s v="CENTRE DE TRI CS"/>
    <s v="POLY-VALOR"/>
    <s v="BOULEVARD DE LA BOUVINERIE"/>
    <s v="49124 SAINT-BARTHELEMY D'ANJOU"/>
    <n v="66268"/>
    <n v="4"/>
    <x v="0"/>
    <n v="3.7"/>
    <d v="1899-12-30T00:25:00"/>
    <x v="1"/>
  </r>
  <r>
    <n v="169909"/>
    <d v="2022-01-25T00:00:00"/>
    <s v="14:25"/>
    <s v="2/033542"/>
    <d v="2022-01-25T00:00:00"/>
    <s v="14:00"/>
    <s v="1/038593"/>
    <s v="CC BV 10"/>
    <s v="35"/>
    <s v="35"/>
    <s v="CC BV 10"/>
    <s v="0"/>
    <s v="0"/>
    <x v="3"/>
    <x v="15"/>
    <s v="FZ-961-WC"/>
    <s v="SANS OBJET"/>
    <s v="SANS OBJET"/>
    <n v="20600"/>
    <n v="16820"/>
    <n v="3780"/>
    <s v="D"/>
    <n v="2"/>
    <s v="CENTRE DE TRI CS"/>
    <s v="POLY-VALOR"/>
    <s v="BOULEVARD DE LA BOUVINERIE"/>
    <s v="49124 SAINT-BARTHELEMY D'ANJOU"/>
    <n v="0"/>
    <n v="4"/>
    <x v="0"/>
    <n v="3.78"/>
    <d v="1899-12-30T00:25:00"/>
    <x v="1"/>
  </r>
  <r>
    <n v="169912"/>
    <d v="2022-01-25T00:00:00"/>
    <s v="14:52"/>
    <s v="2/033545"/>
    <d v="2022-01-25T00:00:00"/>
    <s v="12:40"/>
    <s v="1/038587"/>
    <s v="COQUELLE7"/>
    <s v="35"/>
    <s v="78"/>
    <s v="COQUELLE7"/>
    <s v="50"/>
    <s v="0"/>
    <x v="3"/>
    <x v="12"/>
    <s v="FV 599 JG"/>
    <s v="ACIERS ARCELOR DUNKERQUE (59)"/>
    <s v="SANS OBJET"/>
    <n v="16640"/>
    <n v="44740"/>
    <n v="28100"/>
    <s v="D"/>
    <n v="2"/>
    <s v="CENTRE DE TRI CS"/>
    <s v="POLY-VALOR"/>
    <s v="BOULEVARD DE LA BOUVINERIE"/>
    <s v="49124 SAINT-BARTHELEMY D'ANJOU"/>
    <n v="0"/>
    <n v="4"/>
    <x v="0"/>
    <n v="28.1"/>
    <d v="1899-12-30T02:12:00"/>
    <x v="2"/>
  </r>
  <r>
    <n v="169913"/>
    <d v="2022-01-25T00:00:00"/>
    <s v="14:53"/>
    <s v="1/038599"/>
    <d v="2022-01-25T00:00:00"/>
    <s v="12:23"/>
    <s v="2/033535"/>
    <s v="SEMAE 1"/>
    <s v="30"/>
    <s v="85"/>
    <s v="SEMAE 01"/>
    <s v="2"/>
    <s v="0"/>
    <x v="8"/>
    <x v="4"/>
    <s v="AS-759-HW"/>
    <s v="SAVED"/>
    <s v="SANS OBJET"/>
    <n v="28100"/>
    <n v="22200"/>
    <n v="5900"/>
    <s v="D"/>
    <n v="2"/>
    <s v="CENTRE DE TRI CS"/>
    <s v="POLY-VALOR"/>
    <s v="BOULEVARD DE LA BOUVINERIE"/>
    <s v="49124 SAINT-BARTHELEMY D'ANJOU"/>
    <n v="0"/>
    <n v="4"/>
    <x v="0"/>
    <n v="5.9"/>
    <d v="1899-12-30T02:30:00"/>
    <x v="2"/>
  </r>
  <r>
    <n v="169918"/>
    <d v="2022-01-25T00:00:00"/>
    <s v="15:18"/>
    <s v="2/033549"/>
    <d v="2022-01-25T00:00:00"/>
    <s v="13:00"/>
    <s v="1/038588"/>
    <s v="NOUTRANS"/>
    <s v="90"/>
    <s v="71"/>
    <s v="NOUTRANS"/>
    <s v="02"/>
    <s v="0"/>
    <x v="4"/>
    <x v="19"/>
    <s v="R 9210 BDG"/>
    <s v="PENINSOUL (ES)"/>
    <s v="SANS OBJET"/>
    <n v="15620"/>
    <n v="39600"/>
    <n v="23980"/>
    <s v="D"/>
    <n v="2"/>
    <s v="CENTRE DE TRI CS"/>
    <s v="POLY-VALOR"/>
    <s v="BOULEVARD DE LA BOUVINERIE"/>
    <s v="49124 SAINT-BARTHELEMY D'ANJOU"/>
    <n v="0"/>
    <n v="4"/>
    <x v="0"/>
    <n v="23.98"/>
    <d v="1899-12-30T02:18:00"/>
    <x v="2"/>
  </r>
  <r>
    <n v="169925"/>
    <d v="2022-01-25T00:00:00"/>
    <s v="16:27"/>
    <s v="2/033556"/>
    <d v="2022-01-25T00:00:00"/>
    <s v="16:13"/>
    <s v="1/038604"/>
    <s v="VP 3769 PAV ALM"/>
    <s v="01"/>
    <s v="22"/>
    <s v="VP 3769"/>
    <s v="0"/>
    <s v="0"/>
    <x v="2"/>
    <x v="2"/>
    <s v="FC-210-YQ"/>
    <s v="SANS OBJET"/>
    <s v="SANS OBJET"/>
    <n v="19540"/>
    <n v="17200"/>
    <n v="2340"/>
    <s v="D"/>
    <n v="2"/>
    <s v="CENTRE DE TRI CS"/>
    <s v="POLY-VALOR"/>
    <s v="BOULEVARD DE LA BOUVINERIE"/>
    <s v="49124 SAINT-BARTHELEMY D'ANJOU"/>
    <n v="95031"/>
    <n v="4"/>
    <x v="0"/>
    <n v="2.34"/>
    <d v="1899-12-30T00:14:00"/>
    <x v="1"/>
  </r>
  <r>
    <n v="169926"/>
    <d v="2022-01-25T00:00:00"/>
    <s v="16:44"/>
    <s v="2/033557"/>
    <d v="2022-01-25T00:00:00"/>
    <s v="16:16"/>
    <s v="1/038606"/>
    <s v="VP 3217 PAV ALM"/>
    <s v="01"/>
    <s v="22"/>
    <s v="VP 3217"/>
    <s v="0"/>
    <s v="0"/>
    <x v="2"/>
    <x v="2"/>
    <s v="FM-486-CX"/>
    <s v="SANS OBJET"/>
    <s v="SANS OBJET"/>
    <n v="20580"/>
    <n v="18360"/>
    <n v="2220"/>
    <s v="D"/>
    <n v="2"/>
    <s v="CENTRE DE TRI CS"/>
    <s v="POLY-VALOR"/>
    <s v="BOULEVARD DE LA BOUVINERIE"/>
    <s v="49124 SAINT-BARTHELEMY D'ANJOU"/>
    <n v="73517"/>
    <n v="4"/>
    <x v="0"/>
    <n v="2.2200000000000002"/>
    <d v="1899-12-30T00:28:00"/>
    <x v="1"/>
  </r>
  <r>
    <n v="169928"/>
    <d v="2022-01-25T00:00:00"/>
    <s v="16:58"/>
    <s v="2/033559"/>
    <d v="2022-01-25T00:00:00"/>
    <s v="16:32"/>
    <s v="1/038608"/>
    <s v="SUEZ JML021"/>
    <s v="01"/>
    <s v="21"/>
    <s v="SUEZJML021"/>
    <s v="0"/>
    <s v="0"/>
    <x v="2"/>
    <x v="3"/>
    <s v="EK-186-EM"/>
    <s v="SANS OBJET"/>
    <s v="SANS OBJET"/>
    <n v="15460"/>
    <n v="12800"/>
    <n v="2660"/>
    <s v="D"/>
    <n v="2"/>
    <s v="CENTRE DE TRI CS"/>
    <s v="POLY-VALOR"/>
    <s v="BOULEVARD DE LA BOUVINERIE"/>
    <s v="49124 SAINT-BARTHELEMY D'ANJOU"/>
    <n v="64487"/>
    <n v="4"/>
    <x v="0"/>
    <n v="2.66"/>
    <d v="1899-12-30T00:26:00"/>
    <x v="1"/>
  </r>
  <r>
    <n v="169929"/>
    <d v="2022-01-25T00:00:00"/>
    <s v="17:07"/>
    <s v="2/033560"/>
    <d v="2022-01-25T00:00:00"/>
    <s v="16:56"/>
    <s v="1/038611"/>
    <s v="SUEZ JML024"/>
    <s v="01"/>
    <s v="21"/>
    <s v="SUEZJML024"/>
    <s v="0"/>
    <s v="0"/>
    <x v="2"/>
    <x v="3"/>
    <s v="EL-322-KS"/>
    <s v="SANS OBJET"/>
    <s v="SANS OBJET"/>
    <n v="17600"/>
    <n v="15020"/>
    <n v="2580"/>
    <s v="D"/>
    <n v="2"/>
    <s v="CENTRE DE TRI CS"/>
    <s v="POLY-VALOR"/>
    <s v="BOULEVARD DE LA BOUVINERIE"/>
    <s v="49124 SAINT-BARTHELEMY D'ANJOU"/>
    <n v="83625"/>
    <n v="4"/>
    <x v="0"/>
    <n v="2.58"/>
    <d v="1899-12-30T00:11:00"/>
    <x v="1"/>
  </r>
  <r>
    <n v="169931"/>
    <d v="2022-01-25T00:00:00"/>
    <s v="17:30"/>
    <s v="2/033562"/>
    <d v="2022-01-25T00:00:00"/>
    <s v="17:22"/>
    <s v="1/038614"/>
    <s v="SUEZ JML019"/>
    <s v="01"/>
    <s v="21"/>
    <s v="SUEZJML019"/>
    <s v="0"/>
    <s v="0"/>
    <x v="2"/>
    <x v="3"/>
    <s v="EJ-503-DK"/>
    <s v="SANS OBJET"/>
    <s v="SANS OBJET"/>
    <n v="17820"/>
    <n v="14840"/>
    <n v="2980"/>
    <s v="D"/>
    <n v="2"/>
    <s v="CENTRE DE TRI CS"/>
    <s v="POLY-VALOR"/>
    <s v="BOULEVARD DE LA BOUVINERIE"/>
    <s v="49124 SAINT-BARTHELEMY D'ANJOU"/>
    <n v="83628"/>
    <n v="4"/>
    <x v="0"/>
    <n v="2.98"/>
    <d v="1899-12-30T00:08:00"/>
    <x v="1"/>
  </r>
  <r>
    <n v="169942"/>
    <d v="2022-01-25T00:00:00"/>
    <s v="18:11"/>
    <s v="2/033573"/>
    <d v="2022-01-25T00:00:00"/>
    <s v="17:11"/>
    <s v="1/038613"/>
    <s v="MAUFFREY 5"/>
    <s v="75"/>
    <s v="98"/>
    <s v="MAUFFREY 5"/>
    <s v="33"/>
    <s v="0"/>
    <x v="6"/>
    <x v="22"/>
    <s v="CT 850 LC"/>
    <s v="CDT ECOSPHERE (50)"/>
    <s v="SANS OBJET"/>
    <n v="18160"/>
    <n v="25640"/>
    <n v="7480"/>
    <s v="D"/>
    <n v="2"/>
    <s v="CENTRE DE TRI CS"/>
    <s v="POLY-VALOR"/>
    <s v="BOULEVARD DE LA BOUVINERIE"/>
    <s v="49124 SAINT-BARTHELEMY D'ANJOU"/>
    <n v="0"/>
    <n v="4"/>
    <x v="0"/>
    <n v="7.48"/>
    <d v="1899-12-30T01:00:00"/>
    <x v="2"/>
  </r>
  <r>
    <n v="169946"/>
    <d v="2022-01-25T00:00:00"/>
    <s v="19:14"/>
    <s v="2/033577"/>
    <d v="2022-01-25T00:00:00"/>
    <s v="19:04"/>
    <s v="1/038627"/>
    <s v="SUEZ JML020"/>
    <s v="01"/>
    <s v="21"/>
    <s v="SUEZJML020"/>
    <s v="0"/>
    <s v="0"/>
    <x v="2"/>
    <x v="3"/>
    <s v="EJ-894-PB"/>
    <s v="SANS OBJET"/>
    <s v="SANS OBJET"/>
    <n v="17440"/>
    <n v="14860"/>
    <n v="2580"/>
    <s v="D"/>
    <n v="2"/>
    <s v="CENTRE DE TRI CS"/>
    <s v="POLY-VALOR"/>
    <s v="BOULEVARD DE LA BOUVINERIE"/>
    <s v="49124 SAINT-BARTHELEMY D'ANJOU"/>
    <n v="83627"/>
    <n v="4"/>
    <x v="0"/>
    <n v="2.58"/>
    <d v="1899-12-30T00:10:00"/>
    <x v="1"/>
  </r>
  <r>
    <n v="169954"/>
    <d v="2022-01-26T00:00:00"/>
    <s v="07:46"/>
    <s v="2/033585"/>
    <d v="2022-01-26T00:00:00"/>
    <s v="07:13"/>
    <s v="1/038634"/>
    <s v="SEMAE 09"/>
    <s v="40"/>
    <s v="40"/>
    <s v="SEMAE 09"/>
    <s v="0"/>
    <s v="6"/>
    <x v="0"/>
    <x v="0"/>
    <s v="AE 574 DW"/>
    <s v="SANS OBJET"/>
    <s v="ST LAMBERT DES LEVEES Bellevue"/>
    <n v="29700"/>
    <n v="17580"/>
    <n v="12120"/>
    <s v="D"/>
    <n v="2"/>
    <s v="CENTRE DE TRI CS"/>
    <s v="POLY-VALOR"/>
    <s v="BOULEVARD DE LA BOUVINERIE"/>
    <s v="49124 SAINT-BARTHELEMY D'ANJOU"/>
    <n v="0"/>
    <n v="4"/>
    <x v="0"/>
    <n v="12.12"/>
    <d v="1899-12-30T00:33:00"/>
    <x v="0"/>
  </r>
  <r>
    <n v="169955"/>
    <d v="2022-01-26T00:00:00"/>
    <s v="08:00"/>
    <s v="2/033586"/>
    <d v="2022-01-26T00:00:00"/>
    <s v="07:54"/>
    <s v="1/038636"/>
    <s v="ALM R157"/>
    <s v="01"/>
    <s v="20"/>
    <s v="ALM R157"/>
    <s v="0"/>
    <s v="0"/>
    <x v="2"/>
    <x v="14"/>
    <s v="ED-425-YE"/>
    <s v="SANS OBJET"/>
    <s v="SANS OBJET"/>
    <n v="14460"/>
    <n v="11800"/>
    <n v="2660"/>
    <s v="D"/>
    <n v="2"/>
    <s v="CENTRE DE TRI CS"/>
    <s v="POLY-VALOR"/>
    <s v="BOULEVARD DE LA BOUVINERIE"/>
    <s v="49124 SAINT-BARTHELEMY D'ANJOU"/>
    <n v="60050"/>
    <n v="4"/>
    <x v="0"/>
    <n v="2.66"/>
    <d v="1899-12-30T00:06:00"/>
    <x v="1"/>
  </r>
  <r>
    <n v="169956"/>
    <d v="2022-01-26T00:00:00"/>
    <s v="08:07"/>
    <s v="2/033587"/>
    <d v="2022-01-26T00:00:00"/>
    <s v="07:58"/>
    <s v="1/038637"/>
    <s v="ALM 144"/>
    <s v="01"/>
    <s v="20"/>
    <s v="ALM 144"/>
    <s v="0"/>
    <s v="0"/>
    <x v="2"/>
    <x v="14"/>
    <s v="CQ-468-YW"/>
    <s v="SANS OBJET"/>
    <s v="SANS OBJET"/>
    <n v="14300"/>
    <n v="11760"/>
    <n v="2540"/>
    <s v="D"/>
    <n v="2"/>
    <s v="CENTRE DE TRI CS"/>
    <s v="POLY-VALOR"/>
    <s v="BOULEVARD DE LA BOUVINERIE"/>
    <s v="49124 SAINT-BARTHELEMY D'ANJOU"/>
    <n v="89407"/>
    <n v="4"/>
    <x v="0"/>
    <n v="2.54"/>
    <d v="1899-12-30T00:09:00"/>
    <x v="1"/>
  </r>
  <r>
    <n v="169957"/>
    <d v="2022-01-26T00:00:00"/>
    <s v="08:26"/>
    <s v="2/033588"/>
    <d v="2022-01-26T00:00:00"/>
    <s v="08:20"/>
    <s v="1/038638"/>
    <s v="ALM R159"/>
    <s v="01"/>
    <s v="20"/>
    <s v="ALM R159"/>
    <s v="0"/>
    <s v="0"/>
    <x v="2"/>
    <x v="14"/>
    <s v="ER-567-BS"/>
    <s v="SANS OBJET"/>
    <s v="SANS OBJET"/>
    <n v="14840"/>
    <n v="11600"/>
    <n v="3240"/>
    <s v="D"/>
    <n v="2"/>
    <s v="CENTRE DE TRI CS"/>
    <s v="POLY-VALOR"/>
    <s v="BOULEVARD DE LA BOUVINERIE"/>
    <s v="49124 SAINT-BARTHELEMY D'ANJOU"/>
    <n v="60052"/>
    <n v="4"/>
    <x v="0"/>
    <n v="3.24"/>
    <d v="1899-12-30T00:06:00"/>
    <x v="1"/>
  </r>
  <r>
    <n v="169958"/>
    <d v="2022-01-26T00:00:00"/>
    <s v="08:33"/>
    <s v="2/033589"/>
    <d v="2022-01-26T00:00:00"/>
    <s v="08:26"/>
    <s v="1/038640"/>
    <s v="ALM R151"/>
    <s v="01"/>
    <s v="20"/>
    <s v="ALM R151"/>
    <s v="0"/>
    <s v="0"/>
    <x v="2"/>
    <x v="14"/>
    <s v="DX-358-PY"/>
    <s v="SANS OBJET"/>
    <s v="SANS OBJET"/>
    <n v="14820"/>
    <n v="11760"/>
    <n v="3060"/>
    <s v="D"/>
    <n v="2"/>
    <s v="CENTRE DE TRI CS"/>
    <s v="POLY-VALOR"/>
    <s v="BOULEVARD DE LA BOUVINERIE"/>
    <s v="49124 SAINT-BARTHELEMY D'ANJOU"/>
    <n v="89410"/>
    <n v="4"/>
    <x v="0"/>
    <n v="3.06"/>
    <d v="1899-12-30T00:07:00"/>
    <x v="1"/>
  </r>
  <r>
    <n v="169962"/>
    <d v="2022-01-26T00:00:00"/>
    <s v="09:01"/>
    <s v="2/033594"/>
    <d v="2022-01-26T00:00:00"/>
    <s v="08:53"/>
    <s v="1/038643"/>
    <s v="ALM R172"/>
    <s v="01"/>
    <s v="20"/>
    <s v="ALM R172"/>
    <s v="0"/>
    <s v="0"/>
    <x v="2"/>
    <x v="14"/>
    <s v="FS-980-KB"/>
    <s v="SANS OBJET"/>
    <s v="SANS OBJET"/>
    <n v="14560"/>
    <n v="11680"/>
    <n v="2880"/>
    <s v="D"/>
    <n v="2"/>
    <s v="CENTRE DE TRI CS"/>
    <s v="POLY-VALOR"/>
    <s v="BOULEVARD DE LA BOUVINERIE"/>
    <s v="49124 SAINT-BARTHELEMY D'ANJOU"/>
    <n v="83219"/>
    <n v="4"/>
    <x v="0"/>
    <n v="2.88"/>
    <d v="1899-12-30T00:08:00"/>
    <x v="1"/>
  </r>
  <r>
    <n v="169963"/>
    <d v="2022-01-26T00:00:00"/>
    <s v="09:05"/>
    <s v="2/033595"/>
    <d v="2022-01-26T00:00:00"/>
    <s v="08:56"/>
    <s v="1/038644"/>
    <s v="ALM R158"/>
    <s v="01"/>
    <s v="20"/>
    <s v="ALM R158"/>
    <s v="0"/>
    <s v="0"/>
    <x v="2"/>
    <x v="14"/>
    <s v="EQ-672-SD"/>
    <s v="SANS OBJET"/>
    <s v="SANS OBJET"/>
    <n v="14920"/>
    <n v="11580"/>
    <n v="3340"/>
    <s v="D"/>
    <n v="2"/>
    <s v="CENTRE DE TRI CS"/>
    <s v="POLY-VALOR"/>
    <s v="BOULEVARD DE LA BOUVINERIE"/>
    <s v="49124 SAINT-BARTHELEMY D'ANJOU"/>
    <n v="60051"/>
    <n v="4"/>
    <x v="0"/>
    <n v="3.34"/>
    <d v="1899-12-30T00:09:00"/>
    <x v="1"/>
  </r>
  <r>
    <n v="169964"/>
    <d v="2022-01-26T00:00:00"/>
    <s v="09:18"/>
    <s v="2/033596"/>
    <d v="2022-01-26T00:00:00"/>
    <s v="08:59"/>
    <s v="1/038645"/>
    <s v="VP 3084 PAV ALM"/>
    <s v="01"/>
    <s v="22"/>
    <s v="VP 3084"/>
    <s v="0"/>
    <s v="0"/>
    <x v="2"/>
    <x v="2"/>
    <s v="FM-010-CX"/>
    <s v="SANS OBJET"/>
    <s v="SANS OBJET"/>
    <n v="19540"/>
    <n v="17940"/>
    <n v="1600"/>
    <s v="D"/>
    <n v="2"/>
    <s v="CENTRE DE TRI CS"/>
    <s v="POLY-VALOR"/>
    <s v="BOULEVARD DE LA BOUVINERIE"/>
    <s v="49124 SAINT-BARTHELEMY D'ANJOU"/>
    <n v="95029"/>
    <n v="4"/>
    <x v="0"/>
    <n v="1.6"/>
    <d v="1899-12-30T00:19:00"/>
    <x v="1"/>
  </r>
  <r>
    <n v="169965"/>
    <d v="2022-01-26T00:00:00"/>
    <s v="09:50"/>
    <s v="2/033597"/>
    <d v="2022-01-26T00:00:00"/>
    <s v="09:03"/>
    <s v="1/038646"/>
    <s v="ALM R167"/>
    <s v="01"/>
    <s v="20"/>
    <s v="ALM R167"/>
    <s v="0"/>
    <s v="0"/>
    <x v="2"/>
    <x v="14"/>
    <s v="EZ-278-VW"/>
    <s v="SANS OBJET"/>
    <s v="SANS OBJET"/>
    <n v="7480"/>
    <n v="6240"/>
    <n v="1240"/>
    <s v="D"/>
    <n v="2"/>
    <s v="CENTRE DE TRI CS"/>
    <s v="POLY-VALOR"/>
    <s v="BOULEVARD DE LA BOUVINERIE"/>
    <s v="49124 SAINT-BARTHELEMY D'ANJOU"/>
    <n v="51785"/>
    <n v="4"/>
    <x v="0"/>
    <n v="1.24"/>
    <d v="1899-12-30T00:47:00"/>
    <x v="1"/>
  </r>
  <r>
    <n v="169966"/>
    <d v="2022-01-26T00:00:00"/>
    <s v="09:57"/>
    <s v="2/033598"/>
    <d v="2022-01-26T00:00:00"/>
    <s v="09:38"/>
    <s v="1/038647"/>
    <s v="AT METIER"/>
    <s v="01"/>
    <s v="20"/>
    <s v="AT METIER"/>
    <s v="0"/>
    <s v="0"/>
    <x v="2"/>
    <x v="14"/>
    <s v="EL-091-LA"/>
    <s v="SANS OBJET"/>
    <s v="SANS OBJET"/>
    <n v="2860"/>
    <n v="2620"/>
    <n v="240"/>
    <s v="D"/>
    <n v="2"/>
    <s v="CENTRE DE TRI CS"/>
    <s v="POLY-VALOR"/>
    <s v="BOULEVARD DE LA BOUVINERIE"/>
    <s v="49124 SAINT-BARTHELEMY D'ANJOU"/>
    <n v="64489"/>
    <n v="4"/>
    <x v="0"/>
    <n v="0.24"/>
    <d v="1899-12-30T00:19:00"/>
    <x v="1"/>
  </r>
  <r>
    <n v="169968"/>
    <d v="2022-01-26T00:00:00"/>
    <s v="10:06"/>
    <s v="2/033600"/>
    <d v="2022-01-26T00:00:00"/>
    <s v="09:39"/>
    <s v="1/038648"/>
    <s v="PAPREC 13"/>
    <s v="90"/>
    <s v="90"/>
    <s v="PAPREC 13"/>
    <s v="0"/>
    <s v="3"/>
    <x v="4"/>
    <x v="6"/>
    <s v="ED-315-QZ"/>
    <s v="SANS OBJET"/>
    <s v="SEGRE-EN-ANJOU"/>
    <n v="32300"/>
    <n v="22180"/>
    <n v="10120"/>
    <s v="D"/>
    <n v="2"/>
    <s v="CENTRE DE TRI CS"/>
    <s v="POLY-VALOR"/>
    <s v="BOULEVARD DE LA BOUVINERIE"/>
    <s v="49124 SAINT-BARTHELEMY D'ANJOU"/>
    <n v="0"/>
    <n v="4"/>
    <x v="0"/>
    <n v="10.119999999999999"/>
    <d v="1899-12-30T00:27:00"/>
    <x v="0"/>
  </r>
  <r>
    <n v="169969"/>
    <d v="2022-01-26T00:00:00"/>
    <s v="10:28"/>
    <s v="2/033601"/>
    <d v="2022-01-26T00:00:00"/>
    <s v="10:19"/>
    <s v="1/038652"/>
    <s v="ALM R173"/>
    <s v="01"/>
    <s v="20"/>
    <s v="ALM R173"/>
    <s v="0"/>
    <s v="0"/>
    <x v="2"/>
    <x v="14"/>
    <s v="FQ-664-WE"/>
    <s v="SANS OBJET"/>
    <s v="SANS OBJET"/>
    <n v="18940"/>
    <n v="14920"/>
    <n v="4020"/>
    <s v="D"/>
    <n v="2"/>
    <s v="CENTRE DE TRI CS"/>
    <s v="POLY-VALOR"/>
    <s v="BOULEVARD DE LA BOUVINERIE"/>
    <s v="49124 SAINT-BARTHELEMY D'ANJOU"/>
    <n v="83218"/>
    <n v="4"/>
    <x v="0"/>
    <n v="4.0199999999999996"/>
    <d v="1899-12-30T00:09:00"/>
    <x v="1"/>
  </r>
  <r>
    <n v="169972"/>
    <d v="2022-01-26T00:00:00"/>
    <s v="10:42"/>
    <s v="2/033604"/>
    <d v="2022-01-26T00:00:00"/>
    <s v="10:35"/>
    <s v="1/038655"/>
    <s v="ALM R162"/>
    <s v="01"/>
    <s v="20"/>
    <s v="ALM R162"/>
    <s v="0"/>
    <s v="0"/>
    <x v="2"/>
    <x v="14"/>
    <s v="EN-890-FL"/>
    <s v="SANS OBJET"/>
    <s v="SANS OBJET"/>
    <n v="17540"/>
    <n v="14520"/>
    <n v="3020"/>
    <s v="D"/>
    <n v="2"/>
    <s v="CENTRE DE TRI CS"/>
    <s v="POLY-VALOR"/>
    <s v="BOULEVARD DE LA BOUVINERIE"/>
    <s v="49124 SAINT-BARTHELEMY D'ANJOU"/>
    <n v="60055"/>
    <n v="4"/>
    <x v="0"/>
    <n v="3.02"/>
    <d v="1899-12-30T00:07:00"/>
    <x v="1"/>
  </r>
  <r>
    <n v="169973"/>
    <d v="2022-01-26T00:00:00"/>
    <s v="10:44"/>
    <s v="2/033605"/>
    <d v="2022-01-26T00:00:00"/>
    <s v="10:36"/>
    <s v="1/038656"/>
    <s v="ALM R175"/>
    <s v="01"/>
    <s v="20"/>
    <s v="ALM R176"/>
    <s v="0"/>
    <s v="0"/>
    <x v="2"/>
    <x v="14"/>
    <s v="GD-752-TK"/>
    <s v="SANS OBJET"/>
    <s v="SANS OBJET"/>
    <n v="18140"/>
    <n v="15060"/>
    <n v="3080"/>
    <s v="D"/>
    <n v="2"/>
    <s v="CENTRE DE TRI CS"/>
    <s v="POLY-VALOR"/>
    <s v="BOULEVARD DE LA BOUVINERIE"/>
    <s v="49124 SAINT-BARTHELEMY D'ANJOU"/>
    <n v="80133"/>
    <n v="4"/>
    <x v="0"/>
    <n v="3.08"/>
    <d v="1899-12-30T00:08:00"/>
    <x v="1"/>
  </r>
  <r>
    <n v="169974"/>
    <d v="2022-01-26T00:00:00"/>
    <s v="10:49"/>
    <s v="2/033606"/>
    <d v="2022-01-26T00:00:00"/>
    <s v="10:36"/>
    <s v="1/038657"/>
    <s v="ALM R176"/>
    <s v="01"/>
    <s v="20"/>
    <s v="ALM R176"/>
    <s v="0"/>
    <s v="0"/>
    <x v="2"/>
    <x v="14"/>
    <s v="GD-752-TK"/>
    <s v="SANS OBJET"/>
    <s v="SANS OBJET"/>
    <n v="17920"/>
    <n v="14840"/>
    <n v="3080"/>
    <s v="D"/>
    <n v="2"/>
    <s v="CENTRE DE TRI CS"/>
    <s v="POLY-VALOR"/>
    <s v="BOULEVARD DE LA BOUVINERIE"/>
    <s v="49124 SAINT-BARTHELEMY D'ANJOU"/>
    <n v="14945"/>
    <n v="4"/>
    <x v="0"/>
    <n v="3.08"/>
    <d v="1899-12-30T00:13:00"/>
    <x v="1"/>
  </r>
  <r>
    <n v="169975"/>
    <d v="2022-01-26T00:00:00"/>
    <s v="10:50"/>
    <s v="2/033607"/>
    <d v="2022-01-26T00:00:00"/>
    <s v="10:37"/>
    <s v="1/038658"/>
    <s v="SUEZ JML021"/>
    <s v="01"/>
    <s v="21"/>
    <s v="SUEZJML021"/>
    <s v="0"/>
    <s v="0"/>
    <x v="2"/>
    <x v="3"/>
    <s v="EK-186-EM"/>
    <s v="SANS OBJET"/>
    <s v="SANS OBJET"/>
    <n v="17080"/>
    <n v="12880"/>
    <n v="4200"/>
    <s v="D"/>
    <n v="2"/>
    <s v="CENTRE DE TRI CS"/>
    <s v="POLY-VALOR"/>
    <s v="BOULEVARD DE LA BOUVINERIE"/>
    <s v="49124 SAINT-BARTHELEMY D'ANJOU"/>
    <n v="64487"/>
    <n v="4"/>
    <x v="0"/>
    <n v="4.2"/>
    <d v="1899-12-30T00:13:00"/>
    <x v="1"/>
  </r>
  <r>
    <n v="169976"/>
    <d v="2022-01-26T00:00:00"/>
    <s v="10:54"/>
    <s v="2/033608"/>
    <d v="2022-01-26T00:00:00"/>
    <s v="10:39"/>
    <s v="1/038659"/>
    <s v="ALM R159"/>
    <s v="01"/>
    <s v="20"/>
    <s v="ALM R159"/>
    <s v="0"/>
    <s v="0"/>
    <x v="2"/>
    <x v="14"/>
    <s v="ER-567-BS"/>
    <s v="SANS OBJET"/>
    <s v="SANS OBJET"/>
    <n v="13620"/>
    <n v="11600"/>
    <n v="2020"/>
    <s v="D"/>
    <n v="2"/>
    <s v="CENTRE DE TRI CS"/>
    <s v="POLY-VALOR"/>
    <s v="BOULEVARD DE LA BOUVINERIE"/>
    <s v="49124 SAINT-BARTHELEMY D'ANJOU"/>
    <n v="60052"/>
    <n v="4"/>
    <x v="0"/>
    <n v="2.02"/>
    <d v="1899-12-30T00:15:00"/>
    <x v="1"/>
  </r>
  <r>
    <n v="169977"/>
    <d v="2022-01-26T00:00:00"/>
    <s v="10:59"/>
    <s v="2/033609"/>
    <d v="2022-01-26T00:00:00"/>
    <s v="10:51"/>
    <s v="1/038662"/>
    <s v="ALM R151"/>
    <s v="01"/>
    <s v="20"/>
    <s v="ALM R151"/>
    <s v="0"/>
    <s v="0"/>
    <x v="2"/>
    <x v="14"/>
    <s v="DX-358-PY"/>
    <s v="SANS OBJET"/>
    <s v="SANS OBJET"/>
    <n v="12940"/>
    <n v="11740"/>
    <n v="1200"/>
    <s v="D"/>
    <n v="2"/>
    <s v="CENTRE DE TRI CS"/>
    <s v="POLY-VALOR"/>
    <s v="BOULEVARD DE LA BOUVINERIE"/>
    <s v="49124 SAINT-BARTHELEMY D'ANJOU"/>
    <n v="89410"/>
    <n v="4"/>
    <x v="0"/>
    <n v="1.2"/>
    <d v="1899-12-30T00:08:00"/>
    <x v="1"/>
  </r>
  <r>
    <n v="169978"/>
    <d v="2022-01-26T00:00:00"/>
    <s v="11:06"/>
    <s v="2/033610"/>
    <d v="2022-01-26T00:00:00"/>
    <s v="10:57"/>
    <s v="1/038665"/>
    <s v="ALM R164"/>
    <s v="01"/>
    <s v="20"/>
    <s v="ALM R164"/>
    <s v="0"/>
    <s v="0"/>
    <x v="2"/>
    <x v="14"/>
    <s v="EJ-405-YY"/>
    <s v="SANS OBJET"/>
    <s v="SANS OBJET"/>
    <n v="20660"/>
    <n v="14780"/>
    <n v="5880"/>
    <s v="D"/>
    <n v="2"/>
    <s v="CENTRE DE TRI CS"/>
    <s v="POLY-VALOR"/>
    <s v="BOULEVARD DE LA BOUVINERIE"/>
    <s v="49124 SAINT-BARTHELEMY D'ANJOU"/>
    <n v="83216"/>
    <n v="4"/>
    <x v="0"/>
    <n v="5.88"/>
    <d v="1899-12-30T00:09:00"/>
    <x v="1"/>
  </r>
  <r>
    <n v="169980"/>
    <d v="2022-01-26T00:00:00"/>
    <s v="11:14"/>
    <s v="2/033612"/>
    <d v="2022-01-26T00:00:00"/>
    <s v="10:57"/>
    <s v="1/038664"/>
    <s v="ALM R172"/>
    <s v="01"/>
    <s v="20"/>
    <s v="ALM R172"/>
    <s v="0"/>
    <s v="0"/>
    <x v="2"/>
    <x v="14"/>
    <s v="FS-980-KB"/>
    <s v="SANS OBJET"/>
    <s v="SANS OBJET"/>
    <n v="12980"/>
    <n v="11660"/>
    <n v="1320"/>
    <s v="D"/>
    <n v="2"/>
    <s v="CENTRE DE TRI CS"/>
    <s v="POLY-VALOR"/>
    <s v="BOULEVARD DE LA BOUVINERIE"/>
    <s v="49124 SAINT-BARTHELEMY D'ANJOU"/>
    <n v="83219"/>
    <n v="4"/>
    <x v="0"/>
    <n v="1.32"/>
    <d v="1899-12-30T00:17:00"/>
    <x v="1"/>
  </r>
  <r>
    <n v="169981"/>
    <d v="2022-01-26T00:00:00"/>
    <s v="11:16"/>
    <s v="2/033613"/>
    <d v="2022-01-26T00:00:00"/>
    <s v="10:43"/>
    <s v="1/038660"/>
    <s v="SEMAE 9"/>
    <s v="90"/>
    <s v="91"/>
    <s v="SEMAE 09"/>
    <s v="0"/>
    <s v="4"/>
    <x v="4"/>
    <x v="9"/>
    <s v="AE 574 DW"/>
    <s v="SANS OBJET"/>
    <s v="TIERCE"/>
    <n v="26440"/>
    <n v="17540"/>
    <n v="8900"/>
    <s v="D"/>
    <n v="2"/>
    <s v="CENTRE DE TRI CS"/>
    <s v="POLY-VALOR"/>
    <s v="BOULEVARD DE LA BOUVINERIE"/>
    <s v="49124 SAINT-BARTHELEMY D'ANJOU"/>
    <n v="0"/>
    <n v="4"/>
    <x v="0"/>
    <n v="8.9"/>
    <d v="1899-12-30T00:33:00"/>
    <x v="1"/>
  </r>
  <r>
    <n v="169982"/>
    <d v="2022-01-26T00:00:00"/>
    <s v="11:20"/>
    <s v="2/033614"/>
    <d v="2022-01-26T00:00:00"/>
    <s v="11:00"/>
    <s v="1/038666"/>
    <s v="ALM R157"/>
    <s v="01"/>
    <s v="20"/>
    <s v="ALM R157"/>
    <s v="0"/>
    <s v="0"/>
    <x v="2"/>
    <x v="14"/>
    <s v="ED-425-YE"/>
    <s v="SANS OBJET"/>
    <s v="SANS OBJET"/>
    <n v="13500"/>
    <n v="11780"/>
    <n v="1720"/>
    <s v="D"/>
    <n v="2"/>
    <s v="CENTRE DE TRI CS"/>
    <s v="POLY-VALOR"/>
    <s v="BOULEVARD DE LA BOUVINERIE"/>
    <s v="49124 SAINT-BARTHELEMY D'ANJOU"/>
    <n v="60050"/>
    <n v="4"/>
    <x v="0"/>
    <n v="1.72"/>
    <d v="1899-12-30T00:20:00"/>
    <x v="1"/>
  </r>
  <r>
    <n v="169984"/>
    <d v="2022-01-26T00:00:00"/>
    <s v="11:24"/>
    <s v="2/033617"/>
    <d v="2022-01-26T00:00:00"/>
    <s v="11:01"/>
    <s v="1/038667"/>
    <s v="ALM 144"/>
    <s v="01"/>
    <s v="20"/>
    <s v="ALM 144"/>
    <s v="0"/>
    <s v="0"/>
    <x v="2"/>
    <x v="14"/>
    <s v="CQ-468-YW"/>
    <s v="SANS OBJET"/>
    <s v="SANS OBJET"/>
    <n v="13800"/>
    <n v="11740"/>
    <n v="2060"/>
    <s v="D"/>
    <n v="2"/>
    <s v="CENTRE DE TRI CS"/>
    <s v="POLY-VALOR"/>
    <s v="BOULEVARD DE LA BOUVINERIE"/>
    <s v="49124 SAINT-BARTHELEMY D'ANJOU"/>
    <n v="89407"/>
    <n v="4"/>
    <x v="0"/>
    <n v="2.06"/>
    <d v="1899-12-30T00:23:00"/>
    <x v="1"/>
  </r>
  <r>
    <n v="169985"/>
    <d v="2022-01-26T00:00:00"/>
    <s v="11:30"/>
    <s v="2/033620"/>
    <d v="2022-01-26T00:00:00"/>
    <s v="10:15"/>
    <s v="1/038651"/>
    <s v="LACASSAGN3"/>
    <s v="01"/>
    <s v="72"/>
    <s v="LACASSAGN3"/>
    <s v="6"/>
    <s v="0"/>
    <x v="2"/>
    <x v="13"/>
    <s v="GA 071 RM"/>
    <s v="CARTONS SMURFIT SAILLAT (87-F)"/>
    <s v="SANS OBJET"/>
    <n v="15180"/>
    <n v="41820"/>
    <n v="26640"/>
    <s v="D"/>
    <n v="2"/>
    <s v="CENTRE DE TRI CS"/>
    <s v="POLY-VALOR"/>
    <s v="BOULEVARD DE LA BOUVINERIE"/>
    <s v="49124 SAINT-BARTHELEMY D'ANJOU"/>
    <n v="0"/>
    <n v="4"/>
    <x v="0"/>
    <n v="26.64"/>
    <d v="1899-12-30T01:15:00"/>
    <x v="2"/>
  </r>
  <r>
    <n v="169986"/>
    <d v="2022-01-26T00:00:00"/>
    <s v="11:31"/>
    <s v="2/033621"/>
    <d v="2022-01-26T00:00:00"/>
    <s v="11:02"/>
    <s v="1/038668"/>
    <s v="SUEZ NMP520"/>
    <s v="01"/>
    <s v="21"/>
    <s v="SUEZNMP520"/>
    <s v="0"/>
    <s v="0"/>
    <x v="2"/>
    <x v="3"/>
    <s v="CX-610-YK"/>
    <s v="SANS OBJET"/>
    <s v="SANS OBJET"/>
    <n v="14420"/>
    <n v="11760"/>
    <n v="2660"/>
    <s v="D"/>
    <n v="2"/>
    <s v="CENTRE DE TRI CS"/>
    <s v="POLY-VALOR"/>
    <s v="BOULEVARD DE LA BOUVINERIE"/>
    <s v="49124 SAINT-BARTHELEMY D'ANJOU"/>
    <n v="83621"/>
    <n v="4"/>
    <x v="0"/>
    <n v="2.66"/>
    <d v="1899-12-30T00:29:00"/>
    <x v="1"/>
  </r>
  <r>
    <n v="170002"/>
    <d v="2022-01-26T00:00:00"/>
    <s v="11:35"/>
    <s v="0"/>
    <d v="2022-01-26T00:00:00"/>
    <s v="11:35"/>
    <s v="0"/>
    <s v="GIACOMIN1"/>
    <s v="90"/>
    <s v="78"/>
    <s v="GIACOMIN1"/>
    <s v="01"/>
    <s v="0"/>
    <x v="4"/>
    <x v="12"/>
    <s v="AS 254 RM"/>
    <s v="ACIERS ZAROGOZA ESPAGNE 50"/>
    <s v="SANS OBJET"/>
    <n v="14660"/>
    <n v="39640"/>
    <n v="24980"/>
    <s v="X"/>
    <n v="2"/>
    <s v="CENTRE DE TRI CS"/>
    <s v="POLY-VALOR"/>
    <s v="BOULEVARD DE LA BOUVINERIE"/>
    <s v="49124 SAINT-BARTHELEMY D'ANJOU"/>
    <n v="0"/>
    <n v="4"/>
    <x v="0"/>
    <n v="24.98"/>
    <d v="1899-12-30T00:00:00"/>
    <x v="2"/>
  </r>
  <r>
    <n v="169990"/>
    <d v="2022-01-26T00:00:00"/>
    <s v="11:39"/>
    <s v="2/033625"/>
    <d v="2022-01-26T00:00:00"/>
    <s v="11:03"/>
    <s v="1/038670"/>
    <s v="ALM R165"/>
    <s v="01"/>
    <s v="20"/>
    <s v="ALM R165"/>
    <s v="0"/>
    <s v="0"/>
    <x v="2"/>
    <x v="14"/>
    <s v="EJ-046-YY"/>
    <s v="SANS OBJET"/>
    <s v="SANS OBJET"/>
    <n v="19660"/>
    <n v="14720"/>
    <n v="4940"/>
    <s v="D"/>
    <n v="2"/>
    <s v="CENTRE DE TRI CS"/>
    <s v="POLY-VALOR"/>
    <s v="BOULEVARD DE LA BOUVINERIE"/>
    <s v="49124 SAINT-BARTHELEMY D'ANJOU"/>
    <n v="83223"/>
    <n v="4"/>
    <x v="0"/>
    <n v="4.9400000000000004"/>
    <d v="1899-12-30T00:36:00"/>
    <x v="1"/>
  </r>
  <r>
    <n v="169991"/>
    <d v="2022-01-26T00:00:00"/>
    <s v="11:40"/>
    <s v="2/033626"/>
    <d v="2022-01-26T00:00:00"/>
    <s v="11:03"/>
    <s v="1/038671"/>
    <s v="SUEZ JML019"/>
    <s v="01"/>
    <s v="21"/>
    <s v="SUEZJML019"/>
    <s v="0"/>
    <s v="0"/>
    <x v="2"/>
    <x v="3"/>
    <s v="EJ-503-DK"/>
    <s v="SANS OBJET"/>
    <s v="SANS OBJET"/>
    <n v="18520"/>
    <n v="14940"/>
    <n v="3580"/>
    <s v="D"/>
    <n v="2"/>
    <s v="CENTRE DE TRI CS"/>
    <s v="POLY-VALOR"/>
    <s v="BOULEVARD DE LA BOUVINERIE"/>
    <s v="49124 SAINT-BARTHELEMY D'ANJOU"/>
    <n v="83628"/>
    <n v="4"/>
    <x v="0"/>
    <n v="3.58"/>
    <d v="1899-12-30T00:37:00"/>
    <x v="1"/>
  </r>
  <r>
    <n v="169993"/>
    <d v="2022-01-26T00:00:00"/>
    <s v="11:44"/>
    <s v="2/033628"/>
    <d v="2022-01-26T00:00:00"/>
    <s v="11:09"/>
    <s v="1/038673"/>
    <s v="ALM R152"/>
    <s v="01"/>
    <s v="20"/>
    <s v="ALM R152"/>
    <s v="0"/>
    <s v="0"/>
    <x v="2"/>
    <x v="14"/>
    <s v="DX-469-PY"/>
    <s v="SANS OBJET"/>
    <s v="SANS OBJET"/>
    <n v="12500"/>
    <n v="11740"/>
    <n v="760"/>
    <s v="D"/>
    <n v="2"/>
    <s v="CENTRE DE TRI CS"/>
    <s v="POLY-VALOR"/>
    <s v="BOULEVARD DE LA BOUVINERIE"/>
    <s v="49124 SAINT-BARTHELEMY D'ANJOU"/>
    <n v="89414"/>
    <n v="4"/>
    <x v="0"/>
    <n v="0.76"/>
    <d v="1899-12-30T00:35:00"/>
    <x v="1"/>
  </r>
  <r>
    <n v="169994"/>
    <d v="2022-01-26T00:00:00"/>
    <s v="11:49"/>
    <s v="2/033629"/>
    <d v="2022-01-26T00:00:00"/>
    <s v="11:23"/>
    <s v="2/033616"/>
    <s v="ALM R158"/>
    <s v="01"/>
    <s v="20"/>
    <s v="ALM R158"/>
    <s v="0"/>
    <s v="0"/>
    <x v="2"/>
    <x v="14"/>
    <s v="EQ-672-SD"/>
    <s v="SANS OBJET"/>
    <s v="SANS OBJET"/>
    <n v="13100"/>
    <n v="11580"/>
    <n v="1520"/>
    <s v="D"/>
    <n v="2"/>
    <s v="CENTRE DE TRI CS"/>
    <s v="POLY-VALOR"/>
    <s v="BOULEVARD DE LA BOUVINERIE"/>
    <s v="49124 SAINT-BARTHELEMY D'ANJOU"/>
    <n v="60051"/>
    <n v="4"/>
    <x v="0"/>
    <n v="1.52"/>
    <d v="1899-12-30T00:26:00"/>
    <x v="1"/>
  </r>
  <r>
    <n v="169995"/>
    <d v="2022-01-26T00:00:00"/>
    <s v="11:51"/>
    <s v="2/033630"/>
    <d v="2022-01-26T00:00:00"/>
    <s v="11:14"/>
    <s v="1/038674"/>
    <s v="VP 3769 PAV ALM"/>
    <s v="01"/>
    <s v="22"/>
    <s v="VP 3769"/>
    <s v="0"/>
    <s v="0"/>
    <x v="2"/>
    <x v="2"/>
    <s v="FC-210-YQ"/>
    <s v="SANS OBJET"/>
    <s v="SANS OBJET"/>
    <n v="19140"/>
    <n v="17220"/>
    <n v="1920"/>
    <s v="D"/>
    <n v="2"/>
    <s v="CENTRE DE TRI CS"/>
    <s v="POLY-VALOR"/>
    <s v="BOULEVARD DE LA BOUVINERIE"/>
    <s v="49124 SAINT-BARTHELEMY D'ANJOU"/>
    <n v="95031"/>
    <n v="4"/>
    <x v="0"/>
    <n v="1.92"/>
    <d v="1899-12-30T00:37:00"/>
    <x v="1"/>
  </r>
  <r>
    <n v="169996"/>
    <d v="2022-01-26T00:00:00"/>
    <s v="11:59"/>
    <s v="2/033631"/>
    <d v="2022-01-26T00:00:00"/>
    <s v="11:34"/>
    <s v="1/038676"/>
    <s v="AT METIER"/>
    <s v="01"/>
    <s v="20"/>
    <s v="AT METIER"/>
    <s v="0"/>
    <s v="0"/>
    <x v="2"/>
    <x v="14"/>
    <s v="EL-091-LA"/>
    <s v="SANS OBJET"/>
    <s v="SANS OBJET"/>
    <n v="2880"/>
    <n v="2600"/>
    <n v="280"/>
    <s v="D"/>
    <n v="2"/>
    <s v="CENTRE DE TRI CS"/>
    <s v="POLY-VALOR"/>
    <s v="BOULEVARD DE LA BOUVINERIE"/>
    <s v="49124 SAINT-BARTHELEMY D'ANJOU"/>
    <n v="64489"/>
    <n v="4"/>
    <x v="0"/>
    <n v="0.28000000000000003"/>
    <d v="1899-12-30T00:25:00"/>
    <x v="1"/>
  </r>
  <r>
    <n v="169997"/>
    <d v="2022-01-26T00:00:00"/>
    <s v="12:28"/>
    <s v="2/033632"/>
    <d v="2022-01-26T00:00:00"/>
    <s v="10:56"/>
    <s v="1/038663"/>
    <s v="PAPREC 12"/>
    <s v="90"/>
    <s v="90"/>
    <s v="PAPREC 12"/>
    <s v="0"/>
    <s v="2"/>
    <x v="4"/>
    <x v="6"/>
    <s v="DV-711-BX"/>
    <s v="SANS OBJET"/>
    <s v="LOUROUX-BECONNAIS"/>
    <n v="27500"/>
    <n v="22580"/>
    <n v="4920"/>
    <s v="D"/>
    <n v="2"/>
    <s v="CENTRE DE TRI CS"/>
    <s v="POLY-VALOR"/>
    <s v="BOULEVARD DE LA BOUVINERIE"/>
    <s v="49124 SAINT-BARTHELEMY D'ANJOU"/>
    <n v="0"/>
    <n v="4"/>
    <x v="0"/>
    <n v="4.92"/>
    <d v="1899-12-30T01:32:00"/>
    <x v="0"/>
  </r>
  <r>
    <n v="169998"/>
    <d v="2022-01-26T00:00:00"/>
    <s v="12:34"/>
    <s v="2/033633"/>
    <d v="2022-01-26T00:00:00"/>
    <s v="10:50"/>
    <s v="1/038661"/>
    <s v="BOURRAT"/>
    <s v="40"/>
    <s v="72"/>
    <s v="BOURRAT"/>
    <s v="6"/>
    <s v="0"/>
    <x v="0"/>
    <x v="13"/>
    <s v="ER 626 DH"/>
    <s v="CARTONS SMURFIT SAILLAT (87-F)"/>
    <s v="SANS OBJET"/>
    <n v="15180"/>
    <n v="43000"/>
    <n v="27820"/>
    <s v="D"/>
    <n v="2"/>
    <s v="CENTRE DE TRI CS"/>
    <s v="POLY-VALOR"/>
    <s v="BOULEVARD DE LA BOUVINERIE"/>
    <s v="49124 SAINT-BARTHELEMY D'ANJOU"/>
    <n v="0"/>
    <n v="4"/>
    <x v="0"/>
    <n v="27.82"/>
    <d v="1899-12-30T01:44:00"/>
    <x v="2"/>
  </r>
  <r>
    <n v="169999"/>
    <d v="2022-01-26T00:00:00"/>
    <s v="12:42"/>
    <s v="2/033634"/>
    <d v="2022-01-26T00:00:00"/>
    <s v="12:25"/>
    <s v="1/038678"/>
    <s v="CC BV 03"/>
    <s v="35"/>
    <s v="35"/>
    <s v="CC BV 03"/>
    <s v="0"/>
    <s v="0"/>
    <x v="3"/>
    <x v="15"/>
    <s v="CG-284-KA"/>
    <s v="SANS OBJET"/>
    <s v="SANS OBJET"/>
    <n v="19480"/>
    <n v="14500"/>
    <n v="4980"/>
    <s v="D"/>
    <n v="2"/>
    <s v="CENTRE DE TRI CS"/>
    <s v="POLY-VALOR"/>
    <s v="BOULEVARD DE LA BOUVINERIE"/>
    <s v="49124 SAINT-BARTHELEMY D'ANJOU"/>
    <n v="0"/>
    <n v="4"/>
    <x v="0"/>
    <n v="4.9800000000000004"/>
    <d v="1899-12-30T00:17:00"/>
    <x v="1"/>
  </r>
  <r>
    <n v="170001"/>
    <d v="2022-01-26T00:00:00"/>
    <s v="12:56"/>
    <s v="1/038680"/>
    <d v="2022-01-26T00:00:00"/>
    <s v="08:54"/>
    <s v="2/033592"/>
    <s v="BT 55"/>
    <s v="01"/>
    <s v="85"/>
    <s v="BT 55"/>
    <s v="1"/>
    <s v="0"/>
    <x v="2"/>
    <x v="4"/>
    <s v="FE-109-VA"/>
    <s v="BOUYER LEROUX"/>
    <s v="SANS OBJET"/>
    <n v="37940"/>
    <n v="23040"/>
    <n v="14900"/>
    <s v="D"/>
    <n v="2"/>
    <s v="CENTRE DE TRI CS"/>
    <s v="POLY-VALOR"/>
    <s v="BOULEVARD DE LA BOUVINERIE"/>
    <s v="49124 SAINT-BARTHELEMY D'ANJOU"/>
    <n v="0"/>
    <n v="4"/>
    <x v="0"/>
    <n v="14.9"/>
    <d v="1899-12-30T04:02:00"/>
    <x v="2"/>
  </r>
  <r>
    <n v="170003"/>
    <d v="2022-01-26T00:00:00"/>
    <s v="13:14"/>
    <s v="2/033636"/>
    <d v="2022-01-26T00:00:00"/>
    <s v="12:58"/>
    <s v="1/038681"/>
    <s v="VP19007 PAV ALM"/>
    <s v="01"/>
    <s v="22"/>
    <s v="VP 19007"/>
    <s v="0"/>
    <s v="0"/>
    <x v="2"/>
    <x v="2"/>
    <s v="EJ-252-BY"/>
    <s v="SANS OBJET"/>
    <s v="SANS OBJET"/>
    <n v="20460"/>
    <n v="17020"/>
    <n v="3440"/>
    <s v="D"/>
    <n v="2"/>
    <s v="CENTRE DE TRI CS"/>
    <s v="POLY-VALOR"/>
    <s v="BOULEVARD DE LA BOUVINERIE"/>
    <s v="49124 SAINT-BARTHELEMY D'ANJOU"/>
    <n v="70062"/>
    <n v="4"/>
    <x v="0"/>
    <n v="3.44"/>
    <d v="1899-12-30T00:16:00"/>
    <x v="1"/>
  </r>
  <r>
    <n v="170004"/>
    <d v="2022-01-26T00:00:00"/>
    <s v="14:00"/>
    <s v="2/033637"/>
    <d v="2022-01-26T00:00:00"/>
    <s v="12:49"/>
    <s v="1/038679"/>
    <s v="MAUFFREY 15"/>
    <s v="75"/>
    <s v="98"/>
    <s v="MAUFFREY15"/>
    <s v="33"/>
    <s v="0"/>
    <x v="6"/>
    <x v="22"/>
    <s v="BR 075 FR"/>
    <s v="CDT ECOSPHERE (50)"/>
    <s v="SANS OBJET"/>
    <n v="18380"/>
    <n v="27720"/>
    <n v="9340"/>
    <s v="D"/>
    <n v="2"/>
    <s v="CENTRE DE TRI CS"/>
    <s v="POLY-VALOR"/>
    <s v="BOULEVARD DE LA BOUVINERIE"/>
    <s v="49124 SAINT-BARTHELEMY D'ANJOU"/>
    <n v="0"/>
    <n v="4"/>
    <x v="0"/>
    <n v="9.34"/>
    <d v="1899-12-30T01:11:00"/>
    <x v="2"/>
  </r>
  <r>
    <n v="170005"/>
    <d v="2022-01-26T00:00:00"/>
    <s v="14:11"/>
    <s v="2/033638"/>
    <d v="2022-01-26T00:00:00"/>
    <s v="13:59"/>
    <s v="1/038682"/>
    <s v="CC BV 07"/>
    <s v="35"/>
    <s v="35"/>
    <s v="CC BV 07"/>
    <s v="0"/>
    <s v="0"/>
    <x v="3"/>
    <x v="15"/>
    <s v="FL-963-TN"/>
    <s v="SANS OBJET"/>
    <s v="SANS OBJET"/>
    <n v="20400"/>
    <n v="14880"/>
    <n v="5520"/>
    <s v="D"/>
    <n v="2"/>
    <s v="CENTRE DE TRI CS"/>
    <s v="POLY-VALOR"/>
    <s v="BOULEVARD DE LA BOUVINERIE"/>
    <s v="49124 SAINT-BARTHELEMY D'ANJOU"/>
    <n v="0"/>
    <n v="4"/>
    <x v="0"/>
    <n v="5.52"/>
    <d v="1899-12-30T00:12:00"/>
    <x v="1"/>
  </r>
  <r>
    <n v="170008"/>
    <d v="2022-01-26T00:00:00"/>
    <s v="14:53"/>
    <s v="0"/>
    <d v="2022-01-26T00:00:00"/>
    <s v="14:53"/>
    <s v="0"/>
    <s v="PAPREC 12"/>
    <s v="90"/>
    <s v="90"/>
    <s v="PAPREC 12"/>
    <s v="0"/>
    <s v="5"/>
    <x v="4"/>
    <x v="6"/>
    <s v="DV-711-BX"/>
    <s v="SANS OBJET"/>
    <s v="MONTJEAN SUR LOIRE"/>
    <n v="28020"/>
    <n v="22540"/>
    <n v="5480"/>
    <s v="X"/>
    <n v="2"/>
    <s v="CENTRE DE TRI CS"/>
    <s v="POLY-VALOR"/>
    <s v="BOULEVARD DE LA BOUVINERIE"/>
    <s v="49124 SAINT-BARTHELEMY D'ANJOU"/>
    <n v="0"/>
    <n v="4"/>
    <x v="0"/>
    <n v="5.48"/>
    <d v="1899-12-30T00:00:00"/>
    <x v="0"/>
  </r>
  <r>
    <n v="170011"/>
    <d v="2022-01-26T00:00:00"/>
    <s v="15:48"/>
    <s v="2/033641"/>
    <d v="2022-01-26T00:00:00"/>
    <s v="15:35"/>
    <s v="1/038687"/>
    <s v="SUEZ JML020"/>
    <s v="01"/>
    <s v="21"/>
    <s v="SUEZJML020"/>
    <s v="0"/>
    <s v="0"/>
    <x v="2"/>
    <x v="3"/>
    <s v="EJ-894-PB"/>
    <s v="SANS OBJET"/>
    <s v="SANS OBJET"/>
    <n v="17400"/>
    <n v="14900"/>
    <n v="2500"/>
    <s v="D"/>
    <n v="2"/>
    <s v="CENTRE DE TRI CS"/>
    <s v="POLY-VALOR"/>
    <s v="BOULEVARD DE LA BOUVINERIE"/>
    <s v="49124 SAINT-BARTHELEMY D'ANJOU"/>
    <n v="83627"/>
    <n v="4"/>
    <x v="0"/>
    <n v="2.5"/>
    <d v="1899-12-30T00:13:00"/>
    <x v="1"/>
  </r>
  <r>
    <n v="170012"/>
    <d v="2022-01-26T00:00:00"/>
    <s v="15:57"/>
    <s v="2/033642"/>
    <d v="2022-01-26T00:00:00"/>
    <s v="15:18"/>
    <s v="1/038685"/>
    <s v="AT METIER"/>
    <s v="01"/>
    <s v="20"/>
    <s v="AT METIER"/>
    <s v="0"/>
    <s v="0"/>
    <x v="2"/>
    <x v="14"/>
    <s v="EL-091-LA"/>
    <s v="SANS OBJET"/>
    <s v="SANS OBJET"/>
    <n v="2840"/>
    <n v="2620"/>
    <n v="220"/>
    <s v="D"/>
    <n v="2"/>
    <s v="CENTRE DE TRI CS"/>
    <s v="POLY-VALOR"/>
    <s v="BOULEVARD DE LA BOUVINERIE"/>
    <s v="49124 SAINT-BARTHELEMY D'ANJOU"/>
    <n v="64489"/>
    <n v="4"/>
    <x v="0"/>
    <n v="0.22"/>
    <d v="1899-12-30T00:39:00"/>
    <x v="1"/>
  </r>
  <r>
    <n v="170117"/>
    <d v="2022-01-26T00:00:00"/>
    <s v="16:38"/>
    <s v="0"/>
    <d v="2022-01-26T00:00:00"/>
    <s v="16:38"/>
    <s v="0"/>
    <s v="ROULEAU 2"/>
    <s v="35"/>
    <s v="72"/>
    <s v="ROULEAU 2"/>
    <s v="6"/>
    <s v="0"/>
    <x v="3"/>
    <x v="13"/>
    <s v="FR 869 JY"/>
    <s v="CARTONS SMURFIT SAILLAT (87-F)"/>
    <s v="SANS OBJET"/>
    <n v="16140"/>
    <n v="42560"/>
    <n v="26420"/>
    <s v="X"/>
    <n v="2"/>
    <s v="CENTRE DE TRI CS"/>
    <s v="POLY-VALOR"/>
    <s v="BOULEVARD DE LA BOUVINERIE"/>
    <s v="49124 SAINT-BARTHELEMY D'ANJOU"/>
    <n v="0"/>
    <n v="4"/>
    <x v="0"/>
    <n v="26.42"/>
    <d v="1899-12-30T00:00:00"/>
    <x v="2"/>
  </r>
  <r>
    <n v="170014"/>
    <d v="2022-01-26T00:00:00"/>
    <s v="16:54"/>
    <s v="2/033644"/>
    <d v="2022-01-26T00:00:00"/>
    <s v="16:20"/>
    <s v="1/038688"/>
    <s v="VP 3769 PAV ALM"/>
    <s v="01"/>
    <s v="22"/>
    <s v="VP 3769"/>
    <s v="0"/>
    <s v="0"/>
    <x v="2"/>
    <x v="2"/>
    <s v="FC-210-YQ"/>
    <s v="SANS OBJET"/>
    <s v="SANS OBJET"/>
    <n v="19820"/>
    <n v="17220"/>
    <n v="2600"/>
    <s v="D"/>
    <n v="2"/>
    <s v="CENTRE DE TRI CS"/>
    <s v="POLY-VALOR"/>
    <s v="BOULEVARD DE LA BOUVINERIE"/>
    <s v="49124 SAINT-BARTHELEMY D'ANJOU"/>
    <n v="95031"/>
    <n v="4"/>
    <x v="0"/>
    <n v="2.6"/>
    <d v="1899-12-30T00:34:00"/>
    <x v="1"/>
  </r>
  <r>
    <n v="170020"/>
    <d v="2022-01-26T00:00:00"/>
    <s v="17:50"/>
    <s v="2/033650"/>
    <d v="2022-01-26T00:00:00"/>
    <s v="17:41"/>
    <s v="1/038697"/>
    <s v="ALM R176"/>
    <s v="01"/>
    <s v="20"/>
    <s v="ALM R176"/>
    <s v="0"/>
    <s v="0"/>
    <x v="2"/>
    <x v="14"/>
    <s v="GD-752-TK"/>
    <s v="SANS OBJET"/>
    <s v="SANS OBJET"/>
    <n v="17080"/>
    <n v="14820"/>
    <n v="2260"/>
    <s v="D"/>
    <n v="2"/>
    <s v="CENTRE DE TRI CS"/>
    <s v="POLY-VALOR"/>
    <s v="BOULEVARD DE LA BOUVINERIE"/>
    <s v="49124 SAINT-BARTHELEMY D'ANJOU"/>
    <n v="14945"/>
    <n v="4"/>
    <x v="0"/>
    <n v="2.2599999999999998"/>
    <d v="1899-12-30T00:09:00"/>
    <x v="1"/>
  </r>
  <r>
    <n v="170022"/>
    <d v="2022-01-26T00:00:00"/>
    <s v="18:00"/>
    <s v="2/033652"/>
    <d v="2022-01-26T00:00:00"/>
    <s v="17:43"/>
    <s v="1/038698"/>
    <s v="ALM R162"/>
    <s v="01"/>
    <s v="20"/>
    <s v="ALM R162"/>
    <s v="0"/>
    <s v="0"/>
    <x v="2"/>
    <x v="14"/>
    <s v="EN-890-FL"/>
    <s v="SANS OBJET"/>
    <s v="SANS OBJET"/>
    <n v="17020"/>
    <n v="14600"/>
    <n v="2420"/>
    <s v="D"/>
    <n v="2"/>
    <s v="CENTRE DE TRI CS"/>
    <s v="POLY-VALOR"/>
    <s v="BOULEVARD DE LA BOUVINERIE"/>
    <s v="49124 SAINT-BARTHELEMY D'ANJOU"/>
    <n v="60055"/>
    <n v="4"/>
    <x v="0"/>
    <n v="2.42"/>
    <d v="1899-12-30T00:17:00"/>
    <x v="1"/>
  </r>
  <r>
    <n v="170023"/>
    <d v="2022-01-26T00:00:00"/>
    <s v="18:09"/>
    <s v="2/033653"/>
    <d v="2022-01-26T00:00:00"/>
    <s v="17:49"/>
    <s v="1/038699"/>
    <s v="SUEZ JML021"/>
    <s v="01"/>
    <s v="21"/>
    <s v="SUEZJML021"/>
    <s v="0"/>
    <s v="0"/>
    <x v="2"/>
    <x v="3"/>
    <s v="EK-186-EM"/>
    <s v="SANS OBJET"/>
    <s v="SANS OBJET"/>
    <n v="16460"/>
    <n v="12820"/>
    <n v="3640"/>
    <s v="D"/>
    <n v="2"/>
    <s v="CENTRE DE TRI CS"/>
    <s v="POLY-VALOR"/>
    <s v="BOULEVARD DE LA BOUVINERIE"/>
    <s v="49124 SAINT-BARTHELEMY D'ANJOU"/>
    <n v="64487"/>
    <n v="4"/>
    <x v="0"/>
    <n v="3.64"/>
    <d v="1899-12-30T00:20:00"/>
    <x v="1"/>
  </r>
  <r>
    <n v="170024"/>
    <d v="2022-01-26T00:00:00"/>
    <s v="18:18"/>
    <s v="2/033654"/>
    <d v="2022-01-26T00:00:00"/>
    <s v="17:52"/>
    <s v="1/038701"/>
    <s v="ALM R159"/>
    <s v="01"/>
    <s v="20"/>
    <s v="ALM R159"/>
    <s v="0"/>
    <s v="0"/>
    <x v="2"/>
    <x v="14"/>
    <s v="ER-567-BS"/>
    <s v="SANS OBJET"/>
    <s v="SANS OBJET"/>
    <n v="14460"/>
    <n v="11460"/>
    <n v="3000"/>
    <s v="D"/>
    <n v="2"/>
    <s v="CENTRE DE TRI CS"/>
    <s v="POLY-VALOR"/>
    <s v="BOULEVARD DE LA BOUVINERIE"/>
    <s v="49124 SAINT-BARTHELEMY D'ANJOU"/>
    <n v="60052"/>
    <n v="4"/>
    <x v="0"/>
    <n v="3"/>
    <d v="1899-12-30T00:26:00"/>
    <x v="1"/>
  </r>
  <r>
    <n v="170025"/>
    <d v="2022-01-26T00:00:00"/>
    <s v="18:28"/>
    <s v="2/033655"/>
    <d v="2022-01-26T00:00:00"/>
    <s v="17:53"/>
    <s v="1/038702"/>
    <s v="ALM R175"/>
    <s v="01"/>
    <s v="20"/>
    <s v="ALM R176"/>
    <s v="0"/>
    <s v="0"/>
    <x v="2"/>
    <x v="14"/>
    <s v="GD-752-TK"/>
    <s v="SANS OBJET"/>
    <s v="SANS OBJET"/>
    <n v="17820"/>
    <n v="15040"/>
    <n v="2780"/>
    <s v="D"/>
    <n v="2"/>
    <s v="CENTRE DE TRI CS"/>
    <s v="POLY-VALOR"/>
    <s v="BOULEVARD DE LA BOUVINERIE"/>
    <s v="49124 SAINT-BARTHELEMY D'ANJOU"/>
    <n v="80133"/>
    <n v="4"/>
    <x v="0"/>
    <n v="2.78"/>
    <d v="1899-12-30T00:35:00"/>
    <x v="1"/>
  </r>
  <r>
    <n v="170026"/>
    <d v="2022-01-26T00:00:00"/>
    <s v="18:36"/>
    <s v="2/033656"/>
    <d v="2022-01-26T00:00:00"/>
    <s v="18:26"/>
    <s v="1/038704"/>
    <s v="ALM R152"/>
    <s v="01"/>
    <s v="20"/>
    <s v="ALM R152"/>
    <s v="0"/>
    <s v="0"/>
    <x v="2"/>
    <x v="14"/>
    <s v="DX-469-PY"/>
    <s v="SANS OBJET"/>
    <s v="SANS OBJET"/>
    <n v="13860"/>
    <n v="11600"/>
    <n v="2260"/>
    <s v="D"/>
    <n v="2"/>
    <s v="CENTRE DE TRI CS"/>
    <s v="POLY-VALOR"/>
    <s v="BOULEVARD DE LA BOUVINERIE"/>
    <s v="49124 SAINT-BARTHELEMY D'ANJOU"/>
    <n v="89414"/>
    <n v="4"/>
    <x v="0"/>
    <n v="2.2599999999999998"/>
    <d v="1899-12-30T00:10:00"/>
    <x v="1"/>
  </r>
  <r>
    <n v="170027"/>
    <d v="2022-01-26T00:00:00"/>
    <s v="18:37"/>
    <s v="2/033657"/>
    <d v="2022-01-26T00:00:00"/>
    <s v="18:19"/>
    <s v="1/038703"/>
    <s v="ALM R164"/>
    <s v="01"/>
    <s v="20"/>
    <s v="ALM R164"/>
    <s v="0"/>
    <s v="0"/>
    <x v="2"/>
    <x v="14"/>
    <s v="EJ-405-YY"/>
    <s v="SANS OBJET"/>
    <s v="SANS OBJET"/>
    <n v="19160"/>
    <n v="14600"/>
    <n v="4560"/>
    <s v="D"/>
    <n v="2"/>
    <s v="CENTRE DE TRI CS"/>
    <s v="POLY-VALOR"/>
    <s v="BOULEVARD DE LA BOUVINERIE"/>
    <s v="49124 SAINT-BARTHELEMY D'ANJOU"/>
    <n v="83216"/>
    <n v="4"/>
    <x v="0"/>
    <n v="4.5599999999999996"/>
    <d v="1899-12-30T00:18:00"/>
    <x v="1"/>
  </r>
  <r>
    <n v="170028"/>
    <d v="2022-01-26T00:00:00"/>
    <s v="18:43"/>
    <s v="2/033658"/>
    <d v="2022-01-26T00:00:00"/>
    <s v="18:30"/>
    <s v="1/038707"/>
    <s v="ALM R172"/>
    <s v="01"/>
    <s v="20"/>
    <s v="ALM R172"/>
    <s v="0"/>
    <s v="0"/>
    <x v="2"/>
    <x v="14"/>
    <s v="FS-980-KB"/>
    <s v="SANS OBJET"/>
    <s v="SANS OBJET"/>
    <n v="14260"/>
    <n v="11460"/>
    <n v="2800"/>
    <s v="D"/>
    <n v="2"/>
    <s v="CENTRE DE TRI CS"/>
    <s v="POLY-VALOR"/>
    <s v="BOULEVARD DE LA BOUVINERIE"/>
    <s v="49124 SAINT-BARTHELEMY D'ANJOU"/>
    <n v="83219"/>
    <n v="4"/>
    <x v="0"/>
    <n v="2.8"/>
    <d v="1899-12-30T00:13:00"/>
    <x v="1"/>
  </r>
  <r>
    <n v="170029"/>
    <d v="2022-01-27T00:00:00"/>
    <s v="00:29"/>
    <s v="2/033659"/>
    <d v="2022-01-26T00:00:00"/>
    <s v="23:47"/>
    <s v="1/038709"/>
    <s v="ALM 144"/>
    <s v="01"/>
    <s v="20"/>
    <s v="ALM 144"/>
    <s v="0"/>
    <s v="0"/>
    <x v="2"/>
    <x v="14"/>
    <s v="CQ-468-YW"/>
    <s v="SANS OBJET"/>
    <s v="SANS OBJET"/>
    <n v="15340"/>
    <n v="11660"/>
    <n v="3680"/>
    <s v="D"/>
    <n v="2"/>
    <s v="CENTRE DE TRI CS"/>
    <s v="POLY-VALOR"/>
    <s v="BOULEVARD DE LA BOUVINERIE"/>
    <s v="49124 SAINT-BARTHELEMY D'ANJOU"/>
    <n v="89407"/>
    <n v="4"/>
    <x v="0"/>
    <n v="3.68"/>
    <n v="-0.97083333333333333"/>
    <x v="1"/>
  </r>
  <r>
    <n v="170030"/>
    <d v="2022-01-27T00:00:00"/>
    <s v="00:56"/>
    <s v="2/033660"/>
    <d v="2022-01-27T00:00:00"/>
    <s v="00:15"/>
    <s v="1/038710"/>
    <s v="ALM 143"/>
    <s v="01"/>
    <s v="20"/>
    <s v="ALM 143"/>
    <s v="0"/>
    <s v="0"/>
    <x v="2"/>
    <x v="14"/>
    <s v="CN-741-YE"/>
    <s v="SANS OBJET"/>
    <s v="SANS OBJET"/>
    <n v="14100"/>
    <n v="10820"/>
    <n v="3280"/>
    <s v="D"/>
    <n v="2"/>
    <s v="CENTRE DE TRI CS"/>
    <s v="POLY-VALOR"/>
    <s v="BOULEVARD DE LA BOUVINERIE"/>
    <s v="49124 SAINT-BARTHELEMY D'ANJOU"/>
    <n v="60061"/>
    <n v="4"/>
    <x v="0"/>
    <n v="3.28"/>
    <d v="1899-12-30T00:41:00"/>
    <x v="1"/>
  </r>
  <r>
    <n v="170031"/>
    <d v="2022-01-27T00:00:00"/>
    <s v="02:49"/>
    <s v="2/033661"/>
    <d v="2022-01-27T00:00:00"/>
    <s v="02:45"/>
    <s v="1/038711"/>
    <s v="ALM 143"/>
    <s v="01"/>
    <s v="20"/>
    <s v="ALM 143"/>
    <s v="0"/>
    <s v="0"/>
    <x v="2"/>
    <x v="14"/>
    <s v="CN-741-YE"/>
    <s v="SANS OBJET"/>
    <s v="SANS OBJET"/>
    <n v="12620"/>
    <n v="10820"/>
    <n v="1800"/>
    <s v="D"/>
    <n v="2"/>
    <s v="CENTRE DE TRI CS"/>
    <s v="POLY-VALOR"/>
    <s v="BOULEVARD DE LA BOUVINERIE"/>
    <s v="49124 SAINT-BARTHELEMY D'ANJOU"/>
    <n v="60061"/>
    <n v="4"/>
    <x v="0"/>
    <n v="1.8"/>
    <d v="1899-12-30T00:04:00"/>
    <x v="1"/>
  </r>
  <r>
    <n v="170032"/>
    <d v="2022-01-27T00:00:00"/>
    <s v="02:51"/>
    <s v="2/033662"/>
    <d v="2022-01-27T00:00:00"/>
    <s v="02:47"/>
    <s v="1/038712"/>
    <s v="ALM 144"/>
    <s v="01"/>
    <s v="20"/>
    <s v="ALM 144"/>
    <s v="0"/>
    <s v="0"/>
    <x v="2"/>
    <x v="14"/>
    <s v="CQ-468-YW"/>
    <s v="SANS OBJET"/>
    <s v="SANS OBJET"/>
    <n v="14200"/>
    <n v="11680"/>
    <n v="2520"/>
    <s v="D"/>
    <n v="2"/>
    <s v="CENTRE DE TRI CS"/>
    <s v="POLY-VALOR"/>
    <s v="BOULEVARD DE LA BOUVINERIE"/>
    <s v="49124 SAINT-BARTHELEMY D'ANJOU"/>
    <n v="89407"/>
    <n v="4"/>
    <x v="0"/>
    <n v="2.52"/>
    <d v="1899-12-30T00:04:00"/>
    <x v="1"/>
  </r>
  <r>
    <n v="170307"/>
    <d v="2022-01-27T00:00:00"/>
    <s v="06:38"/>
    <s v="0"/>
    <d v="2022-01-27T00:00:00"/>
    <s v="06:38"/>
    <s v="0"/>
    <s v="BT 20"/>
    <s v="75"/>
    <s v="98"/>
    <s v="BT 20"/>
    <s v="34"/>
    <s v="0"/>
    <x v="6"/>
    <x v="22"/>
    <s v="ES-221-XH"/>
    <s v="CDT ARC-EN-CIEL (44)"/>
    <s v="SANS OBJET"/>
    <n v="18260"/>
    <n v="27320"/>
    <n v="9060"/>
    <s v="X"/>
    <n v="2"/>
    <s v="CENTRE DE TRI CS"/>
    <s v="POLY-VALOR"/>
    <s v="BOULEVARD DE LA BOUVINERIE"/>
    <s v="49124 SAINT-BARTHELEMY D'ANJOU"/>
    <n v="0"/>
    <n v="4"/>
    <x v="0"/>
    <n v="9.06"/>
    <d v="1899-12-30T00:00:00"/>
    <x v="2"/>
  </r>
  <r>
    <n v="170033"/>
    <d v="2022-01-27T00:00:00"/>
    <s v="06:46"/>
    <s v="2/033663"/>
    <d v="2022-01-26T00:00:00"/>
    <s v="18:32"/>
    <s v="1/038708"/>
    <s v="ALM R174"/>
    <s v="01"/>
    <s v="20"/>
    <s v="ALM R174"/>
    <s v="0"/>
    <s v="0"/>
    <x v="2"/>
    <x v="14"/>
    <s v="FR-950-FH"/>
    <s v="SANS OBJET"/>
    <s v="SANS OBJET"/>
    <n v="19860"/>
    <n v="14740"/>
    <n v="5120"/>
    <s v="D"/>
    <n v="2"/>
    <s v="CENTRE DE TRI CS"/>
    <s v="POLY-VALOR"/>
    <s v="BOULEVARD DE LA BOUVINERIE"/>
    <s v="49124 SAINT-BARTHELEMY D'ANJOU"/>
    <n v="83217"/>
    <n v="4"/>
    <x v="0"/>
    <n v="5.12"/>
    <n v="-0.49027777777777781"/>
    <x v="1"/>
  </r>
  <r>
    <n v="170035"/>
    <d v="2022-01-27T00:00:00"/>
    <s v="06:55"/>
    <s v="0"/>
    <d v="2022-01-27T00:00:00"/>
    <s v="06:55"/>
    <s v="0"/>
    <s v="SEMAE 01"/>
    <s v="40"/>
    <s v="40"/>
    <s v="SEMAE 01"/>
    <s v="0"/>
    <s v="0"/>
    <x v="0"/>
    <x v="0"/>
    <s v="AS-759-HW"/>
    <s v="SANS OBJET"/>
    <s v="SANS OBJET"/>
    <n v="16800"/>
    <n v="13400"/>
    <n v="3400"/>
    <s v="X"/>
    <n v="2"/>
    <s v="CENTRE DE TRI CS"/>
    <s v="POLY-VALOR"/>
    <s v="BOULEVARD DE LA BOUVINERIE"/>
    <s v="49124 SAINT-BARTHELEMY D'ANJOU"/>
    <n v="0"/>
    <n v="4"/>
    <x v="0"/>
    <n v="3.4"/>
    <d v="1899-12-30T00:00:00"/>
    <x v="0"/>
  </r>
  <r>
    <n v="170036"/>
    <d v="2022-01-27T00:00:00"/>
    <s v="07:01"/>
    <s v="2/033666"/>
    <d v="2022-01-26T00:00:00"/>
    <s v="18:26"/>
    <s v="1/038705"/>
    <s v="ALM R165"/>
    <s v="01"/>
    <s v="20"/>
    <s v="ALM R165"/>
    <s v="0"/>
    <s v="0"/>
    <x v="2"/>
    <x v="14"/>
    <s v="EJ-046-YY"/>
    <s v="SANS OBJET"/>
    <s v="SANS OBJET"/>
    <n v="19560"/>
    <n v="14600"/>
    <n v="4960"/>
    <s v="D"/>
    <n v="2"/>
    <s v="CENTRE DE TRI CS"/>
    <s v="POLY-VALOR"/>
    <s v="BOULEVARD DE LA BOUVINERIE"/>
    <s v="49124 SAINT-BARTHELEMY D'ANJOU"/>
    <n v="83223"/>
    <n v="4"/>
    <x v="0"/>
    <n v="4.96"/>
    <n v="-0.47569444444444448"/>
    <x v="1"/>
  </r>
  <r>
    <n v="170045"/>
    <d v="2022-01-27T00:00:00"/>
    <s v="07:06"/>
    <s v="0"/>
    <d v="2022-01-27T00:00:00"/>
    <s v="07:06"/>
    <s v="0"/>
    <s v="SEMAE 06"/>
    <s v="40"/>
    <s v="40"/>
    <s v="SEMAE 06"/>
    <s v="0"/>
    <s v="1"/>
    <x v="0"/>
    <x v="0"/>
    <s v="FG-918-WV"/>
    <s v="SANS OBJET"/>
    <s v="DOUE LA FONTAINE"/>
    <n v="25120"/>
    <n v="18760"/>
    <n v="6360"/>
    <s v="X"/>
    <n v="2"/>
    <s v="CENTRE DE TRI CS"/>
    <s v="POLY-VALOR"/>
    <s v="BOULEVARD DE LA BOUVINERIE"/>
    <s v="49124 SAINT-BARTHELEMY D'ANJOU"/>
    <n v="0"/>
    <n v="4"/>
    <x v="0"/>
    <n v="6.36"/>
    <d v="1899-12-30T00:00:00"/>
    <x v="0"/>
  </r>
  <r>
    <n v="170302"/>
    <d v="2022-01-27T00:00:00"/>
    <s v="07:33"/>
    <s v="0"/>
    <d v="2022-01-27T00:00:00"/>
    <s v="07:33"/>
    <s v="0"/>
    <s v="BT 30"/>
    <s v="75"/>
    <s v="98"/>
    <s v="BT 30"/>
    <s v="34"/>
    <s v="0"/>
    <x v="6"/>
    <x v="22"/>
    <s v="ET-032-AD"/>
    <s v="CDT ARC-EN-CIEL (44)"/>
    <s v="SANS OBJET"/>
    <n v="17880"/>
    <n v="27660"/>
    <n v="9780"/>
    <s v="X"/>
    <n v="2"/>
    <s v="CENTRE DE TRI CS"/>
    <s v="POLY-VALOR"/>
    <s v="BOULEVARD DE LA BOUVINERIE"/>
    <s v="49124 SAINT-BARTHELEMY D'ANJOU"/>
    <n v="0"/>
    <n v="4"/>
    <x v="0"/>
    <n v="9.7799999999999994"/>
    <d v="1899-12-30T00:00:00"/>
    <x v="2"/>
  </r>
  <r>
    <n v="170037"/>
    <d v="2022-01-27T00:00:00"/>
    <s v="07:34"/>
    <s v="2/033667"/>
    <d v="2022-01-26T00:00:00"/>
    <s v="16:34"/>
    <s v="1/038690"/>
    <s v="VP 3084 PAV ALM"/>
    <s v="01"/>
    <s v="22"/>
    <s v="VP 3084"/>
    <s v="0"/>
    <s v="0"/>
    <x v="2"/>
    <x v="2"/>
    <s v="FM-010-CX"/>
    <s v="SANS OBJET"/>
    <s v="SANS OBJET"/>
    <n v="20160"/>
    <n v="17960"/>
    <n v="2200"/>
    <s v="D"/>
    <n v="2"/>
    <s v="CENTRE DE TRI CS"/>
    <s v="POLY-VALOR"/>
    <s v="BOULEVARD DE LA BOUVINERIE"/>
    <s v="49124 SAINT-BARTHELEMY D'ANJOU"/>
    <n v="95029"/>
    <n v="4"/>
    <x v="0"/>
    <n v="2.2000000000000002"/>
    <n v="-0.375"/>
    <x v="1"/>
  </r>
  <r>
    <n v="170039"/>
    <d v="2022-01-27T00:00:00"/>
    <s v="07:38"/>
    <s v="2/033669"/>
    <d v="2022-01-26T00:00:00"/>
    <s v="16:21"/>
    <s v="1/038689"/>
    <s v="VP19007 PAV ALM"/>
    <s v="01"/>
    <s v="22"/>
    <s v="VP 19007"/>
    <s v="0"/>
    <s v="0"/>
    <x v="2"/>
    <x v="2"/>
    <s v="EJ-252-BY"/>
    <s v="SANS OBJET"/>
    <s v="SANS OBJET"/>
    <n v="18660"/>
    <n v="17080"/>
    <n v="1580"/>
    <s v="D"/>
    <n v="2"/>
    <s v="CENTRE DE TRI CS"/>
    <s v="POLY-VALOR"/>
    <s v="BOULEVARD DE LA BOUVINERIE"/>
    <s v="49124 SAINT-BARTHELEMY D'ANJOU"/>
    <n v="70062"/>
    <n v="4"/>
    <x v="0"/>
    <n v="1.58"/>
    <n v="-0.36319444444444449"/>
    <x v="1"/>
  </r>
  <r>
    <n v="170681"/>
    <d v="2022-01-27T00:00:00"/>
    <s v="08:06"/>
    <s v="0"/>
    <d v="2022-01-27T00:00:00"/>
    <s v="08:06"/>
    <s v="0"/>
    <s v="SEMAE 05"/>
    <s v="40"/>
    <s v="40"/>
    <s v="SEMAE 05"/>
    <s v="0"/>
    <s v="1"/>
    <x v="0"/>
    <x v="0"/>
    <s v="EK-656-JS"/>
    <s v="SANS OBJET"/>
    <s v="DOUE LA FONTAINE"/>
    <n v="26180"/>
    <n v="18500"/>
    <n v="7680"/>
    <s v="X"/>
    <n v="2"/>
    <s v="CENTRE DE TRI CS"/>
    <s v="POLY-VALOR"/>
    <s v="BOULEVARD DE LA BOUVINERIE"/>
    <s v="49124 SAINT-BARTHELEMY D'ANJOU"/>
    <n v="0"/>
    <n v="4"/>
    <x v="0"/>
    <n v="7.68"/>
    <d v="1899-12-30T00:00:00"/>
    <x v="0"/>
  </r>
  <r>
    <n v="170046"/>
    <d v="2022-01-27T00:00:00"/>
    <s v="08:23"/>
    <s v="1/038722"/>
    <d v="2022-01-26T00:00:00"/>
    <s v="18:28"/>
    <s v="1/038706"/>
    <s v="ALM R173"/>
    <s v="01"/>
    <s v="20"/>
    <s v="ALM R173"/>
    <s v="0"/>
    <s v="0"/>
    <x v="2"/>
    <x v="14"/>
    <s v="FQ-664-WE"/>
    <s v="SANS OBJET"/>
    <s v="SANS OBJET"/>
    <n v="19840"/>
    <n v="14800"/>
    <n v="5040"/>
    <s v="D"/>
    <n v="2"/>
    <s v="CENTRE DE TRI CS"/>
    <s v="POLY-VALOR"/>
    <s v="BOULEVARD DE LA BOUVINERIE"/>
    <s v="49124 SAINT-BARTHELEMY D'ANJOU"/>
    <n v="83218"/>
    <n v="4"/>
    <x v="0"/>
    <n v="5.04"/>
    <n v="-0.42013888888888884"/>
    <x v="1"/>
  </r>
  <r>
    <n v="170048"/>
    <d v="2022-01-27T00:00:00"/>
    <s v="08:35"/>
    <s v="2/033676"/>
    <d v="2022-01-27T00:00:00"/>
    <s v="08:28"/>
    <s v="1/038723"/>
    <s v="ALM R157"/>
    <s v="01"/>
    <s v="20"/>
    <s v="ALM R157"/>
    <s v="0"/>
    <s v="0"/>
    <x v="2"/>
    <x v="14"/>
    <s v="ED-425-YE"/>
    <s v="SANS OBJET"/>
    <s v="SANS OBJET"/>
    <n v="14580"/>
    <n v="11780"/>
    <n v="2800"/>
    <s v="D"/>
    <n v="2"/>
    <s v="CENTRE DE TRI CS"/>
    <s v="POLY-VALOR"/>
    <s v="BOULEVARD DE LA BOUVINERIE"/>
    <s v="49124 SAINT-BARTHELEMY D'ANJOU"/>
    <n v="60050"/>
    <n v="4"/>
    <x v="0"/>
    <n v="2.8"/>
    <d v="1899-12-30T00:07:00"/>
    <x v="1"/>
  </r>
  <r>
    <n v="170050"/>
    <d v="2022-01-27T00:00:00"/>
    <s v="09:02"/>
    <s v="2/033677"/>
    <d v="2022-01-27T00:00:00"/>
    <s v="08:53"/>
    <s v="1/038727"/>
    <s v="ALM R156"/>
    <s v="01"/>
    <s v="20"/>
    <s v="ALM R156"/>
    <s v="0"/>
    <s v="0"/>
    <x v="2"/>
    <x v="14"/>
    <s v="ED-559-YE"/>
    <s v="SANS OBJET"/>
    <s v="SANS OBJET"/>
    <n v="16000"/>
    <n v="11820"/>
    <n v="4180"/>
    <s v="D"/>
    <n v="2"/>
    <s v="CENTRE DE TRI CS"/>
    <s v="POLY-VALOR"/>
    <s v="BOULEVARD DE LA BOUVINERIE"/>
    <s v="49124 SAINT-BARTHELEMY D'ANJOU"/>
    <n v="60049"/>
    <n v="4"/>
    <x v="0"/>
    <n v="4.18"/>
    <d v="1899-12-30T00:09:00"/>
    <x v="1"/>
  </r>
  <r>
    <n v="170054"/>
    <d v="2022-01-27T00:00:00"/>
    <s v="09:22"/>
    <s v="1/038731"/>
    <d v="2022-01-27T00:00:00"/>
    <s v="09:12"/>
    <s v="1/038729"/>
    <s v="ALM R158"/>
    <s v="01"/>
    <s v="20"/>
    <s v="ALM R158"/>
    <s v="0"/>
    <s v="0"/>
    <x v="2"/>
    <x v="14"/>
    <s v="EQ-672-SD"/>
    <s v="SANS OBJET"/>
    <s v="SANS OBJET"/>
    <n v="15320"/>
    <n v="11560"/>
    <n v="3760"/>
    <s v="D"/>
    <n v="2"/>
    <s v="CENTRE DE TRI CS"/>
    <s v="POLY-VALOR"/>
    <s v="BOULEVARD DE LA BOUVINERIE"/>
    <s v="49124 SAINT-BARTHELEMY D'ANJOU"/>
    <n v="60051"/>
    <n v="4"/>
    <x v="0"/>
    <n v="3.76"/>
    <d v="1899-12-30T00:10:00"/>
    <x v="1"/>
  </r>
  <r>
    <n v="170057"/>
    <d v="2022-01-27T00:00:00"/>
    <s v="09:24"/>
    <s v="2/033680"/>
    <d v="2022-01-27T00:00:00"/>
    <s v="07:57"/>
    <s v="1/038720"/>
    <s v="SNN"/>
    <s v="01"/>
    <s v="72"/>
    <s v="SNN"/>
    <s v="6"/>
    <s v="0"/>
    <x v="2"/>
    <x v="13"/>
    <s v="EE 858 GR"/>
    <s v="CARTONS SMURFIT SAILLAT (87-F)"/>
    <s v="SANS OBJET"/>
    <n v="15320"/>
    <n v="43820"/>
    <n v="28500"/>
    <s v="D"/>
    <n v="2"/>
    <s v="CENTRE DE TRI CS"/>
    <s v="POLY-VALOR"/>
    <s v="BOULEVARD DE LA BOUVINERIE"/>
    <s v="49124 SAINT-BARTHELEMY D'ANJOU"/>
    <n v="0"/>
    <n v="4"/>
    <x v="0"/>
    <n v="28.5"/>
    <d v="1899-12-30T01:27:00"/>
    <x v="2"/>
  </r>
  <r>
    <n v="170058"/>
    <d v="2022-01-27T00:00:00"/>
    <s v="09:24"/>
    <s v="1/038734"/>
    <d v="2022-01-27T00:00:00"/>
    <s v="08:43"/>
    <s v="1/038725"/>
    <s v="ALM 144"/>
    <s v="01"/>
    <s v="20"/>
    <s v="ALM 144"/>
    <s v="0"/>
    <s v="0"/>
    <x v="2"/>
    <x v="14"/>
    <s v="CQ-468-YW"/>
    <s v="SANS OBJET"/>
    <s v="SANS OBJET"/>
    <n v="15660"/>
    <n v="11740"/>
    <n v="3920"/>
    <s v="D"/>
    <n v="2"/>
    <s v="CENTRE DE TRI CS"/>
    <s v="POLY-VALOR"/>
    <s v="BOULEVARD DE LA BOUVINERIE"/>
    <s v="49124 SAINT-BARTHELEMY D'ANJOU"/>
    <n v="89407"/>
    <n v="4"/>
    <x v="0"/>
    <n v="3.92"/>
    <d v="1899-12-30T00:41:00"/>
    <x v="1"/>
  </r>
  <r>
    <n v="170059"/>
    <d v="2022-01-27T00:00:00"/>
    <s v="09:25"/>
    <s v="1/038735"/>
    <d v="2022-01-27T00:00:00"/>
    <s v="08:41"/>
    <s v="1/038724"/>
    <s v="ALM R171"/>
    <s v="01"/>
    <s v="20"/>
    <s v="ALM R171"/>
    <s v="0"/>
    <s v="0"/>
    <x v="2"/>
    <x v="14"/>
    <s v="FS-792-KB"/>
    <s v="SANS OBJET"/>
    <s v="SANS OBJET"/>
    <n v="13440"/>
    <n v="11600"/>
    <n v="1840"/>
    <s v="D"/>
    <n v="2"/>
    <s v="CENTRE DE TRI CS"/>
    <s v="POLY-VALOR"/>
    <s v="BOULEVARD DE LA BOUVINERIE"/>
    <s v="49124 SAINT-BARTHELEMY D'ANJOU"/>
    <n v="83220"/>
    <n v="4"/>
    <x v="0"/>
    <n v="1.84"/>
    <d v="1899-12-30T00:44:00"/>
    <x v="1"/>
  </r>
  <r>
    <n v="170308"/>
    <d v="2022-01-27T00:00:00"/>
    <s v="09:43"/>
    <s v="0"/>
    <d v="2022-01-27T00:00:00"/>
    <s v="09:43"/>
    <s v="0"/>
    <s v="SEMAE 01"/>
    <s v="90"/>
    <s v="90"/>
    <s v="SEMAE 01"/>
    <s v="0"/>
    <s v="1"/>
    <x v="4"/>
    <x v="6"/>
    <s v="AS-759-HW"/>
    <s v="SANS OBJET"/>
    <s v="DOUE LA FONTAINE"/>
    <n v="26180"/>
    <n v="18500"/>
    <n v="7680"/>
    <s v="X"/>
    <n v="2"/>
    <s v="CENTRE DE TRI CS"/>
    <s v="POLY-VALOR"/>
    <s v="BOULEVARD DE LA BOUVINERIE"/>
    <s v="49124 SAINT-BARTHELEMY D'ANJOU"/>
    <n v="0"/>
    <n v="4"/>
    <x v="0"/>
    <n v="7.68"/>
    <d v="1899-12-30T00:00:00"/>
    <x v="0"/>
  </r>
  <r>
    <n v="170061"/>
    <d v="2022-01-27T00:00:00"/>
    <s v="10:10"/>
    <s v="2/033681"/>
    <d v="2022-01-27T00:00:00"/>
    <s v="09:51"/>
    <s v="1/038739"/>
    <s v="CC BV 01"/>
    <s v="35"/>
    <s v="36"/>
    <s v="CC BV 01"/>
    <s v="0"/>
    <s v="0"/>
    <x v="3"/>
    <x v="5"/>
    <s v="AC-913-KM"/>
    <s v="SANS OBJET"/>
    <s v="SANS OBJET"/>
    <n v="14920"/>
    <n v="13800"/>
    <n v="1120"/>
    <s v="D"/>
    <n v="2"/>
    <s v="CENTRE DE TRI CS"/>
    <s v="POLY-VALOR"/>
    <s v="BOULEVARD DE LA BOUVINERIE"/>
    <s v="49124 SAINT-BARTHELEMY D'ANJOU"/>
    <n v="0"/>
    <n v="4"/>
    <x v="0"/>
    <n v="1.1200000000000001"/>
    <d v="1899-12-30T00:19:00"/>
    <x v="3"/>
  </r>
  <r>
    <n v="170062"/>
    <d v="2022-01-27T00:00:00"/>
    <s v="10:14"/>
    <s v="1/038744"/>
    <d v="2022-01-27T00:00:00"/>
    <s v="10:02"/>
    <s v="1/038740"/>
    <s v="CC BV 03"/>
    <s v="35"/>
    <s v="35"/>
    <s v="CC BV 03"/>
    <s v="0"/>
    <s v="0"/>
    <x v="3"/>
    <x v="15"/>
    <s v="CG-284-KA"/>
    <s v="SANS OBJET"/>
    <s v="SANS OBJET"/>
    <n v="16240"/>
    <n v="14600"/>
    <n v="1640"/>
    <s v="D"/>
    <n v="2"/>
    <s v="CENTRE DE TRI CS"/>
    <s v="POLY-VALOR"/>
    <s v="BOULEVARD DE LA BOUVINERIE"/>
    <s v="49124 SAINT-BARTHELEMY D'ANJOU"/>
    <n v="0"/>
    <n v="4"/>
    <x v="0"/>
    <n v="1.64"/>
    <d v="1899-12-30T00:12:00"/>
    <x v="1"/>
  </r>
  <r>
    <n v="170132"/>
    <d v="2022-01-27T00:00:00"/>
    <s v="10:18"/>
    <s v="0"/>
    <d v="2022-01-27T00:00:00"/>
    <s v="10:18"/>
    <s v="0"/>
    <s v="LOUVIGNY"/>
    <s v="90"/>
    <s v="79"/>
    <s v="LOUVIGNY"/>
    <s v="32"/>
    <s v="0"/>
    <x v="4"/>
    <x v="16"/>
    <s v="AF 265 QG"/>
    <s v="ELA 5.03 ESSITY HONDOUVILLE"/>
    <s v="SANS OBJET"/>
    <n v="15880"/>
    <n v="38840"/>
    <n v="22960"/>
    <s v="X"/>
    <n v="2"/>
    <s v="CENTRE DE TRI CS"/>
    <s v="POLY-VALOR"/>
    <s v="BOULEVARD DE LA BOUVINERIE"/>
    <s v="49124 SAINT-BARTHELEMY D'ANJOU"/>
    <n v="0"/>
    <n v="4"/>
    <x v="0"/>
    <n v="22.96"/>
    <d v="1899-12-30T00:00:00"/>
    <x v="2"/>
  </r>
  <r>
    <n v="170064"/>
    <d v="2022-01-27T00:00:00"/>
    <s v="10:19"/>
    <s v="2/033683"/>
    <d v="2022-01-27T00:00:00"/>
    <s v="10:04"/>
    <s v="1/038741"/>
    <s v="CC BV 06"/>
    <s v="35"/>
    <s v="35"/>
    <s v="CC BV 06"/>
    <s v="0"/>
    <s v="0"/>
    <x v="3"/>
    <x v="15"/>
    <s v="FL-015-TP"/>
    <s v="SANS OBJET"/>
    <s v="SANS OBJET"/>
    <n v="18360"/>
    <n v="14840"/>
    <n v="3520"/>
    <s v="D"/>
    <n v="2"/>
    <s v="CENTRE DE TRI CS"/>
    <s v="POLY-VALOR"/>
    <s v="BOULEVARD DE LA BOUVINERIE"/>
    <s v="49124 SAINT-BARTHELEMY D'ANJOU"/>
    <n v="0"/>
    <n v="4"/>
    <x v="0"/>
    <n v="3.52"/>
    <d v="1899-12-30T00:15:00"/>
    <x v="1"/>
  </r>
  <r>
    <n v="170065"/>
    <d v="2022-01-27T00:00:00"/>
    <s v="10:25"/>
    <s v="2/033684"/>
    <d v="2022-01-27T00:00:00"/>
    <s v="10:09"/>
    <s v="1/038743"/>
    <s v="ALM 136"/>
    <s v="01"/>
    <s v="20"/>
    <s v="ALM 136"/>
    <s v="0"/>
    <s v="0"/>
    <x v="2"/>
    <x v="14"/>
    <s v="AC-088-MZ"/>
    <s v="SANS OBJET"/>
    <s v="SANS OBJET"/>
    <n v="17880"/>
    <n v="14620"/>
    <n v="3260"/>
    <s v="D"/>
    <n v="2"/>
    <s v="CENTRE DE TRI CS"/>
    <s v="POLY-VALOR"/>
    <s v="BOULEVARD DE LA BOUVINERIE"/>
    <s v="49124 SAINT-BARTHELEMY D'ANJOU"/>
    <n v="78868"/>
    <n v="4"/>
    <x v="0"/>
    <n v="3.26"/>
    <d v="1899-12-30T00:16:00"/>
    <x v="1"/>
  </r>
  <r>
    <n v="170070"/>
    <d v="2022-01-27T00:00:00"/>
    <s v="10:41"/>
    <s v="2/033689"/>
    <d v="2022-01-27T00:00:00"/>
    <s v="10:34"/>
    <s v="1/038752"/>
    <s v="ALM R158"/>
    <s v="01"/>
    <s v="20"/>
    <s v="ALM R158"/>
    <s v="0"/>
    <s v="0"/>
    <x v="2"/>
    <x v="14"/>
    <s v="EQ-672-SD"/>
    <s v="SANS OBJET"/>
    <s v="SANS OBJET"/>
    <n v="12420"/>
    <n v="11580"/>
    <n v="840"/>
    <s v="D"/>
    <n v="2"/>
    <s v="CENTRE DE TRI CS"/>
    <s v="POLY-VALOR"/>
    <s v="BOULEVARD DE LA BOUVINERIE"/>
    <s v="49124 SAINT-BARTHELEMY D'ANJOU"/>
    <n v="60051"/>
    <n v="4"/>
    <x v="0"/>
    <n v="0.84"/>
    <d v="1899-12-30T00:07:00"/>
    <x v="1"/>
  </r>
  <r>
    <n v="170072"/>
    <d v="2022-01-27T00:00:00"/>
    <s v="10:44"/>
    <s v="2/033691"/>
    <d v="2022-01-27T00:00:00"/>
    <s v="10:35"/>
    <s v="1/038754"/>
    <s v="ALM R171"/>
    <s v="01"/>
    <s v="20"/>
    <s v="ALM R171"/>
    <s v="0"/>
    <s v="0"/>
    <x v="2"/>
    <x v="14"/>
    <s v="FS-792-KB"/>
    <s v="SANS OBJET"/>
    <s v="SANS OBJET"/>
    <n v="12680"/>
    <n v="11580"/>
    <n v="1100"/>
    <s v="D"/>
    <n v="2"/>
    <s v="CENTRE DE TRI CS"/>
    <s v="POLY-VALOR"/>
    <s v="BOULEVARD DE LA BOUVINERIE"/>
    <s v="49124 SAINT-BARTHELEMY D'ANJOU"/>
    <n v="83220"/>
    <n v="4"/>
    <x v="0"/>
    <n v="1.1000000000000001"/>
    <d v="1899-12-30T00:09:00"/>
    <x v="1"/>
  </r>
  <r>
    <n v="170297"/>
    <d v="2022-01-27T00:00:00"/>
    <s v="10:45"/>
    <s v="0"/>
    <d v="2022-01-27T00:00:00"/>
    <s v="10:45"/>
    <s v="0"/>
    <s v="CC BV 05"/>
    <s v="35"/>
    <s v="35"/>
    <s v="CC BV 05"/>
    <s v="0"/>
    <s v="0"/>
    <x v="3"/>
    <x v="15"/>
    <s v="EY-787-VP"/>
    <s v="SANS OBJET"/>
    <s v="SANS OBJET"/>
    <n v="15360"/>
    <n v="12840"/>
    <n v="2520"/>
    <s v="X"/>
    <n v="2"/>
    <s v="CENTRE DE TRI CS"/>
    <s v="POLY-VALOR"/>
    <s v="BOULEVARD DE LA BOUVINERIE"/>
    <s v="49124 SAINT-BARTHELEMY D'ANJOU"/>
    <n v="0"/>
    <n v="4"/>
    <x v="0"/>
    <n v="2.52"/>
    <d v="1899-12-30T00:00:00"/>
    <x v="1"/>
  </r>
  <r>
    <n v="170075"/>
    <d v="2022-01-27T00:00:00"/>
    <s v="10:48"/>
    <s v="2/033692"/>
    <d v="2022-01-27T00:00:00"/>
    <s v="10:36"/>
    <s v="1/038755"/>
    <s v="ALM R157"/>
    <s v="01"/>
    <s v="20"/>
    <s v="ALM R157"/>
    <s v="0"/>
    <s v="0"/>
    <x v="2"/>
    <x v="14"/>
    <s v="ED-425-YE"/>
    <s v="SANS OBJET"/>
    <s v="SANS OBJET"/>
    <n v="12840"/>
    <n v="11780"/>
    <n v="1060"/>
    <s v="D"/>
    <n v="2"/>
    <s v="CENTRE DE TRI CS"/>
    <s v="POLY-VALOR"/>
    <s v="BOULEVARD DE LA BOUVINERIE"/>
    <s v="49124 SAINT-BARTHELEMY D'ANJOU"/>
    <n v="60050"/>
    <n v="4"/>
    <x v="0"/>
    <n v="1.06"/>
    <d v="1899-12-30T00:12:00"/>
    <x v="1"/>
  </r>
  <r>
    <n v="170076"/>
    <d v="2022-01-27T00:00:00"/>
    <s v="10:48"/>
    <s v="2/033693"/>
    <d v="2022-01-27T00:00:00"/>
    <s v="10:37"/>
    <s v="1/038756"/>
    <s v="ALM 144"/>
    <s v="01"/>
    <s v="20"/>
    <s v="ALM 144"/>
    <s v="0"/>
    <s v="0"/>
    <x v="2"/>
    <x v="14"/>
    <s v="CQ-468-YW"/>
    <s v="SANS OBJET"/>
    <s v="SANS OBJET"/>
    <n v="12620"/>
    <n v="11740"/>
    <n v="880"/>
    <s v="D"/>
    <n v="2"/>
    <s v="CENTRE DE TRI CS"/>
    <s v="POLY-VALOR"/>
    <s v="BOULEVARD DE LA BOUVINERIE"/>
    <s v="49124 SAINT-BARTHELEMY D'ANJOU"/>
    <n v="89407"/>
    <n v="4"/>
    <x v="0"/>
    <n v="0.88"/>
    <d v="1899-12-30T00:11:00"/>
    <x v="1"/>
  </r>
  <r>
    <n v="170112"/>
    <d v="2022-01-27T00:00:00"/>
    <s v="11:02"/>
    <s v="0"/>
    <d v="2022-01-27T00:00:00"/>
    <s v="11:02"/>
    <s v="0"/>
    <s v="COQUELLE 0"/>
    <s v="01"/>
    <s v="70"/>
    <s v="COQUELLE 0"/>
    <s v="4"/>
    <s v="0"/>
    <x v="2"/>
    <x v="7"/>
    <s v="FE 518 QK"/>
    <s v="1.11 - NORSKE GOLBEY (F)"/>
    <s v="SANS OBJET"/>
    <n v="14820"/>
    <n v="43560"/>
    <n v="28740"/>
    <s v="X"/>
    <n v="2"/>
    <s v="CENTRE DE TRI CS"/>
    <s v="POLY-VALOR"/>
    <s v="BOULEVARD DE LA BOUVINERIE"/>
    <s v="49124 SAINT-BARTHELEMY D'ANJOU"/>
    <n v="0"/>
    <n v="4"/>
    <x v="0"/>
    <n v="28.74"/>
    <d v="1899-12-30T00:00:00"/>
    <x v="2"/>
  </r>
  <r>
    <n v="170087"/>
    <d v="2022-01-27T00:00:00"/>
    <s v="11:08"/>
    <s v="2/033702"/>
    <d v="2022-01-27T00:00:00"/>
    <s v="10:52"/>
    <s v="1/038764"/>
    <s v="VP 3670 PAV ALM"/>
    <s v="01"/>
    <s v="22"/>
    <s v="VP 3670"/>
    <s v="0"/>
    <s v="0"/>
    <x v="2"/>
    <x v="2"/>
    <s v="FF-921-HW"/>
    <s v="SANS OBJET"/>
    <s v="SANS OBJET"/>
    <n v="21440"/>
    <n v="17760"/>
    <n v="3680"/>
    <s v="D"/>
    <n v="2"/>
    <s v="CENTRE DE TRI CS"/>
    <s v="POLY-VALOR"/>
    <s v="BOULEVARD DE LA BOUVINERIE"/>
    <s v="49124 SAINT-BARTHELEMY D'ANJOU"/>
    <n v="66268"/>
    <n v="4"/>
    <x v="0"/>
    <n v="3.68"/>
    <d v="1899-12-30T00:16:00"/>
    <x v="1"/>
  </r>
  <r>
    <n v="170088"/>
    <d v="2022-01-27T00:00:00"/>
    <s v="11:11"/>
    <s v="2/033703"/>
    <d v="2022-01-27T00:00:00"/>
    <s v="11:04"/>
    <s v="1/038768"/>
    <s v="ALM R156"/>
    <s v="01"/>
    <s v="20"/>
    <s v="ALM R156"/>
    <s v="0"/>
    <s v="0"/>
    <x v="2"/>
    <x v="14"/>
    <s v="ED-559-YE"/>
    <s v="SANS OBJET"/>
    <s v="SANS OBJET"/>
    <n v="13080"/>
    <n v="11820"/>
    <n v="1260"/>
    <s v="D"/>
    <n v="2"/>
    <s v="CENTRE DE TRI CS"/>
    <s v="POLY-VALOR"/>
    <s v="BOULEVARD DE LA BOUVINERIE"/>
    <s v="49124 SAINT-BARTHELEMY D'ANJOU"/>
    <n v="60049"/>
    <n v="4"/>
    <x v="0"/>
    <n v="1.26"/>
    <d v="1899-12-30T00:07:00"/>
    <x v="1"/>
  </r>
  <r>
    <n v="170586"/>
    <d v="2022-01-27T00:00:00"/>
    <s v="11:11"/>
    <s v="0"/>
    <d v="2022-01-27T00:00:00"/>
    <s v="11:11"/>
    <s v="0"/>
    <s v="VP 3662"/>
    <s v="90"/>
    <s v="90"/>
    <s v="VP 3662"/>
    <s v="0"/>
    <s v="0"/>
    <x v="4"/>
    <x v="6"/>
    <s v="DR-373-SQ"/>
    <s v="SANS OBJET"/>
    <s v="SANS OBJET"/>
    <n v="19720"/>
    <n v="17880"/>
    <n v="1840"/>
    <s v="X"/>
    <n v="2"/>
    <s v="CENTRE DE TRI CS"/>
    <s v="POLY-VALOR"/>
    <s v="BOULEVARD DE LA BOUVINERIE"/>
    <s v="49124 SAINT-BARTHELEMY D'ANJOU"/>
    <n v="0"/>
    <n v="4"/>
    <x v="0"/>
    <n v="1.84"/>
    <d v="1899-12-30T00:00:00"/>
    <x v="0"/>
  </r>
  <r>
    <n v="170091"/>
    <d v="2022-01-27T00:00:00"/>
    <s v="11:32"/>
    <s v="2/033706"/>
    <d v="2022-01-27T00:00:00"/>
    <s v="11:11"/>
    <s v="1/038770"/>
    <s v="AT METIER"/>
    <s v="01"/>
    <s v="20"/>
    <s v="AT METIER"/>
    <s v="0"/>
    <s v="0"/>
    <x v="2"/>
    <x v="14"/>
    <s v="EL-091-LA"/>
    <s v="SANS OBJET"/>
    <s v="SANS OBJET"/>
    <n v="3000"/>
    <n v="2760"/>
    <n v="240"/>
    <s v="D"/>
    <n v="2"/>
    <s v="CENTRE DE TRI CS"/>
    <s v="POLY-VALOR"/>
    <s v="BOULEVARD DE LA BOUVINERIE"/>
    <s v="49124 SAINT-BARTHELEMY D'ANJOU"/>
    <n v="64489"/>
    <n v="4"/>
    <x v="0"/>
    <n v="0.24"/>
    <d v="1899-12-30T00:21:00"/>
    <x v="1"/>
  </r>
  <r>
    <n v="170092"/>
    <d v="2022-01-27T00:00:00"/>
    <s v="11:34"/>
    <s v="2/033707"/>
    <d v="2022-01-27T00:00:00"/>
    <s v="11:14"/>
    <s v="1/038771"/>
    <s v="CC BV 02"/>
    <s v="35"/>
    <s v="35"/>
    <s v="CC BV 02"/>
    <s v="0"/>
    <s v="0"/>
    <x v="3"/>
    <x v="15"/>
    <s v="AH-262-QE"/>
    <s v="SANS OBJET"/>
    <s v="SANS OBJET"/>
    <n v="18440"/>
    <n v="14220"/>
    <n v="4220"/>
    <s v="D"/>
    <n v="2"/>
    <s v="CENTRE DE TRI CS"/>
    <s v="POLY-VALOR"/>
    <s v="BOULEVARD DE LA BOUVINERIE"/>
    <s v="49124 SAINT-BARTHELEMY D'ANJOU"/>
    <n v="0"/>
    <n v="4"/>
    <x v="0"/>
    <n v="4.22"/>
    <d v="1899-12-30T00:20:00"/>
    <x v="1"/>
  </r>
  <r>
    <n v="170096"/>
    <d v="2022-01-27T00:00:00"/>
    <s v="12:05"/>
    <s v="2/033711"/>
    <d v="2022-01-27T00:00:00"/>
    <s v="11:18"/>
    <s v="1/038772"/>
    <s v="SEMAE 05"/>
    <s v="90"/>
    <s v="91"/>
    <s v="SEMAE 05"/>
    <s v="0"/>
    <s v="4"/>
    <x v="4"/>
    <x v="9"/>
    <s v="EK-656-JS"/>
    <s v="SANS OBJET"/>
    <s v="TIERCE"/>
    <n v="27740"/>
    <n v="18480"/>
    <n v="9260"/>
    <s v="D"/>
    <n v="2"/>
    <s v="CENTRE DE TRI CS"/>
    <s v="POLY-VALOR"/>
    <s v="BOULEVARD DE LA BOUVINERIE"/>
    <s v="49124 SAINT-BARTHELEMY D'ANJOU"/>
    <n v="0"/>
    <n v="4"/>
    <x v="0"/>
    <n v="9.26"/>
    <d v="1899-12-30T00:47:00"/>
    <x v="1"/>
  </r>
  <r>
    <n v="170107"/>
    <d v="2022-01-27T00:00:00"/>
    <s v="12:15"/>
    <s v="0"/>
    <d v="2022-01-27T00:00:00"/>
    <s v="12:15"/>
    <s v="0"/>
    <s v="SEMAE 01"/>
    <s v="90"/>
    <s v="85"/>
    <s v="SEMAE 01"/>
    <s v="2"/>
    <s v="0"/>
    <x v="4"/>
    <x v="4"/>
    <s v="AS-759-HW"/>
    <s v="SAVED"/>
    <s v="SANS OBJET"/>
    <n v="37880"/>
    <n v="22180"/>
    <n v="15700"/>
    <s v="X"/>
    <n v="2"/>
    <s v="CENTRE DE TRI CS"/>
    <s v="POLY-VALOR"/>
    <s v="BOULEVARD DE LA BOUVINERIE"/>
    <s v="49124 SAINT-BARTHELEMY D'ANJOU"/>
    <n v="0"/>
    <n v="4"/>
    <x v="0"/>
    <n v="15.7"/>
    <d v="1899-12-30T00:00:00"/>
    <x v="2"/>
  </r>
  <r>
    <n v="170098"/>
    <d v="2022-01-27T00:00:00"/>
    <s v="12:28"/>
    <s v="2/033713"/>
    <d v="2022-01-27T00:00:00"/>
    <s v="09:38"/>
    <s v="1/038737"/>
    <s v="TMB-17"/>
    <s v="01"/>
    <s v="72"/>
    <s v="TMB-17"/>
    <s v="6"/>
    <s v="0"/>
    <x v="2"/>
    <x v="13"/>
    <s v="DX-893-ND"/>
    <s v="CARTONS SMURFIT SAILLAT (87-F)"/>
    <s v="SANS OBJET"/>
    <n v="14440"/>
    <n v="44080"/>
    <n v="29640"/>
    <s v="D"/>
    <n v="2"/>
    <s v="CENTRE DE TRI CS"/>
    <s v="POLY-VALOR"/>
    <s v="BOULEVARD DE LA BOUVINERIE"/>
    <s v="49124 SAINT-BARTHELEMY D'ANJOU"/>
    <n v="0"/>
    <n v="4"/>
    <x v="0"/>
    <n v="29.64"/>
    <d v="1899-12-30T02:50:00"/>
    <x v="2"/>
  </r>
  <r>
    <n v="170099"/>
    <d v="2022-01-27T00:00:00"/>
    <s v="12:39"/>
    <s v="2/033714"/>
    <d v="2022-01-27T00:00:00"/>
    <s v="12:14"/>
    <s v="1/038777"/>
    <s v="CC BV 10"/>
    <s v="35"/>
    <s v="36"/>
    <s v="CC BV 10"/>
    <s v="0"/>
    <s v="0"/>
    <x v="3"/>
    <x v="5"/>
    <s v="FZ-961-WC"/>
    <s v="SANS OBJET"/>
    <s v="SANS OBJET"/>
    <n v="18680"/>
    <n v="17500"/>
    <n v="1180"/>
    <s v="D"/>
    <n v="2"/>
    <s v="CENTRE DE TRI CS"/>
    <s v="POLY-VALOR"/>
    <s v="BOULEVARD DE LA BOUVINERIE"/>
    <s v="49124 SAINT-BARTHELEMY D'ANJOU"/>
    <n v="0"/>
    <n v="4"/>
    <x v="0"/>
    <n v="1.18"/>
    <d v="1899-12-30T00:25:00"/>
    <x v="3"/>
  </r>
  <r>
    <n v="170299"/>
    <d v="2022-01-27T00:00:00"/>
    <s v="12:48"/>
    <s v="0"/>
    <d v="2022-01-27T00:00:00"/>
    <s v="12:48"/>
    <s v="0"/>
    <s v="CC BV 09"/>
    <s v="35"/>
    <s v="35"/>
    <s v="CC BV 09"/>
    <s v="0"/>
    <s v="0"/>
    <x v="3"/>
    <x v="15"/>
    <s v="FX-848-CF"/>
    <s v="SANS OBJET"/>
    <s v="SANS OBJET"/>
    <n v="14580"/>
    <n v="12780"/>
    <n v="1800"/>
    <s v="X"/>
    <n v="2"/>
    <s v="CENTRE DE TRI CS"/>
    <s v="POLY-VALOR"/>
    <s v="BOULEVARD DE LA BOUVINERIE"/>
    <s v="49124 SAINT-BARTHELEMY D'ANJOU"/>
    <n v="0"/>
    <n v="4"/>
    <x v="0"/>
    <n v="1.8"/>
    <d v="1899-12-30T00:00:00"/>
    <x v="1"/>
  </r>
  <r>
    <n v="170104"/>
    <d v="2022-01-27T00:00:00"/>
    <s v="13:51"/>
    <s v="2/033718"/>
    <d v="2022-01-27T00:00:00"/>
    <s v="13:30"/>
    <s v="1/038780"/>
    <s v="CC BV 10"/>
    <s v="35"/>
    <s v="36"/>
    <s v="CC BV 10"/>
    <s v="0"/>
    <s v="0"/>
    <x v="3"/>
    <x v="5"/>
    <s v="FZ-961-WC"/>
    <s v="SANS OBJET"/>
    <s v="SANS OBJET"/>
    <n v="18600"/>
    <n v="17500"/>
    <n v="1100"/>
    <s v="D"/>
    <n v="2"/>
    <s v="CENTRE DE TRI CS"/>
    <s v="POLY-VALOR"/>
    <s v="BOULEVARD DE LA BOUVINERIE"/>
    <s v="49124 SAINT-BARTHELEMY D'ANJOU"/>
    <n v="0"/>
    <n v="4"/>
    <x v="0"/>
    <n v="1.1000000000000001"/>
    <d v="1899-12-30T00:21:00"/>
    <x v="3"/>
  </r>
  <r>
    <n v="170110"/>
    <d v="2022-01-27T00:00:00"/>
    <s v="15:23"/>
    <s v="2/033723"/>
    <d v="2022-01-27T00:00:00"/>
    <s v="13:57"/>
    <s v="1/038783"/>
    <s v="CC BV 07"/>
    <s v="35"/>
    <s v="35"/>
    <s v="CC BV 07"/>
    <s v="0"/>
    <s v="0"/>
    <x v="3"/>
    <x v="15"/>
    <s v="FL-963-TN"/>
    <s v="SANS OBJET"/>
    <s v="SANS OBJET"/>
    <n v="17260"/>
    <n v="14820"/>
    <n v="2440"/>
    <s v="D"/>
    <n v="2"/>
    <s v="CENTRE DE TRI CS"/>
    <s v="POLY-VALOR"/>
    <s v="BOULEVARD DE LA BOUVINERIE"/>
    <s v="49124 SAINT-BARTHELEMY D'ANJOU"/>
    <n v="0"/>
    <n v="4"/>
    <x v="0"/>
    <n v="2.44"/>
    <d v="1899-12-30T01:26:00"/>
    <x v="1"/>
  </r>
  <r>
    <n v="170111"/>
    <d v="2022-01-27T00:00:00"/>
    <s v="15:33"/>
    <s v="2/033725"/>
    <d v="2022-01-27T00:00:00"/>
    <s v="14:22"/>
    <s v="1/038785"/>
    <s v="AT METIER"/>
    <s v="01"/>
    <s v="20"/>
    <s v="AT METIER"/>
    <s v="0"/>
    <s v="0"/>
    <x v="2"/>
    <x v="14"/>
    <s v="EL-091-LA"/>
    <s v="SANS OBJET"/>
    <s v="SANS OBJET"/>
    <n v="2880"/>
    <n v="2760"/>
    <n v="120"/>
    <s v="D"/>
    <n v="2"/>
    <s v="CENTRE DE TRI CS"/>
    <s v="POLY-VALOR"/>
    <s v="BOULEVARD DE LA BOUVINERIE"/>
    <s v="49124 SAINT-BARTHELEMY D'ANJOU"/>
    <n v="64489"/>
    <n v="4"/>
    <x v="0"/>
    <n v="0.12"/>
    <d v="1899-12-30T01:11:00"/>
    <x v="1"/>
  </r>
  <r>
    <n v="170113"/>
    <d v="2022-01-27T00:00:00"/>
    <s v="15:46"/>
    <s v="2/033727"/>
    <d v="2022-01-27T00:00:00"/>
    <s v="13:47"/>
    <s v="1/038782"/>
    <s v="VP 3084 PAV ALM"/>
    <s v="01"/>
    <s v="22"/>
    <s v="VP 3084"/>
    <s v="0"/>
    <s v="0"/>
    <x v="2"/>
    <x v="2"/>
    <s v="FM-010-CX"/>
    <s v="SANS OBJET"/>
    <s v="SANS OBJET"/>
    <n v="19640"/>
    <n v="17920"/>
    <n v="1720"/>
    <s v="D"/>
    <n v="2"/>
    <s v="CENTRE DE TRI CS"/>
    <s v="POLY-VALOR"/>
    <s v="BOULEVARD DE LA BOUVINERIE"/>
    <s v="49124 SAINT-BARTHELEMY D'ANJOU"/>
    <n v="95029"/>
    <n v="4"/>
    <x v="0"/>
    <n v="1.72"/>
    <d v="1899-12-30T01:59:00"/>
    <x v="1"/>
  </r>
  <r>
    <n v="170115"/>
    <d v="2022-01-27T00:00:00"/>
    <s v="16:25"/>
    <s v="2/033728"/>
    <d v="2022-01-27T00:00:00"/>
    <s v="14:59"/>
    <s v="1/038787"/>
    <s v="VP 3670 PAV ALM"/>
    <s v="01"/>
    <s v="22"/>
    <s v="VP 3670"/>
    <s v="0"/>
    <s v="0"/>
    <x v="2"/>
    <x v="2"/>
    <s v="FF-921-HW"/>
    <s v="SANS OBJET"/>
    <s v="SANS OBJET"/>
    <n v="18660"/>
    <n v="17720"/>
    <n v="940"/>
    <s v="D"/>
    <n v="2"/>
    <s v="CENTRE DE TRI CS"/>
    <s v="POLY-VALOR"/>
    <s v="BOULEVARD DE LA BOUVINERIE"/>
    <s v="49124 SAINT-BARTHELEMY D'ANJOU"/>
    <n v="66268"/>
    <n v="4"/>
    <x v="0"/>
    <n v="0.94"/>
    <d v="1899-12-30T01:26:00"/>
    <x v="1"/>
  </r>
  <r>
    <n v="170116"/>
    <d v="2022-01-27T00:00:00"/>
    <s v="16:29"/>
    <s v="2/033729"/>
    <d v="2022-01-27T00:00:00"/>
    <s v="15:29"/>
    <s v="2/033724"/>
    <s v="SEMAE 01"/>
    <s v="40"/>
    <s v="40"/>
    <s v="SEMAE 01"/>
    <s v="0"/>
    <s v="6"/>
    <x v="0"/>
    <x v="0"/>
    <s v="AS-759-HW"/>
    <s v="SANS OBJET"/>
    <s v="ST LAMBERT DES LEVEES Bellevue"/>
    <n v="16240"/>
    <n v="13080"/>
    <n v="3160"/>
    <s v="D"/>
    <n v="2"/>
    <s v="CENTRE DE TRI CS"/>
    <s v="POLY-VALOR"/>
    <s v="BOULEVARD DE LA BOUVINERIE"/>
    <s v="49124 SAINT-BARTHELEMY D'ANJOU"/>
    <n v="0"/>
    <n v="4"/>
    <x v="0"/>
    <n v="3.16"/>
    <d v="1899-12-30T01:00:00"/>
    <x v="0"/>
  </r>
  <r>
    <n v="170118"/>
    <d v="2022-01-27T00:00:00"/>
    <s v="16:49"/>
    <s v="2/033730"/>
    <d v="2022-01-27T00:00:00"/>
    <s v="15:56"/>
    <s v="1/038793"/>
    <s v="VP 3371 PAV ALM"/>
    <s v="01"/>
    <s v="22"/>
    <s v="VP 3371"/>
    <s v="0"/>
    <s v="0"/>
    <x v="2"/>
    <x v="2"/>
    <s v="FN-597-XC"/>
    <s v="SANS OBJET"/>
    <s v="SANS OBJET"/>
    <n v="18200"/>
    <n v="17220"/>
    <n v="980"/>
    <s v="D"/>
    <n v="2"/>
    <s v="CENTRE DE TRI CS"/>
    <s v="POLY-VALOR"/>
    <s v="BOULEVARD DE LA BOUVINERIE"/>
    <s v="49124 SAINT-BARTHELEMY D'ANJOU"/>
    <n v="73518"/>
    <n v="4"/>
    <x v="0"/>
    <n v="0.98"/>
    <d v="1899-12-30T00:53:00"/>
    <x v="1"/>
  </r>
  <r>
    <n v="170119"/>
    <d v="2022-01-27T00:00:00"/>
    <s v="16:58"/>
    <s v="2/033731"/>
    <d v="2022-01-27T00:00:00"/>
    <s v="15:42"/>
    <s v="1/038791"/>
    <s v="ALM R158"/>
    <s v="01"/>
    <s v="20"/>
    <s v="ALM R158"/>
    <s v="0"/>
    <s v="0"/>
    <x v="2"/>
    <x v="14"/>
    <s v="EQ-672-SD"/>
    <s v="SANS OBJET"/>
    <s v="SANS OBJET"/>
    <n v="14700"/>
    <n v="11460"/>
    <n v="3240"/>
    <s v="D"/>
    <n v="2"/>
    <s v="CENTRE DE TRI CS"/>
    <s v="POLY-VALOR"/>
    <s v="BOULEVARD DE LA BOUVINERIE"/>
    <s v="49124 SAINT-BARTHELEMY D'ANJOU"/>
    <n v="60051"/>
    <n v="4"/>
    <x v="0"/>
    <n v="3.24"/>
    <d v="1899-12-30T01:16:00"/>
    <x v="1"/>
  </r>
  <r>
    <n v="170124"/>
    <d v="2022-01-27T00:00:00"/>
    <s v="17:36"/>
    <s v="2/033736"/>
    <d v="2022-01-27T00:00:00"/>
    <s v="17:29"/>
    <s v="1/038800"/>
    <s v="ALM R159"/>
    <s v="01"/>
    <s v="20"/>
    <s v="ALM R159"/>
    <s v="0"/>
    <s v="0"/>
    <x v="2"/>
    <x v="14"/>
    <s v="ER-567-BS"/>
    <s v="SANS OBJET"/>
    <s v="SANS OBJET"/>
    <n v="15200"/>
    <n v="11380"/>
    <n v="3820"/>
    <s v="D"/>
    <n v="2"/>
    <s v="CENTRE DE TRI CS"/>
    <s v="POLY-VALOR"/>
    <s v="BOULEVARD DE LA BOUVINERIE"/>
    <s v="49124 SAINT-BARTHELEMY D'ANJOU"/>
    <n v="60052"/>
    <n v="4"/>
    <x v="0"/>
    <n v="3.82"/>
    <d v="1899-12-30T00:07:00"/>
    <x v="1"/>
  </r>
  <r>
    <n v="170126"/>
    <d v="2022-01-27T00:00:00"/>
    <s v="17:40"/>
    <s v="2/033738"/>
    <d v="2022-01-27T00:00:00"/>
    <s v="17:30"/>
    <s v="1/038801"/>
    <s v="ALM R171"/>
    <s v="01"/>
    <s v="20"/>
    <s v="ALM R171"/>
    <s v="0"/>
    <s v="0"/>
    <x v="2"/>
    <x v="14"/>
    <s v="FS-792-KB"/>
    <s v="SANS OBJET"/>
    <s v="SANS OBJET"/>
    <n v="15660"/>
    <n v="11440"/>
    <n v="4220"/>
    <s v="D"/>
    <n v="2"/>
    <s v="CENTRE DE TRI CS"/>
    <s v="POLY-VALOR"/>
    <s v="BOULEVARD DE LA BOUVINERIE"/>
    <s v="49124 SAINT-BARTHELEMY D'ANJOU"/>
    <n v="83220"/>
    <n v="4"/>
    <x v="0"/>
    <n v="4.22"/>
    <d v="1899-12-30T00:10:00"/>
    <x v="1"/>
  </r>
  <r>
    <n v="170131"/>
    <d v="2022-01-27T00:00:00"/>
    <s v="18:10"/>
    <s v="2/033743"/>
    <d v="2022-01-27T00:00:00"/>
    <s v="17:43"/>
    <s v="1/038804"/>
    <s v="ALM R176"/>
    <s v="01"/>
    <s v="20"/>
    <s v="ALM R176"/>
    <s v="0"/>
    <s v="0"/>
    <x v="2"/>
    <x v="14"/>
    <s v="GD-752-TK"/>
    <s v="SANS OBJET"/>
    <s v="SANS OBJET"/>
    <n v="17980"/>
    <n v="14820"/>
    <n v="3160"/>
    <s v="D"/>
    <n v="2"/>
    <s v="CENTRE DE TRI CS"/>
    <s v="POLY-VALOR"/>
    <s v="BOULEVARD DE LA BOUVINERIE"/>
    <s v="49124 SAINT-BARTHELEMY D'ANJOU"/>
    <n v="14945"/>
    <n v="4"/>
    <x v="0"/>
    <n v="3.16"/>
    <d v="1899-12-30T00:27:00"/>
    <x v="1"/>
  </r>
  <r>
    <n v="170135"/>
    <d v="2022-01-27T00:00:00"/>
    <s v="18:50"/>
    <s v="2/033746"/>
    <d v="2022-01-27T00:00:00"/>
    <s v="17:44"/>
    <s v="1/038805"/>
    <s v="ALM R162"/>
    <s v="01"/>
    <s v="20"/>
    <s v="ALM R162"/>
    <s v="0"/>
    <s v="0"/>
    <x v="2"/>
    <x v="14"/>
    <s v="EN-890-FL"/>
    <s v="SANS OBJET"/>
    <s v="SANS OBJET"/>
    <n v="17460"/>
    <n v="14600"/>
    <n v="2860"/>
    <s v="D"/>
    <n v="2"/>
    <s v="CENTRE DE TRI CS"/>
    <s v="POLY-VALOR"/>
    <s v="BOULEVARD DE LA BOUVINERIE"/>
    <s v="49124 SAINT-BARTHELEMY D'ANJOU"/>
    <n v="60055"/>
    <n v="4"/>
    <x v="0"/>
    <n v="2.86"/>
    <d v="1899-12-30T01:06:00"/>
    <x v="1"/>
  </r>
  <r>
    <n v="170136"/>
    <d v="2022-01-27T00:00:00"/>
    <s v="19:05"/>
    <s v="2/033747"/>
    <d v="2022-01-27T00:00:00"/>
    <s v="17:49"/>
    <s v="1/038806"/>
    <s v="SUEZ JML021"/>
    <s v="01"/>
    <s v="21"/>
    <s v="SUEZJML021"/>
    <s v="0"/>
    <s v="0"/>
    <x v="2"/>
    <x v="3"/>
    <s v="EK-186-EM"/>
    <s v="SANS OBJET"/>
    <s v="SANS OBJET"/>
    <n v="16340"/>
    <n v="12880"/>
    <n v="3460"/>
    <s v="D"/>
    <n v="2"/>
    <s v="CENTRE DE TRI CS"/>
    <s v="POLY-VALOR"/>
    <s v="BOULEVARD DE LA BOUVINERIE"/>
    <s v="49124 SAINT-BARTHELEMY D'ANJOU"/>
    <n v="64487"/>
    <n v="4"/>
    <x v="0"/>
    <n v="3.46"/>
    <d v="1899-12-30T01:16:00"/>
    <x v="1"/>
  </r>
  <r>
    <n v="170137"/>
    <d v="2022-01-27T00:00:00"/>
    <s v="19:12"/>
    <s v="2/033748"/>
    <d v="2022-01-27T00:00:00"/>
    <s v="17:50"/>
    <s v="1/038807"/>
    <s v="ALM R175"/>
    <s v="01"/>
    <s v="20"/>
    <s v="ALM R176"/>
    <s v="0"/>
    <s v="0"/>
    <x v="2"/>
    <x v="14"/>
    <s v="GD-752-TK"/>
    <s v="SANS OBJET"/>
    <s v="SANS OBJET"/>
    <n v="17960"/>
    <n v="15040"/>
    <n v="2920"/>
    <s v="D"/>
    <n v="2"/>
    <s v="CENTRE DE TRI CS"/>
    <s v="POLY-VALOR"/>
    <s v="BOULEVARD DE LA BOUVINERIE"/>
    <s v="49124 SAINT-BARTHELEMY D'ANJOU"/>
    <n v="80133"/>
    <n v="4"/>
    <x v="0"/>
    <n v="2.92"/>
    <d v="1899-12-30T01:22:00"/>
    <x v="1"/>
  </r>
  <r>
    <n v="170138"/>
    <d v="2022-01-27T00:00:00"/>
    <s v="19:18"/>
    <s v="2/033749"/>
    <d v="2022-01-27T00:00:00"/>
    <s v="17:50"/>
    <s v="1/038808"/>
    <s v="SUEZ JM0027"/>
    <s v="01"/>
    <s v="21"/>
    <s v="SUEZJM0027"/>
    <s v="0"/>
    <s v="0"/>
    <x v="2"/>
    <x v="3"/>
    <s v="BF-553-XA"/>
    <s v="SANS OBJET"/>
    <s v="SANS OBJET"/>
    <n v="17540"/>
    <n v="12880"/>
    <n v="4660"/>
    <s v="D"/>
    <n v="2"/>
    <s v="CENTRE DE TRI CS"/>
    <s v="POLY-VALOR"/>
    <s v="BOULEVARD DE LA BOUVINERIE"/>
    <s v="49124 SAINT-BARTHELEMY D'ANJOU"/>
    <n v="64488"/>
    <n v="4"/>
    <x v="0"/>
    <n v="4.66"/>
    <d v="1899-12-30T01:28:00"/>
    <x v="1"/>
  </r>
  <r>
    <n v="170139"/>
    <d v="2022-01-27T00:00:00"/>
    <s v="20:55"/>
    <s v="2/033750"/>
    <d v="2022-01-27T00:00:00"/>
    <s v="18:09"/>
    <s v="1/038812"/>
    <s v="ALM R153"/>
    <s v="01"/>
    <s v="20"/>
    <s v="ALM R153"/>
    <s v="0"/>
    <s v="0"/>
    <x v="2"/>
    <x v="14"/>
    <s v="DX-540-PY"/>
    <s v="SANS OBJET"/>
    <s v="SANS OBJET"/>
    <n v="13280"/>
    <n v="11660"/>
    <n v="1620"/>
    <s v="D"/>
    <n v="2"/>
    <s v="CENTRE DE TRI CS"/>
    <s v="POLY-VALOR"/>
    <s v="BOULEVARD DE LA BOUVINERIE"/>
    <s v="49124 SAINT-BARTHELEMY D'ANJOU"/>
    <n v="50222"/>
    <n v="4"/>
    <x v="0"/>
    <n v="1.62"/>
    <d v="1899-12-30T02:46:00"/>
    <x v="1"/>
  </r>
  <r>
    <n v="170140"/>
    <d v="2022-01-27T00:00:00"/>
    <s v="21:06"/>
    <s v="2/033751"/>
    <d v="2022-01-27T00:00:00"/>
    <s v="18:34"/>
    <s v="1/038814"/>
    <s v="ALM R150"/>
    <s v="01"/>
    <s v="20"/>
    <s v="ALM R150"/>
    <s v="0"/>
    <s v="0"/>
    <x v="2"/>
    <x v="14"/>
    <s v="DX-274-PY"/>
    <s v="SANS OBJET"/>
    <s v="SANS OBJET"/>
    <n v="15440"/>
    <n v="11460"/>
    <n v="3980"/>
    <s v="D"/>
    <n v="2"/>
    <s v="CENTRE DE TRI CS"/>
    <s v="POLY-VALOR"/>
    <s v="BOULEVARD DE LA BOUVINERIE"/>
    <s v="49124 SAINT-BARTHELEMY D'ANJOU"/>
    <n v="89412"/>
    <n v="4"/>
    <x v="0"/>
    <n v="3.98"/>
    <d v="1899-12-30T02:32:00"/>
    <x v="1"/>
  </r>
  <r>
    <n v="170144"/>
    <d v="2022-01-28T00:00:00"/>
    <s v="07:22"/>
    <s v="2/033755"/>
    <d v="2022-01-28T00:00:00"/>
    <s v="07:04"/>
    <s v="1/038820"/>
    <s v="VP 3217 PAV ALM"/>
    <s v="01"/>
    <s v="22"/>
    <s v="VP 3217"/>
    <s v="0"/>
    <s v="0"/>
    <x v="2"/>
    <x v="2"/>
    <s v="FM-486-CX"/>
    <s v="SANS OBJET"/>
    <s v="SANS OBJET"/>
    <n v="18800"/>
    <n v="17760"/>
    <n v="1040"/>
    <s v="D"/>
    <n v="2"/>
    <s v="CENTRE DE TRI CS"/>
    <s v="POLY-VALOR"/>
    <s v="BOULEVARD DE LA BOUVINERIE"/>
    <s v="49124 SAINT-BARTHELEMY D'ANJOU"/>
    <n v="73517"/>
    <n v="4"/>
    <x v="0"/>
    <n v="1.04"/>
    <d v="1899-12-30T00:18:00"/>
    <x v="1"/>
  </r>
  <r>
    <n v="170215"/>
    <d v="2022-01-28T00:00:00"/>
    <s v="07:35"/>
    <s v="0"/>
    <d v="2022-01-28T00:00:00"/>
    <s v="07:35"/>
    <s v="0"/>
    <s v="BT 34"/>
    <s v="75"/>
    <s v="98"/>
    <s v="BT 34"/>
    <s v="34"/>
    <s v="0"/>
    <x v="6"/>
    <x v="22"/>
    <s v="ET-819-HC"/>
    <s v="CDT ARC-EN-CIEL (44)"/>
    <s v="SANS OBJET"/>
    <n v="17540"/>
    <n v="27200"/>
    <n v="9660"/>
    <s v="X"/>
    <n v="2"/>
    <s v="CENTRE DE TRI CS"/>
    <s v="POLY-VALOR"/>
    <s v="BOULEVARD DE LA BOUVINERIE"/>
    <s v="49124 SAINT-BARTHELEMY D'ANJOU"/>
    <n v="0"/>
    <n v="4"/>
    <x v="0"/>
    <n v="9.66"/>
    <d v="1899-12-30T00:00:00"/>
    <x v="2"/>
  </r>
  <r>
    <n v="170148"/>
    <d v="2022-01-28T00:00:00"/>
    <s v="08:20"/>
    <s v="2/033759"/>
    <d v="2022-01-28T00:00:00"/>
    <s v="08:11"/>
    <s v="1/038828"/>
    <s v="AT METIER"/>
    <s v="01"/>
    <s v="20"/>
    <s v="AT METIER"/>
    <s v="0"/>
    <s v="0"/>
    <x v="2"/>
    <x v="14"/>
    <s v="EL-091-LA"/>
    <s v="SANS OBJET"/>
    <s v="SANS OBJET"/>
    <n v="2800"/>
    <n v="2760"/>
    <n v="40"/>
    <s v="D"/>
    <n v="2"/>
    <s v="CENTRE DE TRI CS"/>
    <s v="POLY-VALOR"/>
    <s v="BOULEVARD DE LA BOUVINERIE"/>
    <s v="49124 SAINT-BARTHELEMY D'ANJOU"/>
    <n v="64489"/>
    <n v="4"/>
    <x v="0"/>
    <n v="0.04"/>
    <d v="1899-12-30T00:09:00"/>
    <x v="1"/>
  </r>
  <r>
    <n v="170149"/>
    <d v="2022-01-28T00:00:00"/>
    <s v="08:26"/>
    <s v="2/033760"/>
    <d v="2022-01-28T00:00:00"/>
    <s v="06:55"/>
    <s v="1/038819"/>
    <s v="BT 37"/>
    <s v="75"/>
    <s v="98"/>
    <s v="BT 37"/>
    <s v="34"/>
    <s v="0"/>
    <x v="6"/>
    <x v="22"/>
    <s v="FC-245-XQ"/>
    <s v="CDT ARC-EN-CIEL (44)"/>
    <s v="SANS OBJET"/>
    <n v="17960"/>
    <n v="26900"/>
    <n v="8940"/>
    <s v="D"/>
    <n v="2"/>
    <s v="CENTRE DE TRI CS"/>
    <s v="POLY-VALOR"/>
    <s v="BOULEVARD DE LA BOUVINERIE"/>
    <s v="49124 SAINT-BARTHELEMY D'ANJOU"/>
    <n v="0"/>
    <n v="4"/>
    <x v="0"/>
    <n v="8.94"/>
    <d v="1899-12-30T01:31:00"/>
    <x v="2"/>
  </r>
  <r>
    <n v="170152"/>
    <d v="2022-01-28T00:00:00"/>
    <s v="08:41"/>
    <s v="2/033763"/>
    <d v="2022-01-28T00:00:00"/>
    <s v="08:10"/>
    <s v="1/038827"/>
    <s v="SEMAE 05"/>
    <s v="40"/>
    <s v="40"/>
    <s v="SEMAE 05"/>
    <s v="0"/>
    <s v="6"/>
    <x v="0"/>
    <x v="0"/>
    <s v="EK-656-JS"/>
    <s v="SANS OBJET"/>
    <s v="ST LAMBERT DES LEVEES Bellevue"/>
    <n v="29780"/>
    <n v="18440"/>
    <n v="11340"/>
    <s v="D"/>
    <n v="2"/>
    <s v="CENTRE DE TRI CS"/>
    <s v="POLY-VALOR"/>
    <s v="BOULEVARD DE LA BOUVINERIE"/>
    <s v="49124 SAINT-BARTHELEMY D'ANJOU"/>
    <n v="0"/>
    <n v="4"/>
    <x v="0"/>
    <n v="11.34"/>
    <d v="1899-12-30T00:31:00"/>
    <x v="0"/>
  </r>
  <r>
    <n v="170158"/>
    <d v="2022-01-28T00:00:00"/>
    <s v="09:15"/>
    <s v="2/033768"/>
    <d v="2022-01-28T00:00:00"/>
    <s v="08:55"/>
    <s v="1/038834"/>
    <s v="SEMAE 06"/>
    <s v="90"/>
    <s v="90"/>
    <s v="SEMAE 06"/>
    <s v="0"/>
    <s v="1"/>
    <x v="4"/>
    <x v="6"/>
    <s v="FG-918-WV"/>
    <s v="SANS OBJET"/>
    <s v="DOUE LA FONTAINE"/>
    <n v="25300"/>
    <n v="18840"/>
    <n v="6460"/>
    <s v="D"/>
    <n v="2"/>
    <s v="CENTRE DE TRI CS"/>
    <s v="POLY-VALOR"/>
    <s v="BOULEVARD DE LA BOUVINERIE"/>
    <s v="49124 SAINT-BARTHELEMY D'ANJOU"/>
    <n v="0"/>
    <n v="4"/>
    <x v="0"/>
    <n v="6.46"/>
    <d v="1899-12-30T00:20:00"/>
    <x v="0"/>
  </r>
  <r>
    <n v="170682"/>
    <d v="2022-01-28T00:00:00"/>
    <s v="09:37"/>
    <s v="0"/>
    <d v="2022-01-28T00:00:00"/>
    <s v="09:37"/>
    <s v="0"/>
    <s v="AFM 0"/>
    <s v="75"/>
    <s v="87"/>
    <s v="AFM 0"/>
    <s v="55"/>
    <s v="0"/>
    <x v="6"/>
    <x v="23"/>
    <s v="FF-085-DH"/>
    <s v="AVRILLE (platin AFM RECYCLAGE)"/>
    <s v="SANS OBJET"/>
    <n v="14320"/>
    <n v="16180"/>
    <n v="1860"/>
    <s v="X"/>
    <n v="2"/>
    <s v="CENTRE DE TRI CS"/>
    <s v="POLY-VALOR"/>
    <s v="BOULEVARD DE LA BOUVINERIE"/>
    <s v="49124 SAINT-BARTHELEMY D'ANJOU"/>
    <n v="0"/>
    <n v="4"/>
    <x v="0"/>
    <n v="1.86"/>
    <d v="1899-12-30T00:00:00"/>
    <x v="2"/>
  </r>
  <r>
    <n v="170165"/>
    <d v="2022-01-28T00:00:00"/>
    <s v="10:16"/>
    <s v="2/033775"/>
    <d v="2022-01-28T00:00:00"/>
    <s v="09:29"/>
    <s v="1/038839"/>
    <s v="BT 20"/>
    <s v="75"/>
    <s v="98"/>
    <s v="BT 20"/>
    <s v="34"/>
    <s v="0"/>
    <x v="6"/>
    <x v="22"/>
    <s v="ES-221-XH"/>
    <s v="CDT ARC-EN-CIEL (44)"/>
    <s v="SANS OBJET"/>
    <n v="18140"/>
    <n v="25780"/>
    <n v="7640"/>
    <s v="D"/>
    <n v="2"/>
    <s v="CENTRE DE TRI CS"/>
    <s v="POLY-VALOR"/>
    <s v="BOULEVARD DE LA BOUVINERIE"/>
    <s v="49124 SAINT-BARTHELEMY D'ANJOU"/>
    <n v="0"/>
    <n v="4"/>
    <x v="0"/>
    <n v="7.64"/>
    <d v="1899-12-30T00:47:00"/>
    <x v="2"/>
  </r>
  <r>
    <n v="170683"/>
    <d v="2022-01-28T00:00:00"/>
    <s v="10:19"/>
    <s v="0"/>
    <d v="2022-01-28T00:00:00"/>
    <s v="10:19"/>
    <s v="0"/>
    <s v="AFM 0"/>
    <s v="75"/>
    <s v="87"/>
    <s v="AFM 0"/>
    <s v="55"/>
    <s v="0"/>
    <x v="6"/>
    <x v="23"/>
    <s v="FF-085-DH"/>
    <s v="AVRILLE (platin AFM RECYCLAGE)"/>
    <s v="SANS OBJET"/>
    <n v="14160"/>
    <n v="18180"/>
    <n v="4020"/>
    <s v="X"/>
    <n v="2"/>
    <s v="CENTRE DE TRI CS"/>
    <s v="POLY-VALOR"/>
    <s v="BOULEVARD DE LA BOUVINERIE"/>
    <s v="49124 SAINT-BARTHELEMY D'ANJOU"/>
    <n v="0"/>
    <n v="4"/>
    <x v="0"/>
    <n v="4.0199999999999996"/>
    <d v="1899-12-30T00:00:00"/>
    <x v="2"/>
  </r>
  <r>
    <n v="170182"/>
    <d v="2022-01-28T00:00:00"/>
    <s v="10:58"/>
    <s v="2/033793"/>
    <d v="2022-01-28T00:00:00"/>
    <s v="10:44"/>
    <s v="1/038858"/>
    <s v="CC BV 09"/>
    <s v="35"/>
    <s v="35"/>
    <s v="CC BV 09"/>
    <s v="0"/>
    <s v="0"/>
    <x v="3"/>
    <x v="15"/>
    <s v="FX-848-CF"/>
    <s v="SANS OBJET"/>
    <s v="SANS OBJET"/>
    <n v="14940"/>
    <n v="12820"/>
    <n v="2120"/>
    <s v="D"/>
    <n v="2"/>
    <s v="CENTRE DE TRI CS"/>
    <s v="POLY-VALOR"/>
    <s v="BOULEVARD DE LA BOUVINERIE"/>
    <s v="49124 SAINT-BARTHELEMY D'ANJOU"/>
    <n v="0"/>
    <n v="4"/>
    <x v="0"/>
    <n v="2.12"/>
    <d v="1899-12-30T00:14:00"/>
    <x v="1"/>
  </r>
  <r>
    <n v="170206"/>
    <d v="2022-01-28T00:00:00"/>
    <s v="11:12"/>
    <s v="0"/>
    <d v="2022-01-28T00:00:00"/>
    <s v="11:12"/>
    <s v="0"/>
    <s v="KOUTRA"/>
    <s v="01"/>
    <s v="70"/>
    <s v="KOUTRA"/>
    <s v="4"/>
    <s v="0"/>
    <x v="2"/>
    <x v="7"/>
    <s v="HS S50 R"/>
    <s v="1.11 - NORSKE GOLBEY (F)"/>
    <s v="SANS OBJET"/>
    <n v="15080"/>
    <n v="39280"/>
    <n v="24200"/>
    <s v="X"/>
    <n v="2"/>
    <s v="CENTRE DE TRI CS"/>
    <s v="POLY-VALOR"/>
    <s v="BOULEVARD DE LA BOUVINERIE"/>
    <s v="49124 SAINT-BARTHELEMY D'ANJOU"/>
    <n v="0"/>
    <n v="4"/>
    <x v="0"/>
    <n v="24.2"/>
    <d v="1899-12-30T00:00:00"/>
    <x v="2"/>
  </r>
  <r>
    <n v="170185"/>
    <d v="2022-01-28T00:00:00"/>
    <s v="11:29"/>
    <s v="2/033796"/>
    <d v="2022-01-28T00:00:00"/>
    <s v="10:48"/>
    <s v="1/038861"/>
    <s v="SUEZ NMP520"/>
    <s v="01"/>
    <s v="21"/>
    <s v="SUEZNMP520"/>
    <s v="0"/>
    <s v="0"/>
    <x v="2"/>
    <x v="3"/>
    <s v="CX-610-YK"/>
    <s v="SANS OBJET"/>
    <s v="SANS OBJET"/>
    <n v="15920"/>
    <n v="11760"/>
    <n v="4160"/>
    <s v="D"/>
    <n v="2"/>
    <s v="CENTRE DE TRI CS"/>
    <s v="POLY-VALOR"/>
    <s v="BOULEVARD DE LA BOUVINERIE"/>
    <s v="49124 SAINT-BARTHELEMY D'ANJOU"/>
    <n v="83621"/>
    <n v="4"/>
    <x v="0"/>
    <n v="4.16"/>
    <d v="1899-12-30T00:41:00"/>
    <x v="1"/>
  </r>
  <r>
    <n v="170186"/>
    <d v="2022-01-28T00:00:00"/>
    <s v="11:31"/>
    <s v="2/033797"/>
    <d v="2022-01-28T00:00:00"/>
    <s v="11:02"/>
    <s v="1/038863"/>
    <s v="SUEZ JM0027"/>
    <s v="01"/>
    <s v="21"/>
    <s v="SUEZJM0027"/>
    <s v="0"/>
    <s v="0"/>
    <x v="2"/>
    <x v="3"/>
    <s v="BF-553-XA"/>
    <s v="SANS OBJET"/>
    <s v="SANS OBJET"/>
    <n v="16160"/>
    <n v="12900"/>
    <n v="3260"/>
    <s v="D"/>
    <n v="2"/>
    <s v="CENTRE DE TRI CS"/>
    <s v="POLY-VALOR"/>
    <s v="BOULEVARD DE LA BOUVINERIE"/>
    <s v="49124 SAINT-BARTHELEMY D'ANJOU"/>
    <n v="64488"/>
    <n v="4"/>
    <x v="0"/>
    <n v="3.26"/>
    <d v="1899-12-30T00:29:00"/>
    <x v="1"/>
  </r>
  <r>
    <n v="170188"/>
    <d v="2022-01-28T00:00:00"/>
    <s v="11:32"/>
    <s v="2/033799"/>
    <d v="2022-01-28T00:00:00"/>
    <s v="10:47"/>
    <s v="1/038860"/>
    <s v="VP 3084 PAV ALM"/>
    <s v="01"/>
    <s v="22"/>
    <s v="VP 3084"/>
    <s v="0"/>
    <s v="0"/>
    <x v="2"/>
    <x v="2"/>
    <s v="FM-010-CX"/>
    <s v="SANS OBJET"/>
    <s v="SANS OBJET"/>
    <n v="19880"/>
    <n v="17880"/>
    <n v="2000"/>
    <s v="D"/>
    <n v="2"/>
    <s v="CENTRE DE TRI CS"/>
    <s v="POLY-VALOR"/>
    <s v="BOULEVARD DE LA BOUVINERIE"/>
    <s v="49124 SAINT-BARTHELEMY D'ANJOU"/>
    <n v="95029"/>
    <n v="4"/>
    <x v="0"/>
    <n v="2"/>
    <d v="1899-12-30T00:45:00"/>
    <x v="1"/>
  </r>
  <r>
    <n v="170190"/>
    <d v="2022-01-28T00:00:00"/>
    <s v="11:41"/>
    <s v="2/033801"/>
    <d v="2022-01-28T00:00:00"/>
    <s v="10:49"/>
    <s v="1/038862"/>
    <s v="VP 3670 PAV ALM"/>
    <s v="01"/>
    <s v="22"/>
    <s v="VP 3670"/>
    <s v="0"/>
    <s v="0"/>
    <x v="2"/>
    <x v="2"/>
    <s v="FF-921-HW"/>
    <s v="SANS OBJET"/>
    <s v="SANS OBJET"/>
    <n v="18660"/>
    <n v="17680"/>
    <n v="980"/>
    <s v="D"/>
    <n v="2"/>
    <s v="CENTRE DE TRI CS"/>
    <s v="POLY-VALOR"/>
    <s v="BOULEVARD DE LA BOUVINERIE"/>
    <s v="49124 SAINT-BARTHELEMY D'ANJOU"/>
    <n v="66268"/>
    <n v="4"/>
    <x v="0"/>
    <n v="0.98"/>
    <d v="1899-12-30T00:52:00"/>
    <x v="1"/>
  </r>
  <r>
    <n v="170192"/>
    <d v="2022-01-28T00:00:00"/>
    <s v="11:43"/>
    <s v="2/033803"/>
    <d v="2022-01-28T00:00:00"/>
    <s v="11:18"/>
    <s v="1/038865"/>
    <s v="CC BV 06"/>
    <s v="35"/>
    <s v="35"/>
    <s v="CC BV 06"/>
    <s v="0"/>
    <s v="0"/>
    <x v="3"/>
    <x v="15"/>
    <s v="FL-015-TP"/>
    <s v="SANS OBJET"/>
    <s v="SANS OBJET"/>
    <n v="16160"/>
    <n v="14900"/>
    <n v="1260"/>
    <s v="D"/>
    <n v="2"/>
    <s v="CENTRE DE TRI CS"/>
    <s v="POLY-VALOR"/>
    <s v="BOULEVARD DE LA BOUVINERIE"/>
    <s v="49124 SAINT-BARTHELEMY D'ANJOU"/>
    <n v="0"/>
    <n v="4"/>
    <x v="0"/>
    <n v="1.26"/>
    <d v="1899-12-30T00:25:00"/>
    <x v="1"/>
  </r>
  <r>
    <n v="170193"/>
    <d v="2022-01-28T00:00:00"/>
    <s v="11:44"/>
    <s v="2/033804"/>
    <d v="2022-01-28T00:00:00"/>
    <s v="11:19"/>
    <s v="1/038866"/>
    <s v="CC BV 03"/>
    <s v="35"/>
    <s v="35"/>
    <s v="CC BV 03"/>
    <s v="0"/>
    <s v="0"/>
    <x v="3"/>
    <x v="15"/>
    <s v="CG-284-KA"/>
    <s v="SANS OBJET"/>
    <s v="SANS OBJET"/>
    <n v="18460"/>
    <n v="14520"/>
    <n v="3940"/>
    <s v="D"/>
    <n v="2"/>
    <s v="CENTRE DE TRI CS"/>
    <s v="POLY-VALOR"/>
    <s v="BOULEVARD DE LA BOUVINERIE"/>
    <s v="49124 SAINT-BARTHELEMY D'ANJOU"/>
    <n v="0"/>
    <n v="4"/>
    <x v="0"/>
    <n v="3.94"/>
    <d v="1899-12-30T00:25:00"/>
    <x v="1"/>
  </r>
  <r>
    <n v="170209"/>
    <d v="2022-01-28T00:00:00"/>
    <s v="11:52"/>
    <s v="0"/>
    <d v="2022-01-28T00:00:00"/>
    <s v="11:52"/>
    <s v="0"/>
    <s v="LOUVIGNY 3"/>
    <s v="01"/>
    <s v="79"/>
    <s v="LOUVIGNY 3"/>
    <s v="32"/>
    <s v="0"/>
    <x v="2"/>
    <x v="16"/>
    <s v="DL-991-HM"/>
    <s v="ELA 5.03 ESSITY HONDOUVILLE"/>
    <s v="SANS OBJET"/>
    <n v="15940"/>
    <n v="31640"/>
    <n v="15700"/>
    <s v="X"/>
    <n v="2"/>
    <s v="CENTRE DE TRI CS"/>
    <s v="POLY-VALOR"/>
    <s v="BOULEVARD DE LA BOUVINERIE"/>
    <s v="49124 SAINT-BARTHELEMY D'ANJOU"/>
    <n v="0"/>
    <n v="4"/>
    <x v="0"/>
    <n v="15.7"/>
    <d v="1899-12-30T00:00:00"/>
    <x v="2"/>
  </r>
  <r>
    <n v="170196"/>
    <d v="2022-01-28T00:00:00"/>
    <s v="11:57"/>
    <s v="2/033807"/>
    <d v="2022-01-28T00:00:00"/>
    <s v="11:44"/>
    <s v="1/038872"/>
    <s v="SUEZ JML019"/>
    <s v="01"/>
    <s v="21"/>
    <s v="SUEZJML019"/>
    <s v="0"/>
    <s v="0"/>
    <x v="2"/>
    <x v="3"/>
    <s v="EJ-503-DK"/>
    <s v="SANS OBJET"/>
    <s v="SANS OBJET"/>
    <n v="18520"/>
    <n v="15020"/>
    <n v="3500"/>
    <s v="D"/>
    <n v="2"/>
    <s v="CENTRE DE TRI CS"/>
    <s v="POLY-VALOR"/>
    <s v="BOULEVARD DE LA BOUVINERIE"/>
    <s v="49124 SAINT-BARTHELEMY D'ANJOU"/>
    <n v="83628"/>
    <n v="4"/>
    <x v="0"/>
    <n v="3.5"/>
    <d v="1899-12-30T00:13:00"/>
    <x v="1"/>
  </r>
  <r>
    <n v="170197"/>
    <d v="2022-01-28T00:00:00"/>
    <s v="11:59"/>
    <s v="2/033808"/>
    <d v="2022-01-28T00:00:00"/>
    <s v="11:13"/>
    <s v="1/038864"/>
    <s v="VP 3217 PAV ALM"/>
    <s v="01"/>
    <s v="22"/>
    <s v="VP 3217"/>
    <s v="0"/>
    <s v="0"/>
    <x v="2"/>
    <x v="2"/>
    <s v="FM-486-CX"/>
    <s v="SANS OBJET"/>
    <s v="SANS OBJET"/>
    <n v="19340"/>
    <n v="17720"/>
    <n v="1620"/>
    <s v="D"/>
    <n v="2"/>
    <s v="CENTRE DE TRI CS"/>
    <s v="POLY-VALOR"/>
    <s v="BOULEVARD DE LA BOUVINERIE"/>
    <s v="49124 SAINT-BARTHELEMY D'ANJOU"/>
    <n v="73517"/>
    <n v="4"/>
    <x v="0"/>
    <n v="1.62"/>
    <d v="1899-12-30T00:46:00"/>
    <x v="1"/>
  </r>
  <r>
    <n v="170199"/>
    <d v="2022-01-28T00:00:00"/>
    <s v="12:13"/>
    <s v="2/033810"/>
    <d v="2022-01-28T00:00:00"/>
    <s v="12:06"/>
    <s v="1/038873"/>
    <s v="SUEZ JML020"/>
    <s v="01"/>
    <s v="21"/>
    <s v="SUEZJML020"/>
    <s v="0"/>
    <s v="0"/>
    <x v="2"/>
    <x v="3"/>
    <s v="EJ-894-PB"/>
    <s v="SANS OBJET"/>
    <s v="SANS OBJET"/>
    <n v="17720"/>
    <n v="14940"/>
    <n v="2780"/>
    <s v="D"/>
    <n v="2"/>
    <s v="CENTRE DE TRI CS"/>
    <s v="POLY-VALOR"/>
    <s v="BOULEVARD DE LA BOUVINERIE"/>
    <s v="49124 SAINT-BARTHELEMY D'ANJOU"/>
    <n v="83627"/>
    <n v="4"/>
    <x v="0"/>
    <n v="2.78"/>
    <d v="1899-12-30T00:07:00"/>
    <x v="1"/>
  </r>
  <r>
    <n v="170372"/>
    <d v="2022-01-28T00:00:00"/>
    <s v="12:54"/>
    <s v="0"/>
    <d v="2022-01-28T00:00:00"/>
    <s v="12:54"/>
    <s v="0"/>
    <s v="BT 55"/>
    <s v="01"/>
    <s v="85"/>
    <s v="BT 55"/>
    <s v="1"/>
    <s v="0"/>
    <x v="2"/>
    <x v="4"/>
    <s v="FE-109-VA"/>
    <s v="BOUYER LEROUX"/>
    <s v="SANS OBJET"/>
    <n v="34900"/>
    <n v="22920"/>
    <n v="11980"/>
    <s v="X"/>
    <n v="2"/>
    <s v="CENTRE DE TRI CS"/>
    <s v="POLY-VALOR"/>
    <s v="BOULEVARD DE LA BOUVINERIE"/>
    <s v="49124 SAINT-BARTHELEMY D'ANJOU"/>
    <n v="0"/>
    <n v="4"/>
    <x v="0"/>
    <n v="11.98"/>
    <d v="1899-12-30T00:00:00"/>
    <x v="2"/>
  </r>
  <r>
    <n v="170201"/>
    <d v="2022-01-28T00:00:00"/>
    <s v="13:47"/>
    <s v="2/033811"/>
    <d v="2022-01-28T00:00:00"/>
    <s v="12:21"/>
    <s v="1/038874"/>
    <s v="GEODIS06"/>
    <s v="01"/>
    <s v="72"/>
    <s v="GEODIS 06"/>
    <s v="6"/>
    <s v="0"/>
    <x v="2"/>
    <x v="13"/>
    <s v="CP-221-MK"/>
    <s v="CARTONS SMURFIT SAILLAT (87-F)"/>
    <s v="SANS OBJET"/>
    <n v="14800"/>
    <n v="39840"/>
    <n v="25040"/>
    <s v="D"/>
    <n v="2"/>
    <s v="CENTRE DE TRI CS"/>
    <s v="POLY-VALOR"/>
    <s v="BOULEVARD DE LA BOUVINERIE"/>
    <s v="49124 SAINT-BARTHELEMY D'ANJOU"/>
    <n v="0"/>
    <n v="4"/>
    <x v="0"/>
    <n v="25.04"/>
    <d v="1899-12-30T01:26:00"/>
    <x v="2"/>
  </r>
  <r>
    <n v="170203"/>
    <d v="2022-01-28T00:00:00"/>
    <s v="13:56"/>
    <s v="2/033813"/>
    <d v="2022-01-28T00:00:00"/>
    <s v="13:12"/>
    <s v="1/038878"/>
    <s v="PAPREC 12"/>
    <s v="90"/>
    <s v="90"/>
    <s v="PAPREC 12"/>
    <s v="0"/>
    <s v="3"/>
    <x v="4"/>
    <x v="6"/>
    <s v="DV-711-BX"/>
    <s v="SANS OBJET"/>
    <s v="SEGRE-EN-ANJOU"/>
    <n v="33840"/>
    <n v="23360"/>
    <n v="10480"/>
    <s v="D"/>
    <n v="2"/>
    <s v="CENTRE DE TRI CS"/>
    <s v="POLY-VALOR"/>
    <s v="BOULEVARD DE LA BOUVINERIE"/>
    <s v="49124 SAINT-BARTHELEMY D'ANJOU"/>
    <n v="0"/>
    <n v="4"/>
    <x v="0"/>
    <n v="10.48"/>
    <d v="1899-12-30T00:44:00"/>
    <x v="0"/>
  </r>
  <r>
    <n v="170579"/>
    <d v="2022-01-28T00:00:00"/>
    <s v="15:03"/>
    <s v="0"/>
    <d v="2022-01-28T00:00:00"/>
    <s v="15:03"/>
    <s v="0"/>
    <s v="PAPREC 11"/>
    <s v="90"/>
    <s v="90"/>
    <s v="PAPREC 11"/>
    <s v="0"/>
    <s v="5"/>
    <x v="4"/>
    <x v="6"/>
    <s v="DV-441-AK"/>
    <s v="SANS OBJET"/>
    <s v="MONTJEAN SUR LOIRE"/>
    <n v="28780"/>
    <n v="22320"/>
    <n v="6460"/>
    <s v="X"/>
    <n v="2"/>
    <s v="CENTRE DE TRI CS"/>
    <s v="POLY-VALOR"/>
    <s v="BOULEVARD DE LA BOUVINERIE"/>
    <s v="49124 SAINT-BARTHELEMY D'ANJOU"/>
    <n v="0"/>
    <n v="4"/>
    <x v="0"/>
    <n v="6.46"/>
    <d v="1899-12-30T00:00:00"/>
    <x v="0"/>
  </r>
  <r>
    <n v="170204"/>
    <d v="2022-01-28T00:00:00"/>
    <s v="15:16"/>
    <s v="2/033814"/>
    <d v="2022-01-28T00:00:00"/>
    <s v="14:28"/>
    <s v="1/038879"/>
    <s v="VP 3769 PAV ALM"/>
    <s v="01"/>
    <s v="22"/>
    <s v="VP 3769"/>
    <s v="0"/>
    <s v="0"/>
    <x v="2"/>
    <x v="2"/>
    <s v="FC-210-YQ"/>
    <s v="SANS OBJET"/>
    <s v="SANS OBJET"/>
    <n v="21600"/>
    <n v="17140"/>
    <n v="4460"/>
    <s v="D"/>
    <n v="2"/>
    <s v="CENTRE DE TRI CS"/>
    <s v="POLY-VALOR"/>
    <s v="BOULEVARD DE LA BOUVINERIE"/>
    <s v="49124 SAINT-BARTHELEMY D'ANJOU"/>
    <n v="95031"/>
    <n v="4"/>
    <x v="0"/>
    <n v="4.46"/>
    <d v="1899-12-30T00:48:00"/>
    <x v="1"/>
  </r>
  <r>
    <n v="170205"/>
    <d v="2022-01-28T00:00:00"/>
    <s v="15:24"/>
    <s v="2/033815"/>
    <d v="2022-01-28T00:00:00"/>
    <s v="15:04"/>
    <s v="1/038882"/>
    <s v="VP 3084 PAV ALM"/>
    <s v="01"/>
    <s v="22"/>
    <s v="VP 3084"/>
    <s v="0"/>
    <s v="0"/>
    <x v="2"/>
    <x v="2"/>
    <s v="FM-010-CX"/>
    <s v="SANS OBJET"/>
    <s v="SANS OBJET"/>
    <n v="18980"/>
    <n v="17860"/>
    <n v="1120"/>
    <s v="D"/>
    <n v="2"/>
    <s v="CENTRE DE TRI CS"/>
    <s v="POLY-VALOR"/>
    <s v="BOULEVARD DE LA BOUVINERIE"/>
    <s v="49124 SAINT-BARTHELEMY D'ANJOU"/>
    <n v="95029"/>
    <n v="4"/>
    <x v="0"/>
    <n v="1.1200000000000001"/>
    <d v="1899-12-30T00:20:00"/>
    <x v="1"/>
  </r>
  <r>
    <n v="170208"/>
    <d v="2022-01-28T00:00:00"/>
    <s v="15:46"/>
    <s v="2/033817"/>
    <d v="2022-01-28T00:00:00"/>
    <s v="15:05"/>
    <s v="1/038883"/>
    <s v="SEMAE 06"/>
    <s v="90"/>
    <s v="91"/>
    <s v="SEMAE 06"/>
    <s v="0"/>
    <s v="4"/>
    <x v="4"/>
    <x v="9"/>
    <s v="FG-918-WV"/>
    <s v="SANS OBJET"/>
    <s v="TIERCE"/>
    <n v="26300"/>
    <n v="18800"/>
    <n v="7500"/>
    <s v="D"/>
    <n v="2"/>
    <s v="CENTRE DE TRI CS"/>
    <s v="POLY-VALOR"/>
    <s v="BOULEVARD DE LA BOUVINERIE"/>
    <s v="49124 SAINT-BARTHELEMY D'ANJOU"/>
    <n v="0"/>
    <n v="4"/>
    <x v="0"/>
    <n v="7.5"/>
    <d v="1899-12-30T00:41:00"/>
    <x v="1"/>
  </r>
  <r>
    <n v="170211"/>
    <d v="2022-01-28T00:00:00"/>
    <s v="16:34"/>
    <s v="0"/>
    <d v="2022-01-28T00:00:00"/>
    <s v="16:34"/>
    <s v="0"/>
    <s v="SNN"/>
    <s v="90"/>
    <s v="72"/>
    <s v="SNN"/>
    <s v="6"/>
    <s v="0"/>
    <x v="4"/>
    <x v="13"/>
    <s v="EE 858 GR"/>
    <s v="CARTONS SMURFIT SAILLAT (87-F)"/>
    <s v="SANS OBJET"/>
    <n v="15100"/>
    <n v="39960"/>
    <n v="24860"/>
    <s v="X"/>
    <n v="2"/>
    <s v="CENTRE DE TRI CS"/>
    <s v="POLY-VALOR"/>
    <s v="BOULEVARD DE LA BOUVINERIE"/>
    <s v="49124 SAINT-BARTHELEMY D'ANJOU"/>
    <n v="0"/>
    <n v="4"/>
    <x v="0"/>
    <n v="24.86"/>
    <d v="1899-12-30T00:00:00"/>
    <x v="2"/>
  </r>
  <r>
    <n v="170212"/>
    <d v="2022-01-28T00:00:00"/>
    <s v="16:40"/>
    <s v="2/033819"/>
    <d v="2022-01-28T00:00:00"/>
    <s v="15:03"/>
    <s v="1/038881"/>
    <s v="PAPREC 13"/>
    <s v="90"/>
    <s v="90"/>
    <s v="PAPREC 13"/>
    <s v="0"/>
    <s v="5"/>
    <x v="4"/>
    <x v="6"/>
    <s v="ED-315-QZ"/>
    <s v="SANS OBJET"/>
    <s v="MONTJEAN SUR LOIRE"/>
    <n v="27180"/>
    <n v="21980"/>
    <n v="5200"/>
    <s v="D"/>
    <n v="2"/>
    <s v="CENTRE DE TRI CS"/>
    <s v="POLY-VALOR"/>
    <s v="BOULEVARD DE LA BOUVINERIE"/>
    <s v="49124 SAINT-BARTHELEMY D'ANJOU"/>
    <n v="0"/>
    <n v="4"/>
    <x v="0"/>
    <n v="5.2"/>
    <d v="1899-12-30T01:37:00"/>
    <x v="0"/>
  </r>
  <r>
    <n v="170223"/>
    <d v="2022-01-28T00:00:00"/>
    <s v="17:50"/>
    <s v="0"/>
    <d v="2022-01-28T00:00:00"/>
    <s v="17:50"/>
    <s v="0"/>
    <s v="BUSTO"/>
    <s v="01"/>
    <s v="77"/>
    <s v="BUSTO"/>
    <s v="44"/>
    <s v="0"/>
    <x v="2"/>
    <x v="10"/>
    <s v="R97BCC"/>
    <s v="FILMS SIRPLASTE PORTO (P)"/>
    <s v="SANS OBJET"/>
    <n v="13800"/>
    <n v="35900"/>
    <n v="22100"/>
    <s v="X"/>
    <n v="2"/>
    <s v="CENTRE DE TRI CS"/>
    <s v="POLY-VALOR"/>
    <s v="BOULEVARD DE LA BOUVINERIE"/>
    <s v="49124 SAINT-BARTHELEMY D'ANJOU"/>
    <n v="0"/>
    <n v="4"/>
    <x v="0"/>
    <n v="22.1"/>
    <d v="1899-12-30T00:00:00"/>
    <x v="2"/>
  </r>
  <r>
    <n v="170374"/>
    <d v="2022-01-29T00:00:00"/>
    <s v="07:24"/>
    <s v="0"/>
    <d v="2022-01-29T00:00:00"/>
    <s v="07:24"/>
    <s v="0"/>
    <s v="BT 60"/>
    <s v="01"/>
    <s v="85"/>
    <s v="BT 60"/>
    <s v="2"/>
    <s v="0"/>
    <x v="2"/>
    <x v="4"/>
    <s v="FP-244-TL"/>
    <s v="SAVED"/>
    <s v="SANS OBJET"/>
    <n v="36540"/>
    <n v="22060"/>
    <n v="14480"/>
    <s v="X"/>
    <n v="2"/>
    <s v="CENTRE DE TRI CS"/>
    <s v="POLY-VALOR"/>
    <s v="BOULEVARD DE LA BOUVINERIE"/>
    <s v="49124 SAINT-BARTHELEMY D'ANJOU"/>
    <n v="0"/>
    <n v="4"/>
    <x v="0"/>
    <n v="14.48"/>
    <d v="1899-12-30T00:00:00"/>
    <x v="2"/>
  </r>
  <r>
    <n v="170233"/>
    <d v="2022-01-29T00:00:00"/>
    <s v="09:31"/>
    <s v="2/033835"/>
    <d v="2022-01-29T00:00:00"/>
    <s v="09:21"/>
    <s v="1/038902"/>
    <s v="VP19007 PAV ALM"/>
    <s v="01"/>
    <s v="22"/>
    <s v="VP 19007"/>
    <s v="0"/>
    <s v="0"/>
    <x v="2"/>
    <x v="2"/>
    <s v="EJ-252-BY"/>
    <s v="SANS OBJET"/>
    <s v="SANS OBJET"/>
    <n v="17700"/>
    <n v="17060"/>
    <n v="640"/>
    <s v="D"/>
    <n v="2"/>
    <s v="CENTRE DE TRI CS"/>
    <s v="POLY-VALOR"/>
    <s v="BOULEVARD DE LA BOUVINERIE"/>
    <s v="49124 SAINT-BARTHELEMY D'ANJOU"/>
    <n v="70062"/>
    <n v="4"/>
    <x v="0"/>
    <n v="0.64"/>
    <d v="1899-12-30T00:10:00"/>
    <x v="1"/>
  </r>
  <r>
    <n v="170237"/>
    <d v="2022-01-31T00:00:00"/>
    <s v="07:18"/>
    <s v="2/033839"/>
    <d v="2022-01-31T00:00:00"/>
    <s v="06:57"/>
    <s v="1/038906"/>
    <s v="SEMAE 06"/>
    <s v="40"/>
    <s v="40"/>
    <s v="SEMAE 06"/>
    <s v="0"/>
    <s v="6"/>
    <x v="0"/>
    <x v="0"/>
    <s v="FG-918-WV"/>
    <s v="SANS OBJET"/>
    <s v="ST LAMBERT DES LEVEES Bellevue"/>
    <n v="30640"/>
    <n v="18820"/>
    <n v="11820"/>
    <s v="D"/>
    <n v="2"/>
    <s v="CENTRE DE TRI CS"/>
    <s v="POLY-VALOR"/>
    <s v="BOULEVARD DE LA BOUVINERIE"/>
    <s v="49124 SAINT-BARTHELEMY D'ANJOU"/>
    <n v="0"/>
    <n v="5"/>
    <x v="0"/>
    <n v="11.82"/>
    <d v="1899-12-30T00:21:00"/>
    <x v="0"/>
  </r>
  <r>
    <n v="170238"/>
    <d v="2022-01-31T00:00:00"/>
    <s v="07:56"/>
    <s v="0"/>
    <d v="2022-01-31T00:00:00"/>
    <s v="07:56"/>
    <s v="0"/>
    <s v="SMIPE 02"/>
    <s v="60"/>
    <s v="60"/>
    <s v="SMIPE 02"/>
    <s v="0"/>
    <s v="0"/>
    <x v="1"/>
    <x v="1"/>
    <s v="EH-383-DC"/>
    <s v="SANS OBJET"/>
    <s v="SANS OBJET"/>
    <n v="28880"/>
    <n v="22480"/>
    <n v="6400"/>
    <s v="X"/>
    <n v="2"/>
    <s v="CENTRE DE TRI CS"/>
    <s v="POLY-VALOR"/>
    <s v="BOULEVARD DE LA BOUVINERIE"/>
    <s v="49124 SAINT-BARTHELEMY D'ANJOU"/>
    <n v="0"/>
    <n v="5"/>
    <x v="0"/>
    <n v="6.4"/>
    <d v="1899-12-30T00:00:00"/>
    <x v="0"/>
  </r>
  <r>
    <n v="170241"/>
    <d v="2022-01-31T00:00:00"/>
    <s v="08:25"/>
    <s v="2/033844"/>
    <d v="2022-01-31T00:00:00"/>
    <s v="08:05"/>
    <s v="1/038910"/>
    <s v="SEMAE 04"/>
    <s v="90"/>
    <s v="90"/>
    <s v="SEMAE 04"/>
    <s v="0"/>
    <s v="1"/>
    <x v="4"/>
    <x v="6"/>
    <s v="DE-983-WC"/>
    <s v="SANS OBJET"/>
    <s v="DOUE LA FONTAINE"/>
    <n v="24780"/>
    <n v="18000"/>
    <n v="6780"/>
    <s v="D"/>
    <n v="2"/>
    <s v="CENTRE DE TRI CS"/>
    <s v="POLY-VALOR"/>
    <s v="BOULEVARD DE LA BOUVINERIE"/>
    <s v="49124 SAINT-BARTHELEMY D'ANJOU"/>
    <n v="0"/>
    <n v="5"/>
    <x v="0"/>
    <n v="6.78"/>
    <d v="1899-12-30T00:20:00"/>
    <x v="0"/>
  </r>
  <r>
    <n v="170256"/>
    <d v="2022-01-31T00:00:00"/>
    <s v="10:04"/>
    <s v="2/033859"/>
    <d v="2022-01-31T00:00:00"/>
    <s v="09:30"/>
    <s v="1/038925"/>
    <s v="PAPREC 13"/>
    <s v="90"/>
    <s v="90"/>
    <s v="PAPREC 13"/>
    <s v="0"/>
    <s v="5"/>
    <x v="4"/>
    <x v="6"/>
    <s v="ED-315-QZ"/>
    <s v="SANS OBJET"/>
    <s v="MONTJEAN SUR LOIRE"/>
    <n v="27240"/>
    <n v="21940"/>
    <n v="5300"/>
    <s v="D"/>
    <n v="2"/>
    <s v="CENTRE DE TRI CS"/>
    <s v="POLY-VALOR"/>
    <s v="BOULEVARD DE LA BOUVINERIE"/>
    <s v="49124 SAINT-BARTHELEMY D'ANJOU"/>
    <n v="0"/>
    <n v="5"/>
    <x v="0"/>
    <n v="5.3"/>
    <d v="1899-12-30T00:34:00"/>
    <x v="0"/>
  </r>
  <r>
    <n v="170258"/>
    <d v="2022-01-31T00:00:00"/>
    <s v="10:31"/>
    <s v="1/038931"/>
    <d v="2022-01-31T00:00:00"/>
    <s v="07:35"/>
    <s v="2/033840"/>
    <s v="BT 55"/>
    <s v="01"/>
    <s v="85"/>
    <s v="BT 55"/>
    <s v="1"/>
    <s v="0"/>
    <x v="2"/>
    <x v="4"/>
    <s v="FE-109-VA"/>
    <s v="BOUYER LEROUX"/>
    <s v="SANS OBJET"/>
    <n v="39460"/>
    <n v="22940"/>
    <n v="16520"/>
    <s v="D"/>
    <n v="2"/>
    <s v="CENTRE DE TRI CS"/>
    <s v="POLY-VALOR"/>
    <s v="BOULEVARD DE LA BOUVINERIE"/>
    <s v="49124 SAINT-BARTHELEMY D'ANJOU"/>
    <n v="0"/>
    <n v="5"/>
    <x v="0"/>
    <n v="16.52"/>
    <d v="1899-12-30T02:56:00"/>
    <x v="2"/>
  </r>
  <r>
    <n v="170274"/>
    <d v="2022-01-31T00:00:00"/>
    <s v="11:07"/>
    <s v="2/033874"/>
    <d v="2022-01-31T00:00:00"/>
    <s v="10:37"/>
    <s v="1/038940"/>
    <s v="VP 3084 PAV ALM"/>
    <s v="01"/>
    <s v="22"/>
    <s v="VP 3084"/>
    <s v="0"/>
    <s v="0"/>
    <x v="2"/>
    <x v="2"/>
    <s v="FM-010-CX"/>
    <s v="SANS OBJET"/>
    <s v="SANS OBJET"/>
    <n v="19620"/>
    <n v="17980"/>
    <n v="1640"/>
    <s v="D"/>
    <n v="2"/>
    <s v="CENTRE DE TRI CS"/>
    <s v="POLY-VALOR"/>
    <s v="BOULEVARD DE LA BOUVINERIE"/>
    <s v="49124 SAINT-BARTHELEMY D'ANJOU"/>
    <n v="95029"/>
    <n v="5"/>
    <x v="0"/>
    <n v="1.64"/>
    <d v="1899-12-30T00:30:00"/>
    <x v="1"/>
  </r>
  <r>
    <n v="170277"/>
    <d v="2022-01-31T00:00:00"/>
    <s v="11:13"/>
    <s v="2/033877"/>
    <d v="2022-01-31T00:00:00"/>
    <s v="10:52"/>
    <s v="1/038947"/>
    <s v="VP EVEN CE2 ALM"/>
    <s v="01"/>
    <s v="22"/>
    <s v="VP EVEN 2"/>
    <s v="0"/>
    <s v="0"/>
    <x v="2"/>
    <x v="2"/>
    <s v="FX-644-ZP"/>
    <s v="SANS OBJET"/>
    <s v="SANS OBJET"/>
    <n v="15020"/>
    <n v="14460"/>
    <n v="560"/>
    <s v="D"/>
    <n v="2"/>
    <s v="CENTRE DE TRI CS"/>
    <s v="POLY-VALOR"/>
    <s v="BOULEVARD DE LA BOUVINERIE"/>
    <s v="49124 SAINT-BARTHELEMY D'ANJOU"/>
    <n v="73522"/>
    <n v="5"/>
    <x v="0"/>
    <n v="0.56000000000000005"/>
    <d v="1899-12-30T00:21:00"/>
    <x v="1"/>
  </r>
  <r>
    <n v="170279"/>
    <d v="2022-01-31T00:00:00"/>
    <s v="11:18"/>
    <s v="2/033880"/>
    <d v="2022-01-31T00:00:00"/>
    <s v="09:58"/>
    <s v="1/038927"/>
    <s v="TRANSORLOYA"/>
    <s v="90"/>
    <s v="72"/>
    <s v="TRANSORLOY"/>
    <s v="6"/>
    <s v="0"/>
    <x v="4"/>
    <x v="13"/>
    <s v="NY 121"/>
    <s v="CARTONS SMURFIT SAILLAT (87-F)"/>
    <s v="SANS OBJET"/>
    <n v="14840"/>
    <n v="44100"/>
    <n v="29260"/>
    <s v="D"/>
    <n v="2"/>
    <s v="CENTRE DE TRI CS"/>
    <s v="POLY-VALOR"/>
    <s v="BOULEVARD DE LA BOUVINERIE"/>
    <s v="49124 SAINT-BARTHELEMY D'ANJOU"/>
    <n v="0"/>
    <n v="5"/>
    <x v="0"/>
    <n v="29.26"/>
    <d v="1899-12-30T01:20:00"/>
    <x v="2"/>
  </r>
  <r>
    <n v="170281"/>
    <d v="2022-01-31T00:00:00"/>
    <s v="11:26"/>
    <s v="2/033881"/>
    <d v="2022-01-31T00:00:00"/>
    <s v="11:07"/>
    <s v="1/038949"/>
    <s v="SUEZ JM0027"/>
    <s v="01"/>
    <s v="21"/>
    <s v="SUEZJM0027"/>
    <s v="0"/>
    <s v="0"/>
    <x v="2"/>
    <x v="3"/>
    <s v="BF-553-XA"/>
    <s v="SANS OBJET"/>
    <s v="SANS OBJET"/>
    <n v="16740"/>
    <n v="12960"/>
    <n v="3780"/>
    <s v="D"/>
    <n v="2"/>
    <s v="CENTRE DE TRI CS"/>
    <s v="POLY-VALOR"/>
    <s v="BOULEVARD DE LA BOUVINERIE"/>
    <s v="49124 SAINT-BARTHELEMY D'ANJOU"/>
    <n v="64488"/>
    <n v="5"/>
    <x v="0"/>
    <n v="3.78"/>
    <d v="1899-12-30T00:19:00"/>
    <x v="1"/>
  </r>
  <r>
    <n v="170287"/>
    <d v="2022-01-31T00:00:00"/>
    <s v="11:44"/>
    <s v="2/033887"/>
    <d v="2022-01-31T00:00:00"/>
    <s v="11:21"/>
    <s v="1/038952"/>
    <s v="VP 3670 PAV ALM"/>
    <s v="01"/>
    <s v="22"/>
    <s v="VP 3670"/>
    <s v="0"/>
    <s v="0"/>
    <x v="2"/>
    <x v="2"/>
    <s v="FF-921-HW"/>
    <s v="SANS OBJET"/>
    <s v="SANS OBJET"/>
    <n v="21660"/>
    <n v="17780"/>
    <n v="3880"/>
    <s v="D"/>
    <n v="2"/>
    <s v="CENTRE DE TRI CS"/>
    <s v="POLY-VALOR"/>
    <s v="BOULEVARD DE LA BOUVINERIE"/>
    <s v="49124 SAINT-BARTHELEMY D'ANJOU"/>
    <n v="66268"/>
    <n v="5"/>
    <x v="0"/>
    <n v="3.88"/>
    <d v="1899-12-30T00:23:00"/>
    <x v="1"/>
  </r>
  <r>
    <n v="170289"/>
    <d v="2022-01-31T00:00:00"/>
    <s v="11:53"/>
    <s v="2/033888"/>
    <d v="2022-01-31T00:00:00"/>
    <s v="11:38"/>
    <s v="1/038958"/>
    <s v="SUEZ NMP520"/>
    <s v="01"/>
    <s v="21"/>
    <s v="SUEZNMP520"/>
    <s v="0"/>
    <s v="0"/>
    <x v="2"/>
    <x v="3"/>
    <s v="CX-610-YK"/>
    <s v="SANS OBJET"/>
    <s v="SANS OBJET"/>
    <n v="15020"/>
    <n v="11860"/>
    <n v="3160"/>
    <s v="D"/>
    <n v="2"/>
    <s v="CENTRE DE TRI CS"/>
    <s v="POLY-VALOR"/>
    <s v="BOULEVARD DE LA BOUVINERIE"/>
    <s v="49124 SAINT-BARTHELEMY D'ANJOU"/>
    <n v="83621"/>
    <n v="5"/>
    <x v="0"/>
    <n v="3.16"/>
    <d v="1899-12-30T00:15:00"/>
    <x v="1"/>
  </r>
  <r>
    <n v="170291"/>
    <d v="2022-01-31T00:00:00"/>
    <s v="12:02"/>
    <s v="2/033890"/>
    <d v="2022-01-31T00:00:00"/>
    <s v="11:08"/>
    <s v="1/038950"/>
    <s v="SEMAE 06"/>
    <s v="90"/>
    <s v="91"/>
    <s v="SEMAE 06"/>
    <s v="0"/>
    <s v="4"/>
    <x v="4"/>
    <x v="9"/>
    <s v="FG-918-WV"/>
    <s v="SANS OBJET"/>
    <s v="TIERCE"/>
    <n v="24640"/>
    <n v="18760"/>
    <n v="5880"/>
    <s v="D"/>
    <n v="2"/>
    <s v="CENTRE DE TRI CS"/>
    <s v="POLY-VALOR"/>
    <s v="BOULEVARD DE LA BOUVINERIE"/>
    <s v="49124 SAINT-BARTHELEMY D'ANJOU"/>
    <n v="0"/>
    <n v="5"/>
    <x v="0"/>
    <n v="5.88"/>
    <d v="1899-12-30T00:54:00"/>
    <x v="1"/>
  </r>
  <r>
    <n v="170292"/>
    <d v="2022-01-31T00:00:00"/>
    <s v="12:16"/>
    <s v="0"/>
    <d v="2022-01-31T00:00:00"/>
    <s v="12:16"/>
    <s v="0"/>
    <s v="VP 3217"/>
    <s v="01"/>
    <s v="22"/>
    <s v="VP 3217"/>
    <s v="0"/>
    <s v="0"/>
    <x v="2"/>
    <x v="2"/>
    <s v="FM-486-CX"/>
    <s v="SANS OBJET"/>
    <s v="SANS OBJET"/>
    <n v="19340"/>
    <n v="18340"/>
    <n v="1000"/>
    <s v="X"/>
    <n v="2"/>
    <s v="CENTRE DE TRI CS"/>
    <s v="POLY-VALOR"/>
    <s v="BOULEVARD DE LA BOUVINERIE"/>
    <s v="49124 SAINT-BARTHELEMY D'ANJOU"/>
    <n v="0"/>
    <n v="5"/>
    <x v="0"/>
    <n v="1"/>
    <d v="1899-12-30T00:00:00"/>
    <x v="1"/>
  </r>
  <r>
    <n v="170293"/>
    <d v="2022-01-31T00:00:00"/>
    <s v="12:33"/>
    <s v="2/033891"/>
    <d v="2022-01-31T00:00:00"/>
    <s v="12:12"/>
    <s v="1/038961"/>
    <s v="SEMAE 05"/>
    <s v="40"/>
    <s v="40"/>
    <s v="SEMAE 05"/>
    <s v="0"/>
    <s v="6"/>
    <x v="0"/>
    <x v="0"/>
    <s v="EK-656-JS"/>
    <s v="SANS OBJET"/>
    <s v="ST LAMBERT DES LEVEES Bellevue"/>
    <n v="27440"/>
    <n v="18120"/>
    <n v="9320"/>
    <s v="D"/>
    <n v="2"/>
    <s v="CENTRE DE TRI CS"/>
    <s v="POLY-VALOR"/>
    <s v="BOULEVARD DE LA BOUVINERIE"/>
    <s v="49124 SAINT-BARTHELEMY D'ANJOU"/>
    <n v="0"/>
    <n v="5"/>
    <x v="0"/>
    <n v="9.32"/>
    <d v="1899-12-30T00:21:00"/>
    <x v="0"/>
  </r>
  <r>
    <n v="170304"/>
    <d v="2022-01-31T00:00:00"/>
    <s v="13:25"/>
    <s v="2/033896"/>
    <d v="2022-01-31T00:00:00"/>
    <s v="10:16"/>
    <s v="1/038928"/>
    <s v="ALLIANCE"/>
    <s v="90"/>
    <s v="75"/>
    <s v="ALLIANCE"/>
    <s v="21"/>
    <s v="0"/>
    <x v="4"/>
    <x v="8"/>
    <s v="ER 991 GS"/>
    <s v="PEHD PP ENVIRONNEMENT(48)"/>
    <s v="SANS OBJET"/>
    <n v="15860"/>
    <n v="37380"/>
    <n v="21520"/>
    <s v="D"/>
    <n v="2"/>
    <s v="CENTRE DE TRI CS"/>
    <s v="POLY-VALOR"/>
    <s v="BOULEVARD DE LA BOUVINERIE"/>
    <s v="49124 SAINT-BARTHELEMY D'ANJOU"/>
    <n v="0"/>
    <n v="5"/>
    <x v="0"/>
    <n v="21.52"/>
    <d v="1899-12-30T03:09:00"/>
    <x v="2"/>
  </r>
  <r>
    <n v="170321"/>
    <d v="2022-01-31T00:00:00"/>
    <s v="13:40"/>
    <s v="0"/>
    <d v="2022-01-31T00:00:00"/>
    <s v="13:40"/>
    <s v="0"/>
    <s v="LOG ALL 4"/>
    <s v="90"/>
    <s v="74"/>
    <s v="LOG ALL 4"/>
    <s v="25"/>
    <s v="0"/>
    <x v="4"/>
    <x v="11"/>
    <s v="ER-954-GS"/>
    <s v="PET-C FR. PLAST. PONT STE MAX"/>
    <s v="SANS OBJET"/>
    <n v="16420"/>
    <n v="31480"/>
    <n v="15060"/>
    <s v="X"/>
    <n v="2"/>
    <s v="CENTRE DE TRI CS"/>
    <s v="POLY-VALOR"/>
    <s v="BOULEVARD DE LA BOUVINERIE"/>
    <s v="49124 SAINT-BARTHELEMY D'ANJOU"/>
    <n v="0"/>
    <n v="5"/>
    <x v="0"/>
    <n v="15.06"/>
    <d v="1899-12-30T00:00:00"/>
    <x v="2"/>
  </r>
  <r>
    <n v="170312"/>
    <d v="2022-01-31T00:00:00"/>
    <s v="14:21"/>
    <s v="2/033900"/>
    <d v="2022-01-31T00:00:00"/>
    <s v="14:10"/>
    <s v="1/038971"/>
    <s v="VP 3769 PAV ALM"/>
    <s v="01"/>
    <s v="22"/>
    <s v="VP 3769"/>
    <s v="0"/>
    <s v="0"/>
    <x v="2"/>
    <x v="2"/>
    <s v="FC-210-YQ"/>
    <s v="SANS OBJET"/>
    <s v="SANS OBJET"/>
    <n v="21920"/>
    <n v="17180"/>
    <n v="4740"/>
    <s v="D"/>
    <n v="2"/>
    <s v="CENTRE DE TRI CS"/>
    <s v="POLY-VALOR"/>
    <s v="BOULEVARD DE LA BOUVINERIE"/>
    <s v="49124 SAINT-BARTHELEMY D'ANJOU"/>
    <n v="95031"/>
    <n v="5"/>
    <x v="0"/>
    <n v="4.74"/>
    <d v="1899-12-30T00:11:00"/>
    <x v="1"/>
  </r>
  <r>
    <n v="170316"/>
    <d v="2022-01-31T00:00:00"/>
    <s v="15:23"/>
    <s v="2/033903"/>
    <d v="2022-01-31T00:00:00"/>
    <s v="15:11"/>
    <s v="1/038974"/>
    <s v="VP 3217 PAV ALM"/>
    <s v="01"/>
    <s v="22"/>
    <s v="VP 3217"/>
    <s v="0"/>
    <s v="0"/>
    <x v="2"/>
    <x v="2"/>
    <s v="FM-486-CX"/>
    <s v="SANS OBJET"/>
    <s v="SANS OBJET"/>
    <n v="19180"/>
    <n v="18440"/>
    <n v="740"/>
    <s v="D"/>
    <n v="2"/>
    <s v="CENTRE DE TRI CS"/>
    <s v="POLY-VALOR"/>
    <s v="BOULEVARD DE LA BOUVINERIE"/>
    <s v="49124 SAINT-BARTHELEMY D'ANJOU"/>
    <n v="73517"/>
    <n v="5"/>
    <x v="0"/>
    <n v="0.74"/>
    <d v="1899-12-30T00:12:00"/>
    <x v="1"/>
  </r>
  <r>
    <n v="170318"/>
    <d v="2022-01-31T00:00:00"/>
    <s v="15:56"/>
    <s v="1/038979"/>
    <d v="2022-01-31T00:00:00"/>
    <s v="11:15"/>
    <s v="2/033879"/>
    <s v="BT 55"/>
    <s v="01"/>
    <s v="85"/>
    <s v="BT 55"/>
    <s v="1"/>
    <s v="0"/>
    <x v="2"/>
    <x v="4"/>
    <s v="FE-109-VA"/>
    <s v="BOUYER LEROUX"/>
    <s v="SANS OBJET"/>
    <n v="35800"/>
    <n v="22700"/>
    <n v="13100"/>
    <s v="D"/>
    <n v="2"/>
    <s v="CENTRE DE TRI CS"/>
    <s v="POLY-VALOR"/>
    <s v="BOULEVARD DE LA BOUVINERIE"/>
    <s v="49124 SAINT-BARTHELEMY D'ANJOU"/>
    <n v="0"/>
    <n v="5"/>
    <x v="0"/>
    <n v="13.1"/>
    <d v="1899-12-30T04:41:00"/>
    <x v="2"/>
  </r>
  <r>
    <n v="170320"/>
    <d v="2022-01-31T00:00:00"/>
    <s v="15:58"/>
    <s v="2/033906"/>
    <d v="2022-01-31T00:00:00"/>
    <s v="15:32"/>
    <s v="1/038976"/>
    <s v="SEMAE 04"/>
    <s v="90"/>
    <s v="91"/>
    <s v="SEMAE 04"/>
    <s v="0"/>
    <s v="4"/>
    <x v="4"/>
    <x v="9"/>
    <s v="DE-983-WC"/>
    <s v="SANS OBJET"/>
    <s v="TIERCE"/>
    <n v="23500"/>
    <n v="17840"/>
    <n v="5660"/>
    <s v="D"/>
    <n v="2"/>
    <s v="CENTRE DE TRI CS"/>
    <s v="POLY-VALOR"/>
    <s v="BOULEVARD DE LA BOUVINERIE"/>
    <s v="49124 SAINT-BARTHELEMY D'ANJOU"/>
    <n v="0"/>
    <n v="5"/>
    <x v="0"/>
    <n v="5.66"/>
    <d v="1899-12-30T00:26:00"/>
    <x v="1"/>
  </r>
  <r>
    <n v="170322"/>
    <d v="2022-01-31T00:00:00"/>
    <s v="16:21"/>
    <s v="2/033907"/>
    <d v="2022-01-31T00:00:00"/>
    <s v="16:08"/>
    <s v="1/038981"/>
    <s v="VP 3084 PAV ALM"/>
    <s v="01"/>
    <s v="22"/>
    <s v="VP 3084"/>
    <s v="0"/>
    <s v="0"/>
    <x v="2"/>
    <x v="2"/>
    <s v="FM-010-CX"/>
    <s v="SANS OBJET"/>
    <s v="SANS OBJET"/>
    <n v="19780"/>
    <n v="17960"/>
    <n v="1820"/>
    <s v="D"/>
    <n v="2"/>
    <s v="CENTRE DE TRI CS"/>
    <s v="POLY-VALOR"/>
    <s v="BOULEVARD DE LA BOUVINERIE"/>
    <s v="49124 SAINT-BARTHELEMY D'ANJOU"/>
    <n v="95029"/>
    <n v="5"/>
    <x v="0"/>
    <n v="1.82"/>
    <d v="1899-12-30T00:13:00"/>
    <x v="1"/>
  </r>
  <r>
    <n v="170324"/>
    <d v="2022-01-31T00:00:00"/>
    <s v="16:40"/>
    <s v="2/033909"/>
    <d v="2022-01-31T00:00:00"/>
    <s v="16:24"/>
    <s v="1/038982"/>
    <s v="VP 3670 PAV ALM"/>
    <s v="01"/>
    <s v="22"/>
    <s v="VP 3670"/>
    <s v="0"/>
    <s v="0"/>
    <x v="2"/>
    <x v="2"/>
    <s v="FF-921-HW"/>
    <s v="SANS OBJET"/>
    <s v="SANS OBJET"/>
    <n v="19800"/>
    <n v="17740"/>
    <n v="2060"/>
    <s v="D"/>
    <n v="2"/>
    <s v="CENTRE DE TRI CS"/>
    <s v="POLY-VALOR"/>
    <s v="BOULEVARD DE LA BOUVINERIE"/>
    <s v="49124 SAINT-BARTHELEMY D'ANJOU"/>
    <n v="66268"/>
    <n v="5"/>
    <x v="0"/>
    <n v="2.06"/>
    <d v="1899-12-30T00:16:00"/>
    <x v="1"/>
  </r>
  <r>
    <n v="170325"/>
    <d v="2022-01-31T00:00:00"/>
    <s v="17:22"/>
    <s v="2/033910"/>
    <d v="2022-01-31T00:00:00"/>
    <s v="15:45"/>
    <s v="1/038977"/>
    <s v="ARKO"/>
    <s v="01"/>
    <s v="80"/>
    <s v="ARKO"/>
    <s v="31"/>
    <s v="0"/>
    <x v="2"/>
    <x v="24"/>
    <s v="CTU 32V2"/>
    <s v="ALU - REGEAL COMPIEGNE (60-FR)"/>
    <s v="SANS OBJET"/>
    <n v="14640"/>
    <n v="28660"/>
    <n v="14020"/>
    <s v="D"/>
    <n v="2"/>
    <s v="CENTRE DE TRI CS"/>
    <s v="POLY-VALOR"/>
    <s v="BOULEVARD DE LA BOUVINERIE"/>
    <s v="49124 SAINT-BARTHELEMY D'ANJOU"/>
    <n v="0"/>
    <n v="5"/>
    <x v="0"/>
    <n v="14.02"/>
    <d v="1899-12-30T01:37:00"/>
    <x v="2"/>
  </r>
  <r>
    <n v="170338"/>
    <d v="2022-01-31T00:00:00"/>
    <s v="19:11"/>
    <s v="2/033923"/>
    <d v="2022-01-31T00:00:00"/>
    <s v="16:06"/>
    <s v="1/038980"/>
    <s v="COQUELLE 8"/>
    <s v="01"/>
    <s v="70"/>
    <s v="COQUELLE 8"/>
    <s v="4"/>
    <s v="0"/>
    <x v="2"/>
    <x v="7"/>
    <s v="KR 2AW32"/>
    <s v="1.11 - NORSKE GOLBEY (F)"/>
    <s v="SANS OBJET"/>
    <n v="16020"/>
    <n v="42360"/>
    <n v="26340"/>
    <s v="D"/>
    <n v="2"/>
    <s v="CENTRE DE TRI CS"/>
    <s v="POLY-VALOR"/>
    <s v="BOULEVARD DE LA BOUVINERIE"/>
    <s v="49124 SAINT-BARTHELEMY D'ANJOU"/>
    <n v="0"/>
    <n v="5"/>
    <x v="0"/>
    <n v="26.34"/>
    <d v="1899-12-30T03:05:00"/>
    <x v="2"/>
  </r>
  <r>
    <n v="170691"/>
    <d v="2022-02-01T00:00:00"/>
    <s v="06:30"/>
    <s v="0"/>
    <d v="2022-02-01T00:00:00"/>
    <s v="06:30"/>
    <s v="0"/>
    <s v="SEMAE 1"/>
    <s v="90"/>
    <s v="85"/>
    <s v="SEMAE 01"/>
    <s v="2"/>
    <s v="0"/>
    <x v="4"/>
    <x v="4"/>
    <s v="AS-759-HW"/>
    <s v="SAVED"/>
    <s v="SANS OBJET"/>
    <n v="32720"/>
    <n v="22240"/>
    <n v="10480"/>
    <s v="X"/>
    <n v="2"/>
    <s v="CENTRE DE TRI CS"/>
    <s v="POLY-VALOR"/>
    <s v="BOULEVARD DE LA BOUVINERIE"/>
    <s v="49124 SAINT-BARTHELEMY D'ANJOU"/>
    <n v="0"/>
    <n v="5"/>
    <x v="1"/>
    <n v="10.48"/>
    <d v="1899-12-30T00:00:00"/>
    <x v="2"/>
  </r>
  <r>
    <n v="170341"/>
    <d v="2022-02-01T00:00:00"/>
    <s v="07:06"/>
    <s v="2/033927"/>
    <d v="2022-02-01T00:00:00"/>
    <s v="06:56"/>
    <s v="2/033926"/>
    <s v="SEMAE 01"/>
    <s v="40"/>
    <s v="40"/>
    <s v="SEMAE 01"/>
    <s v="0"/>
    <s v="6"/>
    <x v="0"/>
    <x v="0"/>
    <s v="AS-759-HW"/>
    <s v="SANS OBJET"/>
    <s v="ST LAMBERT DES LEVEES Bellevue"/>
    <n v="17020"/>
    <n v="13200"/>
    <n v="3820"/>
    <s v="D"/>
    <n v="2"/>
    <s v="CENTRE DE TRI CS"/>
    <s v="POLY-VALOR"/>
    <s v="BOULEVARD DE LA BOUVINERIE"/>
    <s v="49124 SAINT-BARTHELEMY D'ANJOU"/>
    <n v="0"/>
    <n v="5"/>
    <x v="1"/>
    <n v="3.82"/>
    <d v="1899-12-30T00:10:00"/>
    <x v="0"/>
  </r>
  <r>
    <n v="170342"/>
    <d v="2022-02-01T00:00:00"/>
    <s v="07:28"/>
    <s v="2/033929"/>
    <d v="2022-02-01T00:00:00"/>
    <s v="07:13"/>
    <s v="1/038997"/>
    <s v="VP 4159 PAV ALM"/>
    <s v="01"/>
    <s v="22"/>
    <s v="VP 4159"/>
    <s v="0"/>
    <s v="0"/>
    <x v="2"/>
    <x v="2"/>
    <s v="DZ-919-CF"/>
    <s v="SANS OBJET"/>
    <s v="SANS OBJET"/>
    <n v="19360"/>
    <n v="17740"/>
    <n v="1620"/>
    <s v="D"/>
    <n v="2"/>
    <s v="CENTRE DE TRI CS"/>
    <s v="POLY-VALOR"/>
    <s v="BOULEVARD DE LA BOUVINERIE"/>
    <s v="49124 SAINT-BARTHELEMY D'ANJOU"/>
    <n v="79268"/>
    <n v="5"/>
    <x v="1"/>
    <n v="1.62"/>
    <d v="1899-12-30T00:15:00"/>
    <x v="1"/>
  </r>
  <r>
    <n v="170343"/>
    <d v="2022-02-01T00:00:00"/>
    <s v="07:33"/>
    <s v="2/033930"/>
    <d v="2022-02-01T00:00:00"/>
    <s v="07:13"/>
    <s v="2/033928"/>
    <s v="SEMAE 01"/>
    <s v="40"/>
    <s v="40"/>
    <s v="SEMAE 01"/>
    <s v="0"/>
    <s v="6"/>
    <x v="0"/>
    <x v="0"/>
    <s v="AS-759-HW"/>
    <s v="SANS OBJET"/>
    <s v="ST LAMBERT DES LEVEES Bellevue"/>
    <n v="17160"/>
    <n v="13420"/>
    <n v="3740"/>
    <s v="D"/>
    <n v="2"/>
    <s v="CENTRE DE TRI CS"/>
    <s v="POLY-VALOR"/>
    <s v="BOULEVARD DE LA BOUVINERIE"/>
    <s v="49124 SAINT-BARTHELEMY D'ANJOU"/>
    <n v="0"/>
    <n v="5"/>
    <x v="1"/>
    <n v="3.74"/>
    <d v="1899-12-30T00:20:00"/>
    <x v="0"/>
  </r>
  <r>
    <n v="170346"/>
    <d v="2022-02-01T00:00:00"/>
    <s v="08:00"/>
    <s v="2/033933"/>
    <d v="2022-02-01T00:00:00"/>
    <s v="07:42"/>
    <s v="1/039001"/>
    <s v="SEMAE 04"/>
    <s v="40"/>
    <s v="40"/>
    <s v="SEMAE 04"/>
    <s v="0"/>
    <s v="6"/>
    <x v="0"/>
    <x v="0"/>
    <s v="DE-983-WC"/>
    <s v="SANS OBJET"/>
    <s v="ST LAMBERT DES LEVEES Bellevue"/>
    <n v="29980"/>
    <n v="17980"/>
    <n v="12000"/>
    <s v="D"/>
    <n v="2"/>
    <s v="CENTRE DE TRI CS"/>
    <s v="POLY-VALOR"/>
    <s v="BOULEVARD DE LA BOUVINERIE"/>
    <s v="49124 SAINT-BARTHELEMY D'ANJOU"/>
    <n v="0"/>
    <n v="5"/>
    <x v="1"/>
    <n v="12"/>
    <d v="1899-12-30T00:18:00"/>
    <x v="0"/>
  </r>
  <r>
    <n v="170690"/>
    <d v="2022-02-01T00:00:00"/>
    <s v="08:18"/>
    <s v="0"/>
    <d v="2022-02-01T00:00:00"/>
    <s v="08:18"/>
    <s v="0"/>
    <s v="SEMAE 1"/>
    <s v="90"/>
    <s v="85"/>
    <s v="SEMAE 01"/>
    <s v="2"/>
    <s v="0"/>
    <x v="4"/>
    <x v="4"/>
    <s v="AS-759-HW"/>
    <s v="SAVED"/>
    <s v="SANS OBJET"/>
    <n v="36460"/>
    <n v="22280"/>
    <n v="14180"/>
    <s v="X"/>
    <n v="2"/>
    <s v="CENTRE DE TRI CS"/>
    <s v="POLY-VALOR"/>
    <s v="BOULEVARD DE LA BOUVINERIE"/>
    <s v="49124 SAINT-BARTHELEMY D'ANJOU"/>
    <n v="0"/>
    <n v="5"/>
    <x v="1"/>
    <n v="14.18"/>
    <d v="1899-12-30T00:00:00"/>
    <x v="2"/>
  </r>
  <r>
    <n v="170356"/>
    <d v="2022-02-01T00:00:00"/>
    <s v="09:15"/>
    <s v="2/033944"/>
    <d v="2022-02-01T00:00:00"/>
    <s v="09:01"/>
    <s v="1/039012"/>
    <s v="VP 3084 PAV ALM"/>
    <s v="01"/>
    <s v="22"/>
    <s v="VP 3084"/>
    <s v="0"/>
    <s v="0"/>
    <x v="2"/>
    <x v="2"/>
    <s v="FM-010-CX"/>
    <s v="SANS OBJET"/>
    <s v="SANS OBJET"/>
    <n v="19440"/>
    <n v="17920"/>
    <n v="1520"/>
    <s v="D"/>
    <n v="2"/>
    <s v="CENTRE DE TRI CS"/>
    <s v="POLY-VALOR"/>
    <s v="BOULEVARD DE LA BOUVINERIE"/>
    <s v="49124 SAINT-BARTHELEMY D'ANJOU"/>
    <n v="95029"/>
    <n v="5"/>
    <x v="1"/>
    <n v="1.52"/>
    <d v="1899-12-30T00:14:00"/>
    <x v="1"/>
  </r>
  <r>
    <n v="170359"/>
    <d v="2022-02-01T00:00:00"/>
    <s v="09:47"/>
    <s v="2/033947"/>
    <d v="2022-02-01T00:00:00"/>
    <s v="09:32"/>
    <s v="1/039014"/>
    <s v="VP 4159 PAV ALM"/>
    <s v="01"/>
    <s v="22"/>
    <s v="VP 4159"/>
    <s v="0"/>
    <s v="0"/>
    <x v="2"/>
    <x v="2"/>
    <s v="DZ-919-CF"/>
    <s v="SANS OBJET"/>
    <s v="SANS OBJET"/>
    <n v="19500"/>
    <n v="17720"/>
    <n v="1780"/>
    <s v="D"/>
    <n v="2"/>
    <s v="CENTRE DE TRI CS"/>
    <s v="POLY-VALOR"/>
    <s v="BOULEVARD DE LA BOUVINERIE"/>
    <s v="49124 SAINT-BARTHELEMY D'ANJOU"/>
    <n v="79268"/>
    <n v="5"/>
    <x v="1"/>
    <n v="1.78"/>
    <d v="1899-12-30T00:15:00"/>
    <x v="1"/>
  </r>
  <r>
    <n v="170361"/>
    <d v="2022-02-01T00:00:00"/>
    <s v="10:15"/>
    <s v="2/033949"/>
    <d v="2022-02-01T00:00:00"/>
    <s v="09:54"/>
    <s v="1/039015"/>
    <s v="SEMAE 06"/>
    <s v="90"/>
    <s v="90"/>
    <s v="SEMAE 06"/>
    <s v="0"/>
    <s v="1"/>
    <x v="4"/>
    <x v="6"/>
    <s v="FG-918-WV"/>
    <s v="SANS OBJET"/>
    <s v="DOUE LA FONTAINE"/>
    <n v="26220"/>
    <n v="18780"/>
    <n v="7440"/>
    <s v="D"/>
    <n v="2"/>
    <s v="CENTRE DE TRI CS"/>
    <s v="POLY-VALOR"/>
    <s v="BOULEVARD DE LA BOUVINERIE"/>
    <s v="49124 SAINT-BARTHELEMY D'ANJOU"/>
    <n v="0"/>
    <n v="5"/>
    <x v="1"/>
    <n v="7.44"/>
    <d v="1899-12-30T00:21:00"/>
    <x v="0"/>
  </r>
  <r>
    <n v="170371"/>
    <d v="2022-02-01T00:00:00"/>
    <s v="10:46"/>
    <s v="2/033958"/>
    <d v="2022-02-01T00:00:00"/>
    <s v="10:39"/>
    <s v="1/039027"/>
    <s v="SUEZ JM0027"/>
    <s v="01"/>
    <s v="21"/>
    <s v="SUEZJM0027"/>
    <s v="0"/>
    <s v="0"/>
    <x v="2"/>
    <x v="3"/>
    <s v="BF-553-XA"/>
    <s v="SANS OBJET"/>
    <s v="SANS OBJET"/>
    <n v="16760"/>
    <n v="12880"/>
    <n v="3880"/>
    <s v="D"/>
    <n v="2"/>
    <s v="CENTRE DE TRI CS"/>
    <s v="POLY-VALOR"/>
    <s v="BOULEVARD DE LA BOUVINERIE"/>
    <s v="49124 SAINT-BARTHELEMY D'ANJOU"/>
    <n v="64488"/>
    <n v="5"/>
    <x v="1"/>
    <n v="3.88"/>
    <d v="1899-12-30T00:07:00"/>
    <x v="1"/>
  </r>
  <r>
    <n v="170383"/>
    <d v="2022-02-01T00:00:00"/>
    <s v="11:25"/>
    <s v="2/033968"/>
    <d v="2022-02-01T00:00:00"/>
    <s v="10:28"/>
    <s v="1/039022"/>
    <s v="MAUFFREY16"/>
    <s v="90"/>
    <s v="70"/>
    <s v="MAUFFREY16"/>
    <s v="4"/>
    <s v="0"/>
    <x v="4"/>
    <x v="7"/>
    <s v="DJ 081 JA"/>
    <s v="1.11 - NORSKE GOLBEY (F)"/>
    <s v="SANS OBJET"/>
    <n v="15220"/>
    <n v="33000"/>
    <n v="17780"/>
    <s v="D"/>
    <n v="2"/>
    <s v="CENTRE DE TRI CS"/>
    <s v="POLY-VALOR"/>
    <s v="BOULEVARD DE LA BOUVINERIE"/>
    <s v="49124 SAINT-BARTHELEMY D'ANJOU"/>
    <n v="0"/>
    <n v="5"/>
    <x v="1"/>
    <n v="17.78"/>
    <d v="1899-12-30T00:57:00"/>
    <x v="2"/>
  </r>
  <r>
    <n v="170385"/>
    <d v="2022-02-01T00:00:00"/>
    <s v="11:32"/>
    <s v="2/033970"/>
    <d v="2022-02-01T00:00:00"/>
    <s v="11:18"/>
    <s v="1/039038"/>
    <s v="VP 3670 PAV ALM"/>
    <s v="01"/>
    <s v="22"/>
    <s v="VP 3670"/>
    <s v="0"/>
    <s v="0"/>
    <x v="2"/>
    <x v="2"/>
    <s v="FF-921-HW"/>
    <s v="SANS OBJET"/>
    <s v="SANS OBJET"/>
    <n v="21080"/>
    <n v="17700"/>
    <n v="3380"/>
    <s v="D"/>
    <n v="2"/>
    <s v="CENTRE DE TRI CS"/>
    <s v="POLY-VALOR"/>
    <s v="BOULEVARD DE LA BOUVINERIE"/>
    <s v="49124 SAINT-BARTHELEMY D'ANJOU"/>
    <n v="66268"/>
    <n v="5"/>
    <x v="1"/>
    <n v="3.38"/>
    <d v="1899-12-30T00:14:00"/>
    <x v="1"/>
  </r>
  <r>
    <n v="170388"/>
    <d v="2022-02-01T00:00:00"/>
    <s v="11:43"/>
    <s v="2/033974"/>
    <d v="2022-02-01T00:00:00"/>
    <s v="11:25"/>
    <s v="1/039039"/>
    <s v="SUEZ JML021"/>
    <s v="01"/>
    <s v="21"/>
    <s v="SUEZJML021"/>
    <s v="0"/>
    <s v="0"/>
    <x v="2"/>
    <x v="3"/>
    <s v="EK-186-EM"/>
    <s v="SANS OBJET"/>
    <s v="SANS OBJET"/>
    <n v="16860"/>
    <n v="12880"/>
    <n v="3980"/>
    <s v="D"/>
    <n v="2"/>
    <s v="CENTRE DE TRI CS"/>
    <s v="POLY-VALOR"/>
    <s v="BOULEVARD DE LA BOUVINERIE"/>
    <s v="49124 SAINT-BARTHELEMY D'ANJOU"/>
    <n v="64487"/>
    <n v="5"/>
    <x v="1"/>
    <n v="3.98"/>
    <d v="1899-12-30T00:18:00"/>
    <x v="1"/>
  </r>
  <r>
    <n v="170391"/>
    <d v="2022-02-01T00:00:00"/>
    <s v="12:07"/>
    <s v="2/033977"/>
    <d v="2022-02-01T00:00:00"/>
    <s v="11:40"/>
    <s v="1/039042"/>
    <s v="VP 3371 PAV ALM"/>
    <s v="01"/>
    <s v="22"/>
    <s v="VP 3371"/>
    <s v="0"/>
    <s v="0"/>
    <x v="2"/>
    <x v="2"/>
    <s v="FN-597-XC"/>
    <s v="SANS OBJET"/>
    <s v="SANS OBJET"/>
    <n v="19040"/>
    <n v="17200"/>
    <n v="1840"/>
    <s v="D"/>
    <n v="2"/>
    <s v="CENTRE DE TRI CS"/>
    <s v="POLY-VALOR"/>
    <s v="BOULEVARD DE LA BOUVINERIE"/>
    <s v="49124 SAINT-BARTHELEMY D'ANJOU"/>
    <n v="73518"/>
    <n v="5"/>
    <x v="1"/>
    <n v="1.84"/>
    <d v="1899-12-30T00:27:00"/>
    <x v="1"/>
  </r>
  <r>
    <n v="170396"/>
    <d v="2022-02-01T00:00:00"/>
    <s v="13:40"/>
    <s v="2/033982"/>
    <d v="2022-02-01T00:00:00"/>
    <s v="13:25"/>
    <s v="1/039050"/>
    <s v="VP 4159 PAV ALM"/>
    <s v="01"/>
    <s v="22"/>
    <s v="VP 4159"/>
    <s v="0"/>
    <s v="0"/>
    <x v="2"/>
    <x v="2"/>
    <s v="DZ-919-CF"/>
    <s v="SANS OBJET"/>
    <s v="SANS OBJET"/>
    <n v="19500"/>
    <n v="17720"/>
    <n v="1780"/>
    <s v="D"/>
    <n v="2"/>
    <s v="CENTRE DE TRI CS"/>
    <s v="POLY-VALOR"/>
    <s v="BOULEVARD DE LA BOUVINERIE"/>
    <s v="49124 SAINT-BARTHELEMY D'ANJOU"/>
    <n v="79268"/>
    <n v="5"/>
    <x v="1"/>
    <n v="1.78"/>
    <d v="1899-12-30T00:15:00"/>
    <x v="1"/>
  </r>
  <r>
    <n v="170397"/>
    <d v="2022-02-01T00:00:00"/>
    <s v="13:51"/>
    <s v="2/033983"/>
    <d v="2022-02-01T00:00:00"/>
    <s v="13:26"/>
    <s v="1/039051"/>
    <s v="VP 3217 PAV ALM"/>
    <s v="01"/>
    <s v="22"/>
    <s v="VP 3217"/>
    <s v="0"/>
    <s v="0"/>
    <x v="2"/>
    <x v="2"/>
    <s v="FM-486-CX"/>
    <s v="SANS OBJET"/>
    <s v="SANS OBJET"/>
    <n v="20220"/>
    <n v="18440"/>
    <n v="1780"/>
    <s v="D"/>
    <n v="2"/>
    <s v="CENTRE DE TRI CS"/>
    <s v="POLY-VALOR"/>
    <s v="BOULEVARD DE LA BOUVINERIE"/>
    <s v="49124 SAINT-BARTHELEMY D'ANJOU"/>
    <n v="73517"/>
    <n v="5"/>
    <x v="1"/>
    <n v="1.78"/>
    <d v="1899-12-30T00:25:00"/>
    <x v="1"/>
  </r>
  <r>
    <n v="170400"/>
    <d v="2022-02-01T00:00:00"/>
    <s v="14:06"/>
    <s v="2/033986"/>
    <d v="2022-02-01T00:00:00"/>
    <s v="13:55"/>
    <s v="1/039053"/>
    <s v="VP 3084 PAV ALM"/>
    <s v="01"/>
    <s v="22"/>
    <s v="VP 3084"/>
    <s v="0"/>
    <s v="0"/>
    <x v="2"/>
    <x v="2"/>
    <s v="FM-010-CX"/>
    <s v="SANS OBJET"/>
    <s v="SANS OBJET"/>
    <n v="19680"/>
    <n v="17900"/>
    <n v="1780"/>
    <s v="D"/>
    <n v="2"/>
    <s v="CENTRE DE TRI CS"/>
    <s v="POLY-VALOR"/>
    <s v="BOULEVARD DE LA BOUVINERIE"/>
    <s v="49124 SAINT-BARTHELEMY D'ANJOU"/>
    <n v="95029"/>
    <n v="5"/>
    <x v="1"/>
    <n v="1.78"/>
    <d v="1899-12-30T00:11:00"/>
    <x v="1"/>
  </r>
  <r>
    <n v="170402"/>
    <d v="2022-02-01T00:00:00"/>
    <s v="15:26"/>
    <s v="2/033988"/>
    <d v="2022-02-01T00:00:00"/>
    <s v="15:17"/>
    <s v="1/039058"/>
    <s v="VP 3371 PAV ALM"/>
    <s v="01"/>
    <s v="22"/>
    <s v="VP 3371"/>
    <s v="0"/>
    <s v="0"/>
    <x v="2"/>
    <x v="2"/>
    <s v="FN-597-XC"/>
    <s v="SANS OBJET"/>
    <s v="SANS OBJET"/>
    <n v="18820"/>
    <n v="17180"/>
    <n v="1640"/>
    <s v="D"/>
    <n v="2"/>
    <s v="CENTRE DE TRI CS"/>
    <s v="POLY-VALOR"/>
    <s v="BOULEVARD DE LA BOUVINERIE"/>
    <s v="49124 SAINT-BARTHELEMY D'ANJOU"/>
    <n v="73518"/>
    <n v="5"/>
    <x v="1"/>
    <n v="1.64"/>
    <d v="1899-12-30T00:09:00"/>
    <x v="1"/>
  </r>
  <r>
    <n v="170406"/>
    <d v="2022-02-01T00:00:00"/>
    <s v="15:58"/>
    <s v="2/033992"/>
    <d v="2022-02-01T00:00:00"/>
    <s v="15:25"/>
    <s v="1/039059"/>
    <s v="SEMAME 04"/>
    <s v="90"/>
    <s v="91"/>
    <s v="SEMAE 04"/>
    <s v="0"/>
    <s v="4"/>
    <x v="4"/>
    <x v="9"/>
    <s v="DE-983-WC"/>
    <s v="SANS OBJET"/>
    <s v="TIERCE"/>
    <n v="24560"/>
    <n v="17860"/>
    <n v="6700"/>
    <s v="D"/>
    <n v="2"/>
    <s v="CENTRE DE TRI CS"/>
    <s v="POLY-VALOR"/>
    <s v="BOULEVARD DE LA BOUVINERIE"/>
    <s v="49124 SAINT-BARTHELEMY D'ANJOU"/>
    <n v="0"/>
    <n v="5"/>
    <x v="1"/>
    <n v="6.7"/>
    <d v="1899-12-30T00:33:00"/>
    <x v="1"/>
  </r>
  <r>
    <n v="170409"/>
    <d v="2022-02-01T00:00:00"/>
    <s v="16:18"/>
    <s v="2/033995"/>
    <d v="2022-02-01T00:00:00"/>
    <s v="16:05"/>
    <s v="1/039062"/>
    <s v="VP 4159 PAV ALM"/>
    <s v="01"/>
    <s v="22"/>
    <s v="VP 4159"/>
    <s v="0"/>
    <s v="0"/>
    <x v="2"/>
    <x v="2"/>
    <s v="DZ-919-CF"/>
    <s v="SANS OBJET"/>
    <s v="SANS OBJET"/>
    <n v="19520"/>
    <n v="17700"/>
    <n v="1820"/>
    <s v="D"/>
    <n v="2"/>
    <s v="CENTRE DE TRI CS"/>
    <s v="POLY-VALOR"/>
    <s v="BOULEVARD DE LA BOUVINERIE"/>
    <s v="49124 SAINT-BARTHELEMY D'ANJOU"/>
    <n v="79268"/>
    <n v="5"/>
    <x v="1"/>
    <n v="1.82"/>
    <d v="1899-12-30T00:13:00"/>
    <x v="1"/>
  </r>
  <r>
    <n v="170412"/>
    <d v="2022-02-01T00:00:00"/>
    <s v="16:41"/>
    <s v="2/033998"/>
    <d v="2022-02-01T00:00:00"/>
    <s v="16:20"/>
    <s v="1/039065"/>
    <s v="VP 3084 PAV ALM"/>
    <s v="01"/>
    <s v="22"/>
    <s v="VP 3084"/>
    <s v="0"/>
    <s v="0"/>
    <x v="2"/>
    <x v="2"/>
    <s v="FM-010-CX"/>
    <s v="SANS OBJET"/>
    <s v="SANS OBJET"/>
    <n v="18640"/>
    <n v="17860"/>
    <n v="780"/>
    <s v="D"/>
    <n v="2"/>
    <s v="CENTRE DE TRI CS"/>
    <s v="POLY-VALOR"/>
    <s v="BOULEVARD DE LA BOUVINERIE"/>
    <s v="49124 SAINT-BARTHELEMY D'ANJOU"/>
    <n v="95029"/>
    <n v="5"/>
    <x v="1"/>
    <n v="0.78"/>
    <d v="1899-12-30T00:21:00"/>
    <x v="1"/>
  </r>
  <r>
    <n v="170417"/>
    <d v="2022-02-01T00:00:00"/>
    <s v="17:41"/>
    <s v="2/034003"/>
    <d v="2022-02-01T00:00:00"/>
    <s v="17:32"/>
    <s v="1/039068"/>
    <s v="SUEZ JM0027"/>
    <s v="01"/>
    <s v="21"/>
    <s v="SUEZJM0027"/>
    <s v="0"/>
    <s v="0"/>
    <x v="2"/>
    <x v="3"/>
    <s v="BF-553-XA"/>
    <s v="SANS OBJET"/>
    <s v="SANS OBJET"/>
    <n v="16120"/>
    <n v="12780"/>
    <n v="3340"/>
    <s v="D"/>
    <n v="2"/>
    <s v="CENTRE DE TRI CS"/>
    <s v="POLY-VALOR"/>
    <s v="BOULEVARD DE LA BOUVINERIE"/>
    <s v="49124 SAINT-BARTHELEMY D'ANJOU"/>
    <n v="64488"/>
    <n v="5"/>
    <x v="1"/>
    <n v="3.34"/>
    <d v="1899-12-30T00:09:00"/>
    <x v="1"/>
  </r>
  <r>
    <n v="170421"/>
    <d v="2022-02-01T00:00:00"/>
    <s v="17:51"/>
    <s v="2/034007"/>
    <d v="2022-02-01T00:00:00"/>
    <s v="17:39"/>
    <s v="1/039073"/>
    <s v="SUEZ JML021"/>
    <s v="01"/>
    <s v="21"/>
    <s v="SUEZJML021"/>
    <s v="0"/>
    <s v="0"/>
    <x v="2"/>
    <x v="3"/>
    <s v="EK-186-EM"/>
    <s v="SANS OBJET"/>
    <s v="SANS OBJET"/>
    <n v="15380"/>
    <n v="12820"/>
    <n v="2560"/>
    <s v="D"/>
    <n v="2"/>
    <s v="CENTRE DE TRI CS"/>
    <s v="POLY-VALOR"/>
    <s v="BOULEVARD DE LA BOUVINERIE"/>
    <s v="49124 SAINT-BARTHELEMY D'ANJOU"/>
    <n v="64487"/>
    <n v="5"/>
    <x v="1"/>
    <n v="2.56"/>
    <d v="1899-12-30T00:12:00"/>
    <x v="1"/>
  </r>
  <r>
    <n v="170428"/>
    <d v="2022-02-01T00:00:00"/>
    <s v="18:26"/>
    <s v="2/034014"/>
    <d v="2022-02-01T00:00:00"/>
    <s v="18:16"/>
    <s v="1/039080"/>
    <s v="SUEZ JML020"/>
    <s v="01"/>
    <s v="21"/>
    <s v="SUEZJML020"/>
    <s v="0"/>
    <s v="0"/>
    <x v="2"/>
    <x v="3"/>
    <s v="EJ-894-PB"/>
    <s v="SANS OBJET"/>
    <s v="SANS OBJET"/>
    <n v="16120"/>
    <n v="14960"/>
    <n v="1160"/>
    <s v="D"/>
    <n v="2"/>
    <s v="CENTRE DE TRI CS"/>
    <s v="POLY-VALOR"/>
    <s v="BOULEVARD DE LA BOUVINERIE"/>
    <s v="49124 SAINT-BARTHELEMY D'ANJOU"/>
    <n v="83627"/>
    <n v="5"/>
    <x v="1"/>
    <n v="1.1599999999999999"/>
    <d v="1899-12-30T00:10:00"/>
    <x v="1"/>
  </r>
  <r>
    <n v="170429"/>
    <d v="2022-02-01T00:00:00"/>
    <s v="18:32"/>
    <s v="2/034015"/>
    <d v="2022-02-01T00:00:00"/>
    <s v="18:24"/>
    <s v="1/039081"/>
    <s v="SUEZ JML019"/>
    <s v="01"/>
    <s v="21"/>
    <s v="SUEZJML019"/>
    <s v="0"/>
    <s v="0"/>
    <x v="2"/>
    <x v="3"/>
    <s v="EJ-503-DK"/>
    <s v="SANS OBJET"/>
    <s v="SANS OBJET"/>
    <n v="18120"/>
    <n v="14800"/>
    <n v="3320"/>
    <s v="D"/>
    <n v="2"/>
    <s v="CENTRE DE TRI CS"/>
    <s v="POLY-VALOR"/>
    <s v="BOULEVARD DE LA BOUVINERIE"/>
    <s v="49124 SAINT-BARTHELEMY D'ANJOU"/>
    <n v="83628"/>
    <n v="5"/>
    <x v="1"/>
    <n v="3.32"/>
    <d v="1899-12-30T00:08:00"/>
    <x v="1"/>
  </r>
  <r>
    <n v="170436"/>
    <d v="2022-02-02T00:00:00"/>
    <s v="07:17"/>
    <s v="2/034022"/>
    <d v="2022-02-02T00:00:00"/>
    <s v="06:51"/>
    <s v="1/039088"/>
    <s v="SEMAE 05"/>
    <s v="90"/>
    <s v="90"/>
    <s v="SEMAE 05"/>
    <s v="0"/>
    <s v="1"/>
    <x v="4"/>
    <x v="6"/>
    <s v="EK-656-JS"/>
    <s v="SANS OBJET"/>
    <s v="DOUE LA FONTAINE"/>
    <n v="25900"/>
    <n v="18420"/>
    <n v="7480"/>
    <s v="D"/>
    <n v="2"/>
    <s v="CENTRE DE TRI CS"/>
    <s v="POLY-VALOR"/>
    <s v="BOULEVARD DE LA BOUVINERIE"/>
    <s v="49124 SAINT-BARTHELEMY D'ANJOU"/>
    <n v="0"/>
    <n v="5"/>
    <x v="1"/>
    <n v="7.48"/>
    <d v="1899-12-30T00:26:00"/>
    <x v="0"/>
  </r>
  <r>
    <n v="170437"/>
    <d v="2022-02-02T00:00:00"/>
    <s v="07:48"/>
    <s v="2/034023"/>
    <d v="2022-02-02T00:00:00"/>
    <s v="07:39"/>
    <s v="1/039089"/>
    <s v="VP 3371 PAV ALM"/>
    <s v="01"/>
    <s v="22"/>
    <s v="VP 3371"/>
    <s v="0"/>
    <s v="0"/>
    <x v="2"/>
    <x v="2"/>
    <s v="FN-597-XC"/>
    <s v="SANS OBJET"/>
    <s v="SANS OBJET"/>
    <n v="18820"/>
    <n v="17240"/>
    <n v="1580"/>
    <s v="D"/>
    <n v="2"/>
    <s v="CENTRE DE TRI CS"/>
    <s v="POLY-VALOR"/>
    <s v="BOULEVARD DE LA BOUVINERIE"/>
    <s v="49124 SAINT-BARTHELEMY D'ANJOU"/>
    <n v="73518"/>
    <n v="5"/>
    <x v="1"/>
    <n v="1.58"/>
    <d v="1899-12-30T00:09:00"/>
    <x v="1"/>
  </r>
  <r>
    <n v="170438"/>
    <d v="2022-02-02T00:00:00"/>
    <s v="07:56"/>
    <s v="2/034024"/>
    <d v="2022-02-02T00:00:00"/>
    <s v="07:50"/>
    <s v="1/039090"/>
    <s v="ALM 144"/>
    <s v="01"/>
    <s v="20"/>
    <s v="ALM 144"/>
    <s v="0"/>
    <s v="0"/>
    <x v="2"/>
    <x v="14"/>
    <s v="CQ-468-YW"/>
    <s v="SANS OBJET"/>
    <s v="SANS OBJET"/>
    <n v="14340"/>
    <n v="11740"/>
    <n v="2600"/>
    <s v="D"/>
    <n v="2"/>
    <s v="CENTRE DE TRI CS"/>
    <s v="POLY-VALOR"/>
    <s v="BOULEVARD DE LA BOUVINERIE"/>
    <s v="49124 SAINT-BARTHELEMY D'ANJOU"/>
    <n v="89407"/>
    <n v="5"/>
    <x v="1"/>
    <n v="2.6"/>
    <d v="1899-12-30T00:06:00"/>
    <x v="1"/>
  </r>
  <r>
    <n v="170439"/>
    <d v="2022-02-02T00:00:00"/>
    <s v="08:06"/>
    <s v="2/034025"/>
    <d v="2022-02-02T00:00:00"/>
    <s v="07:58"/>
    <s v="1/039091"/>
    <s v="ALM R167"/>
    <s v="01"/>
    <s v="20"/>
    <s v="ALM R167"/>
    <s v="0"/>
    <s v="0"/>
    <x v="2"/>
    <x v="14"/>
    <s v="EZ-278-VW"/>
    <s v="SANS OBJET"/>
    <s v="SANS OBJET"/>
    <n v="7800"/>
    <n v="6420"/>
    <n v="1380"/>
    <s v="D"/>
    <n v="2"/>
    <s v="CENTRE DE TRI CS"/>
    <s v="POLY-VALOR"/>
    <s v="BOULEVARD DE LA BOUVINERIE"/>
    <s v="49124 SAINT-BARTHELEMY D'ANJOU"/>
    <n v="93890"/>
    <n v="5"/>
    <x v="1"/>
    <n v="1.38"/>
    <d v="1899-12-30T00:08:00"/>
    <x v="1"/>
  </r>
  <r>
    <n v="170440"/>
    <d v="2022-02-02T00:00:00"/>
    <s v="08:17"/>
    <s v="2/034026"/>
    <d v="2022-02-02T00:00:00"/>
    <s v="08:11"/>
    <s v="1/039092"/>
    <s v="ALM R157"/>
    <s v="01"/>
    <s v="20"/>
    <s v="ALM R157"/>
    <s v="0"/>
    <s v="0"/>
    <x v="2"/>
    <x v="14"/>
    <s v="ED-425-YE"/>
    <s v="SANS OBJET"/>
    <s v="SANS OBJET"/>
    <n v="14560"/>
    <n v="11800"/>
    <n v="2760"/>
    <s v="D"/>
    <n v="2"/>
    <s v="CENTRE DE TRI CS"/>
    <s v="POLY-VALOR"/>
    <s v="BOULEVARD DE LA BOUVINERIE"/>
    <s v="49124 SAINT-BARTHELEMY D'ANJOU"/>
    <n v="60050"/>
    <n v="5"/>
    <x v="1"/>
    <n v="2.76"/>
    <d v="1899-12-30T00:06:00"/>
    <x v="1"/>
  </r>
  <r>
    <n v="170441"/>
    <d v="2022-02-02T00:00:00"/>
    <s v="08:23"/>
    <s v="2/034027"/>
    <d v="2022-02-02T00:00:00"/>
    <s v="08:14"/>
    <s v="1/039093"/>
    <s v="ALM R171"/>
    <s v="01"/>
    <s v="20"/>
    <s v="ALM R171"/>
    <s v="0"/>
    <s v="0"/>
    <x v="2"/>
    <x v="14"/>
    <s v="FS-792-KB"/>
    <s v="SANS OBJET"/>
    <s v="SANS OBJET"/>
    <n v="14780"/>
    <n v="11640"/>
    <n v="3140"/>
    <s v="D"/>
    <n v="2"/>
    <s v="CENTRE DE TRI CS"/>
    <s v="POLY-VALOR"/>
    <s v="BOULEVARD DE LA BOUVINERIE"/>
    <s v="49124 SAINT-BARTHELEMY D'ANJOU"/>
    <n v="83220"/>
    <n v="5"/>
    <x v="1"/>
    <n v="3.14"/>
    <d v="1899-12-30T00:09:00"/>
    <x v="1"/>
  </r>
  <r>
    <n v="170444"/>
    <d v="2022-02-02T00:00:00"/>
    <s v="09:03"/>
    <s v="2/034030"/>
    <d v="2022-02-02T00:00:00"/>
    <s v="08:55"/>
    <s v="1/039096"/>
    <s v="VP 3371 PAV ALM"/>
    <s v="01"/>
    <s v="22"/>
    <s v="VP 3371"/>
    <s v="0"/>
    <s v="0"/>
    <x v="2"/>
    <x v="2"/>
    <s v="FN-597-XC"/>
    <s v="SANS OBJET"/>
    <s v="SANS OBJET"/>
    <n v="17960"/>
    <n v="17220"/>
    <n v="740"/>
    <s v="D"/>
    <n v="2"/>
    <s v="CENTRE DE TRI CS"/>
    <s v="POLY-VALOR"/>
    <s v="BOULEVARD DE LA BOUVINERIE"/>
    <s v="49124 SAINT-BARTHELEMY D'ANJOU"/>
    <n v="73518"/>
    <n v="5"/>
    <x v="1"/>
    <n v="0.74"/>
    <d v="1899-12-30T00:08:00"/>
    <x v="1"/>
  </r>
  <r>
    <n v="170445"/>
    <d v="2022-02-02T00:00:00"/>
    <s v="09:28"/>
    <s v="2/034031"/>
    <d v="2022-02-02T00:00:00"/>
    <s v="09:13"/>
    <s v="1/039097"/>
    <s v="CC BV 10"/>
    <s v="35"/>
    <s v="36"/>
    <s v="CC BV 10"/>
    <s v="0"/>
    <s v="0"/>
    <x v="3"/>
    <x v="5"/>
    <s v="FZ-961-WC"/>
    <s v="SANS OBJET"/>
    <s v="SANS OBJET"/>
    <n v="18820"/>
    <n v="17760"/>
    <n v="1060"/>
    <s v="D"/>
    <n v="2"/>
    <s v="CENTRE DE TRI CS"/>
    <s v="POLY-VALOR"/>
    <s v="BOULEVARD DE LA BOUVINERIE"/>
    <s v="49124 SAINT-BARTHELEMY D'ANJOU"/>
    <n v="0"/>
    <n v="5"/>
    <x v="1"/>
    <n v="1.06"/>
    <d v="1899-12-30T00:15:00"/>
    <x v="3"/>
  </r>
  <r>
    <n v="170446"/>
    <d v="2022-02-02T00:00:00"/>
    <s v="09:40"/>
    <s v="1/039100"/>
    <d v="2022-02-02T00:00:00"/>
    <s v="06:49"/>
    <s v="2/034021"/>
    <s v="BT 45"/>
    <s v="01"/>
    <s v="85"/>
    <s v="BT 45"/>
    <s v="1"/>
    <s v="0"/>
    <x v="2"/>
    <x v="4"/>
    <s v="DP-705-RG"/>
    <s v="BOUYER LEROUX"/>
    <s v="SANS OBJET"/>
    <n v="38280"/>
    <n v="22600"/>
    <n v="15680"/>
    <s v="D"/>
    <n v="2"/>
    <s v="CENTRE DE TRI CS"/>
    <s v="POLY-VALOR"/>
    <s v="BOULEVARD DE LA BOUVINERIE"/>
    <s v="49124 SAINT-BARTHELEMY D'ANJOU"/>
    <n v="0"/>
    <n v="5"/>
    <x v="1"/>
    <n v="15.68"/>
    <d v="1899-12-30T02:51:00"/>
    <x v="2"/>
  </r>
  <r>
    <n v="170448"/>
    <d v="2022-02-02T00:00:00"/>
    <s v="09:50"/>
    <s v="2/034033"/>
    <d v="2022-02-02T00:00:00"/>
    <s v="09:38"/>
    <s v="1/039098"/>
    <s v="VP 3217 PAV ALM"/>
    <s v="01"/>
    <s v="22"/>
    <s v="VP 3217"/>
    <s v="0"/>
    <s v="0"/>
    <x v="2"/>
    <x v="2"/>
    <s v="FM-486-CX"/>
    <s v="SANS OBJET"/>
    <s v="SANS OBJET"/>
    <n v="19920"/>
    <n v="18440"/>
    <n v="1480"/>
    <s v="D"/>
    <n v="2"/>
    <s v="CENTRE DE TRI CS"/>
    <s v="POLY-VALOR"/>
    <s v="BOULEVARD DE LA BOUVINERIE"/>
    <s v="49124 SAINT-BARTHELEMY D'ANJOU"/>
    <n v="73517"/>
    <n v="5"/>
    <x v="1"/>
    <n v="1.48"/>
    <d v="1899-12-30T00:12:00"/>
    <x v="1"/>
  </r>
  <r>
    <n v="170449"/>
    <d v="2022-02-02T00:00:00"/>
    <s v="09:57"/>
    <s v="2/034034"/>
    <d v="2022-02-02T00:00:00"/>
    <s v="09:48"/>
    <s v="1/039101"/>
    <s v="SUEZ JM0027"/>
    <s v="01"/>
    <s v="21"/>
    <s v="SUEZJM0027"/>
    <s v="0"/>
    <s v="0"/>
    <x v="2"/>
    <x v="3"/>
    <s v="BF-553-XA"/>
    <s v="SANS OBJET"/>
    <s v="SANS OBJET"/>
    <n v="17820"/>
    <n v="12900"/>
    <n v="4920"/>
    <s v="D"/>
    <n v="2"/>
    <s v="CENTRE DE TRI CS"/>
    <s v="POLY-VALOR"/>
    <s v="BOULEVARD DE LA BOUVINERIE"/>
    <s v="49124 SAINT-BARTHELEMY D'ANJOU"/>
    <n v="64488"/>
    <n v="5"/>
    <x v="1"/>
    <n v="4.92"/>
    <d v="1899-12-30T00:09:00"/>
    <x v="1"/>
  </r>
  <r>
    <n v="170450"/>
    <d v="2022-02-02T00:00:00"/>
    <s v="09:58"/>
    <s v="2/034035"/>
    <d v="2022-02-02T00:00:00"/>
    <s v="09:53"/>
    <s v="1/039102"/>
    <s v="SUEZ JML020"/>
    <s v="01"/>
    <s v="21"/>
    <s v="SUEZJML020"/>
    <s v="0"/>
    <s v="0"/>
    <x v="2"/>
    <x v="3"/>
    <s v="EJ-894-PB"/>
    <s v="SANS OBJET"/>
    <s v="SANS OBJET"/>
    <n v="17860"/>
    <n v="14900"/>
    <n v="2960"/>
    <s v="D"/>
    <n v="2"/>
    <s v="CENTRE DE TRI CS"/>
    <s v="POLY-VALOR"/>
    <s v="BOULEVARD DE LA BOUVINERIE"/>
    <s v="49124 SAINT-BARTHELEMY D'ANJOU"/>
    <n v="83627"/>
    <n v="5"/>
    <x v="1"/>
    <n v="2.96"/>
    <d v="1899-12-30T00:05:00"/>
    <x v="1"/>
  </r>
  <r>
    <n v="170451"/>
    <d v="2022-02-02T00:00:00"/>
    <s v="10:19"/>
    <s v="2/034036"/>
    <d v="2022-02-02T00:00:00"/>
    <s v="10:10"/>
    <s v="1/039103"/>
    <s v="SUEZ NMP520"/>
    <s v="01"/>
    <s v="21"/>
    <s v="SUEZNMP520"/>
    <s v="0"/>
    <s v="0"/>
    <x v="2"/>
    <x v="3"/>
    <s v="CX-610-YK"/>
    <s v="SANS OBJET"/>
    <s v="SANS OBJET"/>
    <n v="14700"/>
    <n v="11840"/>
    <n v="2860"/>
    <s v="D"/>
    <n v="2"/>
    <s v="CENTRE DE TRI CS"/>
    <s v="POLY-VALOR"/>
    <s v="BOULEVARD DE LA BOUVINERIE"/>
    <s v="49124 SAINT-BARTHELEMY D'ANJOU"/>
    <n v="83621"/>
    <n v="5"/>
    <x v="1"/>
    <n v="2.86"/>
    <d v="1899-12-30T00:09:00"/>
    <x v="1"/>
  </r>
  <r>
    <n v="170452"/>
    <d v="2022-02-02T00:00:00"/>
    <s v="10:21"/>
    <s v="2/034037"/>
    <d v="2022-02-02T00:00:00"/>
    <s v="10:13"/>
    <s v="1/039104"/>
    <s v="ALM R161"/>
    <s v="01"/>
    <s v="20"/>
    <s v="ALM R161"/>
    <s v="0"/>
    <s v="0"/>
    <x v="2"/>
    <x v="14"/>
    <s v="EM-078-FZ"/>
    <s v="SANS OBJET"/>
    <s v="SANS OBJET"/>
    <n v="17720"/>
    <n v="14540"/>
    <n v="3180"/>
    <s v="D"/>
    <n v="2"/>
    <s v="CENTRE DE TRI CS"/>
    <s v="POLY-VALOR"/>
    <s v="BOULEVARD DE LA BOUVINERIE"/>
    <s v="49124 SAINT-BARTHELEMY D'ANJOU"/>
    <n v="60054"/>
    <n v="5"/>
    <x v="1"/>
    <n v="3.18"/>
    <d v="1899-12-30T00:08:00"/>
    <x v="1"/>
  </r>
  <r>
    <n v="170453"/>
    <d v="2022-02-02T00:00:00"/>
    <s v="10:24"/>
    <s v="2/034038"/>
    <d v="2022-02-02T00:00:00"/>
    <s v="10:13"/>
    <s v="1/039105"/>
    <s v="ALM R163"/>
    <s v="01"/>
    <s v="20"/>
    <s v="ALM R163"/>
    <s v="0"/>
    <s v="0"/>
    <x v="2"/>
    <x v="14"/>
    <s v="EP-050-YS"/>
    <s v="SANS OBJET"/>
    <s v="SANS OBJET"/>
    <n v="17300"/>
    <n v="14560"/>
    <n v="2740"/>
    <s v="D"/>
    <n v="2"/>
    <s v="CENTRE DE TRI CS"/>
    <s v="POLY-VALOR"/>
    <s v="BOULEVARD DE LA BOUVINERIE"/>
    <s v="49124 SAINT-BARTHELEMY D'ANJOU"/>
    <n v="60056"/>
    <n v="5"/>
    <x v="1"/>
    <n v="2.74"/>
    <d v="1899-12-30T00:11:00"/>
    <x v="1"/>
  </r>
  <r>
    <n v="170455"/>
    <d v="2022-02-02T00:00:00"/>
    <s v="10:28"/>
    <s v="2/034039"/>
    <d v="2022-02-02T00:00:00"/>
    <s v="10:14"/>
    <s v="1/039106"/>
    <s v="CC BV 05"/>
    <s v="35"/>
    <s v="35"/>
    <s v="CC BV 05"/>
    <s v="0"/>
    <s v="0"/>
    <x v="3"/>
    <x v="15"/>
    <s v="EY-787-VP"/>
    <s v="SANS OBJET"/>
    <s v="SANS OBJET"/>
    <n v="14260"/>
    <n v="12900"/>
    <n v="1360"/>
    <s v="D"/>
    <n v="2"/>
    <s v="CENTRE DE TRI CS"/>
    <s v="POLY-VALOR"/>
    <s v="BOULEVARD DE LA BOUVINERIE"/>
    <s v="49124 SAINT-BARTHELEMY D'ANJOU"/>
    <n v="0"/>
    <n v="5"/>
    <x v="1"/>
    <n v="1.36"/>
    <d v="1899-12-30T00:14:00"/>
    <x v="1"/>
  </r>
  <r>
    <n v="170457"/>
    <d v="2022-02-02T00:00:00"/>
    <s v="10:31"/>
    <s v="2/034040"/>
    <d v="2022-02-02T00:00:00"/>
    <s v="10:16"/>
    <s v="1/039107"/>
    <s v="ALM R160"/>
    <s v="01"/>
    <s v="20"/>
    <s v="ALM R160"/>
    <s v="0"/>
    <s v="0"/>
    <x v="2"/>
    <x v="14"/>
    <s v="EJ-729-BH"/>
    <s v="SANS OBJET"/>
    <s v="SANS OBJET"/>
    <n v="17280"/>
    <n v="14620"/>
    <n v="2660"/>
    <s v="D"/>
    <n v="2"/>
    <s v="CENTRE DE TRI CS"/>
    <s v="POLY-VALOR"/>
    <s v="BOULEVARD DE LA BOUVINERIE"/>
    <s v="49124 SAINT-BARTHELEMY D'ANJOU"/>
    <n v="60053"/>
    <n v="5"/>
    <x v="1"/>
    <n v="2.66"/>
    <d v="1899-12-30T00:15:00"/>
    <x v="1"/>
  </r>
  <r>
    <n v="170459"/>
    <d v="2022-02-02T00:00:00"/>
    <s v="10:37"/>
    <s v="2/034041"/>
    <d v="2022-02-02T00:00:00"/>
    <s v="10:22"/>
    <s v="1/039108"/>
    <s v="VP 3670 PAV ALM"/>
    <s v="01"/>
    <s v="22"/>
    <s v="VP 3670"/>
    <s v="0"/>
    <s v="0"/>
    <x v="2"/>
    <x v="2"/>
    <s v="FF-921-HW"/>
    <s v="SANS OBJET"/>
    <s v="SANS OBJET"/>
    <n v="21440"/>
    <n v="17840"/>
    <n v="3600"/>
    <s v="D"/>
    <n v="2"/>
    <s v="CENTRE DE TRI CS"/>
    <s v="POLY-VALOR"/>
    <s v="BOULEVARD DE LA BOUVINERIE"/>
    <s v="49124 SAINT-BARTHELEMY D'ANJOU"/>
    <n v="66268"/>
    <n v="5"/>
    <x v="1"/>
    <n v="3.6"/>
    <d v="1899-12-30T00:15:00"/>
    <x v="1"/>
  </r>
  <r>
    <n v="170460"/>
    <d v="2022-02-02T00:00:00"/>
    <s v="10:37"/>
    <s v="2/034042"/>
    <d v="2022-02-02T00:00:00"/>
    <s v="10:28"/>
    <s v="1/039109"/>
    <s v="ALM R173"/>
    <s v="01"/>
    <s v="20"/>
    <s v="ALM R173"/>
    <s v="0"/>
    <s v="0"/>
    <x v="2"/>
    <x v="14"/>
    <s v="FQ-664-WE"/>
    <s v="SANS OBJET"/>
    <s v="SANS OBJET"/>
    <n v="19640"/>
    <n v="14920"/>
    <n v="4720"/>
    <s v="D"/>
    <n v="2"/>
    <s v="CENTRE DE TRI CS"/>
    <s v="POLY-VALOR"/>
    <s v="BOULEVARD DE LA BOUVINERIE"/>
    <s v="49124 SAINT-BARTHELEMY D'ANJOU"/>
    <n v="83218"/>
    <n v="5"/>
    <x v="1"/>
    <n v="4.72"/>
    <d v="1899-12-30T00:09:00"/>
    <x v="1"/>
  </r>
  <r>
    <n v="170461"/>
    <d v="2022-02-02T00:00:00"/>
    <s v="10:41"/>
    <s v="2/034043"/>
    <d v="2022-02-02T00:00:00"/>
    <s v="10:31"/>
    <s v="1/039111"/>
    <s v="ALM R150"/>
    <s v="01"/>
    <s v="20"/>
    <s v="ALM R150"/>
    <s v="0"/>
    <s v="0"/>
    <x v="2"/>
    <x v="14"/>
    <s v="DX-274-PY"/>
    <s v="SANS OBJET"/>
    <s v="SANS OBJET"/>
    <n v="15760"/>
    <n v="11720"/>
    <n v="4040"/>
    <s v="D"/>
    <n v="2"/>
    <s v="CENTRE DE TRI CS"/>
    <s v="POLY-VALOR"/>
    <s v="BOULEVARD DE LA BOUVINERIE"/>
    <s v="49124 SAINT-BARTHELEMY D'ANJOU"/>
    <n v="89412"/>
    <n v="5"/>
    <x v="1"/>
    <n v="4.04"/>
    <d v="1899-12-30T00:10:00"/>
    <x v="1"/>
  </r>
  <r>
    <n v="170462"/>
    <d v="2022-02-02T00:00:00"/>
    <s v="10:43"/>
    <s v="2/034044"/>
    <d v="2022-02-02T00:00:00"/>
    <s v="10:30"/>
    <s v="1/039110"/>
    <s v="ALM R156"/>
    <s v="01"/>
    <s v="20"/>
    <s v="ALM R156"/>
    <s v="0"/>
    <s v="0"/>
    <x v="2"/>
    <x v="14"/>
    <s v="ED-559-YE"/>
    <s v="SANS OBJET"/>
    <s v="SANS OBJET"/>
    <n v="15120"/>
    <n v="11800"/>
    <n v="3320"/>
    <s v="D"/>
    <n v="2"/>
    <s v="CENTRE DE TRI CS"/>
    <s v="POLY-VALOR"/>
    <s v="BOULEVARD DE LA BOUVINERIE"/>
    <s v="49124 SAINT-BARTHELEMY D'ANJOU"/>
    <n v="60049"/>
    <n v="5"/>
    <x v="1"/>
    <n v="3.32"/>
    <d v="1899-12-30T00:13:00"/>
    <x v="1"/>
  </r>
  <r>
    <n v="170463"/>
    <d v="2022-02-02T00:00:00"/>
    <s v="10:48"/>
    <s v="2/034045"/>
    <d v="2022-02-02T00:00:00"/>
    <s v="10:31"/>
    <s v="1/039112"/>
    <s v="ALM R158"/>
    <s v="01"/>
    <s v="20"/>
    <s v="ALM R158"/>
    <s v="0"/>
    <s v="0"/>
    <x v="2"/>
    <x v="14"/>
    <s v="EQ-672-SD"/>
    <s v="SANS OBJET"/>
    <s v="SANS OBJET"/>
    <n v="12900"/>
    <n v="11520"/>
    <n v="1380"/>
    <s v="D"/>
    <n v="2"/>
    <s v="CENTRE DE TRI CS"/>
    <s v="POLY-VALOR"/>
    <s v="BOULEVARD DE LA BOUVINERIE"/>
    <s v="49124 SAINT-BARTHELEMY D'ANJOU"/>
    <n v="60051"/>
    <n v="5"/>
    <x v="1"/>
    <n v="1.38"/>
    <d v="1899-12-30T00:17:00"/>
    <x v="1"/>
  </r>
  <r>
    <n v="170464"/>
    <d v="2022-02-02T00:00:00"/>
    <s v="10:48"/>
    <s v="2/034046"/>
    <d v="2022-02-02T00:00:00"/>
    <s v="10:32"/>
    <s v="1/039113"/>
    <s v="ALM R159"/>
    <s v="01"/>
    <s v="20"/>
    <s v="ALM R159"/>
    <s v="0"/>
    <s v="0"/>
    <x v="2"/>
    <x v="14"/>
    <s v="ER-567-BS"/>
    <s v="SANS OBJET"/>
    <s v="SANS OBJET"/>
    <n v="14600"/>
    <n v="11400"/>
    <n v="3200"/>
    <s v="D"/>
    <n v="2"/>
    <s v="CENTRE DE TRI CS"/>
    <s v="POLY-VALOR"/>
    <s v="BOULEVARD DE LA BOUVINERIE"/>
    <s v="49124 SAINT-BARTHELEMY D'ANJOU"/>
    <n v="60052"/>
    <n v="5"/>
    <x v="1"/>
    <n v="3.2"/>
    <d v="1899-12-30T00:16:00"/>
    <x v="1"/>
  </r>
  <r>
    <n v="170465"/>
    <d v="2022-02-02T00:00:00"/>
    <s v="10:53"/>
    <s v="2/034047"/>
    <d v="2022-02-02T00:00:00"/>
    <s v="10:32"/>
    <s v="1/039114"/>
    <s v="ALM R157"/>
    <s v="01"/>
    <s v="20"/>
    <s v="ALM R157"/>
    <s v="0"/>
    <s v="0"/>
    <x v="2"/>
    <x v="14"/>
    <s v="ED-425-YE"/>
    <s v="SANS OBJET"/>
    <s v="SANS OBJET"/>
    <n v="13120"/>
    <n v="11780"/>
    <n v="1340"/>
    <s v="D"/>
    <n v="2"/>
    <s v="CENTRE DE TRI CS"/>
    <s v="POLY-VALOR"/>
    <s v="BOULEVARD DE LA BOUVINERIE"/>
    <s v="49124 SAINT-BARTHELEMY D'ANJOU"/>
    <n v="60050"/>
    <n v="5"/>
    <x v="1"/>
    <n v="1.34"/>
    <d v="1899-12-30T00:21:00"/>
    <x v="1"/>
  </r>
  <r>
    <n v="170466"/>
    <d v="2022-02-02T00:00:00"/>
    <s v="10:55"/>
    <s v="2/034048"/>
    <d v="2022-02-02T00:00:00"/>
    <s v="10:35"/>
    <s v="1/039115"/>
    <s v="ALM R165"/>
    <s v="01"/>
    <s v="20"/>
    <s v="ALM R165"/>
    <s v="0"/>
    <s v="0"/>
    <x v="2"/>
    <x v="14"/>
    <s v="EJ-046-YY"/>
    <s v="SANS OBJET"/>
    <s v="SANS OBJET"/>
    <n v="18940"/>
    <n v="14700"/>
    <n v="4240"/>
    <s v="D"/>
    <n v="2"/>
    <s v="CENTRE DE TRI CS"/>
    <s v="POLY-VALOR"/>
    <s v="BOULEVARD DE LA BOUVINERIE"/>
    <s v="49124 SAINT-BARTHELEMY D'ANJOU"/>
    <n v="83223"/>
    <n v="5"/>
    <x v="1"/>
    <n v="4.24"/>
    <d v="1899-12-30T00:20:00"/>
    <x v="1"/>
  </r>
  <r>
    <n v="170467"/>
    <d v="2022-02-02T00:00:00"/>
    <s v="10:59"/>
    <s v="2/034049"/>
    <d v="2022-02-02T00:00:00"/>
    <s v="10:45"/>
    <s v="1/039118"/>
    <s v="ALM R171"/>
    <s v="01"/>
    <s v="20"/>
    <s v="ALM R171"/>
    <s v="0"/>
    <s v="0"/>
    <x v="2"/>
    <x v="14"/>
    <s v="FS-792-KB"/>
    <s v="SANS OBJET"/>
    <s v="SANS OBJET"/>
    <n v="13940"/>
    <n v="11620"/>
    <n v="2320"/>
    <s v="D"/>
    <n v="2"/>
    <s v="CENTRE DE TRI CS"/>
    <s v="POLY-VALOR"/>
    <s v="BOULEVARD DE LA BOUVINERIE"/>
    <s v="49124 SAINT-BARTHELEMY D'ANJOU"/>
    <n v="83220"/>
    <n v="5"/>
    <x v="1"/>
    <n v="2.3199999999999998"/>
    <d v="1899-12-30T00:14:00"/>
    <x v="1"/>
  </r>
  <r>
    <n v="170468"/>
    <d v="2022-02-02T00:00:00"/>
    <s v="11:02"/>
    <s v="2/034050"/>
    <d v="2022-02-02T00:00:00"/>
    <s v="10:42"/>
    <s v="1/039116"/>
    <s v="ALM R164"/>
    <s v="01"/>
    <s v="20"/>
    <s v="ALM R164"/>
    <s v="0"/>
    <s v="0"/>
    <x v="2"/>
    <x v="14"/>
    <s v="EJ-405-YY"/>
    <s v="SANS OBJET"/>
    <s v="SANS OBJET"/>
    <n v="18840"/>
    <n v="14720"/>
    <n v="4120"/>
    <s v="D"/>
    <n v="2"/>
    <s v="CENTRE DE TRI CS"/>
    <s v="POLY-VALOR"/>
    <s v="BOULEVARD DE LA BOUVINERIE"/>
    <s v="49124 SAINT-BARTHELEMY D'ANJOU"/>
    <n v="83216"/>
    <n v="5"/>
    <x v="1"/>
    <n v="4.12"/>
    <d v="1899-12-30T00:20:00"/>
    <x v="1"/>
  </r>
  <r>
    <n v="170469"/>
    <d v="2022-02-02T00:00:00"/>
    <s v="11:10"/>
    <s v="2/034051"/>
    <d v="2022-02-02T00:00:00"/>
    <s v="11:03"/>
    <s v="1/039120"/>
    <s v="ALM 144"/>
    <s v="01"/>
    <s v="20"/>
    <s v="ALM 144"/>
    <s v="0"/>
    <s v="0"/>
    <x v="2"/>
    <x v="14"/>
    <s v="CQ-468-YW"/>
    <s v="SANS OBJET"/>
    <s v="SANS OBJET"/>
    <n v="14040"/>
    <n v="11720"/>
    <n v="2320"/>
    <s v="D"/>
    <n v="2"/>
    <s v="CENTRE DE TRI CS"/>
    <s v="POLY-VALOR"/>
    <s v="BOULEVARD DE LA BOUVINERIE"/>
    <s v="49124 SAINT-BARTHELEMY D'ANJOU"/>
    <n v="89407"/>
    <n v="5"/>
    <x v="1"/>
    <n v="2.3199999999999998"/>
    <d v="1899-12-30T00:07:00"/>
    <x v="1"/>
  </r>
  <r>
    <n v="170470"/>
    <d v="2022-02-02T00:00:00"/>
    <s v="11:10"/>
    <s v="2/034052"/>
    <d v="2022-02-02T00:00:00"/>
    <s v="11:03"/>
    <s v="1/039119"/>
    <s v="ALM R174"/>
    <s v="01"/>
    <s v="20"/>
    <s v="ALM R174"/>
    <s v="0"/>
    <s v="0"/>
    <x v="2"/>
    <x v="14"/>
    <s v="FR-950-FH"/>
    <s v="SANS OBJET"/>
    <s v="SANS OBJET"/>
    <n v="20380"/>
    <n v="14900"/>
    <n v="5480"/>
    <s v="D"/>
    <n v="2"/>
    <s v="CENTRE DE TRI CS"/>
    <s v="POLY-VALOR"/>
    <s v="BOULEVARD DE LA BOUVINERIE"/>
    <s v="49124 SAINT-BARTHELEMY D'ANJOU"/>
    <n v="83217"/>
    <n v="5"/>
    <x v="1"/>
    <n v="5.48"/>
    <d v="1899-12-30T00:07:00"/>
    <x v="1"/>
  </r>
  <r>
    <n v="170474"/>
    <d v="2022-02-02T00:00:00"/>
    <s v="11:27"/>
    <s v="2/034056"/>
    <d v="2022-02-02T00:00:00"/>
    <s v="11:21"/>
    <s v="1/039125"/>
    <s v="ALM R152"/>
    <s v="01"/>
    <s v="20"/>
    <s v="ALM R152"/>
    <s v="0"/>
    <s v="0"/>
    <x v="2"/>
    <x v="14"/>
    <s v="DX-469-PY"/>
    <s v="SANS OBJET"/>
    <s v="SANS OBJET"/>
    <n v="13740"/>
    <n v="11760"/>
    <n v="1980"/>
    <s v="D"/>
    <n v="2"/>
    <s v="CENTRE DE TRI CS"/>
    <s v="POLY-VALOR"/>
    <s v="BOULEVARD DE LA BOUVINERIE"/>
    <s v="49124 SAINT-BARTHELEMY D'ANJOU"/>
    <n v="89414"/>
    <n v="5"/>
    <x v="1"/>
    <n v="1.98"/>
    <d v="1899-12-30T00:06:00"/>
    <x v="1"/>
  </r>
  <r>
    <n v="170476"/>
    <d v="2022-02-02T00:00:00"/>
    <s v="11:58"/>
    <s v="2/034058"/>
    <d v="2022-02-02T00:00:00"/>
    <s v="11:39"/>
    <s v="1/039127"/>
    <s v="AT METIER"/>
    <s v="01"/>
    <s v="20"/>
    <s v="AT METIER"/>
    <s v="0"/>
    <s v="0"/>
    <x v="2"/>
    <x v="14"/>
    <s v="EL-091-LA"/>
    <s v="SANS OBJET"/>
    <s v="SANS OBJET"/>
    <n v="2720"/>
    <n v="2600"/>
    <n v="120"/>
    <s v="D"/>
    <n v="2"/>
    <s v="CENTRE DE TRI CS"/>
    <s v="POLY-VALOR"/>
    <s v="BOULEVARD DE LA BOUVINERIE"/>
    <s v="49124 SAINT-BARTHELEMY D'ANJOU"/>
    <n v="64489"/>
    <n v="5"/>
    <x v="1"/>
    <n v="0.12"/>
    <d v="1899-12-30T00:19:00"/>
    <x v="1"/>
  </r>
  <r>
    <n v="170477"/>
    <d v="2022-02-02T00:00:00"/>
    <s v="12:01"/>
    <s v="2/034059"/>
    <d v="2022-02-02T00:00:00"/>
    <s v="11:33"/>
    <s v="1/039126"/>
    <s v="SEMAE 05"/>
    <s v="40"/>
    <s v="40"/>
    <s v="SEMAE 05"/>
    <s v="0"/>
    <s v="6"/>
    <x v="0"/>
    <x v="0"/>
    <s v="EK-656-JS"/>
    <s v="SANS OBJET"/>
    <s v="ST LAMBERT DES LEVEES Bellevue"/>
    <n v="30500"/>
    <n v="18320"/>
    <n v="12180"/>
    <s v="D"/>
    <n v="2"/>
    <s v="CENTRE DE TRI CS"/>
    <s v="POLY-VALOR"/>
    <s v="BOULEVARD DE LA BOUVINERIE"/>
    <s v="49124 SAINT-BARTHELEMY D'ANJOU"/>
    <n v="0"/>
    <n v="5"/>
    <x v="1"/>
    <n v="12.18"/>
    <d v="1899-12-30T00:28:00"/>
    <x v="0"/>
  </r>
  <r>
    <n v="170478"/>
    <d v="2022-02-02T00:00:00"/>
    <s v="12:45"/>
    <s v="2/034060"/>
    <d v="2022-02-02T00:00:00"/>
    <s v="11:07"/>
    <s v="1/039122"/>
    <s v="GIACOMIN 3"/>
    <s v="01"/>
    <s v="78"/>
    <s v="GIACOMIN 3"/>
    <s v="10"/>
    <s v="0"/>
    <x v="2"/>
    <x v="12"/>
    <s v="CC 867 ZD"/>
    <s v="ACIERS - CELSA FRANCE (64-FR)"/>
    <s v="SANS OBJET"/>
    <n v="14540"/>
    <n v="40980"/>
    <n v="26440"/>
    <s v="D"/>
    <n v="2"/>
    <s v="CENTRE DE TRI CS"/>
    <s v="POLY-VALOR"/>
    <s v="BOULEVARD DE LA BOUVINERIE"/>
    <s v="49124 SAINT-BARTHELEMY D'ANJOU"/>
    <n v="0"/>
    <n v="5"/>
    <x v="1"/>
    <n v="26.44"/>
    <d v="1899-12-30T01:38:00"/>
    <x v="2"/>
  </r>
  <r>
    <n v="170480"/>
    <d v="2022-02-02T00:00:00"/>
    <s v="13:09"/>
    <s v="2/034061"/>
    <d v="2022-02-02T00:00:00"/>
    <s v="12:54"/>
    <s v="1/039129"/>
    <s v="CC BV 01"/>
    <s v="35"/>
    <s v="35"/>
    <s v="CC BV 01"/>
    <s v="0"/>
    <s v="0"/>
    <x v="3"/>
    <x v="15"/>
    <s v="AC-913-KM"/>
    <s v="SANS OBJET"/>
    <s v="SANS OBJET"/>
    <n v="16460"/>
    <n v="13160"/>
    <n v="3300"/>
    <s v="D"/>
    <n v="2"/>
    <s v="CENTRE DE TRI CS"/>
    <s v="POLY-VALOR"/>
    <s v="BOULEVARD DE LA BOUVINERIE"/>
    <s v="49124 SAINT-BARTHELEMY D'ANJOU"/>
    <n v="0"/>
    <n v="5"/>
    <x v="1"/>
    <n v="3.3"/>
    <d v="1899-12-30T00:15:00"/>
    <x v="1"/>
  </r>
  <r>
    <n v="170482"/>
    <d v="2022-02-02T00:00:00"/>
    <s v="13:12"/>
    <s v="2/034063"/>
    <d v="2022-02-02T00:00:00"/>
    <s v="12:14"/>
    <s v="1/039128"/>
    <s v="PAPREC 16"/>
    <s v="90"/>
    <s v="90"/>
    <s v="PAPREC 16"/>
    <s v="0"/>
    <s v="2"/>
    <x v="4"/>
    <x v="6"/>
    <s v="FC-841-QL"/>
    <s v="SANS OBJET"/>
    <s v="LOUROUX-BECONNAIS"/>
    <n v="26840"/>
    <n v="22020"/>
    <n v="4820"/>
    <s v="D"/>
    <n v="2"/>
    <s v="CENTRE DE TRI CS"/>
    <s v="POLY-VALOR"/>
    <s v="BOULEVARD DE LA BOUVINERIE"/>
    <s v="49124 SAINT-BARTHELEMY D'ANJOU"/>
    <n v="0"/>
    <n v="5"/>
    <x v="1"/>
    <n v="4.82"/>
    <d v="1899-12-30T00:58:00"/>
    <x v="0"/>
  </r>
  <r>
    <n v="170484"/>
    <d v="2022-02-02T00:00:00"/>
    <s v="13:43"/>
    <s v="2/034065"/>
    <d v="2022-02-02T00:00:00"/>
    <s v="13:36"/>
    <s v="1/039133"/>
    <s v="CC BV 03"/>
    <s v="35"/>
    <s v="35"/>
    <s v="CC BV 03"/>
    <s v="0"/>
    <s v="0"/>
    <x v="3"/>
    <x v="15"/>
    <s v="CG-284-KA"/>
    <s v="SANS OBJET"/>
    <s v="SANS OBJET"/>
    <n v="20280"/>
    <n v="14520"/>
    <n v="5760"/>
    <s v="D"/>
    <n v="2"/>
    <s v="CENTRE DE TRI CS"/>
    <s v="POLY-VALOR"/>
    <s v="BOULEVARD DE LA BOUVINERIE"/>
    <s v="49124 SAINT-BARTHELEMY D'ANJOU"/>
    <n v="0"/>
    <n v="5"/>
    <x v="1"/>
    <n v="5.76"/>
    <d v="1899-12-30T00:07:00"/>
    <x v="1"/>
  </r>
  <r>
    <n v="170485"/>
    <d v="2022-02-02T00:00:00"/>
    <s v="13:44"/>
    <s v="2/034066"/>
    <d v="2022-02-02T00:00:00"/>
    <s v="13:37"/>
    <s v="1/039134"/>
    <s v="CC BV 09"/>
    <s v="35"/>
    <s v="35"/>
    <s v="CC BV 09"/>
    <s v="0"/>
    <s v="0"/>
    <x v="3"/>
    <x v="15"/>
    <s v="FX-848-CF"/>
    <s v="SANS OBJET"/>
    <s v="SANS OBJET"/>
    <n v="16140"/>
    <n v="12800"/>
    <n v="3340"/>
    <s v="D"/>
    <n v="2"/>
    <s v="CENTRE DE TRI CS"/>
    <s v="POLY-VALOR"/>
    <s v="BOULEVARD DE LA BOUVINERIE"/>
    <s v="49124 SAINT-BARTHELEMY D'ANJOU"/>
    <n v="0"/>
    <n v="5"/>
    <x v="1"/>
    <n v="3.34"/>
    <d v="1899-12-30T00:07:00"/>
    <x v="1"/>
  </r>
  <r>
    <n v="170487"/>
    <d v="2022-02-02T00:00:00"/>
    <s v="14:05"/>
    <s v="2/034068"/>
    <d v="2022-02-02T00:00:00"/>
    <s v="13:52"/>
    <s v="1/039135"/>
    <s v="CC BV 01"/>
    <s v="35"/>
    <s v="36"/>
    <s v="CC BV 01"/>
    <s v="0"/>
    <s v="0"/>
    <x v="3"/>
    <x v="5"/>
    <s v="AC-913-KM"/>
    <s v="SANS OBJET"/>
    <s v="SANS OBJET"/>
    <n v="14960"/>
    <n v="13980"/>
    <n v="980"/>
    <s v="D"/>
    <n v="2"/>
    <s v="CENTRE DE TRI CS"/>
    <s v="POLY-VALOR"/>
    <s v="BOULEVARD DE LA BOUVINERIE"/>
    <s v="49124 SAINT-BARTHELEMY D'ANJOU"/>
    <n v="0"/>
    <n v="5"/>
    <x v="1"/>
    <n v="0.98"/>
    <d v="1899-12-30T00:13:00"/>
    <x v="3"/>
  </r>
  <r>
    <n v="170489"/>
    <d v="2022-02-02T00:00:00"/>
    <s v="14:39"/>
    <s v="2/034070"/>
    <d v="2022-02-02T00:00:00"/>
    <s v="14:24"/>
    <s v="1/039139"/>
    <s v="VP 3668 PAV ALM"/>
    <s v="01"/>
    <s v="22"/>
    <s v="VP 3668"/>
    <s v="0"/>
    <s v="0"/>
    <x v="2"/>
    <x v="2"/>
    <s v="EZ-738-VE"/>
    <s v="SANS OBJET"/>
    <s v="SANS OBJET"/>
    <n v="24060"/>
    <n v="20000"/>
    <n v="4060"/>
    <s v="D"/>
    <n v="2"/>
    <s v="CENTRE DE TRI CS"/>
    <s v="POLY-VALOR"/>
    <s v="BOULEVARD DE LA BOUVINERIE"/>
    <s v="49124 SAINT-BARTHELEMY D'ANJOU"/>
    <n v="95033"/>
    <n v="5"/>
    <x v="1"/>
    <n v="4.0599999999999996"/>
    <d v="1899-12-30T00:15:00"/>
    <x v="1"/>
  </r>
  <r>
    <n v="170494"/>
    <d v="2022-02-02T00:00:00"/>
    <s v="15:22"/>
    <s v="2/034075"/>
    <d v="2022-02-02T00:00:00"/>
    <s v="14:44"/>
    <s v="1/039141"/>
    <s v="PAPREC 12"/>
    <s v="90"/>
    <s v="90"/>
    <s v="PAPREC 12"/>
    <s v="0"/>
    <s v="5"/>
    <x v="4"/>
    <x v="6"/>
    <s v="DV-711-BX"/>
    <s v="SANS OBJET"/>
    <s v="MONTJEAN SUR LOIRE"/>
    <n v="27740"/>
    <n v="22880"/>
    <n v="4860"/>
    <s v="D"/>
    <n v="2"/>
    <s v="CENTRE DE TRI CS"/>
    <s v="POLY-VALOR"/>
    <s v="BOULEVARD DE LA BOUVINERIE"/>
    <s v="49124 SAINT-BARTHELEMY D'ANJOU"/>
    <n v="0"/>
    <n v="5"/>
    <x v="1"/>
    <n v="4.8600000000000003"/>
    <d v="1899-12-30T00:38:00"/>
    <x v="0"/>
  </r>
  <r>
    <n v="170495"/>
    <d v="2022-02-02T00:00:00"/>
    <s v="15:26"/>
    <s v="2/034076"/>
    <d v="2022-02-02T00:00:00"/>
    <s v="15:06"/>
    <s v="1/039145"/>
    <s v="ALM R172"/>
    <s v="01"/>
    <s v="20"/>
    <s v="ALM R172"/>
    <s v="0"/>
    <s v="0"/>
    <x v="2"/>
    <x v="14"/>
    <s v="FS-980-KB"/>
    <s v="SANS OBJET"/>
    <s v="SANS OBJET"/>
    <n v="14220"/>
    <n v="11700"/>
    <n v="2520"/>
    <s v="D"/>
    <n v="2"/>
    <s v="CENTRE DE TRI CS"/>
    <s v="POLY-VALOR"/>
    <s v="BOULEVARD DE LA BOUVINERIE"/>
    <s v="49124 SAINT-BARTHELEMY D'ANJOU"/>
    <n v="83219"/>
    <n v="5"/>
    <x v="1"/>
    <n v="2.52"/>
    <d v="1899-12-30T00:20:00"/>
    <x v="1"/>
  </r>
  <r>
    <n v="170673"/>
    <d v="2022-02-02T00:00:00"/>
    <s v="15:27"/>
    <s v="0"/>
    <d v="2022-02-02T00:00:00"/>
    <s v="15:27"/>
    <s v="0"/>
    <s v="SEMAE 5"/>
    <s v="90"/>
    <s v="91"/>
    <s v="SEMAE 05"/>
    <s v="0"/>
    <s v="4"/>
    <x v="4"/>
    <x v="9"/>
    <s v="EK-656-JS"/>
    <s v="SANS OBJET"/>
    <s v="TIERCE"/>
    <n v="24140"/>
    <n v="18300"/>
    <n v="5840"/>
    <s v="X"/>
    <n v="2"/>
    <s v="CENTRE DE TRI CS"/>
    <s v="POLY-VALOR"/>
    <s v="BOULEVARD DE LA BOUVINERIE"/>
    <s v="49124 SAINT-BARTHELEMY D'ANJOU"/>
    <n v="0"/>
    <n v="5"/>
    <x v="1"/>
    <n v="5.84"/>
    <d v="1899-12-30T00:00:00"/>
    <x v="1"/>
  </r>
  <r>
    <n v="170498"/>
    <d v="2022-02-02T00:00:00"/>
    <s v="15:52"/>
    <s v="2/034079"/>
    <d v="2022-02-02T00:00:00"/>
    <s v="15:37"/>
    <s v="1/039146"/>
    <s v="VP 3670 PAV ALM"/>
    <s v="01"/>
    <s v="22"/>
    <s v="VP 3670"/>
    <s v="0"/>
    <s v="0"/>
    <x v="2"/>
    <x v="2"/>
    <s v="FF-921-HW"/>
    <s v="SANS OBJET"/>
    <s v="SANS OBJET"/>
    <n v="20880"/>
    <n v="17760"/>
    <n v="3120"/>
    <s v="D"/>
    <n v="2"/>
    <s v="CENTRE DE TRI CS"/>
    <s v="POLY-VALOR"/>
    <s v="BOULEVARD DE LA BOUVINERIE"/>
    <s v="49124 SAINT-BARTHELEMY D'ANJOU"/>
    <n v="66268"/>
    <n v="5"/>
    <x v="1"/>
    <n v="3.12"/>
    <d v="1899-12-30T00:15:00"/>
    <x v="1"/>
  </r>
  <r>
    <n v="170499"/>
    <d v="2022-02-02T00:00:00"/>
    <s v="15:53"/>
    <s v="2/034080"/>
    <d v="2022-02-02T00:00:00"/>
    <s v="15:39"/>
    <s v="1/039148"/>
    <s v="VP 3217 PAV ALM"/>
    <s v="01"/>
    <s v="22"/>
    <s v="VP 3217"/>
    <s v="0"/>
    <s v="0"/>
    <x v="2"/>
    <x v="2"/>
    <s v="FM-486-CX"/>
    <s v="SANS OBJET"/>
    <s v="SANS OBJET"/>
    <n v="19760"/>
    <n v="18420"/>
    <n v="1340"/>
    <s v="D"/>
    <n v="2"/>
    <s v="CENTRE DE TRI CS"/>
    <s v="POLY-VALOR"/>
    <s v="BOULEVARD DE LA BOUVINERIE"/>
    <s v="49124 SAINT-BARTHELEMY D'ANJOU"/>
    <n v="73517"/>
    <n v="5"/>
    <x v="1"/>
    <n v="1.34"/>
    <d v="1899-12-30T00:14:00"/>
    <x v="1"/>
  </r>
  <r>
    <n v="170500"/>
    <d v="2022-02-02T00:00:00"/>
    <s v="15:57"/>
    <s v="2/034081"/>
    <d v="2022-02-02T00:00:00"/>
    <s v="15:38"/>
    <s v="1/039147"/>
    <s v="SUEZ JML021"/>
    <s v="01"/>
    <s v="21"/>
    <s v="SUEZJML021"/>
    <s v="0"/>
    <s v="0"/>
    <x v="2"/>
    <x v="3"/>
    <s v="EK-186-EM"/>
    <s v="SANS OBJET"/>
    <s v="SANS OBJET"/>
    <n v="14720"/>
    <n v="12860"/>
    <n v="1860"/>
    <s v="D"/>
    <n v="2"/>
    <s v="CENTRE DE TRI CS"/>
    <s v="POLY-VALOR"/>
    <s v="BOULEVARD DE LA BOUVINERIE"/>
    <s v="49124 SAINT-BARTHELEMY D'ANJOU"/>
    <n v="64487"/>
    <n v="5"/>
    <x v="1"/>
    <n v="1.86"/>
    <d v="1899-12-30T00:19:00"/>
    <x v="1"/>
  </r>
  <r>
    <n v="170501"/>
    <d v="2022-02-02T00:00:00"/>
    <s v="16:12"/>
    <s v="2/034082"/>
    <d v="2022-02-02T00:00:00"/>
    <s v="15:41"/>
    <s v="1/039150"/>
    <s v="VP 3371 PAV ALM"/>
    <s v="01"/>
    <s v="22"/>
    <s v="VP 3371"/>
    <s v="0"/>
    <s v="0"/>
    <x v="2"/>
    <x v="2"/>
    <s v="FN-597-XC"/>
    <s v="SANS OBJET"/>
    <s v="SANS OBJET"/>
    <n v="18580"/>
    <n v="17160"/>
    <n v="1420"/>
    <s v="D"/>
    <n v="2"/>
    <s v="CENTRE DE TRI CS"/>
    <s v="POLY-VALOR"/>
    <s v="BOULEVARD DE LA BOUVINERIE"/>
    <s v="49124 SAINT-BARTHELEMY D'ANJOU"/>
    <n v="73518"/>
    <n v="5"/>
    <x v="1"/>
    <n v="1.42"/>
    <d v="1899-12-30T00:31:00"/>
    <x v="1"/>
  </r>
  <r>
    <n v="170502"/>
    <d v="2022-02-02T00:00:00"/>
    <s v="16:15"/>
    <s v="2/034083"/>
    <d v="2022-02-02T00:00:00"/>
    <s v="15:42"/>
    <s v="1/039151"/>
    <s v="VP19007 PAV ALM"/>
    <s v="01"/>
    <s v="22"/>
    <s v="VP 19007"/>
    <s v="0"/>
    <s v="0"/>
    <x v="2"/>
    <x v="2"/>
    <s v="EJ-252-BY"/>
    <s v="SANS OBJET"/>
    <s v="SANS OBJET"/>
    <n v="21740"/>
    <n v="17000"/>
    <n v="4740"/>
    <s v="D"/>
    <n v="2"/>
    <s v="CENTRE DE TRI CS"/>
    <s v="POLY-VALOR"/>
    <s v="BOULEVARD DE LA BOUVINERIE"/>
    <s v="49124 SAINT-BARTHELEMY D'ANJOU"/>
    <n v="70062"/>
    <n v="5"/>
    <x v="1"/>
    <n v="4.74"/>
    <d v="1899-12-30T00:33:00"/>
    <x v="1"/>
  </r>
  <r>
    <n v="170503"/>
    <d v="2022-02-02T00:00:00"/>
    <s v="16:19"/>
    <s v="2/034084"/>
    <d v="2022-02-02T00:00:00"/>
    <s v="15:46"/>
    <s v="1/039152"/>
    <s v="SUEZ JML020"/>
    <s v="01"/>
    <s v="21"/>
    <s v="SUEZJML020"/>
    <s v="0"/>
    <s v="0"/>
    <x v="2"/>
    <x v="3"/>
    <s v="EJ-894-PB"/>
    <s v="SANS OBJET"/>
    <s v="SANS OBJET"/>
    <n v="16720"/>
    <n v="14940"/>
    <n v="1780"/>
    <s v="D"/>
    <n v="2"/>
    <s v="CENTRE DE TRI CS"/>
    <s v="POLY-VALOR"/>
    <s v="BOULEVARD DE LA BOUVINERIE"/>
    <s v="49124 SAINT-BARTHELEMY D'ANJOU"/>
    <n v="83627"/>
    <n v="5"/>
    <x v="1"/>
    <n v="1.78"/>
    <d v="1899-12-30T00:33:00"/>
    <x v="1"/>
  </r>
  <r>
    <n v="170505"/>
    <d v="2022-02-02T00:00:00"/>
    <s v="16:31"/>
    <s v="2/034086"/>
    <d v="2022-02-02T00:00:00"/>
    <s v="16:23"/>
    <s v="1/039154"/>
    <s v="ALM R150"/>
    <s v="01"/>
    <s v="20"/>
    <s v="ALM R150"/>
    <s v="0"/>
    <s v="0"/>
    <x v="2"/>
    <x v="14"/>
    <s v="DX-274-PY"/>
    <s v="SANS OBJET"/>
    <s v="SANS OBJET"/>
    <n v="14320"/>
    <n v="11500"/>
    <n v="2820"/>
    <s v="D"/>
    <n v="2"/>
    <s v="CENTRE DE TRI CS"/>
    <s v="POLY-VALOR"/>
    <s v="BOULEVARD DE LA BOUVINERIE"/>
    <s v="49124 SAINT-BARTHELEMY D'ANJOU"/>
    <n v="89412"/>
    <n v="5"/>
    <x v="1"/>
    <n v="2.82"/>
    <d v="1899-12-30T00:08:00"/>
    <x v="1"/>
  </r>
  <r>
    <n v="170510"/>
    <d v="2022-02-02T00:00:00"/>
    <s v="17:59"/>
    <s v="2/034091"/>
    <d v="2022-02-02T00:00:00"/>
    <s v="17:50"/>
    <s v="1/039160"/>
    <s v="ALM R160"/>
    <s v="01"/>
    <s v="20"/>
    <s v="ALM R160"/>
    <s v="0"/>
    <s v="0"/>
    <x v="2"/>
    <x v="14"/>
    <s v="EJ-729-BH"/>
    <s v="SANS OBJET"/>
    <s v="SANS OBJET"/>
    <n v="17940"/>
    <n v="14600"/>
    <n v="3340"/>
    <s v="D"/>
    <n v="2"/>
    <s v="CENTRE DE TRI CS"/>
    <s v="POLY-VALOR"/>
    <s v="BOULEVARD DE LA BOUVINERIE"/>
    <s v="49124 SAINT-BARTHELEMY D'ANJOU"/>
    <n v="60053"/>
    <n v="5"/>
    <x v="1"/>
    <n v="3.34"/>
    <d v="1899-12-30T00:09:00"/>
    <x v="1"/>
  </r>
  <r>
    <n v="170512"/>
    <d v="2022-02-02T00:00:00"/>
    <s v="18:07"/>
    <s v="2/034093"/>
    <d v="2022-02-02T00:00:00"/>
    <s v="17:50"/>
    <s v="1/039161"/>
    <s v="ALM R175"/>
    <s v="01"/>
    <s v="20"/>
    <s v="ALM R176"/>
    <s v="0"/>
    <s v="0"/>
    <x v="2"/>
    <x v="14"/>
    <s v="GD-752-TK"/>
    <s v="SANS OBJET"/>
    <s v="SANS OBJET"/>
    <n v="17920"/>
    <n v="15040"/>
    <n v="2880"/>
    <s v="D"/>
    <n v="2"/>
    <s v="CENTRE DE TRI CS"/>
    <s v="POLY-VALOR"/>
    <s v="BOULEVARD DE LA BOUVINERIE"/>
    <s v="49124 SAINT-BARTHELEMY D'ANJOU"/>
    <n v="80133"/>
    <n v="5"/>
    <x v="1"/>
    <n v="2.88"/>
    <d v="1899-12-30T00:17:00"/>
    <x v="1"/>
  </r>
  <r>
    <n v="170513"/>
    <d v="2022-02-02T00:00:00"/>
    <s v="18:17"/>
    <s v="2/034094"/>
    <d v="2022-02-02T00:00:00"/>
    <s v="17:55"/>
    <s v="1/039162"/>
    <s v="ALM R161"/>
    <s v="01"/>
    <s v="20"/>
    <s v="ALM R161"/>
    <s v="0"/>
    <s v="0"/>
    <x v="2"/>
    <x v="14"/>
    <s v="EM-078-FZ"/>
    <s v="SANS OBJET"/>
    <s v="SANS OBJET"/>
    <n v="17080"/>
    <n v="14560"/>
    <n v="2520"/>
    <s v="D"/>
    <n v="2"/>
    <s v="CENTRE DE TRI CS"/>
    <s v="POLY-VALOR"/>
    <s v="BOULEVARD DE LA BOUVINERIE"/>
    <s v="49124 SAINT-BARTHELEMY D'ANJOU"/>
    <n v="60054"/>
    <n v="5"/>
    <x v="1"/>
    <n v="2.52"/>
    <d v="1899-12-30T00:22:00"/>
    <x v="1"/>
  </r>
  <r>
    <n v="170514"/>
    <d v="2022-02-02T00:00:00"/>
    <s v="18:33"/>
    <s v="2/034095"/>
    <d v="2022-02-02T00:00:00"/>
    <s v="18:25"/>
    <s v="1/039163"/>
    <s v="ALM R165"/>
    <s v="01"/>
    <s v="20"/>
    <s v="ALM R165"/>
    <s v="0"/>
    <s v="0"/>
    <x v="2"/>
    <x v="14"/>
    <s v="EJ-046-YY"/>
    <s v="SANS OBJET"/>
    <s v="SANS OBJET"/>
    <n v="18720"/>
    <n v="14560"/>
    <n v="4160"/>
    <s v="D"/>
    <n v="2"/>
    <s v="CENTRE DE TRI CS"/>
    <s v="POLY-VALOR"/>
    <s v="BOULEVARD DE LA BOUVINERIE"/>
    <s v="49124 SAINT-BARTHELEMY D'ANJOU"/>
    <n v="83223"/>
    <n v="5"/>
    <x v="1"/>
    <n v="4.16"/>
    <d v="1899-12-30T00:08:00"/>
    <x v="1"/>
  </r>
  <r>
    <n v="170515"/>
    <d v="2022-02-02T00:00:00"/>
    <s v="18:39"/>
    <s v="2/034096"/>
    <d v="2022-02-02T00:00:00"/>
    <s v="18:27"/>
    <s v="1/039164"/>
    <s v="ALM R172"/>
    <s v="01"/>
    <s v="20"/>
    <s v="ALM R172"/>
    <s v="0"/>
    <s v="0"/>
    <x v="2"/>
    <x v="14"/>
    <s v="FS-980-KB"/>
    <s v="SANS OBJET"/>
    <s v="SANS OBJET"/>
    <n v="14020"/>
    <n v="11680"/>
    <n v="2340"/>
    <s v="D"/>
    <n v="2"/>
    <s v="CENTRE DE TRI CS"/>
    <s v="POLY-VALOR"/>
    <s v="BOULEVARD DE LA BOUVINERIE"/>
    <s v="49124 SAINT-BARTHELEMY D'ANJOU"/>
    <n v="83219"/>
    <n v="5"/>
    <x v="1"/>
    <n v="2.34"/>
    <d v="1899-12-30T00:12:00"/>
    <x v="1"/>
  </r>
  <r>
    <n v="170516"/>
    <d v="2022-02-02T00:00:00"/>
    <s v="18:49"/>
    <s v="2/034097"/>
    <d v="2022-02-02T00:00:00"/>
    <s v="18:39"/>
    <s v="1/039165"/>
    <s v="ALM R174"/>
    <s v="01"/>
    <s v="20"/>
    <s v="ALM R174"/>
    <s v="0"/>
    <s v="0"/>
    <x v="2"/>
    <x v="14"/>
    <s v="FR-950-FH"/>
    <s v="SANS OBJET"/>
    <s v="SANS OBJET"/>
    <n v="20260"/>
    <n v="14860"/>
    <n v="5400"/>
    <s v="D"/>
    <n v="2"/>
    <s v="CENTRE DE TRI CS"/>
    <s v="POLY-VALOR"/>
    <s v="BOULEVARD DE LA BOUVINERIE"/>
    <s v="49124 SAINT-BARTHELEMY D'ANJOU"/>
    <n v="83217"/>
    <n v="5"/>
    <x v="1"/>
    <n v="5.4"/>
    <d v="1899-12-30T00:10:00"/>
    <x v="1"/>
  </r>
  <r>
    <n v="170517"/>
    <d v="2022-02-02T00:00:00"/>
    <s v="18:59"/>
    <s v="2/034098"/>
    <d v="2022-02-02T00:00:00"/>
    <s v="18:43"/>
    <s v="1/039166"/>
    <s v="ALM R164"/>
    <s v="01"/>
    <s v="20"/>
    <s v="ALM R164"/>
    <s v="0"/>
    <s v="0"/>
    <x v="2"/>
    <x v="14"/>
    <s v="EJ-405-YY"/>
    <s v="SANS OBJET"/>
    <s v="SANS OBJET"/>
    <n v="20120"/>
    <n v="14560"/>
    <n v="5560"/>
    <s v="D"/>
    <n v="2"/>
    <s v="CENTRE DE TRI CS"/>
    <s v="POLY-VALOR"/>
    <s v="BOULEVARD DE LA BOUVINERIE"/>
    <s v="49124 SAINT-BARTHELEMY D'ANJOU"/>
    <n v="83216"/>
    <n v="5"/>
    <x v="1"/>
    <n v="5.56"/>
    <d v="1899-12-30T00:16:00"/>
    <x v="1"/>
  </r>
  <r>
    <n v="170518"/>
    <d v="2022-02-02T00:00:00"/>
    <s v="19:04"/>
    <s v="2/034099"/>
    <d v="2022-02-02T00:00:00"/>
    <s v="18:50"/>
    <s v="1/039167"/>
    <s v="ALM R150"/>
    <s v="01"/>
    <s v="20"/>
    <s v="ALM R150"/>
    <s v="0"/>
    <s v="0"/>
    <x v="2"/>
    <x v="14"/>
    <s v="DX-274-PY"/>
    <s v="SANS OBJET"/>
    <s v="SANS OBJET"/>
    <n v="13400"/>
    <n v="11480"/>
    <n v="1920"/>
    <s v="D"/>
    <n v="2"/>
    <s v="CENTRE DE TRI CS"/>
    <s v="POLY-VALOR"/>
    <s v="BOULEVARD DE LA BOUVINERIE"/>
    <s v="49124 SAINT-BARTHELEMY D'ANJOU"/>
    <n v="89412"/>
    <n v="5"/>
    <x v="1"/>
    <n v="1.92"/>
    <d v="1899-12-30T00:14:00"/>
    <x v="1"/>
  </r>
  <r>
    <n v="170519"/>
    <d v="2022-02-03T00:00:00"/>
    <s v="00:14"/>
    <s v="2/034100"/>
    <d v="2022-02-03T00:00:00"/>
    <s v="00:05"/>
    <s v="1/039168"/>
    <s v="ALM 144"/>
    <s v="01"/>
    <s v="20"/>
    <s v="ALM 144"/>
    <s v="0"/>
    <s v="0"/>
    <x v="2"/>
    <x v="14"/>
    <s v="CQ-468-YW"/>
    <s v="SANS OBJET"/>
    <s v="SANS OBJET"/>
    <n v="15620"/>
    <n v="11700"/>
    <n v="3920"/>
    <s v="D"/>
    <n v="2"/>
    <s v="CENTRE DE TRI CS"/>
    <s v="POLY-VALOR"/>
    <s v="BOULEVARD DE LA BOUVINERIE"/>
    <s v="49124 SAINT-BARTHELEMY D'ANJOU"/>
    <n v="89407"/>
    <n v="5"/>
    <x v="1"/>
    <n v="3.92"/>
    <d v="1899-12-30T00:09:00"/>
    <x v="1"/>
  </r>
  <r>
    <n v="170520"/>
    <d v="2022-02-03T00:00:00"/>
    <s v="00:28"/>
    <s v="2/034101"/>
    <d v="2022-02-03T00:00:00"/>
    <s v="00:23"/>
    <s v="1/039169"/>
    <s v="ALM 143"/>
    <s v="01"/>
    <s v="20"/>
    <s v="ALM 143"/>
    <s v="0"/>
    <s v="0"/>
    <x v="2"/>
    <x v="14"/>
    <s v="CN-741-YE"/>
    <s v="SANS OBJET"/>
    <s v="SANS OBJET"/>
    <n v="14440"/>
    <n v="10820"/>
    <n v="3620"/>
    <s v="D"/>
    <n v="2"/>
    <s v="CENTRE DE TRI CS"/>
    <s v="POLY-VALOR"/>
    <s v="BOULEVARD DE LA BOUVINERIE"/>
    <s v="49124 SAINT-BARTHELEMY D'ANJOU"/>
    <n v="60061"/>
    <n v="5"/>
    <x v="1"/>
    <n v="3.62"/>
    <d v="1899-12-30T00:05:00"/>
    <x v="1"/>
  </r>
  <r>
    <n v="170521"/>
    <d v="2022-02-03T00:00:00"/>
    <s v="02:33"/>
    <s v="2/034102"/>
    <d v="2022-02-03T00:00:00"/>
    <s v="02:28"/>
    <s v="1/039170"/>
    <s v="ALM 144"/>
    <s v="01"/>
    <s v="20"/>
    <s v="ALM 144"/>
    <s v="0"/>
    <s v="0"/>
    <x v="2"/>
    <x v="14"/>
    <s v="CQ-468-YW"/>
    <s v="SANS OBJET"/>
    <s v="SANS OBJET"/>
    <n v="14100"/>
    <n v="11660"/>
    <n v="2440"/>
    <s v="D"/>
    <n v="2"/>
    <s v="CENTRE DE TRI CS"/>
    <s v="POLY-VALOR"/>
    <s v="BOULEVARD DE LA BOUVINERIE"/>
    <s v="49124 SAINT-BARTHELEMY D'ANJOU"/>
    <n v="89407"/>
    <n v="5"/>
    <x v="1"/>
    <n v="2.44"/>
    <d v="1899-12-30T00:05:00"/>
    <x v="1"/>
  </r>
  <r>
    <n v="170522"/>
    <d v="2022-02-03T00:00:00"/>
    <s v="02:35"/>
    <s v="2/034103"/>
    <d v="2022-02-03T00:00:00"/>
    <s v="02:29"/>
    <s v="1/039171"/>
    <s v="ALM 143"/>
    <s v="01"/>
    <s v="20"/>
    <s v="ALM 143"/>
    <s v="0"/>
    <s v="0"/>
    <x v="2"/>
    <x v="14"/>
    <s v="CN-741-YE"/>
    <s v="SANS OBJET"/>
    <s v="SANS OBJET"/>
    <n v="12080"/>
    <n v="10800"/>
    <n v="1280"/>
    <s v="D"/>
    <n v="2"/>
    <s v="CENTRE DE TRI CS"/>
    <s v="POLY-VALOR"/>
    <s v="BOULEVARD DE LA BOUVINERIE"/>
    <s v="49124 SAINT-BARTHELEMY D'ANJOU"/>
    <n v="60061"/>
    <n v="5"/>
    <x v="1"/>
    <n v="1.28"/>
    <d v="1899-12-30T00:06:00"/>
    <x v="1"/>
  </r>
  <r>
    <n v="170530"/>
    <d v="2022-02-03T00:00:00"/>
    <s v="06:56"/>
    <s v="0"/>
    <d v="2022-02-03T00:00:00"/>
    <s v="06:56"/>
    <s v="0"/>
    <s v="SEMAE 01"/>
    <s v="40"/>
    <s v="40"/>
    <s v="SEMAE 01"/>
    <s v="0"/>
    <s v="6"/>
    <x v="0"/>
    <x v="0"/>
    <s v="AS-759-HW"/>
    <s v="SANS OBJET"/>
    <s v="ST LAMBERT DES LEVEES Bellevue"/>
    <n v="16760"/>
    <n v="13440"/>
    <n v="3320"/>
    <s v="X"/>
    <n v="2"/>
    <s v="CENTRE DE TRI CS"/>
    <s v="POLY-VALOR"/>
    <s v="BOULEVARD DE LA BOUVINERIE"/>
    <s v="49124 SAINT-BARTHELEMY D'ANJOU"/>
    <n v="0"/>
    <n v="5"/>
    <x v="1"/>
    <n v="3.32"/>
    <d v="1899-12-30T00:00:00"/>
    <x v="0"/>
  </r>
  <r>
    <n v="170525"/>
    <d v="2022-02-03T00:00:00"/>
    <s v="07:06"/>
    <s v="2/034108"/>
    <d v="2022-02-03T00:00:00"/>
    <s v="06:46"/>
    <s v="1/039173"/>
    <s v="BT 71"/>
    <s v="75"/>
    <s v="98"/>
    <s v="BT 71"/>
    <s v="34"/>
    <s v="0"/>
    <x v="6"/>
    <x v="22"/>
    <s v="GD 374 FT"/>
    <s v="CDT ARC-EN-CIEL (44)"/>
    <s v="SANS OBJET"/>
    <n v="17800"/>
    <n v="13200"/>
    <n v="4600"/>
    <s v="D"/>
    <n v="2"/>
    <s v="CENTRE DE TRI CS"/>
    <s v="POLY-VALOR"/>
    <s v="BOULEVARD DE LA BOUVINERIE"/>
    <s v="49124 SAINT-BARTHELEMY D'ANJOU"/>
    <n v="0"/>
    <n v="5"/>
    <x v="1"/>
    <n v="4.5999999999999996"/>
    <d v="1899-12-30T00:20:00"/>
    <x v="2"/>
  </r>
  <r>
    <n v="170528"/>
    <d v="2022-02-03T00:00:00"/>
    <s v="07:34"/>
    <s v="2/034112"/>
    <d v="2022-02-03T00:00:00"/>
    <s v="07:18"/>
    <s v="2/034110"/>
    <s v="SEMAE 01"/>
    <s v="40"/>
    <s v="40"/>
    <s v="SEMAE 01"/>
    <s v="0"/>
    <s v="6"/>
    <x v="0"/>
    <x v="0"/>
    <s v="AS-759-HW"/>
    <s v="SANS OBJET"/>
    <s v="ST LAMBERT DES LEVEES Bellevue"/>
    <n v="17100"/>
    <n v="13440"/>
    <n v="3660"/>
    <s v="D"/>
    <n v="2"/>
    <s v="CENTRE DE TRI CS"/>
    <s v="POLY-VALOR"/>
    <s v="BOULEVARD DE LA BOUVINERIE"/>
    <s v="49124 SAINT-BARTHELEMY D'ANJOU"/>
    <n v="0"/>
    <n v="5"/>
    <x v="1"/>
    <n v="3.66"/>
    <d v="1899-12-30T00:16:00"/>
    <x v="0"/>
  </r>
  <r>
    <n v="170531"/>
    <d v="2022-02-03T00:00:00"/>
    <s v="08:09"/>
    <s v="0"/>
    <d v="2022-02-03T00:00:00"/>
    <s v="08:09"/>
    <s v="0"/>
    <s v="BT 71"/>
    <s v="75"/>
    <s v="98"/>
    <s v="BT 71"/>
    <s v="34"/>
    <s v="0"/>
    <x v="6"/>
    <x v="22"/>
    <s v="GD 374 FT"/>
    <s v="CDT ARC-EN-CIEL (44)"/>
    <s v="SANS OBJET"/>
    <n v="17800"/>
    <n v="25860"/>
    <n v="8060"/>
    <s v="X"/>
    <n v="2"/>
    <s v="CENTRE DE TRI CS"/>
    <s v="POLY-VALOR"/>
    <s v="BOULEVARD DE LA BOUVINERIE"/>
    <s v="49124 SAINT-BARTHELEMY D'ANJOU"/>
    <n v="0"/>
    <n v="5"/>
    <x v="1"/>
    <n v="8.06"/>
    <d v="1899-12-30T00:00:00"/>
    <x v="2"/>
  </r>
  <r>
    <n v="170533"/>
    <d v="2022-02-03T00:00:00"/>
    <s v="08:40"/>
    <s v="2/034116"/>
    <d v="2022-02-03T00:00:00"/>
    <s v="08:34"/>
    <s v="1/039179"/>
    <s v="ALM R157"/>
    <s v="01"/>
    <s v="20"/>
    <s v="ALM R157"/>
    <s v="0"/>
    <s v="0"/>
    <x v="2"/>
    <x v="14"/>
    <s v="ED-425-YE"/>
    <s v="SANS OBJET"/>
    <s v="SANS OBJET"/>
    <n v="14560"/>
    <n v="11860"/>
    <n v="2700"/>
    <s v="D"/>
    <n v="2"/>
    <s v="CENTRE DE TRI CS"/>
    <s v="POLY-VALOR"/>
    <s v="BOULEVARD DE LA BOUVINERIE"/>
    <s v="49124 SAINT-BARTHELEMY D'ANJOU"/>
    <n v="60050"/>
    <n v="5"/>
    <x v="1"/>
    <n v="2.7"/>
    <d v="1899-12-30T00:06:00"/>
    <x v="1"/>
  </r>
  <r>
    <n v="170534"/>
    <d v="2022-02-03T00:00:00"/>
    <s v="08:42"/>
    <s v="2/034117"/>
    <d v="2022-02-03T00:00:00"/>
    <s v="08:35"/>
    <s v="1/039180"/>
    <s v="ALM 144"/>
    <s v="01"/>
    <s v="20"/>
    <s v="ALM 144"/>
    <s v="0"/>
    <s v="0"/>
    <x v="2"/>
    <x v="14"/>
    <s v="CQ-468-YW"/>
    <s v="SANS OBJET"/>
    <s v="SANS OBJET"/>
    <n v="15500"/>
    <n v="11740"/>
    <n v="3760"/>
    <s v="D"/>
    <n v="2"/>
    <s v="CENTRE DE TRI CS"/>
    <s v="POLY-VALOR"/>
    <s v="BOULEVARD DE LA BOUVINERIE"/>
    <s v="49124 SAINT-BARTHELEMY D'ANJOU"/>
    <n v="89407"/>
    <n v="5"/>
    <x v="1"/>
    <n v="3.76"/>
    <d v="1899-12-30T00:07:00"/>
    <x v="1"/>
  </r>
  <r>
    <n v="170536"/>
    <d v="2022-02-03T00:00:00"/>
    <s v="08:57"/>
    <s v="2/034119"/>
    <d v="2022-02-03T00:00:00"/>
    <s v="08:51"/>
    <s v="1/039182"/>
    <s v="ALM R156"/>
    <s v="01"/>
    <s v="20"/>
    <s v="ALM R156"/>
    <s v="0"/>
    <s v="0"/>
    <x v="2"/>
    <x v="14"/>
    <s v="ED-559-YE"/>
    <s v="SANS OBJET"/>
    <s v="SANS OBJET"/>
    <n v="15960"/>
    <n v="11780"/>
    <n v="4180"/>
    <s v="D"/>
    <n v="2"/>
    <s v="CENTRE DE TRI CS"/>
    <s v="POLY-VALOR"/>
    <s v="BOULEVARD DE LA BOUVINERIE"/>
    <s v="49124 SAINT-BARTHELEMY D'ANJOU"/>
    <n v="60049"/>
    <n v="5"/>
    <x v="1"/>
    <n v="4.18"/>
    <d v="1899-12-30T00:06:00"/>
    <x v="1"/>
  </r>
  <r>
    <n v="170537"/>
    <d v="2022-02-03T00:00:00"/>
    <s v="08:59"/>
    <s v="2/034120"/>
    <d v="2022-02-03T00:00:00"/>
    <s v="08:53"/>
    <s v="1/039184"/>
    <s v="ALM R158"/>
    <s v="01"/>
    <s v="20"/>
    <s v="ALM R158"/>
    <s v="0"/>
    <s v="0"/>
    <x v="2"/>
    <x v="14"/>
    <s v="EQ-672-SD"/>
    <s v="SANS OBJET"/>
    <s v="SANS OBJET"/>
    <n v="15360"/>
    <n v="11600"/>
    <n v="3760"/>
    <s v="D"/>
    <n v="2"/>
    <s v="CENTRE DE TRI CS"/>
    <s v="POLY-VALOR"/>
    <s v="BOULEVARD DE LA BOUVINERIE"/>
    <s v="49124 SAINT-BARTHELEMY D'ANJOU"/>
    <n v="60051"/>
    <n v="5"/>
    <x v="1"/>
    <n v="3.76"/>
    <d v="1899-12-30T00:06:00"/>
    <x v="1"/>
  </r>
  <r>
    <n v="170540"/>
    <d v="2022-02-03T00:00:00"/>
    <s v="09:17"/>
    <s v="2/034122"/>
    <d v="2022-02-03T00:00:00"/>
    <s v="08:27"/>
    <s v="1/039177"/>
    <s v="BT 37"/>
    <s v="75"/>
    <s v="98"/>
    <s v="BT 37"/>
    <s v="34"/>
    <s v="0"/>
    <x v="6"/>
    <x v="22"/>
    <s v="FC-245-XQ"/>
    <s v="CDT ARC-EN-CIEL (44)"/>
    <s v="SANS OBJET"/>
    <n v="18040"/>
    <n v="25800"/>
    <n v="7760"/>
    <s v="D"/>
    <n v="2"/>
    <s v="CENTRE DE TRI CS"/>
    <s v="POLY-VALOR"/>
    <s v="BOULEVARD DE LA BOUVINERIE"/>
    <s v="49124 SAINT-BARTHELEMY D'ANJOU"/>
    <n v="0"/>
    <n v="5"/>
    <x v="1"/>
    <n v="7.76"/>
    <d v="1899-12-30T00:50:00"/>
    <x v="2"/>
  </r>
  <r>
    <n v="170542"/>
    <d v="2022-02-03T00:00:00"/>
    <s v="09:39"/>
    <s v="2/034124"/>
    <d v="2022-02-03T00:00:00"/>
    <s v="09:26"/>
    <s v="1/039185"/>
    <s v="CC BV 10"/>
    <s v="35"/>
    <s v="36"/>
    <s v="CC BV 10"/>
    <s v="0"/>
    <s v="0"/>
    <x v="3"/>
    <x v="5"/>
    <s v="FZ-961-WC"/>
    <s v="SANS OBJET"/>
    <s v="SANS OBJET"/>
    <n v="18700"/>
    <n v="17600"/>
    <n v="1100"/>
    <s v="D"/>
    <n v="2"/>
    <s v="CENTRE DE TRI CS"/>
    <s v="POLY-VALOR"/>
    <s v="BOULEVARD DE LA BOUVINERIE"/>
    <s v="49124 SAINT-BARTHELEMY D'ANJOU"/>
    <n v="0"/>
    <n v="5"/>
    <x v="1"/>
    <n v="1.1000000000000001"/>
    <d v="1899-12-30T00:13:00"/>
    <x v="3"/>
  </r>
  <r>
    <n v="170544"/>
    <d v="2022-02-03T00:00:00"/>
    <s v="10:11"/>
    <s v="2/034126"/>
    <d v="2022-02-03T00:00:00"/>
    <s v="10:04"/>
    <s v="1/039189"/>
    <s v="CC BV 04"/>
    <s v="35"/>
    <s v="35"/>
    <s v="CC BV 04"/>
    <s v="0"/>
    <s v="0"/>
    <x v="3"/>
    <x v="15"/>
    <s v="DF-439-SC"/>
    <s v="SANS OBJET"/>
    <s v="SANS OBJET"/>
    <n v="14560"/>
    <n v="12600"/>
    <n v="1960"/>
    <s v="D"/>
    <n v="2"/>
    <s v="CENTRE DE TRI CS"/>
    <s v="POLY-VALOR"/>
    <s v="BOULEVARD DE LA BOUVINERIE"/>
    <s v="49124 SAINT-BARTHELEMY D'ANJOU"/>
    <n v="0"/>
    <n v="5"/>
    <x v="1"/>
    <n v="1.96"/>
    <d v="1899-12-30T00:07:00"/>
    <x v="1"/>
  </r>
  <r>
    <n v="170545"/>
    <d v="2022-02-03T00:00:00"/>
    <s v="10:12"/>
    <s v="2/034127"/>
    <d v="2022-02-03T00:00:00"/>
    <s v="09:56"/>
    <s v="1/039188"/>
    <s v="SEMAE 04"/>
    <s v="90"/>
    <s v="90"/>
    <s v="SEMAE 04"/>
    <s v="0"/>
    <s v="1"/>
    <x v="4"/>
    <x v="6"/>
    <s v="DE-983-WC"/>
    <s v="SANS OBJET"/>
    <s v="DOUE LA FONTAINE"/>
    <n v="24360"/>
    <n v="17800"/>
    <n v="6560"/>
    <s v="D"/>
    <n v="2"/>
    <s v="CENTRE DE TRI CS"/>
    <s v="POLY-VALOR"/>
    <s v="BOULEVARD DE LA BOUVINERIE"/>
    <s v="49124 SAINT-BARTHELEMY D'ANJOU"/>
    <n v="0"/>
    <n v="5"/>
    <x v="1"/>
    <n v="6.56"/>
    <d v="1899-12-30T00:16:00"/>
    <x v="0"/>
  </r>
  <r>
    <n v="170547"/>
    <d v="2022-02-03T00:00:00"/>
    <s v="10:29"/>
    <s v="2/034129"/>
    <d v="2022-02-03T00:00:00"/>
    <s v="10:24"/>
    <s v="1/039195"/>
    <s v="ALM 144"/>
    <s v="01"/>
    <s v="20"/>
    <s v="ALM 144"/>
    <s v="0"/>
    <s v="0"/>
    <x v="2"/>
    <x v="14"/>
    <s v="CQ-468-YW"/>
    <s v="SANS OBJET"/>
    <s v="SANS OBJET"/>
    <n v="12800"/>
    <n v="11740"/>
    <n v="1060"/>
    <s v="D"/>
    <n v="2"/>
    <s v="CENTRE DE TRI CS"/>
    <s v="POLY-VALOR"/>
    <s v="BOULEVARD DE LA BOUVINERIE"/>
    <s v="49124 SAINT-BARTHELEMY D'ANJOU"/>
    <n v="89407"/>
    <n v="5"/>
    <x v="1"/>
    <n v="1.06"/>
    <d v="1899-12-30T00:05:00"/>
    <x v="1"/>
  </r>
  <r>
    <n v="170548"/>
    <d v="2022-02-03T00:00:00"/>
    <s v="10:30"/>
    <s v="2/034130"/>
    <d v="2022-02-03T00:00:00"/>
    <s v="09:29"/>
    <s v="1/039186"/>
    <s v="LACASSAG2"/>
    <s v="01"/>
    <s v="72"/>
    <s v="LACASSAG2"/>
    <s v="6"/>
    <s v="0"/>
    <x v="2"/>
    <x v="13"/>
    <s v="EC 498 AY"/>
    <s v="CARTONS SMURFIT SAILLAT (87-F)"/>
    <s v="SANS OBJET"/>
    <n v="14580"/>
    <n v="42400"/>
    <n v="27820"/>
    <s v="D"/>
    <n v="2"/>
    <s v="CENTRE DE TRI CS"/>
    <s v="POLY-VALOR"/>
    <s v="BOULEVARD DE LA BOUVINERIE"/>
    <s v="49124 SAINT-BARTHELEMY D'ANJOU"/>
    <n v="0"/>
    <n v="5"/>
    <x v="1"/>
    <n v="27.82"/>
    <d v="1899-12-30T01:01:00"/>
    <x v="2"/>
  </r>
  <r>
    <n v="170549"/>
    <d v="2022-02-03T00:00:00"/>
    <s v="10:37"/>
    <s v="2/034131"/>
    <d v="2022-02-03T00:00:00"/>
    <s v="10:20"/>
    <s v="1/039194"/>
    <s v="VP 4159 PAV ALM"/>
    <s v="01"/>
    <s v="22"/>
    <s v="VP 4159"/>
    <s v="0"/>
    <s v="0"/>
    <x v="2"/>
    <x v="2"/>
    <s v="DZ-919-CF"/>
    <s v="SANS OBJET"/>
    <s v="SANS OBJET"/>
    <n v="19220"/>
    <n v="17760"/>
    <n v="1460"/>
    <s v="D"/>
    <n v="2"/>
    <s v="CENTRE DE TRI CS"/>
    <s v="POLY-VALOR"/>
    <s v="BOULEVARD DE LA BOUVINERIE"/>
    <s v="49124 SAINT-BARTHELEMY D'ANJOU"/>
    <n v="79268"/>
    <n v="5"/>
    <x v="1"/>
    <n v="1.46"/>
    <d v="1899-12-30T00:17:00"/>
    <x v="1"/>
  </r>
  <r>
    <n v="170551"/>
    <d v="2022-02-03T00:00:00"/>
    <s v="10:40"/>
    <s v="2/034133"/>
    <d v="2022-02-03T00:00:00"/>
    <s v="10:33"/>
    <s v="1/039197"/>
    <s v="ALM R171"/>
    <s v="01"/>
    <s v="20"/>
    <s v="ALM R171"/>
    <s v="0"/>
    <s v="0"/>
    <x v="2"/>
    <x v="14"/>
    <s v="FS-792-KB"/>
    <s v="SANS OBJET"/>
    <s v="SANS OBJET"/>
    <n v="14960"/>
    <n v="11580"/>
    <n v="3380"/>
    <s v="D"/>
    <n v="2"/>
    <s v="CENTRE DE TRI CS"/>
    <s v="POLY-VALOR"/>
    <s v="BOULEVARD DE LA BOUVINERIE"/>
    <s v="49124 SAINT-BARTHELEMY D'ANJOU"/>
    <n v="83220"/>
    <n v="5"/>
    <x v="1"/>
    <n v="3.38"/>
    <d v="1899-12-30T00:07:00"/>
    <x v="1"/>
  </r>
  <r>
    <n v="170554"/>
    <d v="2022-02-03T00:00:00"/>
    <s v="10:44"/>
    <s v="2/034136"/>
    <d v="2022-02-03T00:00:00"/>
    <s v="10:35"/>
    <s v="1/039198"/>
    <s v="ALM R156"/>
    <s v="01"/>
    <s v="20"/>
    <s v="ALM R156"/>
    <s v="0"/>
    <s v="0"/>
    <x v="2"/>
    <x v="14"/>
    <s v="ED-559-YE"/>
    <s v="SANS OBJET"/>
    <s v="SANS OBJET"/>
    <n v="12740"/>
    <n v="11780"/>
    <n v="960"/>
    <s v="D"/>
    <n v="2"/>
    <s v="CENTRE DE TRI CS"/>
    <s v="POLY-VALOR"/>
    <s v="BOULEVARD DE LA BOUVINERIE"/>
    <s v="49124 SAINT-BARTHELEMY D'ANJOU"/>
    <n v="60049"/>
    <n v="5"/>
    <x v="1"/>
    <n v="0.96"/>
    <d v="1899-12-30T00:09:00"/>
    <x v="1"/>
  </r>
  <r>
    <n v="170555"/>
    <d v="2022-02-03T00:00:00"/>
    <s v="10:45"/>
    <s v="2/034137"/>
    <d v="2022-02-03T00:00:00"/>
    <s v="10:38"/>
    <s v="1/039201"/>
    <s v="ALM R157"/>
    <s v="01"/>
    <s v="20"/>
    <s v="ALM R157"/>
    <s v="0"/>
    <s v="0"/>
    <x v="2"/>
    <x v="14"/>
    <s v="ED-425-YE"/>
    <s v="SANS OBJET"/>
    <s v="SANS OBJET"/>
    <n v="13220"/>
    <n v="11820"/>
    <n v="1400"/>
    <s v="D"/>
    <n v="2"/>
    <s v="CENTRE DE TRI CS"/>
    <s v="POLY-VALOR"/>
    <s v="BOULEVARD DE LA BOUVINERIE"/>
    <s v="49124 SAINT-BARTHELEMY D'ANJOU"/>
    <n v="60050"/>
    <n v="5"/>
    <x v="1"/>
    <n v="1.4"/>
    <d v="1899-12-30T00:07:00"/>
    <x v="1"/>
  </r>
  <r>
    <n v="170557"/>
    <d v="2022-02-03T00:00:00"/>
    <s v="10:48"/>
    <s v="2/034139"/>
    <d v="2022-02-03T00:00:00"/>
    <s v="10:41"/>
    <s v="1/039203"/>
    <s v="ALM R158"/>
    <s v="01"/>
    <s v="20"/>
    <s v="ALM R158"/>
    <s v="0"/>
    <s v="0"/>
    <x v="2"/>
    <x v="14"/>
    <s v="EQ-672-SD"/>
    <s v="SANS OBJET"/>
    <s v="SANS OBJET"/>
    <n v="12120"/>
    <n v="11500"/>
    <n v="620"/>
    <s v="D"/>
    <n v="2"/>
    <s v="CENTRE DE TRI CS"/>
    <s v="POLY-VALOR"/>
    <s v="BOULEVARD DE LA BOUVINERIE"/>
    <s v="49124 SAINT-BARTHELEMY D'ANJOU"/>
    <n v="60051"/>
    <n v="5"/>
    <x v="1"/>
    <n v="0.62"/>
    <d v="1899-12-30T00:07:00"/>
    <x v="1"/>
  </r>
  <r>
    <n v="170558"/>
    <d v="2022-02-03T00:00:00"/>
    <s v="10:51"/>
    <s v="1/039208"/>
    <d v="2022-02-03T00:00:00"/>
    <s v="08:15"/>
    <s v="2/034114"/>
    <s v="SEMAE 01"/>
    <s v="40"/>
    <s v="85"/>
    <s v="SEMAE 01"/>
    <s v="2"/>
    <s v="0"/>
    <x v="0"/>
    <x v="4"/>
    <s v="AS-759-HW"/>
    <s v="SAVED"/>
    <s v="SANS OBJET"/>
    <n v="37480"/>
    <n v="22280"/>
    <n v="15200"/>
    <s v="D"/>
    <n v="2"/>
    <s v="CENTRE DE TRI CS"/>
    <s v="POLY-VALOR"/>
    <s v="BOULEVARD DE LA BOUVINERIE"/>
    <s v="49124 SAINT-BARTHELEMY D'ANJOU"/>
    <n v="0"/>
    <n v="5"/>
    <x v="1"/>
    <n v="15.2"/>
    <d v="1899-12-30T02:36:00"/>
    <x v="2"/>
  </r>
  <r>
    <n v="170561"/>
    <d v="2022-02-03T00:00:00"/>
    <s v="11:04"/>
    <s v="2/034142"/>
    <d v="2022-02-03T00:00:00"/>
    <s v="10:48"/>
    <s v="1/039206"/>
    <s v="VP 3670 PAV ALM"/>
    <s v="01"/>
    <s v="22"/>
    <s v="VP 3670"/>
    <s v="0"/>
    <s v="0"/>
    <x v="2"/>
    <x v="2"/>
    <s v="FF-921-HW"/>
    <s v="SANS OBJET"/>
    <s v="SANS OBJET"/>
    <n v="20480"/>
    <n v="17740"/>
    <n v="2740"/>
    <s v="D"/>
    <n v="2"/>
    <s v="CENTRE DE TRI CS"/>
    <s v="POLY-VALOR"/>
    <s v="BOULEVARD DE LA BOUVINERIE"/>
    <s v="49124 SAINT-BARTHELEMY D'ANJOU"/>
    <n v="66268"/>
    <n v="5"/>
    <x v="1"/>
    <n v="2.74"/>
    <d v="1899-12-30T00:16:00"/>
    <x v="1"/>
  </r>
  <r>
    <n v="170563"/>
    <d v="2022-02-03T00:00:00"/>
    <s v="11:12"/>
    <s v="2/034144"/>
    <d v="2022-02-03T00:00:00"/>
    <s v="11:03"/>
    <s v="1/039211"/>
    <s v="CC BV 09"/>
    <s v="35"/>
    <s v="35"/>
    <s v="CC BV 09"/>
    <s v="0"/>
    <s v="0"/>
    <x v="3"/>
    <x v="15"/>
    <s v="FX-848-CF"/>
    <s v="SANS OBJET"/>
    <s v="SANS OBJET"/>
    <n v="15640"/>
    <n v="12860"/>
    <n v="2780"/>
    <s v="D"/>
    <n v="2"/>
    <s v="CENTRE DE TRI CS"/>
    <s v="POLY-VALOR"/>
    <s v="BOULEVARD DE LA BOUVINERIE"/>
    <s v="49124 SAINT-BARTHELEMY D'ANJOU"/>
    <n v="0"/>
    <n v="5"/>
    <x v="1"/>
    <n v="2.78"/>
    <d v="1899-12-30T00:09:00"/>
    <x v="1"/>
  </r>
  <r>
    <n v="170565"/>
    <d v="2022-02-03T00:00:00"/>
    <s v="11:15"/>
    <s v="2/034146"/>
    <d v="2022-02-03T00:00:00"/>
    <s v="11:08"/>
    <s v="1/039213"/>
    <s v="SUEZ JM0027"/>
    <s v="01"/>
    <s v="21"/>
    <s v="SUEZJM0027"/>
    <s v="0"/>
    <s v="0"/>
    <x v="2"/>
    <x v="3"/>
    <s v="BF-553-XA"/>
    <s v="SANS OBJET"/>
    <s v="SANS OBJET"/>
    <n v="16940"/>
    <n v="12880"/>
    <n v="4060"/>
    <s v="D"/>
    <n v="2"/>
    <s v="CENTRE DE TRI CS"/>
    <s v="POLY-VALOR"/>
    <s v="BOULEVARD DE LA BOUVINERIE"/>
    <s v="49124 SAINT-BARTHELEMY D'ANJOU"/>
    <n v="64488"/>
    <n v="5"/>
    <x v="1"/>
    <n v="4.0599999999999996"/>
    <d v="1899-12-30T00:07:00"/>
    <x v="1"/>
  </r>
  <r>
    <n v="170567"/>
    <d v="2022-02-03T00:00:00"/>
    <s v="11:21"/>
    <s v="2/034148"/>
    <d v="2022-02-03T00:00:00"/>
    <s v="11:10"/>
    <s v="1/039214"/>
    <s v="CC BV 08"/>
    <s v="35"/>
    <s v="35"/>
    <s v="CC BV 08"/>
    <s v="0"/>
    <s v="0"/>
    <x v="3"/>
    <x v="15"/>
    <s v="FS-047-FH"/>
    <s v="SANS OBJET"/>
    <s v="SANS OBJET"/>
    <n v="19200"/>
    <n v="14060"/>
    <n v="5140"/>
    <s v="D"/>
    <n v="2"/>
    <s v="CENTRE DE TRI CS"/>
    <s v="POLY-VALOR"/>
    <s v="BOULEVARD DE LA BOUVINERIE"/>
    <s v="49124 SAINT-BARTHELEMY D'ANJOU"/>
    <n v="0"/>
    <n v="5"/>
    <x v="1"/>
    <n v="5.14"/>
    <d v="1899-12-30T00:11:00"/>
    <x v="1"/>
  </r>
  <r>
    <n v="170568"/>
    <d v="2022-02-03T00:00:00"/>
    <s v="11:22"/>
    <s v="2/034149"/>
    <d v="2022-02-03T00:00:00"/>
    <s v="11:12"/>
    <s v="1/039217"/>
    <s v="SUEZ NMP520"/>
    <s v="01"/>
    <s v="21"/>
    <s v="SUEZNMP520"/>
    <s v="0"/>
    <s v="0"/>
    <x v="2"/>
    <x v="3"/>
    <s v="CX-610-YK"/>
    <s v="SANS OBJET"/>
    <s v="SANS OBJET"/>
    <n v="13220"/>
    <n v="11800"/>
    <n v="1420"/>
    <s v="D"/>
    <n v="2"/>
    <s v="CENTRE DE TRI CS"/>
    <s v="POLY-VALOR"/>
    <s v="BOULEVARD DE LA BOUVINERIE"/>
    <s v="49124 SAINT-BARTHELEMY D'ANJOU"/>
    <n v="83621"/>
    <n v="5"/>
    <x v="1"/>
    <n v="1.42"/>
    <d v="1899-12-30T00:10:00"/>
    <x v="1"/>
  </r>
  <r>
    <n v="170569"/>
    <d v="2022-02-03T00:00:00"/>
    <s v="11:23"/>
    <s v="2/034150"/>
    <d v="2022-02-03T00:00:00"/>
    <s v="10:50"/>
    <s v="1/039207"/>
    <s v="AT METIER"/>
    <s v="01"/>
    <s v="20"/>
    <s v="AT METIER"/>
    <s v="0"/>
    <s v="0"/>
    <x v="2"/>
    <x v="14"/>
    <s v="EL-091-LA"/>
    <s v="SANS OBJET"/>
    <s v="SANS OBJET"/>
    <n v="2960"/>
    <n v="2620"/>
    <n v="340"/>
    <s v="D"/>
    <n v="2"/>
    <s v="CENTRE DE TRI CS"/>
    <s v="POLY-VALOR"/>
    <s v="BOULEVARD DE LA BOUVINERIE"/>
    <s v="49124 SAINT-BARTHELEMY D'ANJOU"/>
    <n v="64489"/>
    <n v="5"/>
    <x v="1"/>
    <n v="0.34"/>
    <d v="1899-12-30T00:33:00"/>
    <x v="1"/>
  </r>
  <r>
    <n v="170570"/>
    <d v="2022-02-03T00:00:00"/>
    <s v="11:28"/>
    <s v="2/034151"/>
    <d v="2022-02-03T00:00:00"/>
    <s v="11:16"/>
    <s v="1/039218"/>
    <s v="ALM 136"/>
    <s v="01"/>
    <s v="20"/>
    <s v="ALM 136"/>
    <s v="0"/>
    <s v="0"/>
    <x v="2"/>
    <x v="14"/>
    <s v="AC-088-MZ"/>
    <s v="SANS OBJET"/>
    <s v="SANS OBJET"/>
    <n v="19700"/>
    <n v="14700"/>
    <n v="5000"/>
    <s v="D"/>
    <n v="2"/>
    <s v="CENTRE DE TRI CS"/>
    <s v="POLY-VALOR"/>
    <s v="BOULEVARD DE LA BOUVINERIE"/>
    <s v="49124 SAINT-BARTHELEMY D'ANJOU"/>
    <n v="78868"/>
    <n v="5"/>
    <x v="1"/>
    <n v="5"/>
    <d v="1899-12-30T00:12:00"/>
    <x v="1"/>
  </r>
  <r>
    <n v="170572"/>
    <d v="2022-02-03T00:00:00"/>
    <s v="11:34"/>
    <s v="2/034153"/>
    <d v="2022-02-03T00:00:00"/>
    <s v="11:10"/>
    <s v="1/039215"/>
    <s v="VP 3217 PAV ALM"/>
    <s v="01"/>
    <s v="22"/>
    <s v="VP 3217"/>
    <s v="0"/>
    <s v="0"/>
    <x v="2"/>
    <x v="2"/>
    <s v="FM-486-CX"/>
    <s v="SANS OBJET"/>
    <s v="SANS OBJET"/>
    <n v="20220"/>
    <n v="18440"/>
    <n v="1780"/>
    <s v="D"/>
    <n v="2"/>
    <s v="CENTRE DE TRI CS"/>
    <s v="POLY-VALOR"/>
    <s v="BOULEVARD DE LA BOUVINERIE"/>
    <s v="49124 SAINT-BARTHELEMY D'ANJOU"/>
    <n v="73517"/>
    <n v="5"/>
    <x v="1"/>
    <n v="1.78"/>
    <d v="1899-12-30T00:24:00"/>
    <x v="1"/>
  </r>
  <r>
    <n v="170574"/>
    <d v="2022-02-03T00:00:00"/>
    <s v="11:49"/>
    <s v="2/034155"/>
    <d v="2022-02-03T00:00:00"/>
    <s v="11:41"/>
    <s v="1/039221"/>
    <s v="SUEZ JML020"/>
    <s v="01"/>
    <s v="21"/>
    <s v="SUEZJML020"/>
    <s v="0"/>
    <s v="0"/>
    <x v="2"/>
    <x v="3"/>
    <s v="EJ-894-PB"/>
    <s v="SANS OBJET"/>
    <s v="SANS OBJET"/>
    <n v="18480"/>
    <n v="14860"/>
    <n v="3620"/>
    <s v="D"/>
    <n v="2"/>
    <s v="CENTRE DE TRI CS"/>
    <s v="POLY-VALOR"/>
    <s v="BOULEVARD DE LA BOUVINERIE"/>
    <s v="49124 SAINT-BARTHELEMY D'ANJOU"/>
    <n v="83627"/>
    <n v="5"/>
    <x v="1"/>
    <n v="3.62"/>
    <d v="1899-12-30T00:08:00"/>
    <x v="1"/>
  </r>
  <r>
    <n v="170575"/>
    <d v="2022-02-03T00:00:00"/>
    <s v="11:53"/>
    <s v="2/034156"/>
    <d v="2022-02-03T00:00:00"/>
    <s v="11:37"/>
    <s v="1/039220"/>
    <s v="VP 3084 PAV ALM"/>
    <s v="01"/>
    <s v="22"/>
    <s v="VP 3084"/>
    <s v="0"/>
    <s v="0"/>
    <x v="2"/>
    <x v="2"/>
    <s v="FM-010-CX"/>
    <s v="SANS OBJET"/>
    <s v="SANS OBJET"/>
    <n v="20060"/>
    <n v="17980"/>
    <n v="2080"/>
    <s v="D"/>
    <n v="2"/>
    <s v="CENTRE DE TRI CS"/>
    <s v="POLY-VALOR"/>
    <s v="BOULEVARD DE LA BOUVINERIE"/>
    <s v="49124 SAINT-BARTHELEMY D'ANJOU"/>
    <n v="95029"/>
    <n v="5"/>
    <x v="1"/>
    <n v="2.08"/>
    <d v="1899-12-30T00:16:00"/>
    <x v="1"/>
  </r>
  <r>
    <n v="170576"/>
    <d v="2022-02-03T00:00:00"/>
    <s v="11:56"/>
    <s v="2/034157"/>
    <d v="2022-02-03T00:00:00"/>
    <s v="10:19"/>
    <s v="1/039193"/>
    <s v="MAUFFREY9"/>
    <s v="90"/>
    <s v="70"/>
    <s v="MAUFFREY9"/>
    <s v="4"/>
    <s v="0"/>
    <x v="4"/>
    <x v="7"/>
    <s v="DB 264 QL"/>
    <s v="1.11 - NORSKE GOLBEY (F)"/>
    <s v="SANS OBJET"/>
    <n v="14900"/>
    <n v="43180"/>
    <n v="28280"/>
    <s v="D"/>
    <n v="2"/>
    <s v="CENTRE DE TRI CS"/>
    <s v="POLY-VALOR"/>
    <s v="BOULEVARD DE LA BOUVINERIE"/>
    <s v="49124 SAINT-BARTHELEMY D'ANJOU"/>
    <n v="0"/>
    <n v="5"/>
    <x v="1"/>
    <n v="28.28"/>
    <d v="1899-12-30T01:37:00"/>
    <x v="2"/>
  </r>
  <r>
    <n v="170578"/>
    <d v="2022-02-03T00:00:00"/>
    <s v="12:15"/>
    <s v="2/034160"/>
    <d v="2022-02-03T00:00:00"/>
    <s v="12:06"/>
    <s v="1/039223"/>
    <s v="CC BV 03"/>
    <s v="35"/>
    <s v="35"/>
    <s v="CC BV 03"/>
    <s v="0"/>
    <s v="0"/>
    <x v="3"/>
    <x v="15"/>
    <s v="CG-284-KA"/>
    <s v="SANS OBJET"/>
    <s v="SANS OBJET"/>
    <n v="19780"/>
    <n v="14480"/>
    <n v="5300"/>
    <s v="D"/>
    <n v="2"/>
    <s v="CENTRE DE TRI CS"/>
    <s v="POLY-VALOR"/>
    <s v="BOULEVARD DE LA BOUVINERIE"/>
    <s v="49124 SAINT-BARTHELEMY D'ANJOU"/>
    <n v="0"/>
    <n v="5"/>
    <x v="1"/>
    <n v="5.3"/>
    <d v="1899-12-30T00:09:00"/>
    <x v="1"/>
  </r>
  <r>
    <n v="170585"/>
    <d v="2022-02-03T00:00:00"/>
    <s v="13:10"/>
    <s v="2/034162"/>
    <d v="2022-02-03T00:00:00"/>
    <s v="12:57"/>
    <s v="1/039225"/>
    <s v="CC BV 06"/>
    <s v="35"/>
    <s v="35"/>
    <s v="CC BV 06"/>
    <s v="0"/>
    <s v="0"/>
    <x v="3"/>
    <x v="15"/>
    <s v="FL-015-TP"/>
    <s v="SANS OBJET"/>
    <s v="SANS OBJET"/>
    <n v="21260"/>
    <n v="14840"/>
    <n v="6420"/>
    <s v="D"/>
    <n v="2"/>
    <s v="CENTRE DE TRI CS"/>
    <s v="POLY-VALOR"/>
    <s v="BOULEVARD DE LA BOUVINERIE"/>
    <s v="49124 SAINT-BARTHELEMY D'ANJOU"/>
    <n v="0"/>
    <n v="5"/>
    <x v="1"/>
    <n v="6.42"/>
    <d v="1899-12-30T00:13:00"/>
    <x v="1"/>
  </r>
  <r>
    <n v="170587"/>
    <d v="2022-02-03T00:00:00"/>
    <s v="13:45"/>
    <s v="2/034163"/>
    <d v="2022-02-03T00:00:00"/>
    <s v="13:27"/>
    <s v="1/039226"/>
    <s v="SEMAE 04"/>
    <s v="40"/>
    <s v="40"/>
    <s v="SEMAE 04"/>
    <s v="0"/>
    <s v="6"/>
    <x v="0"/>
    <x v="0"/>
    <s v="DE-983-WC"/>
    <s v="SANS OBJET"/>
    <s v="ST LAMBERT DES LEVEES Bellevue"/>
    <n v="30440"/>
    <n v="17760"/>
    <n v="12680"/>
    <s v="D"/>
    <n v="2"/>
    <s v="CENTRE DE TRI CS"/>
    <s v="POLY-VALOR"/>
    <s v="BOULEVARD DE LA BOUVINERIE"/>
    <s v="49124 SAINT-BARTHELEMY D'ANJOU"/>
    <n v="0"/>
    <n v="5"/>
    <x v="1"/>
    <n v="12.68"/>
    <d v="1899-12-30T00:18:00"/>
    <x v="0"/>
  </r>
  <r>
    <n v="170589"/>
    <d v="2022-02-03T00:00:00"/>
    <s v="14:20"/>
    <s v="2/034165"/>
    <d v="2022-02-03T00:00:00"/>
    <s v="13:53"/>
    <s v="1/039228"/>
    <s v="SEMAE 2"/>
    <s v="40"/>
    <s v="40"/>
    <s v="SEMAE 02"/>
    <s v="0"/>
    <s v="1"/>
    <x v="0"/>
    <x v="0"/>
    <s v="CH-700-RD"/>
    <s v="SANS OBJET"/>
    <s v="DOUE LA FONTAINE"/>
    <n v="23980"/>
    <n v="17960"/>
    <n v="6020"/>
    <s v="D"/>
    <n v="2"/>
    <s v="CENTRE DE TRI CS"/>
    <s v="POLY-VALOR"/>
    <s v="BOULEVARD DE LA BOUVINERIE"/>
    <s v="49124 SAINT-BARTHELEMY D'ANJOU"/>
    <n v="0"/>
    <n v="5"/>
    <x v="1"/>
    <n v="6.02"/>
    <d v="1899-12-30T00:27:00"/>
    <x v="0"/>
  </r>
  <r>
    <n v="170592"/>
    <d v="2022-02-03T00:00:00"/>
    <s v="14:44"/>
    <s v="1/039234"/>
    <d v="2022-02-03T00:00:00"/>
    <s v="12:08"/>
    <s v="2/034158"/>
    <s v="SEMAE 01"/>
    <s v="40"/>
    <s v="85"/>
    <s v="SEMAE 01"/>
    <s v="2"/>
    <s v="0"/>
    <x v="0"/>
    <x v="4"/>
    <s v="AS-759-HW"/>
    <s v="SAVED"/>
    <s v="SANS OBJET"/>
    <n v="39300"/>
    <n v="22220"/>
    <n v="17080"/>
    <s v="D"/>
    <n v="2"/>
    <s v="CENTRE DE TRI CS"/>
    <s v="POLY-VALOR"/>
    <s v="BOULEVARD DE LA BOUVINERIE"/>
    <s v="49124 SAINT-BARTHELEMY D'ANJOU"/>
    <n v="0"/>
    <n v="5"/>
    <x v="1"/>
    <n v="17.079999999999998"/>
    <d v="1899-12-30T02:36:00"/>
    <x v="2"/>
  </r>
  <r>
    <n v="170593"/>
    <d v="2022-02-03T00:00:00"/>
    <s v="14:55"/>
    <s v="2/034168"/>
    <d v="2022-02-03T00:00:00"/>
    <s v="14:32"/>
    <s v="1/039232"/>
    <s v="VP 4159 PAV ALM"/>
    <s v="01"/>
    <s v="22"/>
    <s v="VP 4159"/>
    <s v="0"/>
    <s v="0"/>
    <x v="2"/>
    <x v="2"/>
    <s v="DZ-919-CF"/>
    <s v="SANS OBJET"/>
    <s v="SANS OBJET"/>
    <n v="19260"/>
    <n v="17740"/>
    <n v="1520"/>
    <s v="D"/>
    <n v="2"/>
    <s v="CENTRE DE TRI CS"/>
    <s v="POLY-VALOR"/>
    <s v="BOULEVARD DE LA BOUVINERIE"/>
    <s v="49124 SAINT-BARTHELEMY D'ANJOU"/>
    <n v="79268"/>
    <n v="5"/>
    <x v="1"/>
    <n v="1.52"/>
    <d v="1899-12-30T00:23:00"/>
    <x v="1"/>
  </r>
  <r>
    <n v="170595"/>
    <d v="2022-02-03T00:00:00"/>
    <s v="15:22"/>
    <s v="2/034170"/>
    <d v="2022-02-03T00:00:00"/>
    <s v="15:08"/>
    <s v="1/039236"/>
    <s v="VP 3670 PAV ALM"/>
    <s v="01"/>
    <s v="22"/>
    <s v="VP 3670"/>
    <s v="0"/>
    <s v="0"/>
    <x v="2"/>
    <x v="2"/>
    <s v="FF-921-HW"/>
    <s v="SANS OBJET"/>
    <s v="SANS OBJET"/>
    <n v="19200"/>
    <n v="17720"/>
    <n v="1480"/>
    <s v="D"/>
    <n v="2"/>
    <s v="CENTRE DE TRI CS"/>
    <s v="POLY-VALOR"/>
    <s v="BOULEVARD DE LA BOUVINERIE"/>
    <s v="49124 SAINT-BARTHELEMY D'ANJOU"/>
    <n v="66268"/>
    <n v="5"/>
    <x v="1"/>
    <n v="1.48"/>
    <d v="1899-12-30T00:14:00"/>
    <x v="1"/>
  </r>
  <r>
    <n v="170596"/>
    <d v="2022-02-03T00:00:00"/>
    <s v="15:31"/>
    <s v="2/034171"/>
    <d v="2022-02-03T00:00:00"/>
    <s v="14:16"/>
    <s v="1/039229"/>
    <s v="MAUFFREY17"/>
    <s v="01"/>
    <s v="70"/>
    <s v="MAUFFREY17"/>
    <s v="4"/>
    <s v="0"/>
    <x v="2"/>
    <x v="7"/>
    <s v="DB 544 QL"/>
    <s v="1.11 - NORSKE GOLBEY (F)"/>
    <s v="SANS OBJET"/>
    <n v="14700"/>
    <n v="41240"/>
    <n v="26540"/>
    <s v="D"/>
    <n v="2"/>
    <s v="CENTRE DE TRI CS"/>
    <s v="POLY-VALOR"/>
    <s v="BOULEVARD DE LA BOUVINERIE"/>
    <s v="49124 SAINT-BARTHELEMY D'ANJOU"/>
    <n v="0"/>
    <n v="5"/>
    <x v="1"/>
    <n v="26.54"/>
    <d v="1899-12-30T01:15:00"/>
    <x v="2"/>
  </r>
  <r>
    <n v="170600"/>
    <d v="2022-02-03T00:00:00"/>
    <s v="15:59"/>
    <s v="2/034175"/>
    <d v="2022-02-03T00:00:00"/>
    <s v="15:40"/>
    <s v="1/039238"/>
    <s v="VP19007 PAV ALM"/>
    <s v="01"/>
    <s v="22"/>
    <s v="VP 19007"/>
    <s v="0"/>
    <s v="0"/>
    <x v="2"/>
    <x v="2"/>
    <s v="EJ-252-BY"/>
    <s v="SANS OBJET"/>
    <s v="SANS OBJET"/>
    <n v="20780"/>
    <n v="16960"/>
    <n v="3820"/>
    <s v="D"/>
    <n v="2"/>
    <s v="CENTRE DE TRI CS"/>
    <s v="POLY-VALOR"/>
    <s v="BOULEVARD DE LA BOUVINERIE"/>
    <s v="49124 SAINT-BARTHELEMY D'ANJOU"/>
    <n v="70062"/>
    <n v="5"/>
    <x v="1"/>
    <n v="3.82"/>
    <d v="1899-12-30T00:19:00"/>
    <x v="1"/>
  </r>
  <r>
    <n v="170601"/>
    <d v="2022-02-03T00:00:00"/>
    <s v="16:08"/>
    <s v="2/034176"/>
    <d v="2022-02-03T00:00:00"/>
    <s v="15:59"/>
    <s v="1/039241"/>
    <s v="ALM R171"/>
    <s v="01"/>
    <s v="20"/>
    <s v="ALM R171"/>
    <s v="0"/>
    <s v="0"/>
    <x v="2"/>
    <x v="14"/>
    <s v="FS-792-KB"/>
    <s v="SANS OBJET"/>
    <s v="SANS OBJET"/>
    <n v="14560"/>
    <n v="11440"/>
    <n v="3120"/>
    <s v="D"/>
    <n v="2"/>
    <s v="CENTRE DE TRI CS"/>
    <s v="POLY-VALOR"/>
    <s v="BOULEVARD DE LA BOUVINERIE"/>
    <s v="49124 SAINT-BARTHELEMY D'ANJOU"/>
    <n v="83220"/>
    <n v="5"/>
    <x v="1"/>
    <n v="3.12"/>
    <d v="1899-12-30T00:09:00"/>
    <x v="1"/>
  </r>
  <r>
    <n v="170602"/>
    <d v="2022-02-03T00:00:00"/>
    <s v="16:24"/>
    <s v="2/034177"/>
    <d v="2022-02-03T00:00:00"/>
    <s v="16:16"/>
    <s v="1/039242"/>
    <s v="ALM R159"/>
    <s v="01"/>
    <s v="20"/>
    <s v="ALM R159"/>
    <s v="0"/>
    <s v="0"/>
    <x v="2"/>
    <x v="14"/>
    <s v="ER-567-BS"/>
    <s v="SANS OBJET"/>
    <s v="SANS OBJET"/>
    <n v="15200"/>
    <n v="11560"/>
    <n v="3640"/>
    <s v="D"/>
    <n v="2"/>
    <s v="CENTRE DE TRI CS"/>
    <s v="POLY-VALOR"/>
    <s v="BOULEVARD DE LA BOUVINERIE"/>
    <s v="49124 SAINT-BARTHELEMY D'ANJOU"/>
    <n v="60052"/>
    <n v="5"/>
    <x v="1"/>
    <n v="3.64"/>
    <d v="1899-12-30T00:08:00"/>
    <x v="1"/>
  </r>
  <r>
    <n v="170603"/>
    <d v="2022-02-03T00:00:00"/>
    <s v="16:28"/>
    <s v="2/034178"/>
    <d v="2022-02-03T00:00:00"/>
    <s v="16:20"/>
    <s v="1/039243"/>
    <s v="ALM R150"/>
    <s v="01"/>
    <s v="20"/>
    <s v="ALM R150"/>
    <s v="0"/>
    <s v="0"/>
    <x v="2"/>
    <x v="14"/>
    <s v="DX-274-PY"/>
    <s v="SANS OBJET"/>
    <s v="SANS OBJET"/>
    <n v="14700"/>
    <n v="11460"/>
    <n v="3240"/>
    <s v="D"/>
    <n v="2"/>
    <s v="CENTRE DE TRI CS"/>
    <s v="POLY-VALOR"/>
    <s v="BOULEVARD DE LA BOUVINERIE"/>
    <s v="49124 SAINT-BARTHELEMY D'ANJOU"/>
    <n v="89412"/>
    <n v="5"/>
    <x v="1"/>
    <n v="3.24"/>
    <d v="1899-12-30T00:08:00"/>
    <x v="1"/>
  </r>
  <r>
    <n v="170604"/>
    <d v="2022-02-03T00:00:00"/>
    <s v="16:54"/>
    <s v="2/034179"/>
    <d v="2022-02-03T00:00:00"/>
    <s v="16:39"/>
    <s v="1/039244"/>
    <s v="VP 3084 PAV ALM"/>
    <s v="01"/>
    <s v="22"/>
    <s v="VP 3084"/>
    <s v="0"/>
    <s v="0"/>
    <x v="2"/>
    <x v="2"/>
    <s v="FM-010-CX"/>
    <s v="SANS OBJET"/>
    <s v="SANS OBJET"/>
    <n v="18900"/>
    <n v="17940"/>
    <n v="960"/>
    <s v="D"/>
    <n v="2"/>
    <s v="CENTRE DE TRI CS"/>
    <s v="POLY-VALOR"/>
    <s v="BOULEVARD DE LA BOUVINERIE"/>
    <s v="49124 SAINT-BARTHELEMY D'ANJOU"/>
    <n v="95029"/>
    <n v="5"/>
    <x v="1"/>
    <n v="0.96"/>
    <d v="1899-12-30T00:15:00"/>
    <x v="1"/>
  </r>
  <r>
    <n v="170606"/>
    <d v="2022-02-03T00:00:00"/>
    <s v="17:33"/>
    <s v="2/034181"/>
    <d v="2022-02-03T00:00:00"/>
    <s v="17:22"/>
    <s v="1/039246"/>
    <s v="SUEZ JML024"/>
    <s v="01"/>
    <s v="21"/>
    <s v="SUEZJML024"/>
    <s v="0"/>
    <s v="0"/>
    <x v="2"/>
    <x v="3"/>
    <s v="EL-322-KS"/>
    <s v="SANS OBJET"/>
    <s v="SANS OBJET"/>
    <n v="16900"/>
    <n v="14960"/>
    <n v="1940"/>
    <s v="D"/>
    <n v="2"/>
    <s v="CENTRE DE TRI CS"/>
    <s v="POLY-VALOR"/>
    <s v="BOULEVARD DE LA BOUVINERIE"/>
    <s v="49124 SAINT-BARTHELEMY D'ANJOU"/>
    <n v="83625"/>
    <n v="5"/>
    <x v="1"/>
    <n v="1.94"/>
    <d v="1899-12-30T00:11:00"/>
    <x v="1"/>
  </r>
  <r>
    <n v="170612"/>
    <d v="2022-02-03T00:00:00"/>
    <s v="17:56"/>
    <s v="2/034187"/>
    <d v="2022-02-03T00:00:00"/>
    <s v="17:48"/>
    <s v="1/039251"/>
    <s v="SUEZ JM0027"/>
    <s v="01"/>
    <s v="21"/>
    <s v="SUEZJM0027"/>
    <s v="0"/>
    <s v="0"/>
    <x v="2"/>
    <x v="3"/>
    <s v="BF-553-XA"/>
    <s v="SANS OBJET"/>
    <s v="SANS OBJET"/>
    <n v="16580"/>
    <n v="12780"/>
    <n v="3800"/>
    <s v="D"/>
    <n v="2"/>
    <s v="CENTRE DE TRI CS"/>
    <s v="POLY-VALOR"/>
    <s v="BOULEVARD DE LA BOUVINERIE"/>
    <s v="49124 SAINT-BARTHELEMY D'ANJOU"/>
    <n v="64488"/>
    <n v="5"/>
    <x v="1"/>
    <n v="3.8"/>
    <d v="1899-12-30T00:08:00"/>
    <x v="1"/>
  </r>
  <r>
    <n v="170614"/>
    <d v="2022-02-03T00:00:00"/>
    <s v="18:02"/>
    <s v="2/034189"/>
    <d v="2022-02-03T00:00:00"/>
    <s v="17:53"/>
    <s v="1/039252"/>
    <s v="ALM R163"/>
    <s v="01"/>
    <s v="20"/>
    <s v="ALM R163"/>
    <s v="0"/>
    <s v="0"/>
    <x v="2"/>
    <x v="14"/>
    <s v="EP-050-YS"/>
    <s v="SANS OBJET"/>
    <s v="SANS OBJET"/>
    <n v="17000"/>
    <n v="14520"/>
    <n v="2480"/>
    <s v="D"/>
    <n v="2"/>
    <s v="CENTRE DE TRI CS"/>
    <s v="POLY-VALOR"/>
    <s v="BOULEVARD DE LA BOUVINERIE"/>
    <s v="49124 SAINT-BARTHELEMY D'ANJOU"/>
    <n v="60056"/>
    <n v="5"/>
    <x v="1"/>
    <n v="2.48"/>
    <d v="1899-12-30T00:09:00"/>
    <x v="1"/>
  </r>
  <r>
    <n v="170616"/>
    <d v="2022-02-03T00:00:00"/>
    <s v="18:11"/>
    <s v="2/034191"/>
    <d v="2022-02-03T00:00:00"/>
    <s v="18:03"/>
    <s v="1/039254"/>
    <s v="ALM R165"/>
    <s v="01"/>
    <s v="20"/>
    <s v="ALM R165"/>
    <s v="0"/>
    <s v="0"/>
    <x v="2"/>
    <x v="14"/>
    <s v="EJ-046-YY"/>
    <s v="SANS OBJET"/>
    <s v="SANS OBJET"/>
    <n v="19100"/>
    <n v="14560"/>
    <n v="4540"/>
    <s v="D"/>
    <n v="2"/>
    <s v="CENTRE DE TRI CS"/>
    <s v="POLY-VALOR"/>
    <s v="BOULEVARD DE LA BOUVINERIE"/>
    <s v="49124 SAINT-BARTHELEMY D'ANJOU"/>
    <n v="83223"/>
    <n v="5"/>
    <x v="1"/>
    <n v="4.54"/>
    <d v="1899-12-30T00:08:00"/>
    <x v="1"/>
  </r>
  <r>
    <n v="170617"/>
    <d v="2022-02-03T00:00:00"/>
    <s v="18:18"/>
    <s v="2/034192"/>
    <d v="2022-02-03T00:00:00"/>
    <s v="18:08"/>
    <s v="1/039255"/>
    <s v="ALM R162"/>
    <s v="01"/>
    <s v="20"/>
    <s v="ALM R162"/>
    <s v="0"/>
    <s v="0"/>
    <x v="2"/>
    <x v="14"/>
    <s v="EN-890-FL"/>
    <s v="SANS OBJET"/>
    <s v="SANS OBJET"/>
    <n v="16580"/>
    <n v="14580"/>
    <n v="2000"/>
    <s v="D"/>
    <n v="2"/>
    <s v="CENTRE DE TRI CS"/>
    <s v="POLY-VALOR"/>
    <s v="BOULEVARD DE LA BOUVINERIE"/>
    <s v="49124 SAINT-BARTHELEMY D'ANJOU"/>
    <n v="60055"/>
    <n v="5"/>
    <x v="1"/>
    <n v="2"/>
    <d v="1899-12-30T00:10:00"/>
    <x v="1"/>
  </r>
  <r>
    <n v="170619"/>
    <d v="2022-02-03T00:00:00"/>
    <s v="18:43"/>
    <s v="2/034194"/>
    <d v="2022-02-03T00:00:00"/>
    <s v="18:34"/>
    <s v="1/039257"/>
    <s v="ALM R171"/>
    <s v="01"/>
    <s v="20"/>
    <s v="ALM R171"/>
    <s v="0"/>
    <s v="0"/>
    <x v="2"/>
    <x v="14"/>
    <s v="FS-792-KB"/>
    <s v="SANS OBJET"/>
    <s v="SANS OBJET"/>
    <n v="13380"/>
    <n v="11420"/>
    <n v="1960"/>
    <s v="D"/>
    <n v="2"/>
    <s v="CENTRE DE TRI CS"/>
    <s v="POLY-VALOR"/>
    <s v="BOULEVARD DE LA BOUVINERIE"/>
    <s v="49124 SAINT-BARTHELEMY D'ANJOU"/>
    <n v="83220"/>
    <n v="5"/>
    <x v="1"/>
    <n v="1.96"/>
    <d v="1899-12-30T00:09:00"/>
    <x v="1"/>
  </r>
  <r>
    <n v="170620"/>
    <d v="2022-02-03T00:00:00"/>
    <s v="18:56"/>
    <s v="2/034195"/>
    <d v="2022-02-03T00:00:00"/>
    <s v="18:49"/>
    <s v="1/039258"/>
    <s v="ALM R159"/>
    <s v="01"/>
    <s v="20"/>
    <s v="ALM R159"/>
    <s v="0"/>
    <s v="0"/>
    <x v="2"/>
    <x v="14"/>
    <s v="ER-567-BS"/>
    <s v="SANS OBJET"/>
    <s v="SANS OBJET"/>
    <n v="13020"/>
    <n v="11400"/>
    <n v="1620"/>
    <s v="D"/>
    <n v="2"/>
    <s v="CENTRE DE TRI CS"/>
    <s v="POLY-VALOR"/>
    <s v="BOULEVARD DE LA BOUVINERIE"/>
    <s v="49124 SAINT-BARTHELEMY D'ANJOU"/>
    <n v="60052"/>
    <n v="5"/>
    <x v="1"/>
    <n v="1.62"/>
    <d v="1899-12-30T00:07:00"/>
    <x v="1"/>
  </r>
  <r>
    <n v="170621"/>
    <d v="2022-02-03T00:00:00"/>
    <s v="19:01"/>
    <s v="2/034196"/>
    <d v="2022-02-03T00:00:00"/>
    <s v="18:52"/>
    <s v="1/039259"/>
    <s v="ALM R174"/>
    <s v="01"/>
    <s v="20"/>
    <s v="ALM R174"/>
    <s v="0"/>
    <s v="0"/>
    <x v="2"/>
    <x v="14"/>
    <s v="FR-950-FH"/>
    <s v="SANS OBJET"/>
    <s v="SANS OBJET"/>
    <n v="19900"/>
    <n v="14700"/>
    <n v="5200"/>
    <s v="D"/>
    <n v="2"/>
    <s v="CENTRE DE TRI CS"/>
    <s v="POLY-VALOR"/>
    <s v="BOULEVARD DE LA BOUVINERIE"/>
    <s v="49124 SAINT-BARTHELEMY D'ANJOU"/>
    <n v="83217"/>
    <n v="5"/>
    <x v="1"/>
    <n v="5.2"/>
    <d v="1899-12-30T00:09:00"/>
    <x v="1"/>
  </r>
  <r>
    <n v="170622"/>
    <d v="2022-02-03T00:00:00"/>
    <s v="19:04"/>
    <s v="2/034197"/>
    <d v="2022-02-03T00:00:00"/>
    <s v="18:53"/>
    <s v="1/039260"/>
    <s v="ALM R150"/>
    <s v="01"/>
    <s v="20"/>
    <s v="ALM R150"/>
    <s v="0"/>
    <s v="0"/>
    <x v="2"/>
    <x v="14"/>
    <s v="DX-274-PY"/>
    <s v="SANS OBJET"/>
    <s v="SANS OBJET"/>
    <n v="13280"/>
    <n v="11440"/>
    <n v="1840"/>
    <s v="D"/>
    <n v="2"/>
    <s v="CENTRE DE TRI CS"/>
    <s v="POLY-VALOR"/>
    <s v="BOULEVARD DE LA BOUVINERIE"/>
    <s v="49124 SAINT-BARTHELEMY D'ANJOU"/>
    <n v="89412"/>
    <n v="5"/>
    <x v="1"/>
    <n v="1.84"/>
    <d v="1899-12-30T00:11:00"/>
    <x v="1"/>
  </r>
  <r>
    <n v="170627"/>
    <d v="2022-02-04T00:00:00"/>
    <s v="08:10"/>
    <s v="2/034202"/>
    <d v="2022-02-04T00:00:00"/>
    <s v="06:47"/>
    <s v="1/039263"/>
    <s v="BT 37"/>
    <s v="75"/>
    <s v="98"/>
    <s v="BT 37"/>
    <s v="34"/>
    <s v="0"/>
    <x v="6"/>
    <x v="22"/>
    <s v="FC-245-XQ"/>
    <s v="CDT ARC-EN-CIEL (44)"/>
    <s v="SANS OBJET"/>
    <n v="18180"/>
    <n v="25740"/>
    <n v="7560"/>
    <s v="D"/>
    <n v="2"/>
    <s v="CENTRE DE TRI CS"/>
    <s v="POLY-VALOR"/>
    <s v="BOULEVARD DE LA BOUVINERIE"/>
    <s v="49124 SAINT-BARTHELEMY D'ANJOU"/>
    <n v="0"/>
    <n v="5"/>
    <x v="1"/>
    <n v="7.56"/>
    <d v="1899-12-30T01:23:00"/>
    <x v="2"/>
  </r>
  <r>
    <n v="170633"/>
    <d v="2022-02-04T00:00:00"/>
    <s v="09:15"/>
    <s v="2/034209"/>
    <d v="2022-02-04T00:00:00"/>
    <s v="08:09"/>
    <s v="1/039267"/>
    <s v="BT 72"/>
    <s v="75"/>
    <s v="98"/>
    <s v="BT 72"/>
    <s v="34"/>
    <s v="0"/>
    <x v="6"/>
    <x v="22"/>
    <s v="GE 933 CN"/>
    <s v="CDT ARC-EN-CIEL (44)"/>
    <s v="SANS OBJET"/>
    <n v="17700"/>
    <n v="24740"/>
    <n v="7040"/>
    <s v="D"/>
    <n v="2"/>
    <s v="CENTRE DE TRI CS"/>
    <s v="POLY-VALOR"/>
    <s v="BOULEVARD DE LA BOUVINERIE"/>
    <s v="49124 SAINT-BARTHELEMY D'ANJOU"/>
    <n v="0"/>
    <n v="5"/>
    <x v="1"/>
    <n v="7.04"/>
    <d v="1899-12-30T01:06:00"/>
    <x v="2"/>
  </r>
  <r>
    <n v="170640"/>
    <d v="2022-02-04T00:00:00"/>
    <s v="10:14"/>
    <s v="2/034215"/>
    <d v="2022-02-04T00:00:00"/>
    <s v="09:57"/>
    <s v="1/039279"/>
    <s v="SEMAE 04"/>
    <s v="40"/>
    <s v="40"/>
    <s v="SEMAE 04"/>
    <s v="0"/>
    <s v="6"/>
    <x v="0"/>
    <x v="0"/>
    <s v="DE-983-WC"/>
    <s v="SANS OBJET"/>
    <s v="ST LAMBERT DES LEVEES Bellevue"/>
    <n v="30220"/>
    <n v="17760"/>
    <n v="12460"/>
    <s v="D"/>
    <n v="2"/>
    <s v="CENTRE DE TRI CS"/>
    <s v="POLY-VALOR"/>
    <s v="BOULEVARD DE LA BOUVINERIE"/>
    <s v="49124 SAINT-BARTHELEMY D'ANJOU"/>
    <n v="0"/>
    <n v="5"/>
    <x v="1"/>
    <n v="12.46"/>
    <d v="1899-12-30T00:17:00"/>
    <x v="0"/>
  </r>
  <r>
    <n v="170647"/>
    <d v="2022-02-04T00:00:00"/>
    <s v="10:37"/>
    <s v="2/034221"/>
    <d v="2022-02-04T00:00:00"/>
    <s v="09:28"/>
    <s v="1/039277"/>
    <s v="SNN 5"/>
    <s v="90"/>
    <s v="72"/>
    <s v="SNN 5"/>
    <s v="6"/>
    <s v="0"/>
    <x v="4"/>
    <x v="13"/>
    <s v="EY 244 MG"/>
    <s v="CARTONS SMURFIT SAILLAT (87-F)"/>
    <s v="SANS OBJET"/>
    <n v="15100"/>
    <n v="41840"/>
    <n v="26740"/>
    <s v="D"/>
    <n v="2"/>
    <s v="CENTRE DE TRI CS"/>
    <s v="POLY-VALOR"/>
    <s v="BOULEVARD DE LA BOUVINERIE"/>
    <s v="49124 SAINT-BARTHELEMY D'ANJOU"/>
    <n v="0"/>
    <n v="5"/>
    <x v="1"/>
    <n v="26.74"/>
    <d v="1899-12-30T01:09:00"/>
    <x v="2"/>
  </r>
  <r>
    <n v="170658"/>
    <d v="2022-02-04T00:00:00"/>
    <s v="11:13"/>
    <s v="2/034232"/>
    <d v="2022-02-04T00:00:00"/>
    <s v="10:44"/>
    <s v="1/039298"/>
    <s v="PAPREC 11"/>
    <s v="90"/>
    <s v="90"/>
    <s v="PAPREC 11"/>
    <s v="0"/>
    <s v="2"/>
    <x v="4"/>
    <x v="6"/>
    <s v="DV-441-AK"/>
    <s v="SANS OBJET"/>
    <s v="LOUROUX-BECONNAIS"/>
    <n v="28740"/>
    <n v="22220"/>
    <n v="6520"/>
    <s v="D"/>
    <n v="2"/>
    <s v="CENTRE DE TRI CS"/>
    <s v="POLY-VALOR"/>
    <s v="BOULEVARD DE LA BOUVINERIE"/>
    <s v="49124 SAINT-BARTHELEMY D'ANJOU"/>
    <n v="0"/>
    <n v="5"/>
    <x v="1"/>
    <n v="6.52"/>
    <d v="1899-12-30T00:29:00"/>
    <x v="0"/>
  </r>
  <r>
    <n v="170659"/>
    <d v="2022-02-04T00:00:00"/>
    <s v="11:15"/>
    <s v="2/034233"/>
    <d v="2022-02-04T00:00:00"/>
    <s v="11:05"/>
    <s v="1/039299"/>
    <s v="CC BV 04"/>
    <s v="35"/>
    <s v="35"/>
    <s v="CC BV 04"/>
    <s v="0"/>
    <s v="0"/>
    <x v="3"/>
    <x v="15"/>
    <s v="DF-439-SC"/>
    <s v="SANS OBJET"/>
    <s v="SANS OBJET"/>
    <n v="14620"/>
    <n v="12460"/>
    <n v="2160"/>
    <s v="D"/>
    <n v="2"/>
    <s v="CENTRE DE TRI CS"/>
    <s v="POLY-VALOR"/>
    <s v="BOULEVARD DE LA BOUVINERIE"/>
    <s v="49124 SAINT-BARTHELEMY D'ANJOU"/>
    <n v="0"/>
    <n v="5"/>
    <x v="1"/>
    <n v="2.16"/>
    <d v="1899-12-30T00:10:00"/>
    <x v="1"/>
  </r>
  <r>
    <n v="170660"/>
    <d v="2022-02-04T00:00:00"/>
    <s v="11:20"/>
    <s v="1/039304"/>
    <d v="2022-02-04T00:00:00"/>
    <s v="08:12"/>
    <s v="2/034203"/>
    <s v="BT 51"/>
    <s v="01"/>
    <s v="85"/>
    <s v="BT 51"/>
    <s v="1"/>
    <s v="0"/>
    <x v="2"/>
    <x v="4"/>
    <s v="ET-749-ZD"/>
    <s v="BOUYER LEROUX"/>
    <s v="SANS OBJET"/>
    <n v="35240"/>
    <n v="23280"/>
    <n v="11960"/>
    <s v="D"/>
    <n v="2"/>
    <s v="CENTRE DE TRI CS"/>
    <s v="POLY-VALOR"/>
    <s v="BOULEVARD DE LA BOUVINERIE"/>
    <s v="49124 SAINT-BARTHELEMY D'ANJOU"/>
    <n v="0"/>
    <n v="5"/>
    <x v="1"/>
    <n v="11.96"/>
    <d v="1899-12-30T03:08:00"/>
    <x v="2"/>
  </r>
  <r>
    <n v="170664"/>
    <d v="2022-02-04T00:00:00"/>
    <s v="11:52"/>
    <s v="2/034237"/>
    <d v="2022-02-04T00:00:00"/>
    <s v="11:31"/>
    <s v="1/039307"/>
    <s v="VP 3084 PAV ALM"/>
    <s v="01"/>
    <s v="22"/>
    <s v="VP 3084"/>
    <s v="0"/>
    <s v="0"/>
    <x v="2"/>
    <x v="2"/>
    <s v="FM-010-CX"/>
    <s v="SANS OBJET"/>
    <s v="SANS OBJET"/>
    <n v="19500"/>
    <n v="17920"/>
    <n v="1580"/>
    <s v="D"/>
    <n v="2"/>
    <s v="CENTRE DE TRI CS"/>
    <s v="POLY-VALOR"/>
    <s v="BOULEVARD DE LA BOUVINERIE"/>
    <s v="49124 SAINT-BARTHELEMY D'ANJOU"/>
    <n v="95029"/>
    <n v="5"/>
    <x v="1"/>
    <n v="1.58"/>
    <d v="1899-12-30T00:21:00"/>
    <x v="1"/>
  </r>
  <r>
    <n v="170666"/>
    <d v="2022-02-04T00:00:00"/>
    <s v="12:12"/>
    <s v="2/034239"/>
    <d v="2022-02-04T00:00:00"/>
    <s v="11:18"/>
    <s v="1/039301"/>
    <s v="BT 21"/>
    <s v="75"/>
    <s v="98"/>
    <s v="BT 21"/>
    <s v="34"/>
    <s v="0"/>
    <x v="6"/>
    <x v="22"/>
    <s v="ES-235-NZ"/>
    <s v="CDT ARC-EN-CIEL (44)"/>
    <s v="SANS OBJET"/>
    <n v="17880"/>
    <n v="26500"/>
    <n v="8620"/>
    <s v="D"/>
    <n v="2"/>
    <s v="CENTRE DE TRI CS"/>
    <s v="POLY-VALOR"/>
    <s v="BOULEVARD DE LA BOUVINERIE"/>
    <s v="49124 SAINT-BARTHELEMY D'ANJOU"/>
    <n v="0"/>
    <n v="5"/>
    <x v="1"/>
    <n v="8.6199999999999992"/>
    <d v="1899-12-30T00:54:00"/>
    <x v="2"/>
  </r>
  <r>
    <n v="170667"/>
    <d v="2022-02-04T00:00:00"/>
    <s v="12:15"/>
    <s v="2/034240"/>
    <d v="2022-02-04T00:00:00"/>
    <s v="10:25"/>
    <s v="1/039287"/>
    <s v="LOGISTICS3"/>
    <s v="01"/>
    <s v="76"/>
    <s v="LOGISTICS3"/>
    <s v="20"/>
    <s v="0"/>
    <x v="2"/>
    <x v="18"/>
    <s v="EF 260 DE"/>
    <s v="F-DEV FOUESNANT (29)"/>
    <s v="SANS OBJET"/>
    <n v="16160"/>
    <n v="35620"/>
    <n v="19460"/>
    <s v="D"/>
    <n v="2"/>
    <s v="CENTRE DE TRI CS"/>
    <s v="POLY-VALOR"/>
    <s v="BOULEVARD DE LA BOUVINERIE"/>
    <s v="49124 SAINT-BARTHELEMY D'ANJOU"/>
    <n v="0"/>
    <n v="5"/>
    <x v="1"/>
    <n v="19.46"/>
    <d v="1899-12-30T01:50:00"/>
    <x v="2"/>
  </r>
  <r>
    <n v="170668"/>
    <d v="2022-02-04T00:00:00"/>
    <s v="12:16"/>
    <s v="2/034241"/>
    <d v="2022-02-04T00:00:00"/>
    <s v="12:04"/>
    <s v="1/039309"/>
    <s v="VP 3670 PAV ALM"/>
    <s v="01"/>
    <s v="22"/>
    <s v="VP 3670"/>
    <s v="0"/>
    <s v="0"/>
    <x v="2"/>
    <x v="2"/>
    <s v="FF-921-HW"/>
    <s v="SANS OBJET"/>
    <s v="SANS OBJET"/>
    <n v="19800"/>
    <n v="17780"/>
    <n v="2020"/>
    <s v="D"/>
    <n v="2"/>
    <s v="CENTRE DE TRI CS"/>
    <s v="POLY-VALOR"/>
    <s v="BOULEVARD DE LA BOUVINERIE"/>
    <s v="49124 SAINT-BARTHELEMY D'ANJOU"/>
    <n v="66268"/>
    <n v="5"/>
    <x v="1"/>
    <n v="2.02"/>
    <d v="1899-12-30T00:12:00"/>
    <x v="1"/>
  </r>
  <r>
    <n v="170678"/>
    <d v="2022-02-04T00:00:00"/>
    <s v="14:41"/>
    <s v="2/034245"/>
    <d v="2022-02-04T00:00:00"/>
    <s v="14:29"/>
    <s v="1/039314"/>
    <s v="ALM R161"/>
    <s v="01"/>
    <s v="20"/>
    <s v="ALM R161"/>
    <s v="0"/>
    <s v="0"/>
    <x v="2"/>
    <x v="14"/>
    <s v="EM-078-FZ"/>
    <s v="SANS OBJET"/>
    <s v="SANS OBJET"/>
    <n v="17360"/>
    <n v="14600"/>
    <n v="2760"/>
    <s v="D"/>
    <n v="2"/>
    <s v="CENTRE DE TRI CS"/>
    <s v="POLY-VALOR"/>
    <s v="BOULEVARD DE LA BOUVINERIE"/>
    <s v="49124 SAINT-BARTHELEMY D'ANJOU"/>
    <n v="60054"/>
    <n v="5"/>
    <x v="1"/>
    <n v="2.76"/>
    <d v="1899-12-30T00:12:00"/>
    <x v="1"/>
  </r>
  <r>
    <n v="170679"/>
    <d v="2022-02-04T00:00:00"/>
    <s v="14:54"/>
    <s v="2/034246"/>
    <d v="2022-02-04T00:00:00"/>
    <s v="12:43"/>
    <s v="1/039311"/>
    <s v="ALLIANCE 7"/>
    <s v="40"/>
    <s v="74"/>
    <s v="ALLIANCE 7"/>
    <s v="19"/>
    <s v="0"/>
    <x v="0"/>
    <x v="11"/>
    <s v="DJ 905 HH"/>
    <s v="PET-C PLASTIPAK BEAUNE (21-FR)"/>
    <s v="SANS OBJET"/>
    <n v="15040"/>
    <n v="32900"/>
    <n v="17860"/>
    <s v="D"/>
    <n v="2"/>
    <s v="CENTRE DE TRI CS"/>
    <s v="POLY-VALOR"/>
    <s v="BOULEVARD DE LA BOUVINERIE"/>
    <s v="49124 SAINT-BARTHELEMY D'ANJOU"/>
    <n v="0"/>
    <n v="5"/>
    <x v="1"/>
    <n v="17.86"/>
    <d v="1899-12-30T02:11:00"/>
    <x v="2"/>
  </r>
  <r>
    <n v="170684"/>
    <d v="2022-02-04T00:00:00"/>
    <s v="15:14"/>
    <s v="2/034248"/>
    <d v="2022-02-04T00:00:00"/>
    <s v="14:41"/>
    <s v="1/039315"/>
    <s v="PAPREC 11"/>
    <s v="90"/>
    <s v="90"/>
    <s v="PAPREC 11"/>
    <s v="0"/>
    <s v="5"/>
    <x v="4"/>
    <x v="6"/>
    <s v="DV-441-AK"/>
    <s v="SANS OBJET"/>
    <s v="MONTJEAN SUR LOIRE"/>
    <n v="25440"/>
    <n v="22140"/>
    <n v="3300"/>
    <s v="D"/>
    <n v="2"/>
    <s v="CENTRE DE TRI CS"/>
    <s v="POLY-VALOR"/>
    <s v="BOULEVARD DE LA BOUVINERIE"/>
    <s v="49124 SAINT-BARTHELEMY D'ANJOU"/>
    <n v="0"/>
    <n v="5"/>
    <x v="1"/>
    <n v="3.3"/>
    <d v="1899-12-30T00:33:00"/>
    <x v="0"/>
  </r>
  <r>
    <n v="170686"/>
    <d v="2022-02-04T00:00:00"/>
    <s v="15:26"/>
    <s v="2/034250"/>
    <d v="2022-02-04T00:00:00"/>
    <s v="11:18"/>
    <s v="1/039302"/>
    <s v="CLALSACE18"/>
    <s v="01"/>
    <s v="70"/>
    <s v="CLALSACE18"/>
    <s v="4"/>
    <s v="0"/>
    <x v="2"/>
    <x v="7"/>
    <s v="GC 037 EK"/>
    <s v="1.11 - NORSKE GOLBEY (F)"/>
    <s v="SANS OBJET"/>
    <n v="15040"/>
    <n v="30880"/>
    <n v="15840"/>
    <s v="D"/>
    <n v="2"/>
    <s v="CENTRE DE TRI CS"/>
    <s v="POLY-VALOR"/>
    <s v="BOULEVARD DE LA BOUVINERIE"/>
    <s v="49124 SAINT-BARTHELEMY D'ANJOU"/>
    <n v="0"/>
    <n v="5"/>
    <x v="1"/>
    <n v="15.84"/>
    <d v="1899-12-30T04:08:00"/>
    <x v="2"/>
  </r>
  <r>
    <n v="170687"/>
    <d v="2022-02-04T00:00:00"/>
    <s v="15:37"/>
    <s v="2/034251"/>
    <d v="2022-02-04T00:00:00"/>
    <s v="15:23"/>
    <s v="1/039318"/>
    <s v="VP 3197 PAV ALM"/>
    <s v="01"/>
    <s v="22"/>
    <s v="VP 3197"/>
    <s v="0"/>
    <s v="0"/>
    <x v="2"/>
    <x v="2"/>
    <s v="BQ-085-FV"/>
    <s v="SANS OBJET"/>
    <s v="SANS OBJET"/>
    <n v="18640"/>
    <n v="17780"/>
    <n v="860"/>
    <s v="D"/>
    <n v="2"/>
    <s v="CENTRE DE TRI CS"/>
    <s v="POLY-VALOR"/>
    <s v="BOULEVARD DE LA BOUVINERIE"/>
    <s v="49124 SAINT-BARTHELEMY D'ANJOU"/>
    <n v="83637"/>
    <n v="5"/>
    <x v="1"/>
    <n v="0.86"/>
    <d v="1899-12-30T00:14:00"/>
    <x v="1"/>
  </r>
  <r>
    <n v="170689"/>
    <d v="2022-02-04T00:00:00"/>
    <s v="16:07"/>
    <s v="2/034253"/>
    <d v="2022-02-04T00:00:00"/>
    <s v="15:32"/>
    <s v="1/039319"/>
    <s v="SEMAE 05"/>
    <s v="90"/>
    <s v="91"/>
    <s v="SEMAE 05"/>
    <s v="0"/>
    <s v="4"/>
    <x v="4"/>
    <x v="9"/>
    <s v="EK-656-JS"/>
    <s v="SANS OBJET"/>
    <s v="TIERCE"/>
    <n v="25720"/>
    <n v="18180"/>
    <n v="7540"/>
    <s v="D"/>
    <n v="2"/>
    <s v="CENTRE DE TRI CS"/>
    <s v="POLY-VALOR"/>
    <s v="BOULEVARD DE LA BOUVINERIE"/>
    <s v="49124 SAINT-BARTHELEMY D'ANJOU"/>
    <n v="0"/>
    <n v="5"/>
    <x v="1"/>
    <n v="7.54"/>
    <d v="1899-12-30T00:35:00"/>
    <x v="1"/>
  </r>
  <r>
    <n v="170692"/>
    <d v="2022-02-04T00:00:00"/>
    <s v="16:22"/>
    <s v="2/034254"/>
    <d v="2022-02-04T00:00:00"/>
    <s v="16:04"/>
    <s v="1/039322"/>
    <s v="VP 3084 PAV ALM"/>
    <s v="01"/>
    <s v="22"/>
    <s v="VP 3084"/>
    <s v="0"/>
    <s v="0"/>
    <x v="2"/>
    <x v="2"/>
    <s v="FM-010-CX"/>
    <s v="SANS OBJET"/>
    <s v="SANS OBJET"/>
    <n v="18720"/>
    <n v="17920"/>
    <n v="800"/>
    <s v="D"/>
    <n v="2"/>
    <s v="CENTRE DE TRI CS"/>
    <s v="POLY-VALOR"/>
    <s v="BOULEVARD DE LA BOUVINERIE"/>
    <s v="49124 SAINT-BARTHELEMY D'ANJOU"/>
    <n v="95029"/>
    <n v="5"/>
    <x v="1"/>
    <n v="0.8"/>
    <d v="1899-12-30T00:18:00"/>
    <x v="1"/>
  </r>
  <r>
    <n v="170694"/>
    <d v="2022-02-04T00:00:00"/>
    <s v="16:32"/>
    <s v="2/034256"/>
    <d v="2022-02-04T00:00:00"/>
    <s v="15:47"/>
    <s v="1/039320"/>
    <s v="VP19007 PAV ALM"/>
    <s v="01"/>
    <s v="22"/>
    <s v="VP 19007"/>
    <s v="0"/>
    <s v="0"/>
    <x v="2"/>
    <x v="2"/>
    <s v="EJ-252-BY"/>
    <s v="SANS OBJET"/>
    <s v="SANS OBJET"/>
    <n v="20000"/>
    <n v="17020"/>
    <n v="2980"/>
    <s v="D"/>
    <n v="2"/>
    <s v="CENTRE DE TRI CS"/>
    <s v="POLY-VALOR"/>
    <s v="BOULEVARD DE LA BOUVINERIE"/>
    <s v="49124 SAINT-BARTHELEMY D'ANJOU"/>
    <n v="70062"/>
    <n v="5"/>
    <x v="1"/>
    <n v="2.98"/>
    <d v="1899-12-30T00:45:00"/>
    <x v="1"/>
  </r>
  <r>
    <n v="170695"/>
    <d v="2022-02-04T00:00:00"/>
    <s v="16:40"/>
    <s v="2/034257"/>
    <d v="2022-02-04T00:00:00"/>
    <s v="16:03"/>
    <s v="1/039321"/>
    <s v="VP 3670 PAV ALM"/>
    <s v="01"/>
    <s v="22"/>
    <s v="VP 3670"/>
    <s v="0"/>
    <s v="0"/>
    <x v="2"/>
    <x v="2"/>
    <s v="FF-921-HW"/>
    <s v="SANS OBJET"/>
    <s v="SANS OBJET"/>
    <n v="19200"/>
    <n v="17760"/>
    <n v="1440"/>
    <s v="D"/>
    <n v="2"/>
    <s v="CENTRE DE TRI CS"/>
    <s v="POLY-VALOR"/>
    <s v="BOULEVARD DE LA BOUVINERIE"/>
    <s v="49124 SAINT-BARTHELEMY D'ANJOU"/>
    <n v="66268"/>
    <n v="5"/>
    <x v="1"/>
    <n v="1.44"/>
    <d v="1899-12-30T00:37:00"/>
    <x v="1"/>
  </r>
  <r>
    <n v="170696"/>
    <d v="2022-02-04T00:00:00"/>
    <s v="16:46"/>
    <s v="2/034258"/>
    <d v="2022-02-04T00:00:00"/>
    <s v="16:14"/>
    <s v="1/039324"/>
    <s v="SUEZ JM0027"/>
    <s v="01"/>
    <s v="21"/>
    <s v="SUEZJM0027"/>
    <s v="0"/>
    <s v="0"/>
    <x v="2"/>
    <x v="3"/>
    <s v="BF-553-XA"/>
    <s v="SANS OBJET"/>
    <s v="SANS OBJET"/>
    <n v="16360"/>
    <n v="12760"/>
    <n v="3600"/>
    <s v="D"/>
    <n v="2"/>
    <s v="CENTRE DE TRI CS"/>
    <s v="POLY-VALOR"/>
    <s v="BOULEVARD DE LA BOUVINERIE"/>
    <s v="49124 SAINT-BARTHELEMY D'ANJOU"/>
    <n v="64488"/>
    <n v="5"/>
    <x v="1"/>
    <n v="3.6"/>
    <d v="1899-12-30T00:32:00"/>
    <x v="1"/>
  </r>
  <r>
    <n v="170707"/>
    <d v="2022-02-04T00:00:00"/>
    <s v="17:47"/>
    <s v="2/034269"/>
    <d v="2022-02-04T00:00:00"/>
    <s v="17:37"/>
    <s v="1/039334"/>
    <s v="SUEZ JML024"/>
    <s v="01"/>
    <s v="21"/>
    <s v="SUEZJML024"/>
    <s v="0"/>
    <s v="0"/>
    <x v="2"/>
    <x v="3"/>
    <s v="EL-322-KS"/>
    <s v="SANS OBJET"/>
    <s v="SANS OBJET"/>
    <n v="17740"/>
    <n v="14920"/>
    <n v="2820"/>
    <s v="D"/>
    <n v="2"/>
    <s v="CENTRE DE TRI CS"/>
    <s v="POLY-VALOR"/>
    <s v="BOULEVARD DE LA BOUVINERIE"/>
    <s v="49124 SAINT-BARTHELEMY D'ANJOU"/>
    <n v="83625"/>
    <n v="5"/>
    <x v="1"/>
    <n v="2.82"/>
    <d v="1899-12-30T00:10:00"/>
    <x v="1"/>
  </r>
  <r>
    <n v="170709"/>
    <d v="2022-02-04T00:00:00"/>
    <s v="17:56"/>
    <s v="2/034271"/>
    <d v="2022-02-04T00:00:00"/>
    <s v="17:48"/>
    <s v="1/039337"/>
    <s v="SUEZ JML021"/>
    <s v="01"/>
    <s v="21"/>
    <s v="SUEZJML021"/>
    <s v="0"/>
    <s v="0"/>
    <x v="2"/>
    <x v="3"/>
    <s v="EK-186-EM"/>
    <s v="SANS OBJET"/>
    <s v="SANS OBJET"/>
    <n v="16020"/>
    <n v="12820"/>
    <n v="3200"/>
    <s v="D"/>
    <n v="2"/>
    <s v="CENTRE DE TRI CS"/>
    <s v="POLY-VALOR"/>
    <s v="BOULEVARD DE LA BOUVINERIE"/>
    <s v="49124 SAINT-BARTHELEMY D'ANJOU"/>
    <n v="64487"/>
    <n v="5"/>
    <x v="1"/>
    <n v="3.2"/>
    <d v="1899-12-30T00:08:00"/>
    <x v="1"/>
  </r>
  <r>
    <n v="170711"/>
    <d v="2022-02-04T00:00:00"/>
    <s v="18:02"/>
    <s v="2/034273"/>
    <d v="2022-02-04T00:00:00"/>
    <s v="17:54"/>
    <s v="1/039339"/>
    <s v="SUEZ JML022"/>
    <s v="01"/>
    <s v="21"/>
    <s v="SUEZJML022"/>
    <s v="0"/>
    <s v="0"/>
    <x v="2"/>
    <x v="3"/>
    <s v="EK-512-VH"/>
    <s v="SANS OBJET"/>
    <s v="SANS OBJET"/>
    <n v="17820"/>
    <n v="14880"/>
    <n v="2940"/>
    <s v="D"/>
    <n v="2"/>
    <s v="CENTRE DE TRI CS"/>
    <s v="POLY-VALOR"/>
    <s v="BOULEVARD DE LA BOUVINERIE"/>
    <s v="49124 SAINT-BARTHELEMY D'ANJOU"/>
    <n v="83626"/>
    <n v="5"/>
    <x v="1"/>
    <n v="2.94"/>
    <d v="1899-12-30T00:08:00"/>
    <x v="1"/>
  </r>
  <r>
    <n v="170712"/>
    <d v="2022-02-04T00:00:00"/>
    <s v="18:09"/>
    <s v="2/034274"/>
    <d v="2022-02-04T00:00:00"/>
    <s v="17:55"/>
    <s v="1/039340"/>
    <s v="SUEZ NMP520"/>
    <s v="01"/>
    <s v="21"/>
    <s v="SUEZNMP520"/>
    <s v="0"/>
    <s v="0"/>
    <x v="2"/>
    <x v="3"/>
    <s v="CX-610-YK"/>
    <s v="SANS OBJET"/>
    <s v="SANS OBJET"/>
    <n v="12540"/>
    <n v="11640"/>
    <n v="900"/>
    <s v="D"/>
    <n v="2"/>
    <s v="CENTRE DE TRI CS"/>
    <s v="POLY-VALOR"/>
    <s v="BOULEVARD DE LA BOUVINERIE"/>
    <s v="49124 SAINT-BARTHELEMY D'ANJOU"/>
    <n v="83621"/>
    <n v="5"/>
    <x v="1"/>
    <n v="0.9"/>
    <d v="1899-12-30T00:14:00"/>
    <x v="1"/>
  </r>
  <r>
    <n v="170717"/>
    <d v="2022-02-05T00:00:00"/>
    <s v="11:15"/>
    <s v="2/034279"/>
    <d v="2022-02-05T00:00:00"/>
    <s v="11:02"/>
    <s v="1/039345"/>
    <s v="VP 3670 PAV ALM"/>
    <s v="01"/>
    <s v="22"/>
    <s v="VP 3670"/>
    <s v="0"/>
    <s v="0"/>
    <x v="2"/>
    <x v="2"/>
    <s v="FF-921-HW"/>
    <s v="SANS OBJET"/>
    <s v="SANS OBJET"/>
    <n v="18260"/>
    <n v="17740"/>
    <n v="520"/>
    <s v="D"/>
    <n v="2"/>
    <s v="CENTRE DE TRI CS"/>
    <s v="POLY-VALOR"/>
    <s v="BOULEVARD DE LA BOUVINERIE"/>
    <s v="49124 SAINT-BARTHELEMY D'ANJOU"/>
    <n v="66268"/>
    <n v="5"/>
    <x v="1"/>
    <n v="0.52"/>
    <d v="1899-12-30T00:13:00"/>
    <x v="1"/>
  </r>
  <r>
    <n v="170724"/>
    <d v="2022-02-07T00:00:00"/>
    <s v="07:54"/>
    <s v="2/034287"/>
    <d v="2022-02-07T00:00:00"/>
    <s v="07:15"/>
    <s v="1/039351"/>
    <s v="SEMAE 2"/>
    <s v="40"/>
    <s v="40"/>
    <s v="SEMAE 02"/>
    <s v="0"/>
    <s v="6"/>
    <x v="0"/>
    <x v="0"/>
    <s v="CH-700-RD"/>
    <s v="SANS OBJET"/>
    <s v="ST LAMBERT DES LEVEES Bellevue"/>
    <n v="30660"/>
    <n v="17960"/>
    <n v="12700"/>
    <s v="D"/>
    <n v="2"/>
    <s v="CENTRE DE TRI CS"/>
    <s v="POLY-VALOR"/>
    <s v="BOULEVARD DE LA BOUVINERIE"/>
    <s v="49124 SAINT-BARTHELEMY D'ANJOU"/>
    <n v="0"/>
    <n v="6"/>
    <x v="1"/>
    <n v="12.7"/>
    <d v="1899-12-30T00:39:00"/>
    <x v="0"/>
  </r>
  <r>
    <n v="170725"/>
    <d v="2022-02-07T00:00:00"/>
    <s v="08:07"/>
    <s v="2/034288"/>
    <d v="2022-02-07T00:00:00"/>
    <s v="07:21"/>
    <s v="1/039352"/>
    <s v="SMIPE 02"/>
    <s v="60"/>
    <s v="60"/>
    <s v="SMIPE 02"/>
    <s v="0"/>
    <s v="0"/>
    <x v="1"/>
    <x v="1"/>
    <s v="EH-383-DC"/>
    <s v="SANS OBJET"/>
    <s v="SANS OBJET"/>
    <n v="28420"/>
    <n v="22500"/>
    <n v="5920"/>
    <s v="D"/>
    <n v="2"/>
    <s v="CENTRE DE TRI CS"/>
    <s v="POLY-VALOR"/>
    <s v="BOULEVARD DE LA BOUVINERIE"/>
    <s v="49124 SAINT-BARTHELEMY D'ANJOU"/>
    <n v="0"/>
    <n v="6"/>
    <x v="1"/>
    <n v="5.92"/>
    <d v="1899-12-30T00:46:00"/>
    <x v="0"/>
  </r>
  <r>
    <n v="170759"/>
    <d v="2022-02-07T00:00:00"/>
    <s v="11:07"/>
    <s v="1/039396"/>
    <d v="2022-02-07T00:00:00"/>
    <s v="07:44"/>
    <s v="2/034286"/>
    <s v="BT 51"/>
    <s v="01"/>
    <s v="85"/>
    <s v="BT 51"/>
    <s v="1"/>
    <s v="0"/>
    <x v="2"/>
    <x v="4"/>
    <s v="ET-749-ZD"/>
    <s v="BOUYER LEROUX"/>
    <s v="SANS OBJET"/>
    <n v="38440"/>
    <n v="23280"/>
    <n v="15160"/>
    <s v="D"/>
    <n v="2"/>
    <s v="CENTRE DE TRI CS"/>
    <s v="POLY-VALOR"/>
    <s v="BOULEVARD DE LA BOUVINERIE"/>
    <s v="49124 SAINT-BARTHELEMY D'ANJOU"/>
    <n v="0"/>
    <n v="6"/>
    <x v="1"/>
    <n v="15.16"/>
    <d v="1899-12-30T03:23:00"/>
    <x v="2"/>
  </r>
  <r>
    <n v="170727"/>
    <d v="2022-02-07T00:00:00"/>
    <s v="08:30"/>
    <s v="2/034290"/>
    <d v="2022-02-07T00:00:00"/>
    <s v="08:02"/>
    <s v="1/039355"/>
    <s v="SEMAE 5"/>
    <s v="90"/>
    <s v="90"/>
    <s v="SEMAE 05"/>
    <s v="0"/>
    <s v="1"/>
    <x v="4"/>
    <x v="6"/>
    <s v="EK-656-JS"/>
    <s v="SANS OBJET"/>
    <s v="DOUE LA FONTAINE"/>
    <n v="24420"/>
    <n v="18700"/>
    <n v="5720"/>
    <s v="D"/>
    <n v="2"/>
    <s v="CENTRE DE TRI CS"/>
    <s v="POLY-VALOR"/>
    <s v="BOULEVARD DE LA BOUVINERIE"/>
    <s v="49124 SAINT-BARTHELEMY D'ANJOU"/>
    <n v="0"/>
    <n v="6"/>
    <x v="1"/>
    <n v="5.72"/>
    <d v="1899-12-30T00:28:00"/>
    <x v="0"/>
  </r>
  <r>
    <n v="170729"/>
    <d v="2022-02-07T00:00:00"/>
    <s v="08:39"/>
    <s v="2/034292"/>
    <d v="2022-02-07T00:00:00"/>
    <s v="08:25"/>
    <s v="1/039360"/>
    <s v="VP EVEN CE2 ALM"/>
    <s v="01"/>
    <s v="22"/>
    <s v="VP EVEN 2"/>
    <s v="0"/>
    <s v="0"/>
    <x v="2"/>
    <x v="2"/>
    <s v="FX-644-ZP"/>
    <s v="SANS OBJET"/>
    <s v="SANS OBJET"/>
    <n v="19140"/>
    <n v="18640"/>
    <n v="500"/>
    <s v="D"/>
    <n v="2"/>
    <s v="CENTRE DE TRI CS"/>
    <s v="POLY-VALOR"/>
    <s v="BOULEVARD DE LA BOUVINERIE"/>
    <s v="49124 SAINT-BARTHELEMY D'ANJOU"/>
    <n v="73522"/>
    <n v="6"/>
    <x v="1"/>
    <n v="0.5"/>
    <d v="1899-12-30T00:14:00"/>
    <x v="1"/>
  </r>
  <r>
    <n v="170757"/>
    <d v="2022-02-07T00:00:00"/>
    <s v="11:03"/>
    <s v="2/034321"/>
    <d v="2022-02-07T00:00:00"/>
    <s v="10:44"/>
    <s v="1/039387"/>
    <s v="SUEZ JML024"/>
    <s v="01"/>
    <s v="21"/>
    <s v="SUEZJML024"/>
    <s v="0"/>
    <s v="0"/>
    <x v="2"/>
    <x v="3"/>
    <s v="EL-322-KS"/>
    <s v="SANS OBJET"/>
    <s v="SANS OBJET"/>
    <n v="17220"/>
    <n v="14980"/>
    <n v="2240"/>
    <s v="D"/>
    <n v="2"/>
    <s v="CENTRE DE TRI CS"/>
    <s v="POLY-VALOR"/>
    <s v="BOULEVARD DE LA BOUVINERIE"/>
    <s v="49124 SAINT-BARTHELEMY D'ANJOU"/>
    <n v="83625"/>
    <n v="6"/>
    <x v="1"/>
    <n v="2.2400000000000002"/>
    <d v="1899-12-30T00:19:00"/>
    <x v="1"/>
  </r>
  <r>
    <n v="170765"/>
    <d v="2022-02-07T00:00:00"/>
    <s v="11:23"/>
    <s v="2/034328"/>
    <d v="2022-02-07T00:00:00"/>
    <s v="10:47"/>
    <s v="1/039389"/>
    <s v="VP 3084 PAV ALM"/>
    <s v="01"/>
    <s v="22"/>
    <s v="VP 3084"/>
    <s v="0"/>
    <s v="0"/>
    <x v="2"/>
    <x v="2"/>
    <s v="FM-010-CX"/>
    <s v="SANS OBJET"/>
    <s v="SANS OBJET"/>
    <n v="19700"/>
    <n v="17980"/>
    <n v="1720"/>
    <s v="D"/>
    <n v="2"/>
    <s v="CENTRE DE TRI CS"/>
    <s v="POLY-VALOR"/>
    <s v="BOULEVARD DE LA BOUVINERIE"/>
    <s v="49124 SAINT-BARTHELEMY D'ANJOU"/>
    <n v="95029"/>
    <n v="6"/>
    <x v="1"/>
    <n v="1.72"/>
    <d v="1899-12-30T00:36:00"/>
    <x v="1"/>
  </r>
  <r>
    <n v="170762"/>
    <d v="2022-02-07T00:00:00"/>
    <s v="11:16"/>
    <s v="2/034325"/>
    <d v="2022-02-07T00:00:00"/>
    <s v="11:04"/>
    <s v="1/039394"/>
    <s v="SUEZ JML021"/>
    <s v="01"/>
    <s v="21"/>
    <s v="SUEZJML021"/>
    <s v="0"/>
    <s v="0"/>
    <x v="2"/>
    <x v="3"/>
    <s v="EK-186-EM"/>
    <s v="SANS OBJET"/>
    <s v="SANS OBJET"/>
    <n v="15840"/>
    <n v="12880"/>
    <n v="2960"/>
    <s v="D"/>
    <n v="2"/>
    <s v="CENTRE DE TRI CS"/>
    <s v="POLY-VALOR"/>
    <s v="BOULEVARD DE LA BOUVINERIE"/>
    <s v="49124 SAINT-BARTHELEMY D'ANJOU"/>
    <n v="64487"/>
    <n v="6"/>
    <x v="1"/>
    <n v="2.96"/>
    <d v="1899-12-30T00:12:00"/>
    <x v="1"/>
  </r>
  <r>
    <n v="170767"/>
    <d v="2022-02-07T00:00:00"/>
    <s v="11:29"/>
    <s v="2/034330"/>
    <d v="2022-02-07T00:00:00"/>
    <s v="11:06"/>
    <s v="1/039395"/>
    <s v="VP 3670 PAV ALM"/>
    <s v="01"/>
    <s v="22"/>
    <s v="VP 3670"/>
    <s v="0"/>
    <s v="0"/>
    <x v="2"/>
    <x v="2"/>
    <s v="FF-921-HW"/>
    <s v="SANS OBJET"/>
    <s v="SANS OBJET"/>
    <n v="19980"/>
    <n v="17780"/>
    <n v="2200"/>
    <s v="D"/>
    <n v="2"/>
    <s v="CENTRE DE TRI CS"/>
    <s v="POLY-VALOR"/>
    <s v="BOULEVARD DE LA BOUVINERIE"/>
    <s v="49124 SAINT-BARTHELEMY D'ANJOU"/>
    <n v="66268"/>
    <n v="6"/>
    <x v="1"/>
    <n v="2.2000000000000002"/>
    <d v="1899-12-30T00:23:00"/>
    <x v="1"/>
  </r>
  <r>
    <n v="170791"/>
    <d v="2022-02-07T00:00:00"/>
    <s v="15:56"/>
    <s v="1/039420"/>
    <d v="2022-02-07T00:00:00"/>
    <s v="11:44"/>
    <s v="2/034336"/>
    <s v="BT 51"/>
    <s v="01"/>
    <s v="85"/>
    <s v="BT 51"/>
    <s v="1"/>
    <s v="0"/>
    <x v="2"/>
    <x v="4"/>
    <s v="ET-749-ZD"/>
    <s v="BOUYER LEROUX"/>
    <s v="SANS OBJET"/>
    <n v="38120"/>
    <n v="23380"/>
    <n v="14740"/>
    <s v="D"/>
    <n v="2"/>
    <s v="CENTRE DE TRI CS"/>
    <s v="POLY-VALOR"/>
    <s v="BOULEVARD DE LA BOUVINERIE"/>
    <s v="49124 SAINT-BARTHELEMY D'ANJOU"/>
    <n v="0"/>
    <n v="6"/>
    <x v="1"/>
    <n v="14.74"/>
    <d v="1899-12-30T04:12:00"/>
    <x v="2"/>
  </r>
  <r>
    <n v="170886"/>
    <d v="2022-02-07T00:00:00"/>
    <s v="11:54"/>
    <s v="0"/>
    <d v="2022-02-07T00:00:00"/>
    <s v="11:54"/>
    <s v="0"/>
    <s v="SNN 6"/>
    <s v="01"/>
    <s v="72"/>
    <s v="SNN 6"/>
    <s v="6"/>
    <s v="0"/>
    <x v="2"/>
    <x v="13"/>
    <s v="FL 450 KA"/>
    <s v="CARTONS SMURFIT SAILLAT (87-F)"/>
    <s v="SANS OBJET"/>
    <n v="15180"/>
    <n v="43960"/>
    <n v="28780"/>
    <s v="X"/>
    <n v="2"/>
    <s v="CENTRE DE TRI CS"/>
    <s v="POLY-VALOR"/>
    <s v="BOULEVARD DE LA BOUVINERIE"/>
    <s v="49124 SAINT-BARTHELEMY D'ANJOU"/>
    <n v="0"/>
    <n v="6"/>
    <x v="1"/>
    <n v="28.78"/>
    <d v="1899-12-30T00:00:00"/>
    <x v="2"/>
  </r>
  <r>
    <n v="170778"/>
    <d v="2022-02-07T00:00:00"/>
    <s v="13:08"/>
    <s v="2/034342"/>
    <d v="2022-02-07T00:00:00"/>
    <s v="11:56"/>
    <s v="1/039403"/>
    <s v="SEMAE 2"/>
    <s v="90"/>
    <s v="91"/>
    <s v="SEMAE 02"/>
    <s v="0"/>
    <s v="4"/>
    <x v="4"/>
    <x v="9"/>
    <s v="CH-700-RD"/>
    <s v="SANS OBJET"/>
    <s v="TIERCE"/>
    <n v="25840"/>
    <n v="17900"/>
    <n v="7940"/>
    <s v="D"/>
    <n v="2"/>
    <s v="CENTRE DE TRI CS"/>
    <s v="POLY-VALOR"/>
    <s v="BOULEVARD DE LA BOUVINERIE"/>
    <s v="49124 SAINT-BARTHELEMY D'ANJOU"/>
    <n v="0"/>
    <n v="6"/>
    <x v="1"/>
    <n v="7.94"/>
    <d v="1899-12-30T01:12:00"/>
    <x v="1"/>
  </r>
  <r>
    <n v="170780"/>
    <d v="2022-02-07T00:00:00"/>
    <s v="13:39"/>
    <s v="2/034344"/>
    <d v="2022-02-07T00:00:00"/>
    <s v="13:29"/>
    <s v="1/039407"/>
    <s v="CC BV 01"/>
    <s v="35"/>
    <s v="36"/>
    <s v="CC BV 01"/>
    <s v="0"/>
    <s v="0"/>
    <x v="3"/>
    <x v="5"/>
    <s v="AC-913-KM"/>
    <s v="SANS OBJET"/>
    <s v="SANS OBJET"/>
    <n v="15020"/>
    <n v="13820"/>
    <n v="1200"/>
    <s v="D"/>
    <n v="2"/>
    <s v="CENTRE DE TRI CS"/>
    <s v="POLY-VALOR"/>
    <s v="BOULEVARD DE LA BOUVINERIE"/>
    <s v="49124 SAINT-BARTHELEMY D'ANJOU"/>
    <n v="0"/>
    <n v="6"/>
    <x v="1"/>
    <n v="1.2"/>
    <d v="1899-12-30T00:10:00"/>
    <x v="3"/>
  </r>
  <r>
    <n v="170789"/>
    <d v="2022-02-07T00:00:00"/>
    <s v="15:36"/>
    <s v="2/034353"/>
    <d v="2022-02-07T00:00:00"/>
    <s v="14:13"/>
    <s v="1/039410"/>
    <s v="ALSACE51"/>
    <s v="01"/>
    <s v="70"/>
    <s v="ALSACE51"/>
    <s v="4"/>
    <s v="0"/>
    <x v="2"/>
    <x v="7"/>
    <s v="ER 858 FN"/>
    <s v="1.11 - NORSKE GOLBEY (F)"/>
    <s v="SANS OBJET"/>
    <n v="15200"/>
    <n v="42620"/>
    <n v="27420"/>
    <s v="D"/>
    <n v="2"/>
    <s v="CENTRE DE TRI CS"/>
    <s v="POLY-VALOR"/>
    <s v="BOULEVARD DE LA BOUVINERIE"/>
    <s v="49124 SAINT-BARTHELEMY D'ANJOU"/>
    <n v="0"/>
    <n v="6"/>
    <x v="1"/>
    <n v="27.42"/>
    <d v="1899-12-30T01:23:00"/>
    <x v="2"/>
  </r>
  <r>
    <n v="170788"/>
    <d v="2022-02-07T00:00:00"/>
    <s v="15:23"/>
    <s v="2/034352"/>
    <d v="2022-02-07T00:00:00"/>
    <s v="15:04"/>
    <s v="1/039416"/>
    <s v="VP19007 PAV ALM"/>
    <s v="01"/>
    <s v="22"/>
    <s v="VP 19007"/>
    <s v="0"/>
    <s v="0"/>
    <x v="2"/>
    <x v="2"/>
    <s v="EJ-252-BY"/>
    <s v="SANS OBJET"/>
    <s v="SANS OBJET"/>
    <n v="21420"/>
    <n v="17120"/>
    <n v="4300"/>
    <s v="D"/>
    <n v="2"/>
    <s v="CENTRE DE TRI CS"/>
    <s v="POLY-VALOR"/>
    <s v="BOULEVARD DE LA BOUVINERIE"/>
    <s v="49124 SAINT-BARTHELEMY D'ANJOU"/>
    <n v="70062"/>
    <n v="6"/>
    <x v="1"/>
    <n v="4.3"/>
    <d v="1899-12-30T00:19:00"/>
    <x v="1"/>
  </r>
  <r>
    <n v="170790"/>
    <d v="2022-02-07T00:00:00"/>
    <s v="15:50"/>
    <s v="2/034354"/>
    <d v="2022-02-07T00:00:00"/>
    <s v="15:31"/>
    <s v="1/039417"/>
    <s v="SEMAE 04"/>
    <s v="90"/>
    <s v="91"/>
    <s v="SEMAE 04"/>
    <s v="0"/>
    <s v="4"/>
    <x v="4"/>
    <x v="9"/>
    <s v="DE-983-WC"/>
    <s v="SANS OBJET"/>
    <s v="TIERCE"/>
    <n v="24220"/>
    <n v="17780"/>
    <n v="6440"/>
    <s v="D"/>
    <n v="2"/>
    <s v="CENTRE DE TRI CS"/>
    <s v="POLY-VALOR"/>
    <s v="BOULEVARD DE LA BOUVINERIE"/>
    <s v="49124 SAINT-BARTHELEMY D'ANJOU"/>
    <n v="0"/>
    <n v="6"/>
    <x v="1"/>
    <n v="6.44"/>
    <d v="1899-12-30T00:19:00"/>
    <x v="1"/>
  </r>
  <r>
    <n v="170797"/>
    <d v="2022-02-07T00:00:00"/>
    <s v="16:37"/>
    <s v="2/034361"/>
    <d v="2022-02-07T00:00:00"/>
    <s v="16:23"/>
    <s v="1/039425"/>
    <s v="VP 3670 PAV ALM"/>
    <s v="01"/>
    <s v="22"/>
    <s v="VP 3670"/>
    <s v="0"/>
    <s v="0"/>
    <x v="2"/>
    <x v="2"/>
    <s v="FF-921-HW"/>
    <s v="SANS OBJET"/>
    <s v="SANS OBJET"/>
    <n v="20220"/>
    <n v="17760"/>
    <n v="2460"/>
    <s v="D"/>
    <n v="2"/>
    <s v="CENTRE DE TRI CS"/>
    <s v="POLY-VALOR"/>
    <s v="BOULEVARD DE LA BOUVINERIE"/>
    <s v="49124 SAINT-BARTHELEMY D'ANJOU"/>
    <n v="66268"/>
    <n v="6"/>
    <x v="1"/>
    <n v="2.46"/>
    <d v="1899-12-30T00:14:00"/>
    <x v="1"/>
  </r>
  <r>
    <n v="170798"/>
    <d v="2022-02-07T00:00:00"/>
    <s v="16:47"/>
    <s v="2/034362"/>
    <d v="2022-02-07T00:00:00"/>
    <s v="16:29"/>
    <s v="1/039426"/>
    <s v="VP 3084 PAV ALM"/>
    <s v="01"/>
    <s v="22"/>
    <s v="VP 3084"/>
    <s v="0"/>
    <s v="0"/>
    <x v="2"/>
    <x v="2"/>
    <s v="FM-010-CX"/>
    <s v="SANS OBJET"/>
    <s v="SANS OBJET"/>
    <n v="19580"/>
    <n v="17940"/>
    <n v="1640"/>
    <s v="D"/>
    <n v="2"/>
    <s v="CENTRE DE TRI CS"/>
    <s v="POLY-VALOR"/>
    <s v="BOULEVARD DE LA BOUVINERIE"/>
    <s v="49124 SAINT-BARTHELEMY D'ANJOU"/>
    <n v="95029"/>
    <n v="6"/>
    <x v="1"/>
    <n v="1.64"/>
    <d v="1899-12-30T00:18:00"/>
    <x v="1"/>
  </r>
  <r>
    <n v="170813"/>
    <d v="2022-02-07T00:00:00"/>
    <s v="18:22"/>
    <s v="2/034375"/>
    <d v="2022-02-07T00:00:00"/>
    <s v="18:15"/>
    <s v="1/039438"/>
    <s v="SUEZ JML020"/>
    <s v="01"/>
    <s v="21"/>
    <s v="SUEZJML020"/>
    <s v="0"/>
    <s v="0"/>
    <x v="2"/>
    <x v="3"/>
    <s v="EJ-894-PB"/>
    <s v="SANS OBJET"/>
    <s v="SANS OBJET"/>
    <n v="17960"/>
    <n v="14880"/>
    <n v="3080"/>
    <s v="D"/>
    <n v="2"/>
    <s v="CENTRE DE TRI CS"/>
    <s v="POLY-VALOR"/>
    <s v="BOULEVARD DE LA BOUVINERIE"/>
    <s v="49124 SAINT-BARTHELEMY D'ANJOU"/>
    <n v="83627"/>
    <n v="6"/>
    <x v="1"/>
    <n v="3.08"/>
    <d v="1899-12-30T00:07:00"/>
    <x v="1"/>
  </r>
  <r>
    <n v="170821"/>
    <d v="2022-02-08T00:00:00"/>
    <s v="07:11"/>
    <s v="2/034383"/>
    <d v="2022-02-08T00:00:00"/>
    <s v="07:03"/>
    <s v="1/039445"/>
    <s v="SEMAE 1"/>
    <s v="40"/>
    <s v="40"/>
    <s v="SEMAE 01"/>
    <s v="0"/>
    <s v="6"/>
    <x v="0"/>
    <x v="0"/>
    <s v="AS-759-HW"/>
    <s v="SANS OBJET"/>
    <s v="ST LAMBERT DES LEVEES Bellevue"/>
    <n v="17440"/>
    <n v="13220"/>
    <n v="4220"/>
    <s v="D"/>
    <n v="2"/>
    <s v="CENTRE DE TRI CS"/>
    <s v="POLY-VALOR"/>
    <s v="BOULEVARD DE LA BOUVINERIE"/>
    <s v="49124 SAINT-BARTHELEMY D'ANJOU"/>
    <n v="0"/>
    <n v="6"/>
    <x v="1"/>
    <n v="4.22"/>
    <d v="1899-12-30T00:08:00"/>
    <x v="0"/>
  </r>
  <r>
    <n v="170831"/>
    <d v="2022-02-08T00:00:00"/>
    <s v="07:15"/>
    <s v="0"/>
    <d v="2022-02-08T00:00:00"/>
    <s v="07:15"/>
    <s v="0"/>
    <s v="MARTI 2"/>
    <s v="90"/>
    <s v="71"/>
    <s v="MARTI 2"/>
    <s v="02"/>
    <s v="0"/>
    <x v="4"/>
    <x v="19"/>
    <s v="R 5350 BDH"/>
    <s v="PENINSOUL (ES)"/>
    <s v="SANS OBJET"/>
    <n v="14760"/>
    <n v="40020"/>
    <n v="25260"/>
    <s v="X"/>
    <n v="2"/>
    <s v="CENTRE DE TRI CS"/>
    <s v="POLY-VALOR"/>
    <s v="BOULEVARD DE LA BOUVINERIE"/>
    <s v="49124 SAINT-BARTHELEMY D'ANJOU"/>
    <n v="0"/>
    <n v="6"/>
    <x v="1"/>
    <n v="25.26"/>
    <d v="1899-12-30T00:00:00"/>
    <x v="2"/>
  </r>
  <r>
    <n v="170824"/>
    <d v="2022-02-08T00:00:00"/>
    <s v="07:28"/>
    <s v="2/034386"/>
    <d v="2022-02-08T00:00:00"/>
    <s v="07:18"/>
    <s v="1/039449"/>
    <s v="SEMAE 1"/>
    <s v="40"/>
    <s v="40"/>
    <s v="SEMAE 01"/>
    <s v="0"/>
    <s v="0"/>
    <x v="0"/>
    <x v="0"/>
    <s v="AS-759-HW"/>
    <s v="SANS OBJET"/>
    <s v="SANS OBJET"/>
    <n v="17620"/>
    <n v="13440"/>
    <n v="4180"/>
    <s v="D"/>
    <n v="2"/>
    <s v="CENTRE DE TRI CS"/>
    <s v="POLY-VALOR"/>
    <s v="BOULEVARD DE LA BOUVINERIE"/>
    <s v="49124 SAINT-BARTHELEMY D'ANJOU"/>
    <n v="0"/>
    <n v="6"/>
    <x v="1"/>
    <n v="4.18"/>
    <d v="1899-12-30T00:10:00"/>
    <x v="0"/>
  </r>
  <r>
    <n v="170826"/>
    <d v="2022-02-08T00:00:00"/>
    <s v="07:50"/>
    <s v="2/034388"/>
    <d v="2022-02-08T00:00:00"/>
    <s v="07:20"/>
    <s v="1/039450"/>
    <s v="SMIPE 2"/>
    <s v="60"/>
    <s v="60"/>
    <s v="SMIPE 02"/>
    <s v="0"/>
    <s v="0"/>
    <x v="1"/>
    <x v="1"/>
    <s v="EH-383-DC"/>
    <s v="SANS OBJET"/>
    <s v="SANS OBJET"/>
    <n v="29800"/>
    <n v="22400"/>
    <n v="7400"/>
    <s v="D"/>
    <n v="2"/>
    <s v="CENTRE DE TRI CS"/>
    <s v="POLY-VALOR"/>
    <s v="BOULEVARD DE LA BOUVINERIE"/>
    <s v="49124 SAINT-BARTHELEMY D'ANJOU"/>
    <n v="0"/>
    <n v="6"/>
    <x v="1"/>
    <n v="7.4"/>
    <d v="1899-12-30T00:30:00"/>
    <x v="0"/>
  </r>
  <r>
    <n v="170830"/>
    <d v="2022-02-08T00:00:00"/>
    <s v="08:24"/>
    <s v="2/034393"/>
    <d v="2022-02-08T00:00:00"/>
    <s v="07:54"/>
    <s v="1/039454"/>
    <s v="SEMAE 02"/>
    <s v="40"/>
    <s v="40"/>
    <s v="SEMAE 02"/>
    <s v="0"/>
    <s v="6"/>
    <x v="0"/>
    <x v="0"/>
    <s v="CH-700-RD"/>
    <s v="SANS OBJET"/>
    <s v="ST LAMBERT DES LEVEES Bellevue"/>
    <n v="29500"/>
    <n v="17860"/>
    <n v="11640"/>
    <s v="D"/>
    <n v="2"/>
    <s v="CENTRE DE TRI CS"/>
    <s v="POLY-VALOR"/>
    <s v="BOULEVARD DE LA BOUVINERIE"/>
    <s v="49124 SAINT-BARTHELEMY D'ANJOU"/>
    <n v="0"/>
    <n v="6"/>
    <x v="1"/>
    <n v="11.64"/>
    <d v="1899-12-30T00:30:00"/>
    <x v="0"/>
  </r>
  <r>
    <n v="170843"/>
    <d v="2022-02-08T00:00:00"/>
    <s v="10:11"/>
    <s v="1/039469"/>
    <d v="2022-02-08T00:00:00"/>
    <s v="08:02"/>
    <s v="2/034391"/>
    <s v="SEMAE 1"/>
    <s v="90"/>
    <s v="85"/>
    <s v="SEMAE 01"/>
    <s v="2"/>
    <s v="0"/>
    <x v="4"/>
    <x v="4"/>
    <s v="AS-759-HW"/>
    <s v="SAVED"/>
    <s v="SANS OBJET"/>
    <n v="35720"/>
    <n v="21340"/>
    <n v="14380"/>
    <s v="D"/>
    <n v="2"/>
    <s v="CENTRE DE TRI CS"/>
    <s v="POLY-VALOR"/>
    <s v="BOULEVARD DE LA BOUVINERIE"/>
    <s v="49124 SAINT-BARTHELEMY D'ANJOU"/>
    <n v="0"/>
    <n v="6"/>
    <x v="1"/>
    <n v="14.38"/>
    <d v="1899-12-30T02:09:00"/>
    <x v="2"/>
  </r>
  <r>
    <n v="170840"/>
    <d v="2022-02-08T00:00:00"/>
    <s v="09:27"/>
    <s v="2/034402"/>
    <d v="2022-02-08T00:00:00"/>
    <s v="09:20"/>
    <s v="1/039463"/>
    <s v="SUEZ NMP520"/>
    <s v="01"/>
    <s v="21"/>
    <s v="SUEZNMP520"/>
    <s v="0"/>
    <s v="0"/>
    <x v="2"/>
    <x v="3"/>
    <s v="CX-610-YK"/>
    <s v="SANS OBJET"/>
    <s v="SANS OBJET"/>
    <n v="14420"/>
    <n v="11720"/>
    <n v="2700"/>
    <s v="D"/>
    <n v="2"/>
    <s v="CENTRE DE TRI CS"/>
    <s v="POLY-VALOR"/>
    <s v="BOULEVARD DE LA BOUVINERIE"/>
    <s v="49124 SAINT-BARTHELEMY D'ANJOU"/>
    <n v="83621"/>
    <n v="6"/>
    <x v="1"/>
    <n v="2.7"/>
    <d v="1899-12-30T00:07:00"/>
    <x v="1"/>
  </r>
  <r>
    <n v="170841"/>
    <d v="2022-02-08T00:00:00"/>
    <s v="10:05"/>
    <s v="2/034403"/>
    <d v="2022-02-08T00:00:00"/>
    <s v="09:48"/>
    <s v="1/039464"/>
    <s v="CC BV 09"/>
    <s v="35"/>
    <s v="35"/>
    <s v="CC BV 09"/>
    <s v="0"/>
    <s v="0"/>
    <x v="3"/>
    <x v="15"/>
    <s v="FX-848-CF"/>
    <s v="SANS OBJET"/>
    <s v="SANS OBJET"/>
    <n v="14360"/>
    <n v="12940"/>
    <n v="1420"/>
    <s v="D"/>
    <n v="2"/>
    <s v="CENTRE DE TRI CS"/>
    <s v="POLY-VALOR"/>
    <s v="BOULEVARD DE LA BOUVINERIE"/>
    <s v="49124 SAINT-BARTHELEMY D'ANJOU"/>
    <n v="0"/>
    <n v="6"/>
    <x v="1"/>
    <n v="1.42"/>
    <d v="1899-12-30T00:17:00"/>
    <x v="1"/>
  </r>
  <r>
    <n v="170842"/>
    <d v="2022-02-08T00:00:00"/>
    <s v="10:11"/>
    <s v="2/034404"/>
    <d v="2022-02-08T00:00:00"/>
    <s v="09:53"/>
    <s v="1/039465"/>
    <s v="CC BV 10"/>
    <s v="35"/>
    <s v="36"/>
    <s v="CC BV 10"/>
    <s v="0"/>
    <s v="0"/>
    <x v="3"/>
    <x v="5"/>
    <s v="FZ-961-WC"/>
    <s v="SANS OBJET"/>
    <s v="SANS OBJET"/>
    <n v="18720"/>
    <n v="17620"/>
    <n v="1100"/>
    <s v="D"/>
    <n v="2"/>
    <s v="CENTRE DE TRI CS"/>
    <s v="POLY-VALOR"/>
    <s v="BOULEVARD DE LA BOUVINERIE"/>
    <s v="49124 SAINT-BARTHELEMY D'ANJOU"/>
    <n v="0"/>
    <n v="6"/>
    <x v="1"/>
    <n v="1.1000000000000001"/>
    <d v="1899-12-30T00:18:00"/>
    <x v="3"/>
  </r>
  <r>
    <n v="170844"/>
    <d v="2022-02-08T00:00:00"/>
    <s v="10:20"/>
    <s v="2/034405"/>
    <d v="2022-02-08T00:00:00"/>
    <s v="09:58"/>
    <s v="1/039466"/>
    <s v="SEMAE 5"/>
    <s v="40"/>
    <s v="40"/>
    <s v="SEMAE 05"/>
    <s v="0"/>
    <s v="1"/>
    <x v="0"/>
    <x v="0"/>
    <s v="EK-656-JS"/>
    <s v="SANS OBJET"/>
    <s v="DOUE LA FONTAINE"/>
    <n v="25100"/>
    <n v="18580"/>
    <n v="6520"/>
    <s v="D"/>
    <n v="2"/>
    <s v="CENTRE DE TRI CS"/>
    <s v="POLY-VALOR"/>
    <s v="BOULEVARD DE LA BOUVINERIE"/>
    <s v="49124 SAINT-BARTHELEMY D'ANJOU"/>
    <n v="0"/>
    <n v="6"/>
    <x v="1"/>
    <n v="6.52"/>
    <d v="1899-12-30T00:22:00"/>
    <x v="0"/>
  </r>
  <r>
    <n v="170872"/>
    <d v="2022-02-08T00:00:00"/>
    <s v="12:00"/>
    <s v="2/034433"/>
    <d v="2022-02-08T00:00:00"/>
    <s v="10:04"/>
    <s v="1/039467"/>
    <s v="ROUCOULET"/>
    <s v="40"/>
    <s v="75"/>
    <s v="ROUCOULET"/>
    <s v="21"/>
    <s v="0"/>
    <x v="0"/>
    <x v="8"/>
    <s v="EB 684 DF"/>
    <s v="PEHD PP ENVIRONNEMENT(48)"/>
    <s v="SANS OBJET"/>
    <n v="17880"/>
    <n v="39240"/>
    <n v="21360"/>
    <s v="D"/>
    <n v="2"/>
    <s v="CENTRE DE TRI CS"/>
    <s v="POLY-VALOR"/>
    <s v="BOULEVARD DE LA BOUVINERIE"/>
    <s v="49124 SAINT-BARTHELEMY D'ANJOU"/>
    <n v="0"/>
    <n v="6"/>
    <x v="1"/>
    <n v="21.36"/>
    <d v="1899-12-30T01:56:00"/>
    <x v="2"/>
  </r>
  <r>
    <n v="170855"/>
    <d v="2022-02-08T00:00:00"/>
    <s v="10:48"/>
    <s v="2/034416"/>
    <d v="2022-02-08T00:00:00"/>
    <s v="10:26"/>
    <s v="1/039475"/>
    <s v="VP 3084 PAV ALM"/>
    <s v="01"/>
    <s v="22"/>
    <s v="VP 3084"/>
    <s v="0"/>
    <s v="0"/>
    <x v="2"/>
    <x v="2"/>
    <s v="FM-010-CX"/>
    <s v="SANS OBJET"/>
    <s v="SANS OBJET"/>
    <n v="20020"/>
    <n v="17920"/>
    <n v="2100"/>
    <s v="D"/>
    <n v="2"/>
    <s v="CENTRE DE TRI CS"/>
    <s v="POLY-VALOR"/>
    <s v="BOULEVARD DE LA BOUVINERIE"/>
    <s v="49124 SAINT-BARTHELEMY D'ANJOU"/>
    <n v="95029"/>
    <n v="6"/>
    <x v="1"/>
    <n v="2.1"/>
    <d v="1899-12-30T00:22:00"/>
    <x v="1"/>
  </r>
  <r>
    <n v="170879"/>
    <d v="2022-02-08T00:00:00"/>
    <s v="13:52"/>
    <s v="1/039509"/>
    <d v="2022-02-08T00:00:00"/>
    <s v="10:40"/>
    <s v="2/034412"/>
    <s v="SEMAE1"/>
    <s v="90"/>
    <s v="85"/>
    <s v="SEMAE 01"/>
    <s v="2"/>
    <s v="0"/>
    <x v="4"/>
    <x v="4"/>
    <s v="AS-759-HW"/>
    <s v="SAVED"/>
    <s v="SANS OBJET"/>
    <n v="36280"/>
    <n v="22220"/>
    <n v="14060"/>
    <s v="D"/>
    <n v="2"/>
    <s v="CENTRE DE TRI CS"/>
    <s v="POLY-VALOR"/>
    <s v="BOULEVARD DE LA BOUVINERIE"/>
    <s v="49124 SAINT-BARTHELEMY D'ANJOU"/>
    <n v="0"/>
    <n v="6"/>
    <x v="1"/>
    <n v="14.06"/>
    <d v="1899-12-30T03:12:00"/>
    <x v="2"/>
  </r>
  <r>
    <n v="170871"/>
    <d v="2022-02-08T00:00:00"/>
    <s v="11:59"/>
    <s v="2/034432"/>
    <d v="2022-02-08T00:00:00"/>
    <s v="10:42"/>
    <s v="1/039484"/>
    <s v="GIACOMIN 4"/>
    <s v="01"/>
    <s v="78"/>
    <s v="GIACOMIN4"/>
    <s v="01"/>
    <s v="0"/>
    <x v="2"/>
    <x v="12"/>
    <s v="BB 611JN"/>
    <s v="ACIERS ZAROGOZA ESPAGNE 50"/>
    <s v="SANS OBJET"/>
    <n v="14460"/>
    <n v="38980"/>
    <n v="24520"/>
    <s v="D"/>
    <n v="2"/>
    <s v="CENTRE DE TRI CS"/>
    <s v="POLY-VALOR"/>
    <s v="BOULEVARD DE LA BOUVINERIE"/>
    <s v="49124 SAINT-BARTHELEMY D'ANJOU"/>
    <n v="0"/>
    <n v="6"/>
    <x v="1"/>
    <n v="24.52"/>
    <d v="1899-12-30T01:17:00"/>
    <x v="2"/>
  </r>
  <r>
    <n v="170859"/>
    <d v="2022-02-08T00:00:00"/>
    <s v="10:57"/>
    <s v="2/034420"/>
    <d v="2022-02-08T00:00:00"/>
    <s v="10:49"/>
    <s v="1/039486"/>
    <s v="SUEZ JML022"/>
    <s v="01"/>
    <s v="21"/>
    <s v="SUEZJML022"/>
    <s v="0"/>
    <s v="0"/>
    <x v="2"/>
    <x v="3"/>
    <s v="EK-512-VH"/>
    <s v="SANS OBJET"/>
    <s v="SANS OBJET"/>
    <n v="18940"/>
    <n v="14880"/>
    <n v="4060"/>
    <s v="D"/>
    <n v="2"/>
    <s v="CENTRE DE TRI CS"/>
    <s v="POLY-VALOR"/>
    <s v="BOULEVARD DE LA BOUVINERIE"/>
    <s v="49124 SAINT-BARTHELEMY D'ANJOU"/>
    <n v="83626"/>
    <n v="6"/>
    <x v="1"/>
    <n v="4.0599999999999996"/>
    <d v="1899-12-30T00:08:00"/>
    <x v="1"/>
  </r>
  <r>
    <n v="170860"/>
    <d v="2022-02-08T00:00:00"/>
    <s v="11:10"/>
    <s v="2/034421"/>
    <d v="2022-02-08T00:00:00"/>
    <s v="10:56"/>
    <s v="1/039487"/>
    <s v="VP19007 PAV ALM"/>
    <s v="01"/>
    <s v="22"/>
    <s v="VP 19007"/>
    <s v="0"/>
    <s v="0"/>
    <x v="2"/>
    <x v="2"/>
    <s v="EJ-252-BY"/>
    <s v="SANS OBJET"/>
    <s v="SANS OBJET"/>
    <n v="20020"/>
    <n v="17060"/>
    <n v="2960"/>
    <s v="D"/>
    <n v="2"/>
    <s v="CENTRE DE TRI CS"/>
    <s v="POLY-VALOR"/>
    <s v="BOULEVARD DE LA BOUVINERIE"/>
    <s v="49124 SAINT-BARTHELEMY D'ANJOU"/>
    <n v="70062"/>
    <n v="6"/>
    <x v="1"/>
    <n v="2.96"/>
    <d v="1899-12-30T00:14:00"/>
    <x v="1"/>
  </r>
  <r>
    <n v="170862"/>
    <d v="2022-02-08T00:00:00"/>
    <s v="11:19"/>
    <s v="2/034423"/>
    <d v="2022-02-08T00:00:00"/>
    <s v="11:09"/>
    <s v="1/039488"/>
    <s v="CC BV 03"/>
    <s v="35"/>
    <s v="35"/>
    <s v="CC BV 03"/>
    <s v="0"/>
    <s v="0"/>
    <x v="3"/>
    <x v="15"/>
    <s v="CG-284-KA"/>
    <s v="SANS OBJET"/>
    <s v="SANS OBJET"/>
    <n v="17160"/>
    <n v="14460"/>
    <n v="2700"/>
    <s v="D"/>
    <n v="2"/>
    <s v="CENTRE DE TRI CS"/>
    <s v="POLY-VALOR"/>
    <s v="BOULEVARD DE LA BOUVINERIE"/>
    <s v="49124 SAINT-BARTHELEMY D'ANJOU"/>
    <n v="0"/>
    <n v="6"/>
    <x v="1"/>
    <n v="2.7"/>
    <d v="1899-12-30T00:10:00"/>
    <x v="1"/>
  </r>
  <r>
    <n v="170864"/>
    <d v="2022-02-08T00:00:00"/>
    <s v="11:34"/>
    <s v="2/034425"/>
    <d v="2022-02-08T00:00:00"/>
    <s v="11:21"/>
    <s v="1/039491"/>
    <s v="VP 3161 PAV ALM"/>
    <s v="01"/>
    <s v="22"/>
    <s v="VP 3161"/>
    <s v="0"/>
    <s v="0"/>
    <x v="2"/>
    <x v="2"/>
    <s v="AZ-825-SD"/>
    <s v="SANS OBJET"/>
    <s v="SANS OBJET"/>
    <n v="20400"/>
    <n v="18760"/>
    <n v="1640"/>
    <s v="D"/>
    <n v="2"/>
    <s v="CENTRE DE TRI CS"/>
    <s v="POLY-VALOR"/>
    <s v="BOULEVARD DE LA BOUVINERIE"/>
    <s v="49124 SAINT-BARTHELEMY D'ANJOU"/>
    <n v="83638"/>
    <n v="6"/>
    <x v="1"/>
    <n v="1.64"/>
    <d v="1899-12-30T00:13:00"/>
    <x v="1"/>
  </r>
  <r>
    <n v="170867"/>
    <d v="2022-02-08T00:00:00"/>
    <s v="11:39"/>
    <s v="2/034428"/>
    <d v="2022-02-08T00:00:00"/>
    <s v="11:29"/>
    <s v="1/039494"/>
    <s v="SUEZ JM0027"/>
    <s v="01"/>
    <s v="21"/>
    <s v="SUEZJM0027"/>
    <s v="0"/>
    <s v="0"/>
    <x v="2"/>
    <x v="3"/>
    <s v="BF-553-XA"/>
    <s v="SANS OBJET"/>
    <s v="SANS OBJET"/>
    <n v="16280"/>
    <n v="12840"/>
    <n v="3440"/>
    <s v="D"/>
    <n v="2"/>
    <s v="CENTRE DE TRI CS"/>
    <s v="POLY-VALOR"/>
    <s v="BOULEVARD DE LA BOUVINERIE"/>
    <s v="49124 SAINT-BARTHELEMY D'ANJOU"/>
    <n v="64488"/>
    <n v="6"/>
    <x v="1"/>
    <n v="3.44"/>
    <d v="1899-12-30T00:10:00"/>
    <x v="1"/>
  </r>
  <r>
    <n v="170868"/>
    <d v="2022-02-08T00:00:00"/>
    <s v="11:46"/>
    <s v="2/034429"/>
    <d v="2022-02-08T00:00:00"/>
    <s v="11:39"/>
    <s v="1/039496"/>
    <s v="SUEZ JML019"/>
    <s v="01"/>
    <s v="21"/>
    <s v="SUEZJML019"/>
    <s v="0"/>
    <s v="0"/>
    <x v="2"/>
    <x v="3"/>
    <s v="EJ-503-DK"/>
    <s v="SANS OBJET"/>
    <s v="SANS OBJET"/>
    <n v="18080"/>
    <n v="14860"/>
    <n v="3220"/>
    <s v="D"/>
    <n v="2"/>
    <s v="CENTRE DE TRI CS"/>
    <s v="POLY-VALOR"/>
    <s v="BOULEVARD DE LA BOUVINERIE"/>
    <s v="49124 SAINT-BARTHELEMY D'ANJOU"/>
    <n v="83628"/>
    <n v="6"/>
    <x v="1"/>
    <n v="3.22"/>
    <d v="1899-12-30T00:07:00"/>
    <x v="1"/>
  </r>
  <r>
    <n v="170876"/>
    <d v="2022-02-08T00:00:00"/>
    <s v="12:48"/>
    <s v="2/034437"/>
    <d v="2022-02-08T00:00:00"/>
    <s v="12:26"/>
    <s v="1/039500"/>
    <s v="SEMAE 2"/>
    <s v="90"/>
    <s v="91"/>
    <s v="SEMAE 02"/>
    <s v="0"/>
    <s v="4"/>
    <x v="4"/>
    <x v="9"/>
    <s v="CH-700-RD"/>
    <s v="SANS OBJET"/>
    <s v="TIERCE"/>
    <n v="24800"/>
    <n v="17800"/>
    <n v="7000"/>
    <s v="D"/>
    <n v="2"/>
    <s v="CENTRE DE TRI CS"/>
    <s v="POLY-VALOR"/>
    <s v="BOULEVARD DE LA BOUVINERIE"/>
    <s v="49124 SAINT-BARTHELEMY D'ANJOU"/>
    <n v="0"/>
    <n v="6"/>
    <x v="1"/>
    <n v="7"/>
    <d v="1899-12-30T00:22:00"/>
    <x v="1"/>
  </r>
  <r>
    <n v="170889"/>
    <d v="2022-02-08T00:00:00"/>
    <s v="15:36"/>
    <s v="2/034448"/>
    <d v="2022-02-08T00:00:00"/>
    <s v="13:20"/>
    <s v="1/039504"/>
    <s v="CHARPENTIER"/>
    <s v="40"/>
    <s v="77"/>
    <s v="CHARPENTIE"/>
    <s v="44"/>
    <s v="0"/>
    <x v="0"/>
    <x v="10"/>
    <s v="BV 466 TC"/>
    <s v="FILMS SIRPLASTE PORTO (P)"/>
    <s v="SANS OBJET"/>
    <n v="14540"/>
    <n v="36840"/>
    <n v="22300"/>
    <s v="D"/>
    <n v="2"/>
    <s v="CENTRE DE TRI CS"/>
    <s v="POLY-VALOR"/>
    <s v="BOULEVARD DE LA BOUVINERIE"/>
    <s v="49124 SAINT-BARTHELEMY D'ANJOU"/>
    <n v="0"/>
    <n v="6"/>
    <x v="1"/>
    <n v="22.3"/>
    <d v="1899-12-30T02:16:00"/>
    <x v="2"/>
  </r>
  <r>
    <n v="170881"/>
    <d v="2022-02-08T00:00:00"/>
    <s v="13:55"/>
    <s v="2/034441"/>
    <d v="2022-02-08T00:00:00"/>
    <s v="13:49"/>
    <s v="1/039507"/>
    <s v="SUEZ JML024"/>
    <s v="01"/>
    <s v="21"/>
    <s v="SUEZJML024"/>
    <s v="0"/>
    <s v="0"/>
    <x v="2"/>
    <x v="3"/>
    <s v="EL-322-KS"/>
    <s v="SANS OBJET"/>
    <s v="SANS OBJET"/>
    <n v="18960"/>
    <n v="14900"/>
    <n v="4060"/>
    <s v="D"/>
    <n v="2"/>
    <s v="CENTRE DE TRI CS"/>
    <s v="POLY-VALOR"/>
    <s v="BOULEVARD DE LA BOUVINERIE"/>
    <s v="49124 SAINT-BARTHELEMY D'ANJOU"/>
    <n v="83625"/>
    <n v="6"/>
    <x v="1"/>
    <n v="4.0599999999999996"/>
    <d v="1899-12-30T00:06:00"/>
    <x v="1"/>
  </r>
  <r>
    <n v="170892"/>
    <d v="2022-02-08T00:00:00"/>
    <s v="15:46"/>
    <s v="2/034451"/>
    <d v="2022-02-08T00:00:00"/>
    <s v="13:50"/>
    <s v="1/039508"/>
    <s v="ROULAUD 6"/>
    <s v="90"/>
    <s v="72"/>
    <s v="ROULAUD 6"/>
    <s v="6"/>
    <s v="0"/>
    <x v="4"/>
    <x v="13"/>
    <s v="DT 790 ZH"/>
    <s v="CARTONS SMURFIT SAILLAT (87-F)"/>
    <s v="SANS OBJET"/>
    <n v="14720"/>
    <n v="43580"/>
    <n v="28860"/>
    <s v="D"/>
    <n v="2"/>
    <s v="CENTRE DE TRI CS"/>
    <s v="POLY-VALOR"/>
    <s v="BOULEVARD DE LA BOUVINERIE"/>
    <s v="49124 SAINT-BARTHELEMY D'ANJOU"/>
    <n v="0"/>
    <n v="6"/>
    <x v="1"/>
    <n v="28.86"/>
    <d v="1899-12-30T01:56:00"/>
    <x v="2"/>
  </r>
  <r>
    <n v="170884"/>
    <d v="2022-02-08T00:00:00"/>
    <s v="14:48"/>
    <s v="2/034444"/>
    <d v="2022-02-08T00:00:00"/>
    <s v="14:37"/>
    <s v="1/039511"/>
    <s v="VP 3084 PAV ALM"/>
    <s v="01"/>
    <s v="22"/>
    <s v="VP 3084"/>
    <s v="0"/>
    <s v="0"/>
    <x v="2"/>
    <x v="2"/>
    <s v="FM-010-CX"/>
    <s v="SANS OBJET"/>
    <s v="SANS OBJET"/>
    <n v="19860"/>
    <n v="17880"/>
    <n v="1980"/>
    <s v="D"/>
    <n v="2"/>
    <s v="CENTRE DE TRI CS"/>
    <s v="POLY-VALOR"/>
    <s v="BOULEVARD DE LA BOUVINERIE"/>
    <s v="49124 SAINT-BARTHELEMY D'ANJOU"/>
    <n v="95029"/>
    <n v="6"/>
    <x v="1"/>
    <n v="1.98"/>
    <d v="1899-12-30T00:11:00"/>
    <x v="1"/>
  </r>
  <r>
    <n v="170887"/>
    <d v="2022-02-08T00:00:00"/>
    <s v="15:18"/>
    <s v="2/034446"/>
    <d v="2022-02-08T00:00:00"/>
    <s v="14:59"/>
    <s v="1/039513"/>
    <s v="SEMAE 05"/>
    <s v="90"/>
    <s v="91"/>
    <s v="SEMAE 05"/>
    <s v="0"/>
    <s v="4"/>
    <x v="4"/>
    <x v="9"/>
    <s v="EK-656-JS"/>
    <s v="SANS OBJET"/>
    <s v="TIERCE"/>
    <n v="24200"/>
    <n v="18540"/>
    <n v="5660"/>
    <s v="D"/>
    <n v="2"/>
    <s v="CENTRE DE TRI CS"/>
    <s v="POLY-VALOR"/>
    <s v="BOULEVARD DE LA BOUVINERIE"/>
    <s v="49124 SAINT-BARTHELEMY D'ANJOU"/>
    <n v="0"/>
    <n v="6"/>
    <x v="1"/>
    <n v="5.66"/>
    <d v="1899-12-30T00:19:00"/>
    <x v="1"/>
  </r>
  <r>
    <n v="170896"/>
    <d v="2022-02-08T00:00:00"/>
    <s v="16:43"/>
    <s v="2/034455"/>
    <d v="2022-02-08T00:00:00"/>
    <s v="16:32"/>
    <s v="1/039520"/>
    <s v="VP19007 PAV ALM"/>
    <s v="01"/>
    <s v="22"/>
    <s v="VP 19007"/>
    <s v="0"/>
    <s v="0"/>
    <x v="2"/>
    <x v="2"/>
    <s v="EJ-252-BY"/>
    <s v="SANS OBJET"/>
    <s v="SANS OBJET"/>
    <n v="20020"/>
    <n v="17000"/>
    <n v="3020"/>
    <s v="D"/>
    <n v="2"/>
    <s v="CENTRE DE TRI CS"/>
    <s v="POLY-VALOR"/>
    <s v="BOULEVARD DE LA BOUVINERIE"/>
    <s v="49124 SAINT-BARTHELEMY D'ANJOU"/>
    <n v="70062"/>
    <n v="6"/>
    <x v="1"/>
    <n v="3.02"/>
    <d v="1899-12-30T00:11:00"/>
    <x v="1"/>
  </r>
  <r>
    <n v="170899"/>
    <d v="2022-02-08T00:00:00"/>
    <s v="17:27"/>
    <s v="2/034458"/>
    <d v="2022-02-08T00:00:00"/>
    <s v="16:40"/>
    <s v="1/039521"/>
    <s v="LACASSAG10"/>
    <s v="35"/>
    <s v="72"/>
    <s v="LACASSAG10"/>
    <s v="6"/>
    <s v="0"/>
    <x v="3"/>
    <x v="13"/>
    <s v="FZ 306 TS"/>
    <s v="CARTONS SMURFIT SAILLAT (87-F)"/>
    <s v="SANS OBJET"/>
    <n v="15220"/>
    <n v="43600"/>
    <n v="28380"/>
    <s v="D"/>
    <n v="2"/>
    <s v="CENTRE DE TRI CS"/>
    <s v="POLY-VALOR"/>
    <s v="BOULEVARD DE LA BOUVINERIE"/>
    <s v="49124 SAINT-BARTHELEMY D'ANJOU"/>
    <n v="0"/>
    <n v="6"/>
    <x v="1"/>
    <n v="28.38"/>
    <d v="1899-12-30T00:47:00"/>
    <x v="2"/>
  </r>
  <r>
    <n v="170897"/>
    <d v="2022-02-08T00:00:00"/>
    <s v="16:51"/>
    <s v="2/034456"/>
    <d v="2022-02-08T00:00:00"/>
    <s v="16:43"/>
    <s v="1/039522"/>
    <s v="SUEZ JML021"/>
    <s v="01"/>
    <s v="21"/>
    <s v="SUEZJML021"/>
    <s v="0"/>
    <s v="0"/>
    <x v="2"/>
    <x v="3"/>
    <s v="EK-186-EM"/>
    <s v="SANS OBJET"/>
    <s v="SANS OBJET"/>
    <n v="17200"/>
    <n v="12840"/>
    <n v="4360"/>
    <s v="D"/>
    <n v="2"/>
    <s v="CENTRE DE TRI CS"/>
    <s v="POLY-VALOR"/>
    <s v="BOULEVARD DE LA BOUVINERIE"/>
    <s v="49124 SAINT-BARTHELEMY D'ANJOU"/>
    <n v="64487"/>
    <n v="6"/>
    <x v="1"/>
    <n v="4.3600000000000003"/>
    <d v="1899-12-30T00:08:00"/>
    <x v="1"/>
  </r>
  <r>
    <n v="170904"/>
    <d v="2022-02-08T00:00:00"/>
    <s v="17:53"/>
    <s v="2/034463"/>
    <d v="2022-02-08T00:00:00"/>
    <s v="17:45"/>
    <s v="1/039528"/>
    <s v="SUEZ JML019"/>
    <s v="01"/>
    <s v="21"/>
    <s v="SUEZJML019"/>
    <s v="0"/>
    <s v="0"/>
    <x v="2"/>
    <x v="3"/>
    <s v="EJ-503-DK"/>
    <s v="SANS OBJET"/>
    <s v="SANS OBJET"/>
    <n v="17920"/>
    <n v="14820"/>
    <n v="3100"/>
    <s v="D"/>
    <n v="2"/>
    <s v="CENTRE DE TRI CS"/>
    <s v="POLY-VALOR"/>
    <s v="BOULEVARD DE LA BOUVINERIE"/>
    <s v="49124 SAINT-BARTHELEMY D'ANJOU"/>
    <n v="83628"/>
    <n v="6"/>
    <x v="1"/>
    <n v="3.1"/>
    <d v="1899-12-30T00:08:00"/>
    <x v="1"/>
  </r>
  <r>
    <n v="170909"/>
    <d v="2022-02-08T00:00:00"/>
    <s v="18:05"/>
    <s v="2/034468"/>
    <d v="2022-02-08T00:00:00"/>
    <s v="18:00"/>
    <s v="1/039534"/>
    <s v="SUEZ JML024"/>
    <s v="01"/>
    <s v="21"/>
    <s v="SUEZJML024"/>
    <s v="0"/>
    <s v="0"/>
    <x v="2"/>
    <x v="3"/>
    <s v="EL-322-KS"/>
    <s v="SANS OBJET"/>
    <s v="SANS OBJET"/>
    <n v="16880"/>
    <n v="14840"/>
    <n v="2040"/>
    <s v="D"/>
    <n v="2"/>
    <s v="CENTRE DE TRI CS"/>
    <s v="POLY-VALOR"/>
    <s v="BOULEVARD DE LA BOUVINERIE"/>
    <s v="49124 SAINT-BARTHELEMY D'ANJOU"/>
    <n v="83625"/>
    <n v="6"/>
    <x v="1"/>
    <n v="2.04"/>
    <d v="1899-12-30T00:05:00"/>
    <x v="1"/>
  </r>
  <r>
    <n v="170913"/>
    <d v="2022-02-08T00:00:00"/>
    <s v="18:30"/>
    <s v="2/034472"/>
    <d v="2022-02-08T00:00:00"/>
    <s v="18:24"/>
    <s v="1/039536"/>
    <s v="SUEZ JML021"/>
    <s v="01"/>
    <s v="21"/>
    <s v="SUEZJML021"/>
    <s v="0"/>
    <s v="0"/>
    <x v="2"/>
    <x v="3"/>
    <s v="EK-186-EM"/>
    <s v="SANS OBJET"/>
    <s v="SANS OBJET"/>
    <n v="14200"/>
    <n v="12820"/>
    <n v="1380"/>
    <s v="D"/>
    <n v="2"/>
    <s v="CENTRE DE TRI CS"/>
    <s v="POLY-VALOR"/>
    <s v="BOULEVARD DE LA BOUVINERIE"/>
    <s v="49124 SAINT-BARTHELEMY D'ANJOU"/>
    <n v="64487"/>
    <n v="6"/>
    <x v="1"/>
    <n v="1.38"/>
    <d v="1899-12-30T00:06:00"/>
    <x v="1"/>
  </r>
  <r>
    <n v="170916"/>
    <d v="2022-02-08T00:00:00"/>
    <s v="19:39"/>
    <s v="2/034475"/>
    <d v="2022-02-08T00:00:00"/>
    <s v="19:33"/>
    <s v="1/039539"/>
    <s v="SUEZ JML020"/>
    <s v="01"/>
    <s v="21"/>
    <s v="SUEZJML020"/>
    <s v="0"/>
    <s v="0"/>
    <x v="2"/>
    <x v="3"/>
    <s v="EJ-894-PB"/>
    <s v="SANS OBJET"/>
    <s v="SANS OBJET"/>
    <n v="16220"/>
    <n v="15060"/>
    <n v="1160"/>
    <s v="D"/>
    <n v="2"/>
    <s v="CENTRE DE TRI CS"/>
    <s v="POLY-VALOR"/>
    <s v="BOULEVARD DE LA BOUVINERIE"/>
    <s v="49124 SAINT-BARTHELEMY D'ANJOU"/>
    <n v="83627"/>
    <n v="6"/>
    <x v="1"/>
    <n v="1.1599999999999999"/>
    <d v="1899-12-30T00:06:00"/>
    <x v="1"/>
  </r>
  <r>
    <n v="170922"/>
    <d v="2022-02-09T00:00:00"/>
    <s v="07:25"/>
    <s v="2/034480"/>
    <d v="2022-02-09T00:00:00"/>
    <s v="06:57"/>
    <s v="1/039544"/>
    <s v="SEMAE 4"/>
    <s v="40"/>
    <s v="40"/>
    <s v="SEMAE 04"/>
    <s v="0"/>
    <s v="6"/>
    <x v="0"/>
    <x v="0"/>
    <s v="DE-983-WC"/>
    <s v="SANS OBJET"/>
    <s v="ST LAMBERT DES LEVEES Bellevue"/>
    <n v="29600"/>
    <n v="17700"/>
    <n v="11900"/>
    <s v="D"/>
    <n v="2"/>
    <s v="CENTRE DE TRI CS"/>
    <s v="POLY-VALOR"/>
    <s v="BOULEVARD DE LA BOUVINERIE"/>
    <s v="49124 SAINT-BARTHELEMY D'ANJOU"/>
    <n v="0"/>
    <n v="6"/>
    <x v="1"/>
    <n v="11.9"/>
    <d v="1899-12-30T00:28:00"/>
    <x v="0"/>
  </r>
  <r>
    <n v="170960"/>
    <d v="2022-02-09T00:00:00"/>
    <s v="11:07"/>
    <s v="1/039586"/>
    <d v="2022-02-09T00:00:00"/>
    <s v="07:30"/>
    <s v="2/034481"/>
    <s v="BT 54"/>
    <s v="01"/>
    <s v="85"/>
    <s v="BT 54"/>
    <s v="1"/>
    <s v="0"/>
    <x v="2"/>
    <x v="4"/>
    <s v="FD-859-RH"/>
    <s v="BOUYER LEROUX"/>
    <s v="SANS OBJET"/>
    <n v="35340"/>
    <n v="23020"/>
    <n v="12320"/>
    <s v="D"/>
    <n v="2"/>
    <s v="CENTRE DE TRI CS"/>
    <s v="POLY-VALOR"/>
    <s v="BOULEVARD DE LA BOUVINERIE"/>
    <s v="49124 SAINT-BARTHELEMY D'ANJOU"/>
    <n v="0"/>
    <n v="6"/>
    <x v="1"/>
    <n v="12.32"/>
    <d v="1899-12-30T03:37:00"/>
    <x v="2"/>
  </r>
  <r>
    <n v="170923"/>
    <d v="2022-02-09T00:00:00"/>
    <s v="07:49"/>
    <s v="2/034482"/>
    <d v="2022-02-09T00:00:00"/>
    <s v="07:43"/>
    <s v="1/039545"/>
    <s v="ALM 144"/>
    <s v="01"/>
    <s v="20"/>
    <s v="ALM 144"/>
    <s v="0"/>
    <s v="0"/>
    <x v="2"/>
    <x v="14"/>
    <s v="CQ-468-YW"/>
    <s v="SANS OBJET"/>
    <s v="SANS OBJET"/>
    <n v="14420"/>
    <n v="11740"/>
    <n v="2680"/>
    <s v="D"/>
    <n v="2"/>
    <s v="CENTRE DE TRI CS"/>
    <s v="POLY-VALOR"/>
    <s v="BOULEVARD DE LA BOUVINERIE"/>
    <s v="49124 SAINT-BARTHELEMY D'ANJOU"/>
    <n v="89407"/>
    <n v="6"/>
    <x v="1"/>
    <n v="2.68"/>
    <d v="1899-12-30T00:06:00"/>
    <x v="1"/>
  </r>
  <r>
    <n v="170924"/>
    <d v="2022-02-09T00:00:00"/>
    <s v="07:56"/>
    <s v="2/034483"/>
    <d v="2022-02-09T00:00:00"/>
    <s v="07:44"/>
    <s v="1/039546"/>
    <s v="VP 3161 PAV ALM"/>
    <s v="01"/>
    <s v="22"/>
    <s v="VP 3161"/>
    <s v="0"/>
    <s v="0"/>
    <x v="2"/>
    <x v="2"/>
    <s v="AZ-825-SD"/>
    <s v="SANS OBJET"/>
    <s v="SANS OBJET"/>
    <n v="19980"/>
    <n v="18780"/>
    <n v="1200"/>
    <s v="D"/>
    <n v="2"/>
    <s v="CENTRE DE TRI CS"/>
    <s v="POLY-VALOR"/>
    <s v="BOULEVARD DE LA BOUVINERIE"/>
    <s v="49124 SAINT-BARTHELEMY D'ANJOU"/>
    <n v="83638"/>
    <n v="6"/>
    <x v="1"/>
    <n v="1.2"/>
    <d v="1899-12-30T00:12:00"/>
    <x v="1"/>
  </r>
  <r>
    <n v="170925"/>
    <d v="2022-02-09T00:00:00"/>
    <s v="08:07"/>
    <s v="2/034484"/>
    <d v="2022-02-09T00:00:00"/>
    <s v="08:02"/>
    <s v="1/039547"/>
    <s v="ALM R157"/>
    <s v="01"/>
    <s v="20"/>
    <s v="ALM R157"/>
    <s v="0"/>
    <s v="0"/>
    <x v="2"/>
    <x v="14"/>
    <s v="ED-425-YE"/>
    <s v="SANS OBJET"/>
    <s v="SANS OBJET"/>
    <n v="14340"/>
    <n v="11800"/>
    <n v="2540"/>
    <s v="D"/>
    <n v="2"/>
    <s v="CENTRE DE TRI CS"/>
    <s v="POLY-VALOR"/>
    <s v="BOULEVARD DE LA BOUVINERIE"/>
    <s v="49124 SAINT-BARTHELEMY D'ANJOU"/>
    <n v="60050"/>
    <n v="6"/>
    <x v="1"/>
    <n v="2.54"/>
    <d v="1899-12-30T00:05:00"/>
    <x v="1"/>
  </r>
  <r>
    <n v="170926"/>
    <d v="2022-02-09T00:00:00"/>
    <s v="08:12"/>
    <s v="2/034485"/>
    <d v="2022-02-09T00:00:00"/>
    <s v="08:05"/>
    <s v="1/039548"/>
    <s v="ALM R167"/>
    <s v="01"/>
    <s v="20"/>
    <s v="ALM R167"/>
    <s v="0"/>
    <s v="0"/>
    <x v="2"/>
    <x v="14"/>
    <s v="EZ-278-VW"/>
    <s v="SANS OBJET"/>
    <s v="SANS OBJET"/>
    <n v="7920"/>
    <n v="6380"/>
    <n v="1540"/>
    <s v="D"/>
    <n v="2"/>
    <s v="CENTRE DE TRI CS"/>
    <s v="POLY-VALOR"/>
    <s v="BOULEVARD DE LA BOUVINERIE"/>
    <s v="49124 SAINT-BARTHELEMY D'ANJOU"/>
    <n v="93890"/>
    <n v="6"/>
    <x v="1"/>
    <n v="1.54"/>
    <d v="1899-12-30T00:07:00"/>
    <x v="1"/>
  </r>
  <r>
    <n v="170934"/>
    <d v="2022-02-09T00:00:00"/>
    <s v="09:08"/>
    <s v="2/034493"/>
    <d v="2022-02-09T00:00:00"/>
    <s v="08:11"/>
    <s v="1/039549"/>
    <s v="MAUFFREY18"/>
    <s v="01"/>
    <s v="70"/>
    <s v="MAUFFREY18"/>
    <s v="4"/>
    <s v="0"/>
    <x v="2"/>
    <x v="7"/>
    <s v="DD 224 BF"/>
    <s v="1.11 - NORSKE GOLBEY (F)"/>
    <s v="SANS OBJET"/>
    <n v="14640"/>
    <n v="41080"/>
    <n v="26440"/>
    <s v="D"/>
    <n v="2"/>
    <s v="CENTRE DE TRI CS"/>
    <s v="POLY-VALOR"/>
    <s v="BOULEVARD DE LA BOUVINERIE"/>
    <s v="49124 SAINT-BARTHELEMY D'ANJOU"/>
    <n v="0"/>
    <n v="6"/>
    <x v="1"/>
    <n v="26.44"/>
    <d v="1899-12-30T00:57:00"/>
    <x v="2"/>
  </r>
  <r>
    <n v="170927"/>
    <d v="2022-02-09T00:00:00"/>
    <s v="08:22"/>
    <s v="2/034486"/>
    <d v="2022-02-09T00:00:00"/>
    <s v="08:15"/>
    <s v="1/039550"/>
    <s v="ALM R171"/>
    <s v="01"/>
    <s v="20"/>
    <s v="ALM R171"/>
    <s v="0"/>
    <s v="0"/>
    <x v="2"/>
    <x v="14"/>
    <s v="FS-792-KB"/>
    <s v="SANS OBJET"/>
    <s v="SANS OBJET"/>
    <n v="14620"/>
    <n v="11640"/>
    <n v="2980"/>
    <s v="D"/>
    <n v="2"/>
    <s v="CENTRE DE TRI CS"/>
    <s v="POLY-VALOR"/>
    <s v="BOULEVARD DE LA BOUVINERIE"/>
    <s v="49124 SAINT-BARTHELEMY D'ANJOU"/>
    <n v="83220"/>
    <n v="6"/>
    <x v="1"/>
    <n v="2.98"/>
    <d v="1899-12-30T00:07:00"/>
    <x v="1"/>
  </r>
  <r>
    <n v="170929"/>
    <d v="2022-02-09T00:00:00"/>
    <s v="08:33"/>
    <s v="2/034488"/>
    <d v="2022-02-09T00:00:00"/>
    <s v="08:16"/>
    <s v="1/039551"/>
    <s v="VP 3084 PAV ALM"/>
    <s v="01"/>
    <s v="22"/>
    <s v="VP 3084"/>
    <s v="0"/>
    <s v="0"/>
    <x v="2"/>
    <x v="2"/>
    <s v="FM-010-CX"/>
    <s v="SANS OBJET"/>
    <s v="SANS OBJET"/>
    <n v="19980"/>
    <n v="18000"/>
    <n v="1980"/>
    <s v="D"/>
    <n v="2"/>
    <s v="CENTRE DE TRI CS"/>
    <s v="POLY-VALOR"/>
    <s v="BOULEVARD DE LA BOUVINERIE"/>
    <s v="49124 SAINT-BARTHELEMY D'ANJOU"/>
    <n v="95029"/>
    <n v="6"/>
    <x v="1"/>
    <n v="1.98"/>
    <d v="1899-12-30T00:17:00"/>
    <x v="1"/>
  </r>
  <r>
    <n v="170928"/>
    <d v="2022-02-09T00:00:00"/>
    <s v="08:29"/>
    <s v="2/034487"/>
    <d v="2022-02-09T00:00:00"/>
    <s v="08:22"/>
    <s v="1/039552"/>
    <s v="ALM R151"/>
    <s v="01"/>
    <s v="20"/>
    <s v="ALM R151"/>
    <s v="0"/>
    <s v="0"/>
    <x v="2"/>
    <x v="14"/>
    <s v="DX-358-PY"/>
    <s v="SANS OBJET"/>
    <s v="SANS OBJET"/>
    <n v="14700"/>
    <n v="11740"/>
    <n v="2960"/>
    <s v="D"/>
    <n v="2"/>
    <s v="CENTRE DE TRI CS"/>
    <s v="POLY-VALOR"/>
    <s v="BOULEVARD DE LA BOUVINERIE"/>
    <s v="49124 SAINT-BARTHELEMY D'ANJOU"/>
    <n v="89410"/>
    <n v="6"/>
    <x v="1"/>
    <n v="2.96"/>
    <d v="1899-12-30T00:07:00"/>
    <x v="1"/>
  </r>
  <r>
    <n v="170931"/>
    <d v="2022-02-09T00:00:00"/>
    <s v="08:48"/>
    <s v="2/034490"/>
    <d v="2022-02-09T00:00:00"/>
    <s v="08:42"/>
    <s v="1/039554"/>
    <s v="ALM R158"/>
    <s v="01"/>
    <s v="20"/>
    <s v="ALM R158"/>
    <s v="0"/>
    <s v="0"/>
    <x v="2"/>
    <x v="14"/>
    <s v="EQ-672-SD"/>
    <s v="SANS OBJET"/>
    <s v="SANS OBJET"/>
    <n v="14880"/>
    <n v="11640"/>
    <n v="3240"/>
    <s v="D"/>
    <n v="2"/>
    <s v="CENTRE DE TRI CS"/>
    <s v="POLY-VALOR"/>
    <s v="BOULEVARD DE LA BOUVINERIE"/>
    <s v="49124 SAINT-BARTHELEMY D'ANJOU"/>
    <n v="60051"/>
    <n v="6"/>
    <x v="1"/>
    <n v="3.24"/>
    <d v="1899-12-30T00:06:00"/>
    <x v="1"/>
  </r>
  <r>
    <n v="170933"/>
    <d v="2022-02-09T00:00:00"/>
    <s v="09:02"/>
    <s v="2/034492"/>
    <d v="2022-02-09T00:00:00"/>
    <s v="08:55"/>
    <s v="1/039556"/>
    <s v="ALM R172"/>
    <s v="01"/>
    <s v="20"/>
    <s v="ALM R172"/>
    <s v="0"/>
    <s v="0"/>
    <x v="2"/>
    <x v="14"/>
    <s v="FS-980-KB"/>
    <s v="SANS OBJET"/>
    <s v="SANS OBJET"/>
    <n v="14940"/>
    <n v="11580"/>
    <n v="3360"/>
    <s v="D"/>
    <n v="2"/>
    <s v="CENTRE DE TRI CS"/>
    <s v="POLY-VALOR"/>
    <s v="BOULEVARD DE LA BOUVINERIE"/>
    <s v="49124 SAINT-BARTHELEMY D'ANJOU"/>
    <n v="83219"/>
    <n v="6"/>
    <x v="1"/>
    <n v="3.36"/>
    <d v="1899-12-30T00:07:00"/>
    <x v="1"/>
  </r>
  <r>
    <n v="170936"/>
    <d v="2022-02-09T00:00:00"/>
    <s v="09:43"/>
    <s v="2/034495"/>
    <d v="2022-02-09T00:00:00"/>
    <s v="09:26"/>
    <s v="1/039558"/>
    <s v="CC BV 10"/>
    <s v="35"/>
    <s v="36"/>
    <s v="CC BV 10"/>
    <s v="0"/>
    <s v="0"/>
    <x v="3"/>
    <x v="5"/>
    <s v="FZ-961-WC"/>
    <s v="SANS OBJET"/>
    <s v="SANS OBJET"/>
    <n v="18840"/>
    <n v="17500"/>
    <n v="1340"/>
    <s v="D"/>
    <n v="2"/>
    <s v="CENTRE DE TRI CS"/>
    <s v="POLY-VALOR"/>
    <s v="BOULEVARD DE LA BOUVINERIE"/>
    <s v="49124 SAINT-BARTHELEMY D'ANJOU"/>
    <n v="0"/>
    <n v="6"/>
    <x v="1"/>
    <n v="1.34"/>
    <d v="1899-12-30T00:17:00"/>
    <x v="3"/>
  </r>
  <r>
    <n v="170938"/>
    <d v="2022-02-09T00:00:00"/>
    <s v="10:06"/>
    <s v="2/034497"/>
    <d v="2022-02-09T00:00:00"/>
    <s v="09:38"/>
    <s v="1/039559"/>
    <s v="SEMAE 4"/>
    <s v="90"/>
    <s v="90"/>
    <s v="SEMAE 04"/>
    <s v="0"/>
    <s v="1"/>
    <x v="4"/>
    <x v="6"/>
    <s v="DE-983-WC"/>
    <s v="SANS OBJET"/>
    <s v="DOUE LA FONTAINE"/>
    <n v="24280"/>
    <n v="17680"/>
    <n v="6600"/>
    <s v="D"/>
    <n v="2"/>
    <s v="CENTRE DE TRI CS"/>
    <s v="POLY-VALOR"/>
    <s v="BOULEVARD DE LA BOUVINERIE"/>
    <s v="49124 SAINT-BARTHELEMY D'ANJOU"/>
    <n v="0"/>
    <n v="6"/>
    <x v="1"/>
    <n v="6.6"/>
    <d v="1899-12-30T00:28:00"/>
    <x v="0"/>
  </r>
  <r>
    <n v="170937"/>
    <d v="2022-02-09T00:00:00"/>
    <s v="09:51"/>
    <s v="2/034496"/>
    <d v="2022-02-09T00:00:00"/>
    <s v="09:43"/>
    <s v="1/039560"/>
    <s v="AT METIER"/>
    <s v="01"/>
    <s v="20"/>
    <s v="AT METIER"/>
    <s v="0"/>
    <s v="0"/>
    <x v="2"/>
    <x v="14"/>
    <s v="EL-091-LA"/>
    <s v="SANS OBJET"/>
    <s v="SANS OBJET"/>
    <n v="2880"/>
    <n v="2620"/>
    <n v="260"/>
    <s v="D"/>
    <n v="2"/>
    <s v="CENTRE DE TRI CS"/>
    <s v="POLY-VALOR"/>
    <s v="BOULEVARD DE LA BOUVINERIE"/>
    <s v="49124 SAINT-BARTHELEMY D'ANJOU"/>
    <n v="64489"/>
    <n v="6"/>
    <x v="1"/>
    <n v="0.26"/>
    <d v="1899-12-30T00:08:00"/>
    <x v="1"/>
  </r>
  <r>
    <n v="170969"/>
    <d v="2022-02-09T00:00:00"/>
    <s v="11:50"/>
    <s v="2/034527"/>
    <d v="2022-02-09T00:00:00"/>
    <s v="10:07"/>
    <s v="1/039563"/>
    <s v="ALLIANCE 3"/>
    <s v="35"/>
    <s v="74"/>
    <s v="ALLIANCE 3"/>
    <s v="19"/>
    <s v="0"/>
    <x v="3"/>
    <x v="11"/>
    <s v="DJ 830 GR"/>
    <s v="PET-C PLASTIPAK BEAUNE (21-FR)"/>
    <s v="SANS OBJET"/>
    <n v="15340"/>
    <n v="30820"/>
    <n v="15480"/>
    <s v="D"/>
    <n v="2"/>
    <s v="CENTRE DE TRI CS"/>
    <s v="POLY-VALOR"/>
    <s v="BOULEVARD DE LA BOUVINERIE"/>
    <s v="49124 SAINT-BARTHELEMY D'ANJOU"/>
    <n v="0"/>
    <n v="6"/>
    <x v="1"/>
    <n v="15.48"/>
    <d v="1899-12-30T01:43:00"/>
    <x v="2"/>
  </r>
  <r>
    <n v="170941"/>
    <d v="2022-02-09T00:00:00"/>
    <s v="10:17"/>
    <s v="2/034500"/>
    <d v="2022-02-09T00:00:00"/>
    <s v="10:08"/>
    <s v="1/039564"/>
    <s v="SUEZ JM0027"/>
    <s v="01"/>
    <s v="21"/>
    <s v="SUEZJM0027"/>
    <s v="0"/>
    <s v="0"/>
    <x v="2"/>
    <x v="3"/>
    <s v="BF-553-XA"/>
    <s v="SANS OBJET"/>
    <s v="SANS OBJET"/>
    <n v="17160"/>
    <n v="12900"/>
    <n v="4260"/>
    <s v="D"/>
    <n v="2"/>
    <s v="CENTRE DE TRI CS"/>
    <s v="POLY-VALOR"/>
    <s v="BOULEVARD DE LA BOUVINERIE"/>
    <s v="49124 SAINT-BARTHELEMY D'ANJOU"/>
    <n v="64488"/>
    <n v="6"/>
    <x v="1"/>
    <n v="4.26"/>
    <d v="1899-12-30T00:09:00"/>
    <x v="1"/>
  </r>
  <r>
    <n v="170940"/>
    <d v="2022-02-09T00:00:00"/>
    <s v="10:16"/>
    <s v="2/034499"/>
    <d v="2022-02-09T00:00:00"/>
    <s v="10:09"/>
    <s v="1/039565"/>
    <s v="SUEZ JML019"/>
    <s v="01"/>
    <s v="21"/>
    <s v="SUEZJML019"/>
    <s v="0"/>
    <s v="0"/>
    <x v="2"/>
    <x v="3"/>
    <s v="EJ-503-DK"/>
    <s v="SANS OBJET"/>
    <s v="SANS OBJET"/>
    <n v="17960"/>
    <n v="14800"/>
    <n v="3160"/>
    <s v="D"/>
    <n v="2"/>
    <s v="CENTRE DE TRI CS"/>
    <s v="POLY-VALOR"/>
    <s v="BOULEVARD DE LA BOUVINERIE"/>
    <s v="49124 SAINT-BARTHELEMY D'ANJOU"/>
    <n v="83628"/>
    <n v="6"/>
    <x v="1"/>
    <n v="3.16"/>
    <d v="1899-12-30T00:07:00"/>
    <x v="1"/>
  </r>
  <r>
    <n v="170948"/>
    <d v="2022-02-09T00:00:00"/>
    <s v="10:45"/>
    <s v="2/034507"/>
    <d v="2022-02-09T00:00:00"/>
    <s v="10:15"/>
    <s v="1/039566"/>
    <s v="PAPREC 11"/>
    <s v="90"/>
    <s v="90"/>
    <s v="PAPREC 11"/>
    <s v="0"/>
    <s v="2"/>
    <x v="4"/>
    <x v="6"/>
    <s v="DV-441-AK"/>
    <s v="SANS OBJET"/>
    <s v="LOUROUX-BECONNAIS"/>
    <n v="27100"/>
    <n v="22200"/>
    <n v="4900"/>
    <s v="D"/>
    <n v="2"/>
    <s v="CENTRE DE TRI CS"/>
    <s v="POLY-VALOR"/>
    <s v="BOULEVARD DE LA BOUVINERIE"/>
    <s v="49124 SAINT-BARTHELEMY D'ANJOU"/>
    <n v="0"/>
    <n v="6"/>
    <x v="1"/>
    <n v="4.9000000000000004"/>
    <d v="1899-12-30T00:30:00"/>
    <x v="0"/>
  </r>
  <r>
    <n v="170942"/>
    <d v="2022-02-09T00:00:00"/>
    <s v="10:24"/>
    <s v="2/034501"/>
    <d v="2022-02-09T00:00:00"/>
    <s v="10:18"/>
    <s v="1/039567"/>
    <s v="ALM R158"/>
    <s v="01"/>
    <s v="20"/>
    <s v="ALM R158"/>
    <s v="0"/>
    <s v="0"/>
    <x v="2"/>
    <x v="14"/>
    <s v="EQ-672-SD"/>
    <s v="SANS OBJET"/>
    <s v="SANS OBJET"/>
    <n v="12280"/>
    <n v="11640"/>
    <n v="640"/>
    <s v="D"/>
    <n v="2"/>
    <s v="CENTRE DE TRI CS"/>
    <s v="POLY-VALOR"/>
    <s v="BOULEVARD DE LA BOUVINERIE"/>
    <s v="49124 SAINT-BARTHELEMY D'ANJOU"/>
    <n v="60051"/>
    <n v="6"/>
    <x v="1"/>
    <n v="0.64"/>
    <d v="1899-12-30T00:06:00"/>
    <x v="1"/>
  </r>
  <r>
    <n v="170943"/>
    <d v="2022-02-09T00:00:00"/>
    <s v="10:30"/>
    <s v="2/034502"/>
    <d v="2022-02-09T00:00:00"/>
    <s v="10:19"/>
    <s v="1/039568"/>
    <s v="ALM R160"/>
    <s v="01"/>
    <s v="20"/>
    <s v="ALM R160"/>
    <s v="0"/>
    <s v="0"/>
    <x v="2"/>
    <x v="14"/>
    <s v="EJ-729-BH"/>
    <s v="SANS OBJET"/>
    <s v="SANS OBJET"/>
    <n v="17700"/>
    <n v="14600"/>
    <n v="3100"/>
    <s v="D"/>
    <n v="2"/>
    <s v="CENTRE DE TRI CS"/>
    <s v="POLY-VALOR"/>
    <s v="BOULEVARD DE LA BOUVINERIE"/>
    <s v="49124 SAINT-BARTHELEMY D'ANJOU"/>
    <n v="60053"/>
    <n v="6"/>
    <x v="1"/>
    <n v="3.1"/>
    <d v="1899-12-30T00:11:00"/>
    <x v="1"/>
  </r>
  <r>
    <n v="170944"/>
    <d v="2022-02-09T00:00:00"/>
    <s v="10:33"/>
    <s v="2/034503"/>
    <d v="2022-02-09T00:00:00"/>
    <s v="10:22"/>
    <s v="1/039569"/>
    <s v="ALM R161"/>
    <s v="01"/>
    <s v="20"/>
    <s v="ALM R161"/>
    <s v="0"/>
    <s v="0"/>
    <x v="2"/>
    <x v="14"/>
    <s v="EM-078-FZ"/>
    <s v="SANS OBJET"/>
    <s v="SANS OBJET"/>
    <n v="17440"/>
    <n v="14580"/>
    <n v="2860"/>
    <s v="D"/>
    <n v="2"/>
    <s v="CENTRE DE TRI CS"/>
    <s v="POLY-VALOR"/>
    <s v="BOULEVARD DE LA BOUVINERIE"/>
    <s v="49124 SAINT-BARTHELEMY D'ANJOU"/>
    <n v="60054"/>
    <n v="6"/>
    <x v="1"/>
    <n v="2.86"/>
    <d v="1899-12-30T00:11:00"/>
    <x v="1"/>
  </r>
  <r>
    <n v="170945"/>
    <d v="2022-02-09T00:00:00"/>
    <s v="10:34"/>
    <s v="2/034504"/>
    <d v="2022-02-09T00:00:00"/>
    <s v="10:23"/>
    <s v="1/039570"/>
    <s v="ALM R165"/>
    <s v="01"/>
    <s v="20"/>
    <s v="ALM R165"/>
    <s v="0"/>
    <s v="0"/>
    <x v="2"/>
    <x v="14"/>
    <s v="EJ-046-YY"/>
    <s v="SANS OBJET"/>
    <s v="SANS OBJET"/>
    <n v="19380"/>
    <n v="14780"/>
    <n v="4600"/>
    <s v="D"/>
    <n v="2"/>
    <s v="CENTRE DE TRI CS"/>
    <s v="POLY-VALOR"/>
    <s v="BOULEVARD DE LA BOUVINERIE"/>
    <s v="49124 SAINT-BARTHELEMY D'ANJOU"/>
    <n v="83223"/>
    <n v="6"/>
    <x v="1"/>
    <n v="4.5999999999999996"/>
    <d v="1899-12-30T00:11:00"/>
    <x v="1"/>
  </r>
  <r>
    <n v="170946"/>
    <d v="2022-02-09T00:00:00"/>
    <s v="10:39"/>
    <s v="2/034505"/>
    <d v="2022-02-09T00:00:00"/>
    <s v="10:24"/>
    <s v="1/039571"/>
    <s v="ALM R173"/>
    <s v="01"/>
    <s v="20"/>
    <s v="ALM R173"/>
    <s v="0"/>
    <s v="0"/>
    <x v="2"/>
    <x v="14"/>
    <s v="FQ-664-WE"/>
    <s v="SANS OBJET"/>
    <s v="SANS OBJET"/>
    <n v="19340"/>
    <n v="14940"/>
    <n v="4400"/>
    <s v="D"/>
    <n v="2"/>
    <s v="CENTRE DE TRI CS"/>
    <s v="POLY-VALOR"/>
    <s v="BOULEVARD DE LA BOUVINERIE"/>
    <s v="49124 SAINT-BARTHELEMY D'ANJOU"/>
    <n v="83218"/>
    <n v="6"/>
    <x v="1"/>
    <n v="4.4000000000000004"/>
    <d v="1899-12-30T00:15:00"/>
    <x v="1"/>
  </r>
  <r>
    <n v="170949"/>
    <d v="2022-02-09T00:00:00"/>
    <s v="10:46"/>
    <s v="2/034508"/>
    <d v="2022-02-09T00:00:00"/>
    <s v="10:25"/>
    <s v="1/039572"/>
    <s v="ALM R164"/>
    <s v="01"/>
    <s v="20"/>
    <s v="ALM R164"/>
    <s v="0"/>
    <s v="0"/>
    <x v="2"/>
    <x v="14"/>
    <s v="EJ-405-YY"/>
    <s v="SANS OBJET"/>
    <s v="SANS OBJET"/>
    <n v="20300"/>
    <n v="14780"/>
    <n v="5520"/>
    <s v="D"/>
    <n v="2"/>
    <s v="CENTRE DE TRI CS"/>
    <s v="POLY-VALOR"/>
    <s v="BOULEVARD DE LA BOUVINERIE"/>
    <s v="49124 SAINT-BARTHELEMY D'ANJOU"/>
    <n v="83216"/>
    <n v="6"/>
    <x v="1"/>
    <n v="5.52"/>
    <d v="1899-12-30T00:21:00"/>
    <x v="1"/>
  </r>
  <r>
    <n v="170947"/>
    <d v="2022-02-09T00:00:00"/>
    <s v="10:44"/>
    <s v="2/034506"/>
    <d v="2022-02-09T00:00:00"/>
    <s v="10:26"/>
    <s v="1/039573"/>
    <s v="ALM R157"/>
    <s v="01"/>
    <s v="20"/>
    <s v="ALM R157"/>
    <s v="0"/>
    <s v="0"/>
    <x v="2"/>
    <x v="14"/>
    <s v="ED-425-YE"/>
    <s v="SANS OBJET"/>
    <s v="SANS OBJET"/>
    <n v="13300"/>
    <n v="11760"/>
    <n v="1540"/>
    <s v="D"/>
    <n v="2"/>
    <s v="CENTRE DE TRI CS"/>
    <s v="POLY-VALOR"/>
    <s v="BOULEVARD DE LA BOUVINERIE"/>
    <s v="49124 SAINT-BARTHELEMY D'ANJOU"/>
    <n v="60050"/>
    <n v="6"/>
    <x v="1"/>
    <n v="1.54"/>
    <d v="1899-12-30T00:18:00"/>
    <x v="1"/>
  </r>
  <r>
    <n v="170951"/>
    <d v="2022-02-09T00:00:00"/>
    <s v="10:49"/>
    <s v="2/034510"/>
    <d v="2022-02-09T00:00:00"/>
    <s v="10:28"/>
    <s v="1/039574"/>
    <s v="ALM R156"/>
    <s v="01"/>
    <s v="20"/>
    <s v="ALM R156"/>
    <s v="0"/>
    <s v="0"/>
    <x v="2"/>
    <x v="14"/>
    <s v="ED-559-YE"/>
    <s v="SANS OBJET"/>
    <s v="SANS OBJET"/>
    <n v="15140"/>
    <n v="11760"/>
    <n v="3380"/>
    <s v="D"/>
    <n v="2"/>
    <s v="CENTRE DE TRI CS"/>
    <s v="POLY-VALOR"/>
    <s v="BOULEVARD DE LA BOUVINERIE"/>
    <s v="49124 SAINT-BARTHELEMY D'ANJOU"/>
    <n v="60049"/>
    <n v="6"/>
    <x v="1"/>
    <n v="3.38"/>
    <d v="1899-12-30T00:21:00"/>
    <x v="1"/>
  </r>
  <r>
    <n v="170952"/>
    <d v="2022-02-09T00:00:00"/>
    <s v="10:50"/>
    <s v="2/034511"/>
    <d v="2022-02-09T00:00:00"/>
    <s v="10:30"/>
    <s v="1/039575"/>
    <s v="ALM R151"/>
    <s v="01"/>
    <s v="20"/>
    <s v="ALM R151"/>
    <s v="0"/>
    <s v="0"/>
    <x v="2"/>
    <x v="14"/>
    <s v="DX-358-PY"/>
    <s v="SANS OBJET"/>
    <s v="SANS OBJET"/>
    <n v="12880"/>
    <n v="11760"/>
    <n v="1120"/>
    <s v="D"/>
    <n v="2"/>
    <s v="CENTRE DE TRI CS"/>
    <s v="POLY-VALOR"/>
    <s v="BOULEVARD DE LA BOUVINERIE"/>
    <s v="49124 SAINT-BARTHELEMY D'ANJOU"/>
    <n v="89410"/>
    <n v="6"/>
    <x v="1"/>
    <n v="1.1200000000000001"/>
    <d v="1899-12-30T00:20:00"/>
    <x v="1"/>
  </r>
  <r>
    <n v="170954"/>
    <d v="2022-02-09T00:00:00"/>
    <s v="10:53"/>
    <s v="2/034512"/>
    <d v="2022-02-09T00:00:00"/>
    <s v="10:31"/>
    <s v="1/039576"/>
    <s v="ALM R172"/>
    <s v="01"/>
    <s v="20"/>
    <s v="ALM R172"/>
    <s v="0"/>
    <s v="0"/>
    <x v="2"/>
    <x v="14"/>
    <s v="FS-980-KB"/>
    <s v="SANS OBJET"/>
    <s v="SANS OBJET"/>
    <n v="12420"/>
    <n v="11600"/>
    <n v="820"/>
    <s v="D"/>
    <n v="2"/>
    <s v="CENTRE DE TRI CS"/>
    <s v="POLY-VALOR"/>
    <s v="BOULEVARD DE LA BOUVINERIE"/>
    <s v="49124 SAINT-BARTHELEMY D'ANJOU"/>
    <n v="83219"/>
    <n v="6"/>
    <x v="1"/>
    <n v="0.82"/>
    <d v="1899-12-30T00:22:00"/>
    <x v="1"/>
  </r>
  <r>
    <n v="170955"/>
    <d v="2022-02-09T00:00:00"/>
    <s v="10:57"/>
    <s v="2/034513"/>
    <d v="2022-02-09T00:00:00"/>
    <s v="10:32"/>
    <s v="1/039577"/>
    <s v="ALM R175"/>
    <s v="01"/>
    <s v="20"/>
    <s v="ALM R176"/>
    <s v="0"/>
    <s v="0"/>
    <x v="2"/>
    <x v="14"/>
    <s v="GD-752-TK"/>
    <s v="SANS OBJET"/>
    <s v="SANS OBJET"/>
    <n v="17880"/>
    <n v="15060"/>
    <n v="2820"/>
    <s v="D"/>
    <n v="2"/>
    <s v="CENTRE DE TRI CS"/>
    <s v="POLY-VALOR"/>
    <s v="BOULEVARD DE LA BOUVINERIE"/>
    <s v="49124 SAINT-BARTHELEMY D'ANJOU"/>
    <n v="80133"/>
    <n v="6"/>
    <x v="1"/>
    <n v="2.82"/>
    <d v="1899-12-30T00:25:00"/>
    <x v="1"/>
  </r>
  <r>
    <n v="170956"/>
    <d v="2022-02-09T00:00:00"/>
    <s v="10:58"/>
    <s v="2/034514"/>
    <d v="2022-02-09T00:00:00"/>
    <s v="10:37"/>
    <s v="1/039578"/>
    <s v="ALM 144"/>
    <s v="01"/>
    <s v="20"/>
    <s v="ALM 144"/>
    <s v="0"/>
    <s v="0"/>
    <x v="2"/>
    <x v="14"/>
    <s v="CQ-468-YW"/>
    <s v="SANS OBJET"/>
    <s v="SANS OBJET"/>
    <n v="13920"/>
    <n v="11720"/>
    <n v="2200"/>
    <s v="D"/>
    <n v="2"/>
    <s v="CENTRE DE TRI CS"/>
    <s v="POLY-VALOR"/>
    <s v="BOULEVARD DE LA BOUVINERIE"/>
    <s v="49124 SAINT-BARTHELEMY D'ANJOU"/>
    <n v="89407"/>
    <n v="6"/>
    <x v="1"/>
    <n v="2.2000000000000002"/>
    <d v="1899-12-30T00:21:00"/>
    <x v="1"/>
  </r>
  <r>
    <n v="170958"/>
    <d v="2022-02-09T00:00:00"/>
    <s v="11:00"/>
    <s v="2/034516"/>
    <d v="2022-02-09T00:00:00"/>
    <s v="10:40"/>
    <s v="1/039579"/>
    <s v="ALM R171"/>
    <s v="01"/>
    <s v="20"/>
    <s v="ALM R171"/>
    <s v="0"/>
    <s v="0"/>
    <x v="2"/>
    <x v="14"/>
    <s v="FS-792-KB"/>
    <s v="SANS OBJET"/>
    <s v="SANS OBJET"/>
    <n v="13640"/>
    <n v="11520"/>
    <n v="2120"/>
    <s v="D"/>
    <n v="2"/>
    <s v="CENTRE DE TRI CS"/>
    <s v="POLY-VALOR"/>
    <s v="BOULEVARD DE LA BOUVINERIE"/>
    <s v="49124 SAINT-BARTHELEMY D'ANJOU"/>
    <n v="83220"/>
    <n v="6"/>
    <x v="1"/>
    <n v="2.12"/>
    <d v="1899-12-30T00:20:00"/>
    <x v="1"/>
  </r>
  <r>
    <n v="170959"/>
    <d v="2022-02-09T00:00:00"/>
    <s v="11:04"/>
    <s v="2/034517"/>
    <d v="2022-02-09T00:00:00"/>
    <s v="10:43"/>
    <s v="1/039580"/>
    <s v="AT METIER"/>
    <s v="01"/>
    <s v="20"/>
    <s v="AT METIER"/>
    <s v="0"/>
    <s v="0"/>
    <x v="2"/>
    <x v="14"/>
    <s v="EL-091-LA"/>
    <s v="SANS OBJET"/>
    <s v="SANS OBJET"/>
    <n v="2720"/>
    <n v="2600"/>
    <n v="120"/>
    <s v="D"/>
    <n v="2"/>
    <s v="CENTRE DE TRI CS"/>
    <s v="POLY-VALOR"/>
    <s v="BOULEVARD DE LA BOUVINERIE"/>
    <s v="49124 SAINT-BARTHELEMY D'ANJOU"/>
    <n v="64489"/>
    <n v="6"/>
    <x v="1"/>
    <n v="0.12"/>
    <d v="1899-12-30T00:21:00"/>
    <x v="1"/>
  </r>
  <r>
    <n v="170961"/>
    <d v="2022-02-09T00:00:00"/>
    <s v="11:08"/>
    <s v="2/034518"/>
    <d v="2022-02-09T00:00:00"/>
    <s v="10:52"/>
    <s v="1/039583"/>
    <s v="ALM R152"/>
    <s v="01"/>
    <s v="20"/>
    <s v="ALM R152"/>
    <s v="0"/>
    <s v="0"/>
    <x v="2"/>
    <x v="14"/>
    <s v="DX-469-PY"/>
    <s v="SANS OBJET"/>
    <s v="SANS OBJET"/>
    <n v="12860"/>
    <n v="11740"/>
    <n v="1120"/>
    <s v="D"/>
    <n v="2"/>
    <s v="CENTRE DE TRI CS"/>
    <s v="POLY-VALOR"/>
    <s v="BOULEVARD DE LA BOUVINERIE"/>
    <s v="49124 SAINT-BARTHELEMY D'ANJOU"/>
    <n v="89414"/>
    <n v="6"/>
    <x v="1"/>
    <n v="1.1200000000000001"/>
    <d v="1899-12-30T00:16:00"/>
    <x v="1"/>
  </r>
  <r>
    <n v="170963"/>
    <d v="2022-02-09T00:00:00"/>
    <s v="11:14"/>
    <s v="2/034520"/>
    <d v="2022-02-09T00:00:00"/>
    <s v="10:53"/>
    <s v="1/039584"/>
    <s v="VP 3161 PAV ALM"/>
    <s v="01"/>
    <s v="22"/>
    <s v="VP 3161"/>
    <s v="0"/>
    <s v="0"/>
    <x v="2"/>
    <x v="2"/>
    <s v="AZ-825-SD"/>
    <s v="SANS OBJET"/>
    <s v="SANS OBJET"/>
    <n v="20380"/>
    <n v="18760"/>
    <n v="1620"/>
    <s v="D"/>
    <n v="2"/>
    <s v="CENTRE DE TRI CS"/>
    <s v="POLY-VALOR"/>
    <s v="BOULEVARD DE LA BOUVINERIE"/>
    <s v="49124 SAINT-BARTHELEMY D'ANJOU"/>
    <n v="83638"/>
    <n v="6"/>
    <x v="1"/>
    <n v="1.62"/>
    <d v="1899-12-30T00:21:00"/>
    <x v="1"/>
  </r>
  <r>
    <n v="170964"/>
    <d v="2022-02-09T00:00:00"/>
    <s v="11:24"/>
    <s v="2/034521"/>
    <d v="2022-02-09T00:00:00"/>
    <s v="11:15"/>
    <s v="1/039587"/>
    <s v="SUEZ JML024"/>
    <s v="01"/>
    <s v="21"/>
    <s v="SUEZJML024"/>
    <s v="0"/>
    <s v="0"/>
    <x v="2"/>
    <x v="3"/>
    <s v="EL-322-KS"/>
    <s v="SANS OBJET"/>
    <s v="SANS OBJET"/>
    <n v="17640"/>
    <n v="14940"/>
    <n v="2700"/>
    <s v="D"/>
    <n v="2"/>
    <s v="CENTRE DE TRI CS"/>
    <s v="POLY-VALOR"/>
    <s v="BOULEVARD DE LA BOUVINERIE"/>
    <s v="49124 SAINT-BARTHELEMY D'ANJOU"/>
    <n v="83625"/>
    <n v="6"/>
    <x v="1"/>
    <n v="2.7"/>
    <d v="1899-12-30T00:09:00"/>
    <x v="1"/>
  </r>
  <r>
    <n v="170967"/>
    <d v="2022-02-09T00:00:00"/>
    <s v="11:41"/>
    <s v="2/034525"/>
    <d v="2022-02-09T00:00:00"/>
    <s v="11:32"/>
    <s v="1/039590"/>
    <s v="CC BV 08"/>
    <s v="35"/>
    <s v="35"/>
    <s v="CC BV 08"/>
    <s v="0"/>
    <s v="0"/>
    <x v="3"/>
    <x v="15"/>
    <s v="FS-047-FH"/>
    <s v="SANS OBJET"/>
    <s v="SANS OBJET"/>
    <n v="18980"/>
    <n v="14120"/>
    <n v="4860"/>
    <s v="D"/>
    <n v="2"/>
    <s v="CENTRE DE TRI CS"/>
    <s v="POLY-VALOR"/>
    <s v="BOULEVARD DE LA BOUVINERIE"/>
    <s v="49124 SAINT-BARTHELEMY D'ANJOU"/>
    <n v="0"/>
    <n v="6"/>
    <x v="1"/>
    <n v="4.8600000000000003"/>
    <d v="1899-12-30T00:09:00"/>
    <x v="1"/>
  </r>
  <r>
    <n v="170986"/>
    <d v="2022-02-09T00:00:00"/>
    <s v="16:22"/>
    <s v="1/039607"/>
    <d v="2022-02-09T00:00:00"/>
    <s v="11:37"/>
    <s v="2/034524"/>
    <s v="BT 54"/>
    <s v="01"/>
    <s v="85"/>
    <s v="BT 54"/>
    <s v="1"/>
    <s v="0"/>
    <x v="2"/>
    <x v="4"/>
    <s v="FD-859-RH"/>
    <s v="BOUYER LEROUX"/>
    <s v="SANS OBJET"/>
    <n v="37460"/>
    <n v="22120"/>
    <n v="15340"/>
    <s v="D"/>
    <n v="2"/>
    <s v="CENTRE DE TRI CS"/>
    <s v="POLY-VALOR"/>
    <s v="BOULEVARD DE LA BOUVINERIE"/>
    <s v="49124 SAINT-BARTHELEMY D'ANJOU"/>
    <n v="0"/>
    <n v="6"/>
    <x v="1"/>
    <n v="15.34"/>
    <d v="1899-12-30T04:45:00"/>
    <x v="2"/>
  </r>
  <r>
    <n v="170970"/>
    <d v="2022-02-09T00:00:00"/>
    <s v="11:51"/>
    <s v="2/034528"/>
    <d v="2022-02-09T00:00:00"/>
    <s v="11:41"/>
    <s v="1/039592"/>
    <s v="AT METIER"/>
    <s v="01"/>
    <s v="20"/>
    <s v="AT METIER"/>
    <s v="0"/>
    <s v="0"/>
    <x v="2"/>
    <x v="14"/>
    <s v="EL-091-LA"/>
    <s v="SANS OBJET"/>
    <s v="SANS OBJET"/>
    <n v="2680"/>
    <n v="2600"/>
    <n v="80"/>
    <s v="D"/>
    <n v="2"/>
    <s v="CENTRE DE TRI CS"/>
    <s v="POLY-VALOR"/>
    <s v="BOULEVARD DE LA BOUVINERIE"/>
    <s v="49124 SAINT-BARTHELEMY D'ANJOU"/>
    <n v="64489"/>
    <n v="6"/>
    <x v="1"/>
    <n v="0.08"/>
    <d v="1899-12-30T00:10:00"/>
    <x v="1"/>
  </r>
  <r>
    <n v="170972"/>
    <d v="2022-02-09T00:00:00"/>
    <s v="12:12"/>
    <s v="2/034530"/>
    <d v="2022-02-09T00:00:00"/>
    <s v="11:42"/>
    <s v="1/039593"/>
    <s v="VP 3084 PAV ALM"/>
    <s v="01"/>
    <s v="22"/>
    <s v="VP 3084"/>
    <s v="0"/>
    <s v="0"/>
    <x v="2"/>
    <x v="2"/>
    <s v="FM-010-CX"/>
    <s v="SANS OBJET"/>
    <s v="SANS OBJET"/>
    <n v="19780"/>
    <n v="17960"/>
    <n v="1820"/>
    <s v="D"/>
    <n v="2"/>
    <s v="CENTRE DE TRI CS"/>
    <s v="POLY-VALOR"/>
    <s v="BOULEVARD DE LA BOUVINERIE"/>
    <s v="49124 SAINT-BARTHELEMY D'ANJOU"/>
    <n v="95029"/>
    <n v="6"/>
    <x v="1"/>
    <n v="1.82"/>
    <d v="1899-12-30T00:30:00"/>
    <x v="1"/>
  </r>
  <r>
    <n v="170974"/>
    <d v="2022-02-09T00:00:00"/>
    <s v="13:16"/>
    <s v="2/034532"/>
    <d v="2022-02-09T00:00:00"/>
    <s v="12:46"/>
    <s v="1/039595"/>
    <s v="SEMAE 4"/>
    <s v="40"/>
    <s v="40"/>
    <s v="SEMAE 04"/>
    <s v="0"/>
    <s v="1"/>
    <x v="0"/>
    <x v="0"/>
    <s v="DE-983-WC"/>
    <s v="SANS OBJET"/>
    <s v="DOUE LA FONTAINE"/>
    <n v="24200"/>
    <n v="17640"/>
    <n v="6560"/>
    <s v="D"/>
    <n v="2"/>
    <s v="CENTRE DE TRI CS"/>
    <s v="POLY-VALOR"/>
    <s v="BOULEVARD DE LA BOUVINERIE"/>
    <s v="49124 SAINT-BARTHELEMY D'ANJOU"/>
    <n v="0"/>
    <n v="6"/>
    <x v="1"/>
    <n v="6.56"/>
    <d v="1899-12-30T00:30:00"/>
    <x v="0"/>
  </r>
  <r>
    <n v="170975"/>
    <d v="2022-02-09T00:00:00"/>
    <s v="13:21"/>
    <s v="2/034533"/>
    <d v="2022-02-09T00:00:00"/>
    <s v="13:06"/>
    <s v="1/039596"/>
    <s v="VP 3670 PAV ALM"/>
    <s v="01"/>
    <s v="22"/>
    <s v="VP 3670"/>
    <s v="0"/>
    <s v="0"/>
    <x v="2"/>
    <x v="2"/>
    <s v="FF-921-HW"/>
    <s v="SANS OBJET"/>
    <s v="SANS OBJET"/>
    <n v="20620"/>
    <n v="17720"/>
    <n v="2900"/>
    <s v="D"/>
    <n v="2"/>
    <s v="CENTRE DE TRI CS"/>
    <s v="POLY-VALOR"/>
    <s v="BOULEVARD DE LA BOUVINERIE"/>
    <s v="49124 SAINT-BARTHELEMY D'ANJOU"/>
    <n v="66268"/>
    <n v="6"/>
    <x v="1"/>
    <n v="2.9"/>
    <d v="1899-12-30T00:15:00"/>
    <x v="1"/>
  </r>
  <r>
    <n v="170976"/>
    <d v="2022-02-09T00:00:00"/>
    <s v="13:49"/>
    <s v="2/034534"/>
    <d v="2022-02-09T00:00:00"/>
    <s v="13:25"/>
    <s v="1/039597"/>
    <s v="CC BV 01"/>
    <s v="35"/>
    <s v="37"/>
    <s v="CC BV 01"/>
    <s v="0"/>
    <s v="0"/>
    <x v="3"/>
    <x v="21"/>
    <s v="AC-913-KM"/>
    <s v="SANS OBJET"/>
    <s v="SANS OBJET"/>
    <n v="16160"/>
    <n v="12280"/>
    <n v="3880"/>
    <s v="D"/>
    <n v="2"/>
    <s v="CENTRE DE TRI CS"/>
    <s v="POLY-VALOR"/>
    <s v="BOULEVARD DE LA BOUVINERIE"/>
    <s v="49124 SAINT-BARTHELEMY D'ANJOU"/>
    <n v="0"/>
    <n v="6"/>
    <x v="1"/>
    <n v="3.88"/>
    <d v="1899-12-30T00:24:00"/>
    <x v="3"/>
  </r>
  <r>
    <n v="170977"/>
    <d v="2022-02-09T00:00:00"/>
    <s v="14:11"/>
    <s v="2/034535"/>
    <d v="2022-02-09T00:00:00"/>
    <s v="14:03"/>
    <s v="1/039598"/>
    <s v="CC BV 09"/>
    <s v="35"/>
    <s v="35"/>
    <s v="CC BV 09"/>
    <s v="0"/>
    <s v="0"/>
    <x v="3"/>
    <x v="15"/>
    <s v="FX-848-CF"/>
    <s v="SANS OBJET"/>
    <s v="SANS OBJET"/>
    <n v="15020"/>
    <n v="12820"/>
    <n v="2200"/>
    <s v="D"/>
    <n v="2"/>
    <s v="CENTRE DE TRI CS"/>
    <s v="POLY-VALOR"/>
    <s v="BOULEVARD DE LA BOUVINERIE"/>
    <s v="49124 SAINT-BARTHELEMY D'ANJOU"/>
    <n v="0"/>
    <n v="6"/>
    <x v="1"/>
    <n v="2.2000000000000002"/>
    <d v="1899-12-30T00:08:00"/>
    <x v="1"/>
  </r>
  <r>
    <n v="170978"/>
    <d v="2022-02-09T00:00:00"/>
    <s v="14:37"/>
    <s v="2/034536"/>
    <d v="2022-02-09T00:00:00"/>
    <s v="14:22"/>
    <s v="1/039599"/>
    <s v="VP 3670 PAV ALM"/>
    <s v="01"/>
    <s v="22"/>
    <s v="VP 3670"/>
    <s v="0"/>
    <s v="0"/>
    <x v="2"/>
    <x v="2"/>
    <s v="FF-921-HW"/>
    <s v="SANS OBJET"/>
    <s v="SANS OBJET"/>
    <n v="17980"/>
    <n v="17680"/>
    <n v="300"/>
    <s v="D"/>
    <n v="2"/>
    <s v="CENTRE DE TRI CS"/>
    <s v="POLY-VALOR"/>
    <s v="BOULEVARD DE LA BOUVINERIE"/>
    <s v="49124 SAINT-BARTHELEMY D'ANJOU"/>
    <n v="66268"/>
    <n v="6"/>
    <x v="1"/>
    <n v="0.3"/>
    <d v="1899-12-30T00:15:00"/>
    <x v="1"/>
  </r>
  <r>
    <n v="170979"/>
    <d v="2022-02-09T00:00:00"/>
    <s v="15:15"/>
    <s v="2/034537"/>
    <d v="2022-02-09T00:00:00"/>
    <s v="14:52"/>
    <s v="1/039600"/>
    <s v="PAPREC 11"/>
    <s v="90"/>
    <s v="90"/>
    <s v="PAPREC 11"/>
    <s v="0"/>
    <s v="5"/>
    <x v="4"/>
    <x v="6"/>
    <s v="DV-441-AK"/>
    <s v="SANS OBJET"/>
    <s v="MONTJEAN SUR LOIRE"/>
    <n v="27140"/>
    <n v="22160"/>
    <n v="4980"/>
    <s v="D"/>
    <n v="2"/>
    <s v="CENTRE DE TRI CS"/>
    <s v="POLY-VALOR"/>
    <s v="BOULEVARD DE LA BOUVINERIE"/>
    <s v="49124 SAINT-BARTHELEMY D'ANJOU"/>
    <n v="0"/>
    <n v="6"/>
    <x v="1"/>
    <n v="4.9800000000000004"/>
    <d v="1899-12-30T00:23:00"/>
    <x v="0"/>
  </r>
  <r>
    <n v="170980"/>
    <d v="2022-02-09T00:00:00"/>
    <s v="15:34"/>
    <s v="2/034539"/>
    <d v="2022-02-09T00:00:00"/>
    <s v="15:19"/>
    <s v="1/039601"/>
    <s v="VP 3161 PAV ALM"/>
    <s v="01"/>
    <s v="22"/>
    <s v="VP 3161"/>
    <s v="0"/>
    <s v="0"/>
    <x v="2"/>
    <x v="2"/>
    <s v="AZ-825-SD"/>
    <s v="SANS OBJET"/>
    <s v="SANS OBJET"/>
    <n v="20220"/>
    <n v="18740"/>
    <n v="1480"/>
    <s v="D"/>
    <n v="2"/>
    <s v="CENTRE DE TRI CS"/>
    <s v="POLY-VALOR"/>
    <s v="BOULEVARD DE LA BOUVINERIE"/>
    <s v="49124 SAINT-BARTHELEMY D'ANJOU"/>
    <n v="83638"/>
    <n v="6"/>
    <x v="1"/>
    <n v="1.48"/>
    <d v="1899-12-30T00:15:00"/>
    <x v="1"/>
  </r>
  <r>
    <n v="170983"/>
    <d v="2022-02-09T00:00:00"/>
    <s v="16:06"/>
    <s v="2/034542"/>
    <d v="2022-02-09T00:00:00"/>
    <s v="15:38"/>
    <s v="1/039602"/>
    <s v="VP 3668 PAV ALM"/>
    <s v="01"/>
    <s v="22"/>
    <s v="VP 3668"/>
    <s v="0"/>
    <s v="0"/>
    <x v="2"/>
    <x v="2"/>
    <s v="EZ-738-VE"/>
    <s v="SANS OBJET"/>
    <s v="SANS OBJET"/>
    <n v="24860"/>
    <n v="20000"/>
    <n v="4860"/>
    <s v="D"/>
    <n v="2"/>
    <s v="CENTRE DE TRI CS"/>
    <s v="POLY-VALOR"/>
    <s v="BOULEVARD DE LA BOUVINERIE"/>
    <s v="49124 SAINT-BARTHELEMY D'ANJOU"/>
    <n v="95033"/>
    <n v="6"/>
    <x v="1"/>
    <n v="4.8600000000000003"/>
    <d v="1899-12-30T00:28:00"/>
    <x v="1"/>
  </r>
  <r>
    <n v="170982"/>
    <d v="2022-02-09T00:00:00"/>
    <s v="16:05"/>
    <s v="2/034541"/>
    <d v="2022-02-09T00:00:00"/>
    <s v="15:43"/>
    <s v="1/039603"/>
    <s v="VP 3662"/>
    <s v="90"/>
    <s v="90"/>
    <s v="VP 3662"/>
    <s v="0"/>
    <s v="1"/>
    <x v="4"/>
    <x v="6"/>
    <s v="DR-373-SQ"/>
    <s v="SANS OBJET"/>
    <s v="DOUE LA FONTAINE"/>
    <n v="19500"/>
    <n v="17840"/>
    <n v="1660"/>
    <s v="D"/>
    <n v="2"/>
    <s v="CENTRE DE TRI CS"/>
    <s v="POLY-VALOR"/>
    <s v="BOULEVARD DE LA BOUVINERIE"/>
    <s v="49124 SAINT-BARTHELEMY D'ANJOU"/>
    <n v="0"/>
    <n v="6"/>
    <x v="1"/>
    <n v="1.66"/>
    <d v="1899-12-30T00:22:00"/>
    <x v="0"/>
  </r>
  <r>
    <n v="170981"/>
    <d v="2022-02-09T00:00:00"/>
    <s v="16:04"/>
    <s v="2/034540"/>
    <d v="2022-02-09T00:00:00"/>
    <s v="15:48"/>
    <s v="1/039604"/>
    <s v="AT METIER"/>
    <s v="01"/>
    <s v="20"/>
    <s v="AT METIER"/>
    <s v="0"/>
    <s v="0"/>
    <x v="2"/>
    <x v="14"/>
    <s v="EL-091-LA"/>
    <s v="SANS OBJET"/>
    <s v="SANS OBJET"/>
    <n v="2800"/>
    <n v="2600"/>
    <n v="200"/>
    <s v="D"/>
    <n v="2"/>
    <s v="CENTRE DE TRI CS"/>
    <s v="POLY-VALOR"/>
    <s v="BOULEVARD DE LA BOUVINERIE"/>
    <s v="49124 SAINT-BARTHELEMY D'ANJOU"/>
    <n v="64489"/>
    <n v="6"/>
    <x v="1"/>
    <n v="0.2"/>
    <d v="1899-12-30T00:16:00"/>
    <x v="1"/>
  </r>
  <r>
    <n v="170984"/>
    <d v="2022-02-09T00:00:00"/>
    <s v="16:12"/>
    <s v="2/034543"/>
    <d v="2022-02-09T00:00:00"/>
    <s v="16:05"/>
    <s v="1/039605"/>
    <s v="ALM 147"/>
    <s v="01"/>
    <s v="20"/>
    <s v="ALM 147"/>
    <s v="0"/>
    <s v="0"/>
    <x v="2"/>
    <x v="14"/>
    <s v="DJ-749-GD"/>
    <s v="SANS OBJET"/>
    <s v="SANS OBJET"/>
    <n v="11260"/>
    <n v="10920"/>
    <n v="340"/>
    <s v="D"/>
    <n v="2"/>
    <s v="CENTRE DE TRI CS"/>
    <s v="POLY-VALOR"/>
    <s v="BOULEVARD DE LA BOUVINERIE"/>
    <s v="49124 SAINT-BARTHELEMY D'ANJOU"/>
    <n v="89413"/>
    <n v="6"/>
    <x v="1"/>
    <n v="0.34"/>
    <d v="1899-12-30T00:07:00"/>
    <x v="1"/>
  </r>
  <r>
    <n v="170989"/>
    <d v="2022-02-09T00:00:00"/>
    <s v="17:01"/>
    <s v="2/034547"/>
    <d v="2022-02-09T00:00:00"/>
    <s v="16:54"/>
    <s v="1/039611"/>
    <s v="ALM R157"/>
    <s v="01"/>
    <s v="20"/>
    <s v="ALM R157"/>
    <s v="0"/>
    <s v="0"/>
    <x v="2"/>
    <x v="14"/>
    <s v="ED-425-YE"/>
    <s v="SANS OBJET"/>
    <s v="SANS OBJET"/>
    <n v="14780"/>
    <n v="11620"/>
    <n v="3160"/>
    <s v="D"/>
    <n v="2"/>
    <s v="CENTRE DE TRI CS"/>
    <s v="POLY-VALOR"/>
    <s v="BOULEVARD DE LA BOUVINERIE"/>
    <s v="49124 SAINT-BARTHELEMY D'ANJOU"/>
    <n v="60050"/>
    <n v="6"/>
    <x v="1"/>
    <n v="3.16"/>
    <d v="1899-12-30T00:07:00"/>
    <x v="1"/>
  </r>
  <r>
    <n v="170991"/>
    <d v="2022-02-09T00:00:00"/>
    <s v="17:19"/>
    <s v="2/034549"/>
    <d v="2022-02-09T00:00:00"/>
    <s v="17:12"/>
    <s v="1/039612"/>
    <s v="SUEZ JM0027"/>
    <s v="01"/>
    <s v="21"/>
    <s v="SUEZJM0027"/>
    <s v="0"/>
    <s v="0"/>
    <x v="2"/>
    <x v="3"/>
    <s v="BF-553-XA"/>
    <s v="SANS OBJET"/>
    <s v="SANS OBJET"/>
    <n v="15900"/>
    <n v="12780"/>
    <n v="3120"/>
    <s v="D"/>
    <n v="2"/>
    <s v="CENTRE DE TRI CS"/>
    <s v="POLY-VALOR"/>
    <s v="BOULEVARD DE LA BOUVINERIE"/>
    <s v="49124 SAINT-BARTHELEMY D'ANJOU"/>
    <n v="64488"/>
    <n v="6"/>
    <x v="1"/>
    <n v="3.12"/>
    <d v="1899-12-30T00:07:00"/>
    <x v="1"/>
  </r>
  <r>
    <n v="170993"/>
    <d v="2022-02-09T00:00:00"/>
    <s v="17:27"/>
    <s v="2/034551"/>
    <d v="2022-02-09T00:00:00"/>
    <s v="17:19"/>
    <s v="1/039614"/>
    <s v="ALM R160"/>
    <s v="01"/>
    <s v="20"/>
    <s v="ALM R160"/>
    <s v="0"/>
    <s v="0"/>
    <x v="2"/>
    <x v="14"/>
    <s v="EJ-729-BH"/>
    <s v="SANS OBJET"/>
    <s v="SANS OBJET"/>
    <n v="16860"/>
    <n v="14580"/>
    <n v="2280"/>
    <s v="D"/>
    <n v="2"/>
    <s v="CENTRE DE TRI CS"/>
    <s v="POLY-VALOR"/>
    <s v="BOULEVARD DE LA BOUVINERIE"/>
    <s v="49124 SAINT-BARTHELEMY D'ANJOU"/>
    <n v="60053"/>
    <n v="6"/>
    <x v="1"/>
    <n v="2.2799999999999998"/>
    <d v="1899-12-30T00:08:00"/>
    <x v="1"/>
  </r>
  <r>
    <n v="170994"/>
    <d v="2022-02-09T00:00:00"/>
    <s v="17:30"/>
    <s v="2/034552"/>
    <d v="2022-02-09T00:00:00"/>
    <s v="17:20"/>
    <s v="1/039615"/>
    <s v="ALM R161"/>
    <s v="01"/>
    <s v="20"/>
    <s v="ALM R161"/>
    <s v="0"/>
    <s v="0"/>
    <x v="2"/>
    <x v="14"/>
    <s v="EM-078-FZ"/>
    <s v="SANS OBJET"/>
    <s v="SANS OBJET"/>
    <n v="16840"/>
    <n v="14560"/>
    <n v="2280"/>
    <s v="D"/>
    <n v="2"/>
    <s v="CENTRE DE TRI CS"/>
    <s v="POLY-VALOR"/>
    <s v="BOULEVARD DE LA BOUVINERIE"/>
    <s v="49124 SAINT-BARTHELEMY D'ANJOU"/>
    <n v="60054"/>
    <n v="6"/>
    <x v="1"/>
    <n v="2.2799999999999998"/>
    <d v="1899-12-30T00:10:00"/>
    <x v="1"/>
  </r>
  <r>
    <n v="170996"/>
    <d v="2022-02-09T00:00:00"/>
    <s v="17:33"/>
    <s v="2/034554"/>
    <d v="2022-02-09T00:00:00"/>
    <s v="17:23"/>
    <s v="1/039617"/>
    <s v="ALM R175"/>
    <s v="01"/>
    <s v="20"/>
    <s v="ALM R176"/>
    <s v="0"/>
    <s v="0"/>
    <x v="2"/>
    <x v="14"/>
    <s v="GD-752-TK"/>
    <s v="SANS OBJET"/>
    <s v="SANS OBJET"/>
    <n v="17380"/>
    <n v="15060"/>
    <n v="2320"/>
    <s v="D"/>
    <n v="2"/>
    <s v="CENTRE DE TRI CS"/>
    <s v="POLY-VALOR"/>
    <s v="BOULEVARD DE LA BOUVINERIE"/>
    <s v="49124 SAINT-BARTHELEMY D'ANJOU"/>
    <n v="80133"/>
    <n v="6"/>
    <x v="1"/>
    <n v="2.3199999999999998"/>
    <d v="1899-12-30T00:10:00"/>
    <x v="1"/>
  </r>
  <r>
    <n v="170999"/>
    <d v="2022-02-09T00:00:00"/>
    <s v="17:40"/>
    <s v="0"/>
    <d v="2022-02-09T00:00:00"/>
    <s v="17:40"/>
    <s v="0"/>
    <s v="SUEZ JML019"/>
    <s v="01"/>
    <s v="02"/>
    <s v="SUEZJML019"/>
    <s v="0"/>
    <s v="0"/>
    <x v="2"/>
    <x v="3"/>
    <s v="EJ-503-DK"/>
    <s v="SANS OBJET"/>
    <s v="SANS OBJET"/>
    <n v="17760"/>
    <n v="14860"/>
    <n v="2900"/>
    <s v="X"/>
    <n v="2"/>
    <s v="CENTRE DE TRI CS"/>
    <s v="POLY-VALOR"/>
    <s v="BOULEVARD DE LA BOUVINERIE"/>
    <s v="49124 SAINT-BARTHELEMY D'ANJOU"/>
    <n v="0"/>
    <n v="6"/>
    <x v="1"/>
    <n v="2.9"/>
    <d v="1899-12-30T00:00:00"/>
    <x v="1"/>
  </r>
  <r>
    <n v="171007"/>
    <d v="2022-02-09T00:00:00"/>
    <s v="18:40"/>
    <s v="2/034564"/>
    <d v="2022-02-09T00:00:00"/>
    <s v="17:46"/>
    <s v="1/039619"/>
    <s v="BOURRAT"/>
    <s v="40"/>
    <s v="72"/>
    <s v="BOURRAT"/>
    <s v="6"/>
    <s v="0"/>
    <x v="0"/>
    <x v="13"/>
    <s v="ER 626 DH"/>
    <s v="CARTONS SMURFIT SAILLAT (87-F)"/>
    <s v="SANS OBJET"/>
    <n v="15080"/>
    <n v="42660"/>
    <n v="27580"/>
    <s v="D"/>
    <n v="2"/>
    <s v="CENTRE DE TRI CS"/>
    <s v="POLY-VALOR"/>
    <s v="BOULEVARD DE LA BOUVINERIE"/>
    <s v="49124 SAINT-BARTHELEMY D'ANJOU"/>
    <n v="0"/>
    <n v="6"/>
    <x v="1"/>
    <n v="27.58"/>
    <d v="1899-12-30T00:54:00"/>
    <x v="2"/>
  </r>
  <r>
    <n v="171000"/>
    <d v="2022-02-09T00:00:00"/>
    <s v="18:06"/>
    <s v="2/034557"/>
    <d v="2022-02-09T00:00:00"/>
    <s v="17:58"/>
    <s v="1/039620"/>
    <s v="ALM R159"/>
    <s v="01"/>
    <s v="20"/>
    <s v="ALM R159"/>
    <s v="0"/>
    <s v="0"/>
    <x v="2"/>
    <x v="14"/>
    <s v="ER-567-BS"/>
    <s v="SANS OBJET"/>
    <s v="SANS OBJET"/>
    <n v="14940"/>
    <n v="11520"/>
    <n v="3420"/>
    <s v="D"/>
    <n v="2"/>
    <s v="CENTRE DE TRI CS"/>
    <s v="POLY-VALOR"/>
    <s v="BOULEVARD DE LA BOUVINERIE"/>
    <s v="49124 SAINT-BARTHELEMY D'ANJOU"/>
    <n v="60052"/>
    <n v="6"/>
    <x v="1"/>
    <n v="3.42"/>
    <d v="1899-12-30T00:08:00"/>
    <x v="1"/>
  </r>
  <r>
    <n v="171001"/>
    <d v="2022-02-09T00:00:00"/>
    <s v="18:16"/>
    <s v="2/034558"/>
    <d v="2022-02-09T00:00:00"/>
    <s v="18:11"/>
    <s v="1/039621"/>
    <s v="ALM R152"/>
    <s v="01"/>
    <s v="20"/>
    <s v="ALM R152"/>
    <s v="0"/>
    <s v="0"/>
    <x v="2"/>
    <x v="14"/>
    <s v="DX-469-PY"/>
    <s v="SANS OBJET"/>
    <s v="SANS OBJET"/>
    <n v="13400"/>
    <n v="11760"/>
    <n v="1640"/>
    <s v="D"/>
    <n v="2"/>
    <s v="CENTRE DE TRI CS"/>
    <s v="POLY-VALOR"/>
    <s v="BOULEVARD DE LA BOUVINERIE"/>
    <s v="49124 SAINT-BARTHELEMY D'ANJOU"/>
    <n v="89414"/>
    <n v="6"/>
    <x v="1"/>
    <n v="1.64"/>
    <d v="1899-12-30T00:05:00"/>
    <x v="1"/>
  </r>
  <r>
    <n v="171002"/>
    <d v="2022-02-09T00:00:00"/>
    <s v="18:20"/>
    <s v="2/034559"/>
    <d v="2022-02-09T00:00:00"/>
    <s v="18:13"/>
    <s v="1/039622"/>
    <s v="ALM R164"/>
    <s v="01"/>
    <s v="20"/>
    <s v="ALM R164"/>
    <s v="0"/>
    <s v="0"/>
    <x v="2"/>
    <x v="14"/>
    <s v="EJ-405-YY"/>
    <s v="SANS OBJET"/>
    <s v="SANS OBJET"/>
    <n v="19660"/>
    <n v="14740"/>
    <n v="4920"/>
    <s v="D"/>
    <n v="2"/>
    <s v="CENTRE DE TRI CS"/>
    <s v="POLY-VALOR"/>
    <s v="BOULEVARD DE LA BOUVINERIE"/>
    <s v="49124 SAINT-BARTHELEMY D'ANJOU"/>
    <n v="83216"/>
    <n v="6"/>
    <x v="1"/>
    <n v="4.92"/>
    <d v="1899-12-30T00:07:00"/>
    <x v="1"/>
  </r>
  <r>
    <n v="171003"/>
    <d v="2022-02-09T00:00:00"/>
    <s v="18:24"/>
    <s v="2/034560"/>
    <d v="2022-02-09T00:00:00"/>
    <s v="18:14"/>
    <s v="1/039623"/>
    <s v="ALM R173"/>
    <s v="01"/>
    <s v="20"/>
    <s v="ALM R173"/>
    <s v="0"/>
    <s v="0"/>
    <x v="2"/>
    <x v="14"/>
    <s v="FQ-664-WE"/>
    <s v="SANS OBJET"/>
    <s v="SANS OBJET"/>
    <n v="19740"/>
    <n v="14740"/>
    <n v="5000"/>
    <s v="D"/>
    <n v="2"/>
    <s v="CENTRE DE TRI CS"/>
    <s v="POLY-VALOR"/>
    <s v="BOULEVARD DE LA BOUVINERIE"/>
    <s v="49124 SAINT-BARTHELEMY D'ANJOU"/>
    <n v="83218"/>
    <n v="6"/>
    <x v="1"/>
    <n v="5"/>
    <d v="1899-12-30T00:10:00"/>
    <x v="1"/>
  </r>
  <r>
    <n v="171005"/>
    <d v="2022-02-09T00:00:00"/>
    <s v="18:34"/>
    <s v="2/034562"/>
    <d v="2022-02-09T00:00:00"/>
    <s v="18:26"/>
    <s v="1/039625"/>
    <s v="ALM R165"/>
    <s v="01"/>
    <s v="20"/>
    <s v="ALM R165"/>
    <s v="0"/>
    <s v="0"/>
    <x v="2"/>
    <x v="14"/>
    <s v="EJ-046-YY"/>
    <s v="SANS OBJET"/>
    <s v="SANS OBJET"/>
    <n v="18800"/>
    <n v="14740"/>
    <n v="4060"/>
    <s v="D"/>
    <n v="2"/>
    <s v="CENTRE DE TRI CS"/>
    <s v="POLY-VALOR"/>
    <s v="BOULEVARD DE LA BOUVINERIE"/>
    <s v="49124 SAINT-BARTHELEMY D'ANJOU"/>
    <n v="83223"/>
    <n v="6"/>
    <x v="1"/>
    <n v="4.0599999999999996"/>
    <d v="1899-12-30T00:08:00"/>
    <x v="1"/>
  </r>
  <r>
    <n v="171006"/>
    <d v="2022-02-09T00:00:00"/>
    <s v="18:37"/>
    <s v="2/034563"/>
    <d v="2022-02-09T00:00:00"/>
    <s v="18:27"/>
    <s v="1/039626"/>
    <s v="ALM R174"/>
    <s v="01"/>
    <s v="20"/>
    <s v="ALM R174"/>
    <s v="0"/>
    <s v="0"/>
    <x v="2"/>
    <x v="14"/>
    <s v="FR-950-FH"/>
    <s v="SANS OBJET"/>
    <s v="SANS OBJET"/>
    <n v="19380"/>
    <n v="14840"/>
    <n v="4540"/>
    <s v="D"/>
    <n v="2"/>
    <s v="CENTRE DE TRI CS"/>
    <s v="POLY-VALOR"/>
    <s v="BOULEVARD DE LA BOUVINERIE"/>
    <s v="49124 SAINT-BARTHELEMY D'ANJOU"/>
    <n v="83217"/>
    <n v="6"/>
    <x v="1"/>
    <n v="4.54"/>
    <d v="1899-12-30T00:10:00"/>
    <x v="1"/>
  </r>
  <r>
    <n v="171008"/>
    <d v="2022-02-10T00:00:00"/>
    <s v="00:01"/>
    <s v="2/034565"/>
    <d v="2022-02-09T00:00:00"/>
    <s v="23:29"/>
    <s v="1/039627"/>
    <s v="ALM 144"/>
    <s v="01"/>
    <s v="20"/>
    <s v="ALM 144"/>
    <s v="0"/>
    <s v="0"/>
    <x v="2"/>
    <x v="14"/>
    <s v="CQ-468-YW"/>
    <s v="SANS OBJET"/>
    <s v="SANS OBJET"/>
    <n v="15060"/>
    <n v="11700"/>
    <n v="3360"/>
    <s v="D"/>
    <n v="2"/>
    <s v="CENTRE DE TRI CS"/>
    <s v="POLY-VALOR"/>
    <s v="BOULEVARD DE LA BOUVINERIE"/>
    <s v="49124 SAINT-BARTHELEMY D'ANJOU"/>
    <n v="89407"/>
    <n v="6"/>
    <x v="1"/>
    <n v="3.36"/>
    <n v="-0.97777777777777786"/>
    <x v="1"/>
  </r>
  <r>
    <n v="171009"/>
    <d v="2022-02-10T00:00:00"/>
    <s v="01:09"/>
    <s v="2/034566"/>
    <d v="2022-02-10T00:00:00"/>
    <s v="00:32"/>
    <s v="1/039628"/>
    <s v="ALM 143"/>
    <s v="01"/>
    <s v="20"/>
    <s v="ALM 143"/>
    <s v="0"/>
    <s v="0"/>
    <x v="2"/>
    <x v="14"/>
    <s v="CN-741-YE"/>
    <s v="SANS OBJET"/>
    <s v="SANS OBJET"/>
    <n v="14320"/>
    <n v="10840"/>
    <n v="3480"/>
    <s v="D"/>
    <n v="2"/>
    <s v="CENTRE DE TRI CS"/>
    <s v="POLY-VALOR"/>
    <s v="BOULEVARD DE LA BOUVINERIE"/>
    <s v="49124 SAINT-BARTHELEMY D'ANJOU"/>
    <n v="60061"/>
    <n v="6"/>
    <x v="1"/>
    <n v="3.48"/>
    <d v="1899-12-30T00:37:00"/>
    <x v="1"/>
  </r>
  <r>
    <n v="171010"/>
    <d v="2022-02-10T00:00:00"/>
    <s v="02:25"/>
    <s v="2/034567"/>
    <d v="2022-02-10T00:00:00"/>
    <s v="02:20"/>
    <s v="1/039629"/>
    <s v="ALM 144"/>
    <s v="01"/>
    <s v="20"/>
    <s v="ALM 144"/>
    <s v="0"/>
    <s v="0"/>
    <x v="2"/>
    <x v="14"/>
    <s v="CQ-468-YW"/>
    <s v="SANS OBJET"/>
    <s v="SANS OBJET"/>
    <n v="14540"/>
    <n v="11680"/>
    <n v="2860"/>
    <s v="D"/>
    <n v="2"/>
    <s v="CENTRE DE TRI CS"/>
    <s v="POLY-VALOR"/>
    <s v="BOULEVARD DE LA BOUVINERIE"/>
    <s v="49124 SAINT-BARTHELEMY D'ANJOU"/>
    <n v="89407"/>
    <n v="6"/>
    <x v="1"/>
    <n v="2.86"/>
    <d v="1899-12-30T00:05:00"/>
    <x v="1"/>
  </r>
  <r>
    <n v="171011"/>
    <d v="2022-02-10T00:00:00"/>
    <s v="02:27"/>
    <s v="2/034568"/>
    <d v="2022-02-10T00:00:00"/>
    <s v="02:21"/>
    <s v="1/039630"/>
    <s v="ALM 143"/>
    <s v="01"/>
    <s v="20"/>
    <s v="ALM 143"/>
    <s v="0"/>
    <s v="0"/>
    <x v="2"/>
    <x v="14"/>
    <s v="CN-741-YE"/>
    <s v="SANS OBJET"/>
    <s v="SANS OBJET"/>
    <n v="11980"/>
    <n v="10840"/>
    <n v="1140"/>
    <s v="D"/>
    <n v="2"/>
    <s v="CENTRE DE TRI CS"/>
    <s v="POLY-VALOR"/>
    <s v="BOULEVARD DE LA BOUVINERIE"/>
    <s v="49124 SAINT-BARTHELEMY D'ANJOU"/>
    <n v="60061"/>
    <n v="6"/>
    <x v="1"/>
    <n v="1.1399999999999999"/>
    <d v="1899-12-30T00:06:00"/>
    <x v="1"/>
  </r>
  <r>
    <n v="171013"/>
    <d v="2022-02-10T00:00:00"/>
    <s v="07:05"/>
    <s v="2/034572"/>
    <d v="2022-02-10T00:00:00"/>
    <s v="06:52"/>
    <s v="2/034570"/>
    <s v="SEMAE 1"/>
    <s v="40"/>
    <s v="40"/>
    <s v="SEMAE 01"/>
    <s v="0"/>
    <s v="1"/>
    <x v="0"/>
    <x v="0"/>
    <s v="AS-759-HW"/>
    <s v="SANS OBJET"/>
    <s v="DOUE LA FONTAINE"/>
    <n v="15800"/>
    <n v="13200"/>
    <n v="2600"/>
    <s v="D"/>
    <n v="2"/>
    <s v="CENTRE DE TRI CS"/>
    <s v="POLY-VALOR"/>
    <s v="BOULEVARD DE LA BOUVINERIE"/>
    <s v="49124 SAINT-BARTHELEMY D'ANJOU"/>
    <n v="0"/>
    <n v="6"/>
    <x v="1"/>
    <n v="2.6"/>
    <d v="1899-12-30T00:13:00"/>
    <x v="0"/>
  </r>
  <r>
    <n v="171014"/>
    <d v="2022-02-10T00:00:00"/>
    <s v="07:09"/>
    <s v="2/034573"/>
    <d v="2022-02-10T00:00:00"/>
    <s v="07:03"/>
    <s v="1/039632"/>
    <s v="ALM R167"/>
    <s v="01"/>
    <s v="20"/>
    <s v="ALM R167"/>
    <s v="0"/>
    <s v="0"/>
    <x v="2"/>
    <x v="14"/>
    <s v="EZ-278-VW"/>
    <s v="SANS OBJET"/>
    <s v="SANS OBJET"/>
    <n v="6700"/>
    <n v="6340"/>
    <n v="360"/>
    <s v="D"/>
    <n v="2"/>
    <s v="CENTRE DE TRI CS"/>
    <s v="POLY-VALOR"/>
    <s v="BOULEVARD DE LA BOUVINERIE"/>
    <s v="49124 SAINT-BARTHELEMY D'ANJOU"/>
    <n v="93890"/>
    <n v="6"/>
    <x v="1"/>
    <n v="0.36"/>
    <d v="1899-12-30T00:06:00"/>
    <x v="1"/>
  </r>
  <r>
    <n v="171016"/>
    <d v="2022-02-10T00:00:00"/>
    <s v="07:27"/>
    <s v="2/034576"/>
    <d v="2022-02-10T00:00:00"/>
    <s v="07:15"/>
    <s v="2/034574"/>
    <s v="SEMAE 1"/>
    <s v="40"/>
    <s v="40"/>
    <s v="SEMAE 01"/>
    <s v="0"/>
    <s v="1"/>
    <x v="0"/>
    <x v="0"/>
    <s v="AS-759-HW"/>
    <s v="SANS OBJET"/>
    <s v="DOUE LA FONTAINE"/>
    <n v="16040"/>
    <n v="13440"/>
    <n v="2600"/>
    <s v="D"/>
    <n v="2"/>
    <s v="CENTRE DE TRI CS"/>
    <s v="POLY-VALOR"/>
    <s v="BOULEVARD DE LA BOUVINERIE"/>
    <s v="49124 SAINT-BARTHELEMY D'ANJOU"/>
    <n v="0"/>
    <n v="6"/>
    <x v="1"/>
    <n v="2.6"/>
    <d v="1899-12-30T00:12:00"/>
    <x v="0"/>
  </r>
  <r>
    <n v="171018"/>
    <d v="2022-02-10T00:00:00"/>
    <s v="08:09"/>
    <s v="2/034579"/>
    <d v="2022-02-10T00:00:00"/>
    <s v="07:48"/>
    <s v="1/039634"/>
    <s v="SEMAE 5"/>
    <s v="40"/>
    <s v="40"/>
    <s v="SEMAE 05"/>
    <s v="0"/>
    <s v="6"/>
    <x v="0"/>
    <x v="0"/>
    <s v="EK-656-JS"/>
    <s v="SANS OBJET"/>
    <s v="ST LAMBERT DES LEVEES Bellevue"/>
    <n v="27840"/>
    <n v="18420"/>
    <n v="9420"/>
    <s v="D"/>
    <n v="2"/>
    <s v="CENTRE DE TRI CS"/>
    <s v="POLY-VALOR"/>
    <s v="BOULEVARD DE LA BOUVINERIE"/>
    <s v="49124 SAINT-BARTHELEMY D'ANJOU"/>
    <n v="0"/>
    <n v="6"/>
    <x v="1"/>
    <n v="9.42"/>
    <d v="1899-12-30T00:21:00"/>
    <x v="0"/>
  </r>
  <r>
    <n v="171017"/>
    <d v="2022-02-10T00:00:00"/>
    <s v="08:06"/>
    <s v="2/034577"/>
    <d v="2022-02-10T00:00:00"/>
    <s v="08:00"/>
    <s v="1/039635"/>
    <s v="ALM R152"/>
    <s v="01"/>
    <s v="20"/>
    <s v="ALM R152"/>
    <s v="0"/>
    <s v="0"/>
    <x v="2"/>
    <x v="14"/>
    <s v="DX-469-PY"/>
    <s v="SANS OBJET"/>
    <s v="SANS OBJET"/>
    <n v="14360"/>
    <n v="11780"/>
    <n v="2580"/>
    <s v="D"/>
    <n v="2"/>
    <s v="CENTRE DE TRI CS"/>
    <s v="POLY-VALOR"/>
    <s v="BOULEVARD DE LA BOUVINERIE"/>
    <s v="49124 SAINT-BARTHELEMY D'ANJOU"/>
    <n v="89414"/>
    <n v="6"/>
    <x v="1"/>
    <n v="2.58"/>
    <d v="1899-12-30T00:06:00"/>
    <x v="1"/>
  </r>
  <r>
    <n v="171019"/>
    <d v="2022-02-10T00:00:00"/>
    <s v="08:15"/>
    <s v="2/034580"/>
    <d v="2022-02-10T00:00:00"/>
    <s v="08:08"/>
    <s v="1/039636"/>
    <s v="ALM R156"/>
    <s v="01"/>
    <s v="20"/>
    <s v="ALM R156"/>
    <s v="0"/>
    <s v="0"/>
    <x v="2"/>
    <x v="14"/>
    <s v="ED-559-YE"/>
    <s v="SANS OBJET"/>
    <s v="SANS OBJET"/>
    <n v="15560"/>
    <n v="11840"/>
    <n v="3720"/>
    <s v="D"/>
    <n v="2"/>
    <s v="CENTRE DE TRI CS"/>
    <s v="POLY-VALOR"/>
    <s v="BOULEVARD DE LA BOUVINERIE"/>
    <s v="49124 SAINT-BARTHELEMY D'ANJOU"/>
    <n v="60049"/>
    <n v="6"/>
    <x v="1"/>
    <n v="3.72"/>
    <d v="1899-12-30T00:07:00"/>
    <x v="1"/>
  </r>
  <r>
    <n v="171037"/>
    <d v="2022-02-10T00:00:00"/>
    <s v="10:30"/>
    <s v="1/039658"/>
    <d v="2022-02-10T00:00:00"/>
    <s v="08:08"/>
    <s v="2/034578"/>
    <s v="SEMAE 1"/>
    <s v="60"/>
    <s v="85"/>
    <s v="SEMAE 01"/>
    <s v="2"/>
    <s v="0"/>
    <x v="1"/>
    <x v="4"/>
    <s v="AS-759-HW"/>
    <s v="SAVED"/>
    <s v="SANS OBJET"/>
    <n v="38620"/>
    <n v="22280"/>
    <n v="16340"/>
    <s v="D"/>
    <n v="2"/>
    <s v="CENTRE DE TRI CS"/>
    <s v="POLY-VALOR"/>
    <s v="BOULEVARD DE LA BOUVINERIE"/>
    <s v="49124 SAINT-BARTHELEMY D'ANJOU"/>
    <n v="0"/>
    <n v="6"/>
    <x v="1"/>
    <n v="16.34"/>
    <d v="1899-12-30T02:22:00"/>
    <x v="2"/>
  </r>
  <r>
    <n v="171020"/>
    <d v="2022-02-10T00:00:00"/>
    <s v="08:20"/>
    <s v="2/034581"/>
    <d v="2022-02-10T00:00:00"/>
    <s v="08:12"/>
    <s v="1/039638"/>
    <s v="ALM 144"/>
    <s v="01"/>
    <s v="20"/>
    <s v="ALM 144"/>
    <s v="0"/>
    <s v="0"/>
    <x v="2"/>
    <x v="14"/>
    <s v="CQ-468-YW"/>
    <s v="SANS OBJET"/>
    <s v="SANS OBJET"/>
    <n v="15280"/>
    <n v="11760"/>
    <n v="3520"/>
    <s v="D"/>
    <n v="2"/>
    <s v="CENTRE DE TRI CS"/>
    <s v="POLY-VALOR"/>
    <s v="BOULEVARD DE LA BOUVINERIE"/>
    <s v="49124 SAINT-BARTHELEMY D'ANJOU"/>
    <n v="89407"/>
    <n v="6"/>
    <x v="1"/>
    <n v="3.52"/>
    <d v="1899-12-30T00:08:00"/>
    <x v="1"/>
  </r>
  <r>
    <n v="171026"/>
    <d v="2022-02-10T00:00:00"/>
    <s v="09:21"/>
    <s v="2/034587"/>
    <d v="2022-02-10T00:00:00"/>
    <s v="08:40"/>
    <s v="1/039642"/>
    <s v="BT 37"/>
    <s v="75"/>
    <s v="98"/>
    <s v="BT 37"/>
    <s v="34"/>
    <s v="0"/>
    <x v="6"/>
    <x v="22"/>
    <s v="FC-245-XQ"/>
    <s v="CDT ARC-EN-CIEL (44)"/>
    <s v="SANS OBJET"/>
    <n v="18040"/>
    <n v="29340"/>
    <n v="11300"/>
    <s v="D"/>
    <n v="2"/>
    <s v="CENTRE DE TRI CS"/>
    <s v="POLY-VALOR"/>
    <s v="BOULEVARD DE LA BOUVINERIE"/>
    <s v="49124 SAINT-BARTHELEMY D'ANJOU"/>
    <n v="0"/>
    <n v="6"/>
    <x v="1"/>
    <n v="11.3"/>
    <d v="1899-12-30T00:41:00"/>
    <x v="2"/>
  </r>
  <r>
    <n v="171028"/>
    <d v="2022-02-10T00:00:00"/>
    <s v="09:27"/>
    <s v="2/034589"/>
    <d v="2022-02-10T00:00:00"/>
    <s v="08:56"/>
    <s v="1/039644"/>
    <s v="PAPREC 11"/>
    <s v="90"/>
    <s v="90"/>
    <s v="PAPREC 11"/>
    <s v="01"/>
    <s v="5"/>
    <x v="4"/>
    <x v="6"/>
    <s v="DV-441-AK"/>
    <s v="ACIERS ZAROGOZA ESPAGNE 50"/>
    <s v="MONTJEAN SUR LOIRE"/>
    <n v="27180"/>
    <n v="22140"/>
    <n v="5040"/>
    <s v="D"/>
    <n v="2"/>
    <s v="CENTRE DE TRI CS"/>
    <s v="POLY-VALOR"/>
    <s v="BOULEVARD DE LA BOUVINERIE"/>
    <s v="49124 SAINT-BARTHELEMY D'ANJOU"/>
    <n v="0"/>
    <n v="6"/>
    <x v="1"/>
    <n v="5.04"/>
    <d v="1899-12-30T00:31:00"/>
    <x v="0"/>
  </r>
  <r>
    <n v="171024"/>
    <d v="2022-02-10T00:00:00"/>
    <s v="09:04"/>
    <s v="2/034585"/>
    <d v="2022-02-10T00:00:00"/>
    <s v="08:58"/>
    <s v="1/039645"/>
    <s v="ALM R150"/>
    <s v="01"/>
    <s v="20"/>
    <s v="ALM R150"/>
    <s v="0"/>
    <s v="0"/>
    <x v="2"/>
    <x v="14"/>
    <s v="DX-274-PY"/>
    <s v="SANS OBJET"/>
    <s v="SANS OBJET"/>
    <n v="15320"/>
    <n v="11600"/>
    <n v="3720"/>
    <s v="D"/>
    <n v="2"/>
    <s v="CENTRE DE TRI CS"/>
    <s v="POLY-VALOR"/>
    <s v="BOULEVARD DE LA BOUVINERIE"/>
    <s v="49124 SAINT-BARTHELEMY D'ANJOU"/>
    <n v="89412"/>
    <n v="6"/>
    <x v="1"/>
    <n v="3.72"/>
    <d v="1899-12-30T00:06:00"/>
    <x v="1"/>
  </r>
  <r>
    <n v="171030"/>
    <d v="2022-02-10T00:00:00"/>
    <s v="09:33"/>
    <s v="2/034591"/>
    <d v="2022-02-10T00:00:00"/>
    <s v="09:18"/>
    <s v="1/039646"/>
    <s v="VP 3084 PAV ALM"/>
    <s v="01"/>
    <s v="22"/>
    <s v="VP 3084"/>
    <s v="0"/>
    <s v="0"/>
    <x v="2"/>
    <x v="2"/>
    <s v="FM-010-CX"/>
    <s v="SANS OBJET"/>
    <s v="SANS OBJET"/>
    <n v="19900"/>
    <n v="17920"/>
    <n v="1980"/>
    <s v="D"/>
    <n v="2"/>
    <s v="CENTRE DE TRI CS"/>
    <s v="POLY-VALOR"/>
    <s v="BOULEVARD DE LA BOUVINERIE"/>
    <s v="49124 SAINT-BARTHELEMY D'ANJOU"/>
    <n v="95029"/>
    <n v="6"/>
    <x v="1"/>
    <n v="1.98"/>
    <d v="1899-12-30T00:15:00"/>
    <x v="1"/>
  </r>
  <r>
    <n v="171065"/>
    <d v="2022-02-10T00:00:00"/>
    <s v="11:20"/>
    <s v="2/034631"/>
    <d v="2022-02-10T00:00:00"/>
    <s v="09:19"/>
    <s v="1/039647"/>
    <s v="LAHAYE"/>
    <s v="40"/>
    <s v="76"/>
    <s v="LAHAYE"/>
    <s v="20"/>
    <s v="0"/>
    <x v="0"/>
    <x v="18"/>
    <s v="EL 846 XC"/>
    <s v="F-DEV FOUESNANT (29)"/>
    <s v="SANS OBJET"/>
    <n v="15700"/>
    <n v="34140"/>
    <n v="18440"/>
    <s v="D"/>
    <n v="2"/>
    <s v="CENTRE DE TRI CS"/>
    <s v="POLY-VALOR"/>
    <s v="BOULEVARD DE LA BOUVINERIE"/>
    <s v="49124 SAINT-BARTHELEMY D'ANJOU"/>
    <n v="0"/>
    <n v="6"/>
    <x v="1"/>
    <n v="18.440000000000001"/>
    <d v="1899-12-30T02:01:00"/>
    <x v="2"/>
  </r>
  <r>
    <n v="171041"/>
    <d v="2022-02-10T00:00:00"/>
    <s v="10:35"/>
    <s v="2/034607"/>
    <d v="2022-02-10T00:00:00"/>
    <s v="10:04"/>
    <s v="1/039652"/>
    <s v="SEMAE 2"/>
    <s v="90"/>
    <s v="90"/>
    <s v="SEMAE 02"/>
    <s v="0"/>
    <s v="1"/>
    <x v="4"/>
    <x v="6"/>
    <s v="CH-700-RD"/>
    <s v="SANS OBJET"/>
    <s v="DOUE LA FONTAINE"/>
    <n v="25040"/>
    <n v="17940"/>
    <n v="7100"/>
    <s v="D"/>
    <n v="2"/>
    <s v="CENTRE DE TRI CS"/>
    <s v="POLY-VALOR"/>
    <s v="BOULEVARD DE LA BOUVINERIE"/>
    <s v="49124 SAINT-BARTHELEMY D'ANJOU"/>
    <n v="0"/>
    <n v="6"/>
    <x v="1"/>
    <n v="7.1"/>
    <d v="1899-12-30T00:31:00"/>
    <x v="0"/>
  </r>
  <r>
    <n v="171034"/>
    <d v="2022-02-10T00:00:00"/>
    <s v="10:16"/>
    <s v="2/034595"/>
    <d v="2022-02-10T00:00:00"/>
    <s v="10:05"/>
    <s v="1/039653"/>
    <s v="CC BV 06"/>
    <s v="35"/>
    <s v="35"/>
    <s v="CC BV 06"/>
    <s v="0"/>
    <s v="0"/>
    <x v="3"/>
    <x v="15"/>
    <s v="FL-015-TP"/>
    <s v="SANS OBJET"/>
    <s v="SANS OBJET"/>
    <n v="18700"/>
    <n v="14840"/>
    <n v="3860"/>
    <s v="D"/>
    <n v="2"/>
    <s v="CENTRE DE TRI CS"/>
    <s v="POLY-VALOR"/>
    <s v="BOULEVARD DE LA BOUVINERIE"/>
    <s v="49124 SAINT-BARTHELEMY D'ANJOU"/>
    <n v="0"/>
    <n v="6"/>
    <x v="1"/>
    <n v="3.86"/>
    <d v="1899-12-30T00:11:00"/>
    <x v="1"/>
  </r>
  <r>
    <n v="171048"/>
    <d v="2022-02-10T00:00:00"/>
    <s v="10:42"/>
    <s v="2/034616"/>
    <d v="2022-02-10T00:00:00"/>
    <s v="10:07"/>
    <s v="1/039654"/>
    <s v="CC BV 10"/>
    <s v="35"/>
    <s v="36"/>
    <s v="CC BV 10"/>
    <s v="0"/>
    <s v="0"/>
    <x v="3"/>
    <x v="5"/>
    <s v="FZ-961-WC"/>
    <s v="SANS OBJET"/>
    <s v="SANS OBJET"/>
    <n v="18660"/>
    <n v="17480"/>
    <n v="1180"/>
    <s v="D"/>
    <n v="2"/>
    <s v="CENTRE DE TRI CS"/>
    <s v="POLY-VALOR"/>
    <s v="BOULEVARD DE LA BOUVINERIE"/>
    <s v="49124 SAINT-BARTHELEMY D'ANJOU"/>
    <n v="0"/>
    <n v="6"/>
    <x v="1"/>
    <n v="1.18"/>
    <d v="1899-12-30T00:35:00"/>
    <x v="3"/>
  </r>
  <r>
    <n v="171035"/>
    <d v="2022-02-10T00:00:00"/>
    <s v="10:23"/>
    <s v="2/034598"/>
    <d v="2022-02-10T00:00:00"/>
    <s v="10:12"/>
    <s v="1/039655"/>
    <s v="ALM R156"/>
    <s v="01"/>
    <s v="20"/>
    <s v="ALM R156"/>
    <s v="0"/>
    <s v="0"/>
    <x v="2"/>
    <x v="14"/>
    <s v="ED-559-YE"/>
    <s v="SANS OBJET"/>
    <s v="SANS OBJET"/>
    <n v="13060"/>
    <n v="11840"/>
    <n v="1220"/>
    <s v="D"/>
    <n v="2"/>
    <s v="CENTRE DE TRI CS"/>
    <s v="POLY-VALOR"/>
    <s v="BOULEVARD DE LA BOUVINERIE"/>
    <s v="49124 SAINT-BARTHELEMY D'ANJOU"/>
    <n v="60049"/>
    <n v="6"/>
    <x v="1"/>
    <n v="1.22"/>
    <d v="1899-12-30T00:11:00"/>
    <x v="1"/>
  </r>
  <r>
    <n v="171036"/>
    <d v="2022-02-10T00:00:00"/>
    <s v="10:28"/>
    <s v="2/034603"/>
    <d v="2022-02-10T00:00:00"/>
    <s v="10:18"/>
    <s v="2/034596"/>
    <s v="ALM 144"/>
    <s v="01"/>
    <s v="20"/>
    <s v="ALM 144"/>
    <s v="0"/>
    <s v="0"/>
    <x v="2"/>
    <x v="14"/>
    <s v="CQ-468-YW"/>
    <s v="SANS OBJET"/>
    <s v="SANS OBJET"/>
    <n v="12680"/>
    <n v="11780"/>
    <n v="900"/>
    <s v="D"/>
    <n v="2"/>
    <s v="CENTRE DE TRI CS"/>
    <s v="POLY-VALOR"/>
    <s v="BOULEVARD DE LA BOUVINERIE"/>
    <s v="49124 SAINT-BARTHELEMY D'ANJOU"/>
    <n v="89407"/>
    <n v="6"/>
    <x v="1"/>
    <n v="0.9"/>
    <d v="1899-12-30T00:10:00"/>
    <x v="1"/>
  </r>
  <r>
    <n v="171047"/>
    <d v="2022-02-10T00:00:00"/>
    <s v="10:41"/>
    <s v="2/034615"/>
    <d v="2022-02-10T00:00:00"/>
    <s v="10:23"/>
    <s v="2/034599"/>
    <s v="ALM R152"/>
    <s v="01"/>
    <s v="20"/>
    <s v="ALM R152"/>
    <s v="0"/>
    <s v="0"/>
    <x v="2"/>
    <x v="14"/>
    <s v="DX-469-PY"/>
    <s v="SANS OBJET"/>
    <s v="SANS OBJET"/>
    <n v="12960"/>
    <n v="11800"/>
    <n v="1160"/>
    <s v="D"/>
    <n v="2"/>
    <s v="CENTRE DE TRI CS"/>
    <s v="POLY-VALOR"/>
    <s v="BOULEVARD DE LA BOUVINERIE"/>
    <s v="49124 SAINT-BARTHELEMY D'ANJOU"/>
    <n v="89414"/>
    <n v="6"/>
    <x v="1"/>
    <n v="1.1599999999999999"/>
    <d v="1899-12-30T00:18:00"/>
    <x v="1"/>
  </r>
  <r>
    <n v="171050"/>
    <d v="2022-02-10T00:00:00"/>
    <s v="10:46"/>
    <s v="2/034620"/>
    <d v="2022-02-10T00:00:00"/>
    <s v="10:24"/>
    <s v="2/034600"/>
    <s v="ALM R150"/>
    <s v="01"/>
    <s v="20"/>
    <s v="ALM R150"/>
    <s v="0"/>
    <s v="0"/>
    <x v="2"/>
    <x v="14"/>
    <s v="DX-274-PY"/>
    <s v="SANS OBJET"/>
    <s v="SANS OBJET"/>
    <n v="12380"/>
    <n v="11600"/>
    <n v="780"/>
    <s v="D"/>
    <n v="2"/>
    <s v="CENTRE DE TRI CS"/>
    <s v="POLY-VALOR"/>
    <s v="BOULEVARD DE LA BOUVINERIE"/>
    <s v="49124 SAINT-BARTHELEMY D'ANJOU"/>
    <n v="89412"/>
    <n v="6"/>
    <x v="1"/>
    <n v="0.78"/>
    <d v="1899-12-30T00:22:00"/>
    <x v="1"/>
  </r>
  <r>
    <n v="171051"/>
    <d v="2022-02-10T00:00:00"/>
    <s v="10:25"/>
    <s v="0"/>
    <d v="2022-02-10T00:00:00"/>
    <s v="10:25"/>
    <s v="0"/>
    <s v="CC BV 5"/>
    <s v="35"/>
    <s v="35"/>
    <s v="CC BV 05"/>
    <s v="0"/>
    <s v="0"/>
    <x v="3"/>
    <x v="15"/>
    <s v="EY-787-VP"/>
    <s v="SANS OBJET"/>
    <s v="SANS OBJET"/>
    <n v="15420"/>
    <n v="12860"/>
    <n v="2560"/>
    <s v="X"/>
    <n v="2"/>
    <s v="CENTRE DE TRI CS"/>
    <s v="POLY-VALOR"/>
    <s v="BOULEVARD DE LA BOUVINERIE"/>
    <s v="49124 SAINT-BARTHELEMY D'ANJOU"/>
    <n v="0"/>
    <n v="6"/>
    <x v="1"/>
    <n v="2.56"/>
    <d v="1899-12-30T00:00:00"/>
    <x v="1"/>
  </r>
  <r>
    <n v="171055"/>
    <d v="2022-02-10T00:00:00"/>
    <s v="10:52"/>
    <s v="2/034624"/>
    <d v="2022-02-10T00:00:00"/>
    <s v="10:28"/>
    <s v="1/039657"/>
    <s v="ALM 136"/>
    <s v="01"/>
    <s v="20"/>
    <s v="ALM 136"/>
    <s v="0"/>
    <s v="0"/>
    <x v="2"/>
    <x v="14"/>
    <s v="AC-088-MZ"/>
    <s v="SANS OBJET"/>
    <s v="SANS OBJET"/>
    <n v="17660"/>
    <n v="14640"/>
    <n v="3020"/>
    <s v="D"/>
    <n v="2"/>
    <s v="CENTRE DE TRI CS"/>
    <s v="POLY-VALOR"/>
    <s v="BOULEVARD DE LA BOUVINERIE"/>
    <s v="49124 SAINT-BARTHELEMY D'ANJOU"/>
    <n v="78868"/>
    <n v="6"/>
    <x v="1"/>
    <n v="3.02"/>
    <d v="1899-12-30T00:24:00"/>
    <x v="1"/>
  </r>
  <r>
    <n v="171057"/>
    <d v="2022-02-10T00:00:00"/>
    <s v="11:00"/>
    <s v="2/034627"/>
    <d v="2022-02-10T00:00:00"/>
    <s v="10:32"/>
    <s v="1/039659"/>
    <s v="CC BV 02"/>
    <s v="35"/>
    <s v="35"/>
    <s v="CC BV 02"/>
    <s v="0"/>
    <s v="0"/>
    <x v="3"/>
    <x v="15"/>
    <s v="AH-262-QE"/>
    <s v="SANS OBJET"/>
    <s v="SANS OBJET"/>
    <n v="17820"/>
    <n v="14160"/>
    <n v="3660"/>
    <s v="D"/>
    <n v="2"/>
    <s v="CENTRE DE TRI CS"/>
    <s v="POLY-VALOR"/>
    <s v="BOULEVARD DE LA BOUVINERIE"/>
    <s v="49124 SAINT-BARTHELEMY D'ANJOU"/>
    <n v="0"/>
    <n v="6"/>
    <x v="1"/>
    <n v="3.66"/>
    <d v="1899-12-30T00:28:00"/>
    <x v="1"/>
  </r>
  <r>
    <n v="171064"/>
    <d v="2022-02-10T00:00:00"/>
    <s v="11:18"/>
    <s v="2/034630"/>
    <d v="2022-02-10T00:00:00"/>
    <s v="10:45"/>
    <s v="2/034619"/>
    <s v="AT METIER"/>
    <s v="01"/>
    <s v="20"/>
    <s v="AT METIER"/>
    <s v="0"/>
    <s v="0"/>
    <x v="2"/>
    <x v="14"/>
    <s v="EL-091-LA"/>
    <s v="SANS OBJET"/>
    <s v="SANS OBJET"/>
    <n v="2940"/>
    <n v="2580"/>
    <n v="360"/>
    <s v="D"/>
    <n v="2"/>
    <s v="CENTRE DE TRI CS"/>
    <s v="POLY-VALOR"/>
    <s v="BOULEVARD DE LA BOUVINERIE"/>
    <s v="49124 SAINT-BARTHELEMY D'ANJOU"/>
    <n v="64489"/>
    <n v="6"/>
    <x v="1"/>
    <n v="0.36"/>
    <d v="1899-12-30T00:33:00"/>
    <x v="1"/>
  </r>
  <r>
    <n v="171060"/>
    <d v="2022-02-10T00:00:00"/>
    <s v="11:07"/>
    <s v="2/034628"/>
    <d v="2022-02-10T00:00:00"/>
    <s v="10:48"/>
    <s v="2/034623"/>
    <s v="SUEZ JML021"/>
    <s v="01"/>
    <s v="21"/>
    <s v="SUEZJML021"/>
    <s v="0"/>
    <s v="0"/>
    <x v="2"/>
    <x v="3"/>
    <s v="EK-186-EM"/>
    <s v="SANS OBJET"/>
    <s v="SANS OBJET"/>
    <n v="16480"/>
    <n v="12940"/>
    <n v="3540"/>
    <s v="D"/>
    <n v="2"/>
    <s v="CENTRE DE TRI CS"/>
    <s v="POLY-VALOR"/>
    <s v="BOULEVARD DE LA BOUVINERIE"/>
    <s v="49124 SAINT-BARTHELEMY D'ANJOU"/>
    <n v="64487"/>
    <n v="6"/>
    <x v="1"/>
    <n v="3.54"/>
    <d v="1899-12-30T00:19:00"/>
    <x v="1"/>
  </r>
  <r>
    <n v="171054"/>
    <d v="2022-02-10T00:00:00"/>
    <s v="10:50"/>
    <s v="0"/>
    <d v="2022-02-10T00:00:00"/>
    <s v="10:50"/>
    <s v="0"/>
    <s v="CC BV 09"/>
    <s v="35"/>
    <s v="35"/>
    <s v="CC BV 09"/>
    <s v="0"/>
    <s v="0"/>
    <x v="3"/>
    <x v="15"/>
    <s v="FX-848-CF"/>
    <s v="SANS OBJET"/>
    <s v="SANS OBJET"/>
    <n v="14940"/>
    <n v="12860"/>
    <n v="2080"/>
    <s v="X"/>
    <n v="2"/>
    <s v="CENTRE DE TRI CS"/>
    <s v="POLY-VALOR"/>
    <s v="BOULEVARD DE LA BOUVINERIE"/>
    <s v="49124 SAINT-BARTHELEMY D'ANJOU"/>
    <n v="0"/>
    <n v="6"/>
    <x v="1"/>
    <n v="2.08"/>
    <d v="1899-12-30T00:00:00"/>
    <x v="1"/>
  </r>
  <r>
    <n v="171075"/>
    <d v="2022-02-10T00:00:00"/>
    <s v="12:52"/>
    <s v="2/034640"/>
    <d v="2022-02-10T00:00:00"/>
    <s v="11:29"/>
    <s v="1/039671"/>
    <s v="AGMAZ"/>
    <s v="01"/>
    <s v="70"/>
    <s v="AGMAZ"/>
    <s v="4"/>
    <s v="0"/>
    <x v="2"/>
    <x v="7"/>
    <s v="KN 8658 P"/>
    <s v="1.11 - NORSKE GOLBEY (F)"/>
    <s v="SANS OBJET"/>
    <n v="15120"/>
    <n v="34320"/>
    <n v="19200"/>
    <s v="D"/>
    <n v="2"/>
    <s v="CENTRE DE TRI CS"/>
    <s v="POLY-VALOR"/>
    <s v="BOULEVARD DE LA BOUVINERIE"/>
    <s v="49124 SAINT-BARTHELEMY D'ANJOU"/>
    <n v="0"/>
    <n v="6"/>
    <x v="1"/>
    <n v="19.2"/>
    <d v="1899-12-30T01:23:00"/>
    <x v="2"/>
  </r>
  <r>
    <n v="171073"/>
    <d v="2022-02-10T00:00:00"/>
    <s v="12:00"/>
    <s v="0"/>
    <d v="2022-02-10T00:00:00"/>
    <s v="12:00"/>
    <s v="0"/>
    <s v="COQUELLE 9"/>
    <s v="01"/>
    <s v="70"/>
    <s v="COQUELLE 9"/>
    <s v="4"/>
    <s v="0"/>
    <x v="2"/>
    <x v="7"/>
    <s v="ER 534 HQ"/>
    <s v="1.11 - NORSKE GOLBEY (F)"/>
    <s v="SANS OBJET"/>
    <n v="14600"/>
    <n v="39060"/>
    <n v="24460"/>
    <s v="X"/>
    <n v="2"/>
    <s v="CENTRE DE TRI CS"/>
    <s v="POLY-VALOR"/>
    <s v="BOULEVARD DE LA BOUVINERIE"/>
    <s v="49124 SAINT-BARTHELEMY D'ANJOU"/>
    <n v="0"/>
    <n v="6"/>
    <x v="1"/>
    <n v="24.46"/>
    <d v="1899-12-30T00:00:00"/>
    <x v="2"/>
  </r>
  <r>
    <n v="171084"/>
    <d v="2022-02-10T00:00:00"/>
    <s v="14:28"/>
    <s v="1/039687"/>
    <d v="2022-02-10T00:00:00"/>
    <s v="12:07"/>
    <s v="2/034638"/>
    <s v="SEMAE 1"/>
    <s v="60"/>
    <s v="85"/>
    <s v="SEMAE 01"/>
    <s v="2"/>
    <s v="0"/>
    <x v="1"/>
    <x v="4"/>
    <s v="AS-759-HW"/>
    <s v="SAVED"/>
    <s v="SANS OBJET"/>
    <n v="31000"/>
    <n v="22200"/>
    <n v="8800"/>
    <s v="D"/>
    <n v="2"/>
    <s v="CENTRE DE TRI CS"/>
    <s v="POLY-VALOR"/>
    <s v="BOULEVARD DE LA BOUVINERIE"/>
    <s v="49124 SAINT-BARTHELEMY D'ANJOU"/>
    <n v="0"/>
    <n v="6"/>
    <x v="1"/>
    <n v="8.8000000000000007"/>
    <d v="1899-12-30T02:21:00"/>
    <x v="2"/>
  </r>
  <r>
    <n v="171114"/>
    <d v="2022-02-10T00:00:00"/>
    <s v="12:58"/>
    <s v="0"/>
    <d v="2022-02-10T00:00:00"/>
    <s v="12:58"/>
    <s v="0"/>
    <s v="MAUFFREY20"/>
    <s v="75"/>
    <s v="98"/>
    <s v="MAUFFREY20"/>
    <s v="56"/>
    <s v="0"/>
    <x v="6"/>
    <x v="22"/>
    <s v="FZ 272 PZ"/>
    <s v="CDT LE MANS (72)"/>
    <s v="SANS OBJET"/>
    <n v="16340"/>
    <n v="26640"/>
    <n v="10300"/>
    <s v="X"/>
    <n v="2"/>
    <s v="CENTRE DE TRI CS"/>
    <s v="POLY-VALOR"/>
    <s v="BOULEVARD DE LA BOUVINERIE"/>
    <s v="49124 SAINT-BARTHELEMY D'ANJOU"/>
    <n v="0"/>
    <n v="6"/>
    <x v="1"/>
    <n v="10.3"/>
    <d v="1899-12-30T00:00:00"/>
    <x v="2"/>
  </r>
  <r>
    <n v="171078"/>
    <d v="2022-02-10T00:00:00"/>
    <s v="13:23"/>
    <s v="2/034643"/>
    <d v="2022-02-10T00:00:00"/>
    <s v="13:03"/>
    <s v="1/039680"/>
    <s v="SEMAE 05"/>
    <s v="90"/>
    <s v="91"/>
    <s v="SEMAE 05"/>
    <s v="0"/>
    <s v="4"/>
    <x v="4"/>
    <x v="9"/>
    <s v="EK-656-JS"/>
    <s v="SANS OBJET"/>
    <s v="TIERCE"/>
    <n v="24780"/>
    <n v="18400"/>
    <n v="6380"/>
    <s v="D"/>
    <n v="2"/>
    <s v="CENTRE DE TRI CS"/>
    <s v="POLY-VALOR"/>
    <s v="BOULEVARD DE LA BOUVINERIE"/>
    <s v="49124 SAINT-BARTHELEMY D'ANJOU"/>
    <n v="0"/>
    <n v="6"/>
    <x v="1"/>
    <n v="6.38"/>
    <d v="1899-12-30T00:20:00"/>
    <x v="1"/>
  </r>
  <r>
    <n v="171081"/>
    <d v="2022-02-10T00:00:00"/>
    <s v="13:57"/>
    <s v="2/034646"/>
    <d v="2022-02-10T00:00:00"/>
    <s v="13:18"/>
    <s v="1/039683"/>
    <s v="VP 3217 PAV ALM"/>
    <s v="01"/>
    <s v="22"/>
    <s v="VP 3217"/>
    <s v="0"/>
    <s v="0"/>
    <x v="2"/>
    <x v="2"/>
    <s v="FM-486-CX"/>
    <s v="SANS OBJET"/>
    <s v="SANS OBJET"/>
    <n v="20660"/>
    <n v="18400"/>
    <n v="2260"/>
    <s v="D"/>
    <n v="2"/>
    <s v="CENTRE DE TRI CS"/>
    <s v="POLY-VALOR"/>
    <s v="BOULEVARD DE LA BOUVINERIE"/>
    <s v="49124 SAINT-BARTHELEMY D'ANJOU"/>
    <n v="73517"/>
    <n v="6"/>
    <x v="1"/>
    <n v="2.2599999999999998"/>
    <d v="1899-12-30T00:39:00"/>
    <x v="1"/>
  </r>
  <r>
    <n v="171080"/>
    <d v="2022-02-10T00:00:00"/>
    <s v="13:53"/>
    <s v="2/034645"/>
    <d v="2022-02-10T00:00:00"/>
    <s v="13:39"/>
    <s v="1/039685"/>
    <s v="CC BV 01"/>
    <s v="35"/>
    <s v="36"/>
    <s v="CC BV 01"/>
    <s v="0"/>
    <s v="0"/>
    <x v="3"/>
    <x v="5"/>
    <s v="AC-913-KM"/>
    <s v="SANS OBJET"/>
    <s v="SANS OBJET"/>
    <n v="15360"/>
    <n v="13920"/>
    <n v="1440"/>
    <s v="D"/>
    <n v="2"/>
    <s v="CENTRE DE TRI CS"/>
    <s v="POLY-VALOR"/>
    <s v="BOULEVARD DE LA BOUVINERIE"/>
    <s v="49124 SAINT-BARTHELEMY D'ANJOU"/>
    <n v="0"/>
    <n v="6"/>
    <x v="1"/>
    <n v="1.44"/>
    <d v="1899-12-30T00:14:00"/>
    <x v="3"/>
  </r>
  <r>
    <n v="171087"/>
    <d v="2022-02-10T00:00:00"/>
    <s v="15:03"/>
    <s v="2/034652"/>
    <d v="2022-02-10T00:00:00"/>
    <s v="14:00"/>
    <s v="1/039686"/>
    <s v="GEODIS 7"/>
    <s v="01"/>
    <s v="72"/>
    <s v="GEODIS 7"/>
    <s v="6"/>
    <s v="0"/>
    <x v="2"/>
    <x v="13"/>
    <s v="CZ 179 CS"/>
    <s v="CARTONS SMURFIT SAILLAT (87-F)"/>
    <s v="SANS OBJET"/>
    <n v="15220"/>
    <n v="43020"/>
    <n v="27800"/>
    <s v="D"/>
    <n v="2"/>
    <s v="CENTRE DE TRI CS"/>
    <s v="POLY-VALOR"/>
    <s v="BOULEVARD DE LA BOUVINERIE"/>
    <s v="49124 SAINT-BARTHELEMY D'ANJOU"/>
    <n v="0"/>
    <n v="6"/>
    <x v="1"/>
    <n v="27.8"/>
    <d v="1899-12-30T01:03:00"/>
    <x v="2"/>
  </r>
  <r>
    <n v="171085"/>
    <d v="2022-02-10T00:00:00"/>
    <s v="14:35"/>
    <s v="2/034650"/>
    <d v="2022-02-10T00:00:00"/>
    <s v="14:27"/>
    <s v="2/034649"/>
    <s v="AT METIER"/>
    <s v="01"/>
    <s v="20"/>
    <s v="AT METIER"/>
    <s v="0"/>
    <s v="0"/>
    <x v="2"/>
    <x v="14"/>
    <s v="EL-091-LA"/>
    <s v="SANS OBJET"/>
    <s v="SANS OBJET"/>
    <n v="2720"/>
    <n v="2420"/>
    <n v="300"/>
    <s v="D"/>
    <n v="2"/>
    <s v="CENTRE DE TRI CS"/>
    <s v="POLY-VALOR"/>
    <s v="BOULEVARD DE LA BOUVINERIE"/>
    <s v="49124 SAINT-BARTHELEMY D'ANJOU"/>
    <n v="64489"/>
    <n v="6"/>
    <x v="1"/>
    <n v="0.3"/>
    <d v="1899-12-30T00:08:00"/>
    <x v="1"/>
  </r>
  <r>
    <n v="171086"/>
    <d v="2022-02-10T00:00:00"/>
    <s v="14:57"/>
    <s v="2/034651"/>
    <d v="2022-02-10T00:00:00"/>
    <s v="14:43"/>
    <s v="1/039688"/>
    <s v="VP 3084 PAV ALM"/>
    <s v="01"/>
    <s v="22"/>
    <s v="VP 3084"/>
    <s v="0"/>
    <s v="0"/>
    <x v="2"/>
    <x v="2"/>
    <s v="FM-010-CX"/>
    <s v="SANS OBJET"/>
    <s v="SANS OBJET"/>
    <n v="19760"/>
    <n v="17920"/>
    <n v="1840"/>
    <s v="D"/>
    <n v="2"/>
    <s v="CENTRE DE TRI CS"/>
    <s v="POLY-VALOR"/>
    <s v="BOULEVARD DE LA BOUVINERIE"/>
    <s v="49124 SAINT-BARTHELEMY D'ANJOU"/>
    <n v="95029"/>
    <n v="6"/>
    <x v="1"/>
    <n v="1.84"/>
    <d v="1899-12-30T00:14:00"/>
    <x v="1"/>
  </r>
  <r>
    <n v="171088"/>
    <d v="2022-02-10T00:00:00"/>
    <s v="15:13"/>
    <s v="2/034653"/>
    <d v="2022-02-10T00:00:00"/>
    <s v="15:03"/>
    <s v="1/039689"/>
    <s v="VP 3161 PAV ALM"/>
    <s v="01"/>
    <s v="22"/>
    <s v="VP 3161"/>
    <s v="0"/>
    <s v="0"/>
    <x v="2"/>
    <x v="2"/>
    <s v="AZ-825-SD"/>
    <s v="SANS OBJET"/>
    <s v="SANS OBJET"/>
    <n v="20680"/>
    <n v="18700"/>
    <n v="1980"/>
    <s v="D"/>
    <n v="2"/>
    <s v="CENTRE DE TRI CS"/>
    <s v="POLY-VALOR"/>
    <s v="BOULEVARD DE LA BOUVINERIE"/>
    <s v="49124 SAINT-BARTHELEMY D'ANJOU"/>
    <n v="83638"/>
    <n v="6"/>
    <x v="1"/>
    <n v="1.98"/>
    <d v="1899-12-30T00:10:00"/>
    <x v="1"/>
  </r>
  <r>
    <n v="171093"/>
    <d v="2022-02-10T00:00:00"/>
    <s v="16:30"/>
    <s v="2/034657"/>
    <d v="2022-02-10T00:00:00"/>
    <s v="15:37"/>
    <s v="1/039691"/>
    <s v="MAUFFREY 21"/>
    <s v="35"/>
    <s v="76"/>
    <s v="MAUFFREY21"/>
    <s v="20"/>
    <s v="0"/>
    <x v="3"/>
    <x v="18"/>
    <s v="FF 625 JG"/>
    <s v="F-DEV FOUESNANT (29)"/>
    <s v="SANS OBJET"/>
    <n v="14340"/>
    <n v="31060"/>
    <n v="16720"/>
    <s v="D"/>
    <n v="2"/>
    <s v="CENTRE DE TRI CS"/>
    <s v="POLY-VALOR"/>
    <s v="BOULEVARD DE LA BOUVINERIE"/>
    <s v="49124 SAINT-BARTHELEMY D'ANJOU"/>
    <n v="0"/>
    <n v="6"/>
    <x v="1"/>
    <n v="16.72"/>
    <d v="1899-12-30T00:53:00"/>
    <x v="2"/>
  </r>
  <r>
    <n v="171090"/>
    <d v="2022-02-10T00:00:00"/>
    <s v="15:47"/>
    <s v="2/034654"/>
    <d v="2022-02-10T00:00:00"/>
    <s v="15:40"/>
    <s v="1/039692"/>
    <s v="ALM R158"/>
    <s v="01"/>
    <s v="20"/>
    <s v="ALM R158"/>
    <s v="0"/>
    <s v="0"/>
    <x v="2"/>
    <x v="14"/>
    <s v="EQ-672-SD"/>
    <s v="SANS OBJET"/>
    <s v="SANS OBJET"/>
    <n v="14660"/>
    <n v="11660"/>
    <n v="3000"/>
    <s v="D"/>
    <n v="2"/>
    <s v="CENTRE DE TRI CS"/>
    <s v="POLY-VALOR"/>
    <s v="BOULEVARD DE LA BOUVINERIE"/>
    <s v="49124 SAINT-BARTHELEMY D'ANJOU"/>
    <n v="60051"/>
    <n v="6"/>
    <x v="1"/>
    <n v="3"/>
    <d v="1899-12-30T00:07:00"/>
    <x v="1"/>
  </r>
  <r>
    <n v="171091"/>
    <d v="2022-02-10T00:00:00"/>
    <s v="16:26"/>
    <s v="2/034655"/>
    <d v="2022-02-10T00:00:00"/>
    <s v="16:10"/>
    <s v="1/039694"/>
    <s v="VP 3217 PAV ALM"/>
    <s v="01"/>
    <s v="22"/>
    <s v="VP 3217"/>
    <s v="0"/>
    <s v="0"/>
    <x v="2"/>
    <x v="2"/>
    <s v="FM-486-CX"/>
    <s v="SANS OBJET"/>
    <s v="SANS OBJET"/>
    <n v="19360"/>
    <n v="18380"/>
    <n v="980"/>
    <s v="D"/>
    <n v="2"/>
    <s v="CENTRE DE TRI CS"/>
    <s v="POLY-VALOR"/>
    <s v="BOULEVARD DE LA BOUVINERIE"/>
    <s v="49124 SAINT-BARTHELEMY D'ANJOU"/>
    <n v="73517"/>
    <n v="6"/>
    <x v="1"/>
    <n v="0.98"/>
    <d v="1899-12-30T00:16:00"/>
    <x v="1"/>
  </r>
  <r>
    <n v="171095"/>
    <d v="2022-02-10T00:00:00"/>
    <s v="16:49"/>
    <s v="2/034659"/>
    <d v="2022-02-10T00:00:00"/>
    <s v="16:25"/>
    <s v="1/039696"/>
    <s v="VP 3084 PAV ALM"/>
    <s v="01"/>
    <s v="22"/>
    <s v="VP 3084"/>
    <s v="0"/>
    <s v="0"/>
    <x v="2"/>
    <x v="2"/>
    <s v="FM-010-CX"/>
    <s v="SANS OBJET"/>
    <s v="SANS OBJET"/>
    <n v="18840"/>
    <n v="17900"/>
    <n v="940"/>
    <s v="D"/>
    <n v="2"/>
    <s v="CENTRE DE TRI CS"/>
    <s v="POLY-VALOR"/>
    <s v="BOULEVARD DE LA BOUVINERIE"/>
    <s v="49124 SAINT-BARTHELEMY D'ANJOU"/>
    <n v="95029"/>
    <n v="6"/>
    <x v="1"/>
    <n v="0.94"/>
    <d v="1899-12-30T00:24:00"/>
    <x v="1"/>
  </r>
  <r>
    <n v="171096"/>
    <d v="2022-02-10T00:00:00"/>
    <s v="16:55"/>
    <s v="2/034660"/>
    <d v="2022-02-10T00:00:00"/>
    <s v="16:33"/>
    <s v="1/039697"/>
    <s v="VP 3161 PAV ALM"/>
    <s v="01"/>
    <s v="22"/>
    <s v="VP 3161"/>
    <s v="0"/>
    <s v="0"/>
    <x v="2"/>
    <x v="2"/>
    <s v="AZ-825-SD"/>
    <s v="SANS OBJET"/>
    <s v="SANS OBJET"/>
    <n v="19620"/>
    <n v="18680"/>
    <n v="940"/>
    <s v="D"/>
    <n v="2"/>
    <s v="CENTRE DE TRI CS"/>
    <s v="POLY-VALOR"/>
    <s v="BOULEVARD DE LA BOUVINERIE"/>
    <s v="49124 SAINT-BARTHELEMY D'ANJOU"/>
    <n v="83638"/>
    <n v="6"/>
    <x v="1"/>
    <n v="0.94"/>
    <d v="1899-12-30T00:22:00"/>
    <x v="1"/>
  </r>
  <r>
    <n v="171099"/>
    <d v="2022-02-10T00:00:00"/>
    <s v="17:37"/>
    <s v="2/034663"/>
    <d v="2022-02-10T00:00:00"/>
    <s v="17:23"/>
    <s v="1/039700"/>
    <s v="SUEZ JM0027"/>
    <s v="01"/>
    <s v="21"/>
    <s v="SUEZJM0027"/>
    <s v="0"/>
    <s v="0"/>
    <x v="2"/>
    <x v="3"/>
    <s v="BF-553-XA"/>
    <s v="SANS OBJET"/>
    <s v="SANS OBJET"/>
    <n v="16720"/>
    <n v="12880"/>
    <n v="3840"/>
    <s v="D"/>
    <n v="2"/>
    <s v="CENTRE DE TRI CS"/>
    <s v="POLY-VALOR"/>
    <s v="BOULEVARD DE LA BOUVINERIE"/>
    <s v="49124 SAINT-BARTHELEMY D'ANJOU"/>
    <n v="64488"/>
    <n v="6"/>
    <x v="1"/>
    <n v="3.84"/>
    <d v="1899-12-30T00:14:00"/>
    <x v="1"/>
  </r>
  <r>
    <n v="171103"/>
    <d v="2022-02-10T00:00:00"/>
    <s v="17:48"/>
    <s v="2/034666"/>
    <d v="2022-02-10T00:00:00"/>
    <s v="17:40"/>
    <s v="1/039704"/>
    <s v="ALM R150"/>
    <s v="01"/>
    <s v="20"/>
    <s v="ALM R150"/>
    <s v="0"/>
    <s v="0"/>
    <x v="2"/>
    <x v="14"/>
    <s v="DX-274-PY"/>
    <s v="SANS OBJET"/>
    <s v="SANS OBJET"/>
    <n v="15480"/>
    <n v="11640"/>
    <n v="3840"/>
    <s v="D"/>
    <n v="2"/>
    <s v="CENTRE DE TRI CS"/>
    <s v="POLY-VALOR"/>
    <s v="BOULEVARD DE LA BOUVINERIE"/>
    <s v="49124 SAINT-BARTHELEMY D'ANJOU"/>
    <n v="89412"/>
    <n v="6"/>
    <x v="1"/>
    <n v="3.84"/>
    <d v="1899-12-30T00:08:00"/>
    <x v="1"/>
  </r>
  <r>
    <n v="171104"/>
    <d v="2022-02-10T00:00:00"/>
    <s v="17:51"/>
    <s v="2/034667"/>
    <d v="2022-02-10T00:00:00"/>
    <s v="17:45"/>
    <s v="1/039705"/>
    <s v="ALM R159"/>
    <s v="01"/>
    <s v="20"/>
    <s v="ALM R159"/>
    <s v="0"/>
    <s v="0"/>
    <x v="2"/>
    <x v="14"/>
    <s v="ER-567-BS"/>
    <s v="SANS OBJET"/>
    <s v="SANS OBJET"/>
    <n v="12700"/>
    <n v="11620"/>
    <n v="1080"/>
    <s v="D"/>
    <n v="2"/>
    <s v="CENTRE DE TRI CS"/>
    <s v="POLY-VALOR"/>
    <s v="BOULEVARD DE LA BOUVINERIE"/>
    <s v="49124 SAINT-BARTHELEMY D'ANJOU"/>
    <n v="60052"/>
    <n v="6"/>
    <x v="1"/>
    <n v="1.08"/>
    <d v="1899-12-30T00:06:00"/>
    <x v="1"/>
  </r>
  <r>
    <n v="171107"/>
    <d v="2022-02-10T00:00:00"/>
    <s v="18:07"/>
    <s v="2/034671"/>
    <d v="2022-02-10T00:00:00"/>
    <s v="17:51"/>
    <s v="1/039707"/>
    <s v="ALM R160"/>
    <s v="01"/>
    <s v="20"/>
    <s v="ALM R160"/>
    <s v="0"/>
    <s v="0"/>
    <x v="2"/>
    <x v="14"/>
    <s v="EJ-729-BH"/>
    <s v="SANS OBJET"/>
    <s v="SANS OBJET"/>
    <n v="17860"/>
    <n v="14640"/>
    <n v="3220"/>
    <s v="D"/>
    <n v="2"/>
    <s v="CENTRE DE TRI CS"/>
    <s v="POLY-VALOR"/>
    <s v="BOULEVARD DE LA BOUVINERIE"/>
    <s v="49124 SAINT-BARTHELEMY D'ANJOU"/>
    <n v="60053"/>
    <n v="6"/>
    <x v="1"/>
    <n v="3.22"/>
    <d v="1899-12-30T00:16:00"/>
    <x v="1"/>
  </r>
  <r>
    <n v="171108"/>
    <d v="2022-02-10T00:00:00"/>
    <s v="18:13"/>
    <s v="2/034672"/>
    <d v="2022-02-10T00:00:00"/>
    <s v="17:52"/>
    <s v="1/039708"/>
    <s v="ALM R158"/>
    <s v="01"/>
    <s v="20"/>
    <s v="ALM R158"/>
    <s v="0"/>
    <s v="0"/>
    <x v="2"/>
    <x v="14"/>
    <s v="EQ-672-SD"/>
    <s v="SANS OBJET"/>
    <s v="SANS OBJET"/>
    <n v="13180"/>
    <n v="11640"/>
    <n v="1540"/>
    <s v="D"/>
    <n v="2"/>
    <s v="CENTRE DE TRI CS"/>
    <s v="POLY-VALOR"/>
    <s v="BOULEVARD DE LA BOUVINERIE"/>
    <s v="49124 SAINT-BARTHELEMY D'ANJOU"/>
    <n v="60051"/>
    <n v="6"/>
    <x v="1"/>
    <n v="1.54"/>
    <d v="1899-12-30T00:21:00"/>
    <x v="1"/>
  </r>
  <r>
    <n v="171109"/>
    <d v="2022-02-10T00:00:00"/>
    <s v="18:19"/>
    <s v="2/034673"/>
    <d v="2022-02-10T00:00:00"/>
    <s v="17:52"/>
    <s v="1/039709"/>
    <s v="ALM R161"/>
    <s v="01"/>
    <s v="20"/>
    <s v="ALM R161"/>
    <s v="0"/>
    <s v="0"/>
    <x v="2"/>
    <x v="14"/>
    <s v="EM-078-FZ"/>
    <s v="SANS OBJET"/>
    <s v="SANS OBJET"/>
    <n v="17180"/>
    <n v="14560"/>
    <n v="2620"/>
    <s v="D"/>
    <n v="2"/>
    <s v="CENTRE DE TRI CS"/>
    <s v="POLY-VALOR"/>
    <s v="BOULEVARD DE LA BOUVINERIE"/>
    <s v="49124 SAINT-BARTHELEMY D'ANJOU"/>
    <n v="60054"/>
    <n v="6"/>
    <x v="1"/>
    <n v="2.62"/>
    <d v="1899-12-30T00:27:00"/>
    <x v="1"/>
  </r>
  <r>
    <n v="171110"/>
    <d v="2022-02-10T00:00:00"/>
    <s v="18:27"/>
    <s v="2/034674"/>
    <d v="2022-02-10T00:00:00"/>
    <s v="17:57"/>
    <s v="1/039711"/>
    <s v="ALM R171"/>
    <s v="01"/>
    <s v="20"/>
    <s v="ALM R171"/>
    <s v="0"/>
    <s v="0"/>
    <x v="2"/>
    <x v="14"/>
    <s v="FS-792-KB"/>
    <s v="SANS OBJET"/>
    <s v="SANS OBJET"/>
    <n v="12560"/>
    <n v="11640"/>
    <n v="920"/>
    <s v="D"/>
    <n v="2"/>
    <s v="CENTRE DE TRI CS"/>
    <s v="POLY-VALOR"/>
    <s v="BOULEVARD DE LA BOUVINERIE"/>
    <s v="49124 SAINT-BARTHELEMY D'ANJOU"/>
    <n v="83220"/>
    <n v="6"/>
    <x v="1"/>
    <n v="0.92"/>
    <d v="1899-12-30T00:30:00"/>
    <x v="1"/>
  </r>
  <r>
    <n v="171111"/>
    <d v="2022-02-10T00:00:00"/>
    <s v="18:28"/>
    <s v="2/034675"/>
    <d v="2022-02-10T00:00:00"/>
    <s v="18:03"/>
    <s v="1/039712"/>
    <s v="ALM R176"/>
    <s v="01"/>
    <s v="20"/>
    <s v="ALM R176"/>
    <s v="0"/>
    <s v="0"/>
    <x v="2"/>
    <x v="14"/>
    <s v="GD-752-TK"/>
    <s v="SANS OBJET"/>
    <s v="SANS OBJET"/>
    <n v="17480"/>
    <n v="14820"/>
    <n v="2660"/>
    <s v="D"/>
    <n v="2"/>
    <s v="CENTRE DE TRI CS"/>
    <s v="POLY-VALOR"/>
    <s v="BOULEVARD DE LA BOUVINERIE"/>
    <s v="49124 SAINT-BARTHELEMY D'ANJOU"/>
    <n v="14945"/>
    <n v="6"/>
    <x v="1"/>
    <n v="2.66"/>
    <d v="1899-12-30T00:25:00"/>
    <x v="1"/>
  </r>
  <r>
    <n v="171124"/>
    <d v="2022-02-11T00:00:00"/>
    <s v="07:53"/>
    <s v="2/034683"/>
    <d v="2022-02-11T00:00:00"/>
    <s v="06:45"/>
    <s v="1/039715"/>
    <s v="MAUFFREY22"/>
    <s v="75"/>
    <s v="98"/>
    <s v="MAUFFREY22"/>
    <s v="52"/>
    <s v="0"/>
    <x v="6"/>
    <x v="22"/>
    <s v="CG 939 WR"/>
    <s v="CDT LE MANS (72)"/>
    <s v="SANS OBJET"/>
    <n v="16660"/>
    <n v="26240"/>
    <n v="9580"/>
    <s v="D"/>
    <n v="2"/>
    <s v="CENTRE DE TRI CS"/>
    <s v="POLY-VALOR"/>
    <s v="BOULEVARD DE LA BOUVINERIE"/>
    <s v="49124 SAINT-BARTHELEMY D'ANJOU"/>
    <n v="0"/>
    <n v="6"/>
    <x v="1"/>
    <n v="9.58"/>
    <d v="1899-12-30T01:08:00"/>
    <x v="2"/>
  </r>
  <r>
    <n v="171121"/>
    <d v="2022-02-11T00:00:00"/>
    <s v="07:39"/>
    <s v="2/034680"/>
    <d v="2022-02-11T00:00:00"/>
    <s v="07:10"/>
    <s v="1/039716"/>
    <s v="VP 3769 PAV ALM"/>
    <s v="01"/>
    <s v="22"/>
    <s v="VP 3769"/>
    <s v="0"/>
    <s v="0"/>
    <x v="2"/>
    <x v="2"/>
    <s v="FC-210-YQ"/>
    <s v="SANS OBJET"/>
    <s v="SANS OBJET"/>
    <n v="21660"/>
    <n v="17220"/>
    <n v="4440"/>
    <s v="D"/>
    <n v="2"/>
    <s v="CENTRE DE TRI CS"/>
    <s v="POLY-VALOR"/>
    <s v="BOULEVARD DE LA BOUVINERIE"/>
    <s v="49124 SAINT-BARTHELEMY D'ANJOU"/>
    <n v="95031"/>
    <n v="6"/>
    <x v="1"/>
    <n v="4.4400000000000004"/>
    <d v="1899-12-30T00:29:00"/>
    <x v="1"/>
  </r>
  <r>
    <n v="171149"/>
    <d v="2022-02-11T00:00:00"/>
    <s v="10:37"/>
    <s v="1/039751"/>
    <d v="2022-02-11T00:00:00"/>
    <s v="07:24"/>
    <s v="2/034678"/>
    <s v="BT 51"/>
    <s v="01"/>
    <s v="85"/>
    <s v="BT 51"/>
    <s v="1"/>
    <s v="0"/>
    <x v="2"/>
    <x v="4"/>
    <s v="ET-749-ZD"/>
    <s v="BOUYER LEROUX"/>
    <s v="SANS OBJET"/>
    <n v="37340"/>
    <n v="23340"/>
    <n v="14000"/>
    <s v="D"/>
    <n v="2"/>
    <s v="CENTRE DE TRI CS"/>
    <s v="POLY-VALOR"/>
    <s v="BOULEVARD DE LA BOUVINERIE"/>
    <s v="49124 SAINT-BARTHELEMY D'ANJOU"/>
    <n v="0"/>
    <n v="6"/>
    <x v="1"/>
    <n v="14"/>
    <d v="1899-12-30T03:13:00"/>
    <x v="2"/>
  </r>
  <r>
    <n v="171131"/>
    <d v="2022-02-11T00:00:00"/>
    <s v="09:05"/>
    <s v="2/034690"/>
    <d v="2022-02-11T00:00:00"/>
    <s v="08:13"/>
    <s v="1/039721"/>
    <s v="BT 37"/>
    <s v="75"/>
    <s v="98"/>
    <s v="BT 37"/>
    <s v="34"/>
    <s v="0"/>
    <x v="6"/>
    <x v="22"/>
    <s v="FC-245-XQ"/>
    <s v="CDT ARC-EN-CIEL (44)"/>
    <s v="SANS OBJET"/>
    <n v="17960"/>
    <n v="26900"/>
    <n v="8940"/>
    <s v="D"/>
    <n v="2"/>
    <s v="CENTRE DE TRI CS"/>
    <s v="POLY-VALOR"/>
    <s v="BOULEVARD DE LA BOUVINERIE"/>
    <s v="49124 SAINT-BARTHELEMY D'ANJOU"/>
    <n v="0"/>
    <n v="6"/>
    <x v="1"/>
    <n v="8.94"/>
    <d v="1899-12-30T00:52:00"/>
    <x v="2"/>
  </r>
  <r>
    <n v="171127"/>
    <d v="2022-02-11T00:00:00"/>
    <s v="08:42"/>
    <s v="2/034686"/>
    <d v="2022-02-11T00:00:00"/>
    <s v="08:23"/>
    <s v="1/039722"/>
    <s v="SEMAE 4"/>
    <s v="40"/>
    <s v="40"/>
    <s v="SEMAE 04"/>
    <s v="0"/>
    <s v="6"/>
    <x v="0"/>
    <x v="0"/>
    <s v="DE-983-WC"/>
    <s v="SANS OBJET"/>
    <s v="ST LAMBERT DES LEVEES Bellevue"/>
    <n v="28800"/>
    <n v="17960"/>
    <n v="10840"/>
    <s v="D"/>
    <n v="2"/>
    <s v="CENTRE DE TRI CS"/>
    <s v="POLY-VALOR"/>
    <s v="BOULEVARD DE LA BOUVINERIE"/>
    <s v="49124 SAINT-BARTHELEMY D'ANJOU"/>
    <n v="0"/>
    <n v="6"/>
    <x v="1"/>
    <n v="10.84"/>
    <d v="1899-12-30T00:19:00"/>
    <x v="0"/>
  </r>
  <r>
    <n v="171139"/>
    <d v="2022-02-11T00:00:00"/>
    <s v="09:59"/>
    <s v="2/034698"/>
    <d v="2022-02-11T00:00:00"/>
    <s v="09:11"/>
    <s v="1/039732"/>
    <s v="BT 06"/>
    <s v="75"/>
    <s v="98"/>
    <s v="BT 06"/>
    <s v="34"/>
    <s v="0"/>
    <x v="6"/>
    <x v="22"/>
    <s v="DY-286-QV"/>
    <s v="CDT ARC-EN-CIEL (44)"/>
    <s v="SANS OBJET"/>
    <n v="16960"/>
    <n v="25100"/>
    <n v="8140"/>
    <s v="D"/>
    <n v="2"/>
    <s v="CENTRE DE TRI CS"/>
    <s v="POLY-VALOR"/>
    <s v="BOULEVARD DE LA BOUVINERIE"/>
    <s v="49124 SAINT-BARTHELEMY D'ANJOU"/>
    <n v="0"/>
    <n v="6"/>
    <x v="1"/>
    <n v="8.14"/>
    <d v="1899-12-30T00:48:00"/>
    <x v="2"/>
  </r>
  <r>
    <n v="171138"/>
    <d v="2022-02-11T00:00:00"/>
    <s v="09:54"/>
    <s v="2/034697"/>
    <d v="2022-02-11T00:00:00"/>
    <s v="09:36"/>
    <s v="1/039734"/>
    <s v="SEMAE 2"/>
    <s v="40"/>
    <s v="40"/>
    <s v="SEMAE 02"/>
    <s v="0"/>
    <s v="1"/>
    <x v="0"/>
    <x v="0"/>
    <s v="CH-700-RD"/>
    <s v="SANS OBJET"/>
    <s v="DOUE LA FONTAINE"/>
    <n v="24340"/>
    <n v="17860"/>
    <n v="6480"/>
    <s v="D"/>
    <n v="2"/>
    <s v="CENTRE DE TRI CS"/>
    <s v="POLY-VALOR"/>
    <s v="BOULEVARD DE LA BOUVINERIE"/>
    <s v="49124 SAINT-BARTHELEMY D'ANJOU"/>
    <n v="0"/>
    <n v="6"/>
    <x v="1"/>
    <n v="6.48"/>
    <d v="1899-12-30T00:18:00"/>
    <x v="0"/>
  </r>
  <r>
    <n v="171155"/>
    <d v="2022-02-11T00:00:00"/>
    <s v="10:51"/>
    <s v="2/034713"/>
    <d v="2022-02-11T00:00:00"/>
    <s v="09:53"/>
    <s v="1/039735"/>
    <s v="MAUFFREY 23"/>
    <s v="75"/>
    <s v="98"/>
    <s v="MAUFFREY23"/>
    <s v="56"/>
    <s v="0"/>
    <x v="6"/>
    <x v="22"/>
    <s v="ER 399 XH"/>
    <s v="CDT LE MANS (72)"/>
    <s v="SANS OBJET"/>
    <n v="18060"/>
    <n v="29040"/>
    <n v="10980"/>
    <s v="D"/>
    <n v="2"/>
    <s v="CENTRE DE TRI CS"/>
    <s v="POLY-VALOR"/>
    <s v="BOULEVARD DE LA BOUVINERIE"/>
    <s v="49124 SAINT-BARTHELEMY D'ANJOU"/>
    <n v="0"/>
    <n v="6"/>
    <x v="1"/>
    <n v="10.98"/>
    <d v="1899-12-30T00:58:00"/>
    <x v="2"/>
  </r>
  <r>
    <n v="171146"/>
    <d v="2022-02-11T00:00:00"/>
    <s v="10:31"/>
    <s v="2/034705"/>
    <d v="2022-02-11T00:00:00"/>
    <s v="10:24"/>
    <s v="1/039745"/>
    <s v="SUEZ JML024"/>
    <s v="01"/>
    <s v="21"/>
    <s v="SUEZJML024"/>
    <s v="0"/>
    <s v="0"/>
    <x v="2"/>
    <x v="3"/>
    <s v="EL-322-KS"/>
    <s v="SANS OBJET"/>
    <s v="SANS OBJET"/>
    <n v="18300"/>
    <n v="14980"/>
    <n v="3320"/>
    <s v="D"/>
    <n v="2"/>
    <s v="CENTRE DE TRI CS"/>
    <s v="POLY-VALOR"/>
    <s v="BOULEVARD DE LA BOUVINERIE"/>
    <s v="49124 SAINT-BARTHELEMY D'ANJOU"/>
    <n v="83625"/>
    <n v="6"/>
    <x v="1"/>
    <n v="3.32"/>
    <d v="1899-12-30T00:07:00"/>
    <x v="1"/>
  </r>
  <r>
    <n v="171156"/>
    <d v="2022-02-11T00:00:00"/>
    <s v="10:52"/>
    <s v="2/034714"/>
    <d v="2022-02-11T00:00:00"/>
    <s v="10:25"/>
    <s v="1/039746"/>
    <s v="VP 3084 PAV ALM"/>
    <s v="01"/>
    <s v="22"/>
    <s v="VP 3084"/>
    <s v="0"/>
    <s v="0"/>
    <x v="2"/>
    <x v="2"/>
    <s v="FM-010-CX"/>
    <s v="SANS OBJET"/>
    <s v="SANS OBJET"/>
    <n v="20000"/>
    <n v="17980"/>
    <n v="2020"/>
    <s v="D"/>
    <n v="2"/>
    <s v="CENTRE DE TRI CS"/>
    <s v="POLY-VALOR"/>
    <s v="BOULEVARD DE LA BOUVINERIE"/>
    <s v="49124 SAINT-BARTHELEMY D'ANJOU"/>
    <n v="95029"/>
    <n v="6"/>
    <x v="1"/>
    <n v="2.02"/>
    <d v="1899-12-30T00:27:00"/>
    <x v="1"/>
  </r>
  <r>
    <n v="171158"/>
    <d v="2022-02-11T00:00:00"/>
    <s v="11:00"/>
    <s v="2/034716"/>
    <d v="2022-02-11T00:00:00"/>
    <s v="10:49"/>
    <s v="1/039753"/>
    <s v="CC BV 03"/>
    <s v="35"/>
    <s v="35"/>
    <s v="CC BV 03"/>
    <s v="0"/>
    <s v="0"/>
    <x v="3"/>
    <x v="15"/>
    <s v="CG-284-KA"/>
    <s v="SANS OBJET"/>
    <s v="SANS OBJET"/>
    <n v="19320"/>
    <n v="14520"/>
    <n v="4800"/>
    <s v="D"/>
    <n v="2"/>
    <s v="CENTRE DE TRI CS"/>
    <s v="POLY-VALOR"/>
    <s v="BOULEVARD DE LA BOUVINERIE"/>
    <s v="49124 SAINT-BARTHELEMY D'ANJOU"/>
    <n v="0"/>
    <n v="6"/>
    <x v="1"/>
    <n v="4.8"/>
    <d v="1899-12-30T00:11:00"/>
    <x v="1"/>
  </r>
  <r>
    <n v="171160"/>
    <d v="2022-02-11T00:00:00"/>
    <s v="11:02"/>
    <s v="2/034718"/>
    <d v="2022-02-11T00:00:00"/>
    <s v="10:51"/>
    <s v="1/039754"/>
    <s v="CC BV 06"/>
    <s v="35"/>
    <s v="35"/>
    <s v="CC BV 06"/>
    <s v="0"/>
    <s v="0"/>
    <x v="3"/>
    <x v="15"/>
    <s v="FL-015-TP"/>
    <s v="SANS OBJET"/>
    <s v="SANS OBJET"/>
    <n v="18040"/>
    <n v="14940"/>
    <n v="3100"/>
    <s v="D"/>
    <n v="2"/>
    <s v="CENTRE DE TRI CS"/>
    <s v="POLY-VALOR"/>
    <s v="BOULEVARD DE LA BOUVINERIE"/>
    <s v="49124 SAINT-BARTHELEMY D'ANJOU"/>
    <n v="0"/>
    <n v="6"/>
    <x v="1"/>
    <n v="3.1"/>
    <d v="1899-12-30T00:11:00"/>
    <x v="1"/>
  </r>
  <r>
    <n v="171169"/>
    <d v="2022-02-11T00:00:00"/>
    <s v="11:57"/>
    <s v="2/034727"/>
    <d v="2022-02-11T00:00:00"/>
    <s v="10:59"/>
    <s v="1/039755"/>
    <s v="MAUFFREY24"/>
    <s v="75"/>
    <s v="98"/>
    <s v="MAUFFREY24"/>
    <s v="56"/>
    <s v="0"/>
    <x v="6"/>
    <x v="22"/>
    <s v="ES 553 RM"/>
    <s v="CDT LE MANS (72)"/>
    <s v="SANS OBJET"/>
    <n v="18140"/>
    <n v="28460"/>
    <n v="10320"/>
    <s v="D"/>
    <n v="2"/>
    <s v="CENTRE DE TRI CS"/>
    <s v="POLY-VALOR"/>
    <s v="BOULEVARD DE LA BOUVINERIE"/>
    <s v="49124 SAINT-BARTHELEMY D'ANJOU"/>
    <n v="0"/>
    <n v="6"/>
    <x v="1"/>
    <n v="10.32"/>
    <d v="1899-12-30T00:58:00"/>
    <x v="2"/>
  </r>
  <r>
    <n v="171164"/>
    <d v="2022-02-11T00:00:00"/>
    <s v="11:39"/>
    <s v="2/034722"/>
    <d v="2022-02-11T00:00:00"/>
    <s v="11:11"/>
    <s v="1/039756"/>
    <s v="PAPREC 11"/>
    <s v="90"/>
    <s v="90"/>
    <s v="PAPREC 11"/>
    <s v="0"/>
    <s v="2"/>
    <x v="4"/>
    <x v="6"/>
    <s v="DV-441-AK"/>
    <s v="SANS OBJET"/>
    <s v="LOUROUX-BECONNAIS"/>
    <n v="27880"/>
    <n v="22180"/>
    <n v="5700"/>
    <s v="D"/>
    <n v="2"/>
    <s v="CENTRE DE TRI CS"/>
    <s v="POLY-VALOR"/>
    <s v="BOULEVARD DE LA BOUVINERIE"/>
    <s v="49124 SAINT-BARTHELEMY D'ANJOU"/>
    <n v="0"/>
    <n v="6"/>
    <x v="1"/>
    <n v="5.7"/>
    <d v="1899-12-30T00:28:00"/>
    <x v="0"/>
  </r>
  <r>
    <n v="171166"/>
    <d v="2022-02-11T00:00:00"/>
    <s v="11:49"/>
    <s v="2/034724"/>
    <d v="2022-02-11T00:00:00"/>
    <s v="11:35"/>
    <s v="1/039759"/>
    <s v="SUEZ JM0027"/>
    <s v="01"/>
    <s v="21"/>
    <s v="SUEZJM0027"/>
    <s v="0"/>
    <s v="0"/>
    <x v="2"/>
    <x v="3"/>
    <s v="BF-553-XA"/>
    <s v="SANS OBJET"/>
    <s v="SANS OBJET"/>
    <n v="16500"/>
    <n v="12860"/>
    <n v="3640"/>
    <s v="D"/>
    <n v="2"/>
    <s v="CENTRE DE TRI CS"/>
    <s v="POLY-VALOR"/>
    <s v="BOULEVARD DE LA BOUVINERIE"/>
    <s v="49124 SAINT-BARTHELEMY D'ANJOU"/>
    <n v="64488"/>
    <n v="6"/>
    <x v="1"/>
    <n v="3.64"/>
    <d v="1899-12-30T00:14:00"/>
    <x v="1"/>
  </r>
  <r>
    <n v="171167"/>
    <d v="2022-02-11T00:00:00"/>
    <s v="11:52"/>
    <s v="2/034725"/>
    <d v="2022-02-11T00:00:00"/>
    <s v="11:39"/>
    <s v="1/039760"/>
    <s v="SUEZ JML021"/>
    <s v="01"/>
    <s v="21"/>
    <s v="SUEZJML021"/>
    <s v="0"/>
    <s v="0"/>
    <x v="2"/>
    <x v="3"/>
    <s v="EK-186-EM"/>
    <s v="SANS OBJET"/>
    <s v="SANS OBJET"/>
    <n v="15740"/>
    <n v="12880"/>
    <n v="2860"/>
    <s v="D"/>
    <n v="2"/>
    <s v="CENTRE DE TRI CS"/>
    <s v="POLY-VALOR"/>
    <s v="BOULEVARD DE LA BOUVINERIE"/>
    <s v="49124 SAINT-BARTHELEMY D'ANJOU"/>
    <n v="64487"/>
    <n v="6"/>
    <x v="1"/>
    <n v="2.86"/>
    <d v="1899-12-30T00:13:00"/>
    <x v="1"/>
  </r>
  <r>
    <n v="171170"/>
    <d v="2022-02-11T00:00:00"/>
    <s v="11:58"/>
    <s v="2/034728"/>
    <d v="2022-02-11T00:00:00"/>
    <s v="11:45"/>
    <s v="1/039762"/>
    <s v="SUEZ JML019"/>
    <s v="01"/>
    <s v="21"/>
    <s v="SUEZJML019"/>
    <s v="0"/>
    <s v="0"/>
    <x v="2"/>
    <x v="3"/>
    <s v="EJ-503-DK"/>
    <s v="SANS OBJET"/>
    <s v="SANS OBJET"/>
    <n v="17360"/>
    <n v="14820"/>
    <n v="2540"/>
    <s v="D"/>
    <n v="2"/>
    <s v="CENTRE DE TRI CS"/>
    <s v="POLY-VALOR"/>
    <s v="BOULEVARD DE LA BOUVINERIE"/>
    <s v="49124 SAINT-BARTHELEMY D'ANJOU"/>
    <n v="83628"/>
    <n v="6"/>
    <x v="1"/>
    <n v="2.54"/>
    <d v="1899-12-30T00:13:00"/>
    <x v="1"/>
  </r>
  <r>
    <n v="171171"/>
    <d v="2022-02-11T00:00:00"/>
    <s v="12:05"/>
    <s v="2/034729"/>
    <d v="2022-02-11T00:00:00"/>
    <s v="11:52"/>
    <s v="1/039764"/>
    <s v="CC BV 08"/>
    <s v="35"/>
    <s v="35"/>
    <s v="CC BV 08"/>
    <s v="0"/>
    <s v="0"/>
    <x v="3"/>
    <x v="15"/>
    <s v="FS-047-FH"/>
    <s v="SANS OBJET"/>
    <s v="SANS OBJET"/>
    <n v="17260"/>
    <n v="14180"/>
    <n v="3080"/>
    <s v="D"/>
    <n v="2"/>
    <s v="CENTRE DE TRI CS"/>
    <s v="POLY-VALOR"/>
    <s v="BOULEVARD DE LA BOUVINERIE"/>
    <s v="49124 SAINT-BARTHELEMY D'ANJOU"/>
    <n v="0"/>
    <n v="6"/>
    <x v="1"/>
    <n v="3.08"/>
    <d v="1899-12-30T00:13:00"/>
    <x v="1"/>
  </r>
  <r>
    <n v="171174"/>
    <d v="2022-02-11T00:00:00"/>
    <s v="13:21"/>
    <s v="2/034732"/>
    <d v="2022-02-11T00:00:00"/>
    <s v="13:12"/>
    <s v="1/039768"/>
    <s v="VP 3161 PAV ALM"/>
    <s v="01"/>
    <s v="22"/>
    <s v="VP 3161"/>
    <s v="0"/>
    <s v="0"/>
    <x v="2"/>
    <x v="2"/>
    <s v="AZ-825-SD"/>
    <s v="SANS OBJET"/>
    <s v="SANS OBJET"/>
    <n v="20560"/>
    <n v="18720"/>
    <n v="1840"/>
    <s v="D"/>
    <n v="2"/>
    <s v="CENTRE DE TRI CS"/>
    <s v="POLY-VALOR"/>
    <s v="BOULEVARD DE LA BOUVINERIE"/>
    <s v="49124 SAINT-BARTHELEMY D'ANJOU"/>
    <n v="83638"/>
    <n v="6"/>
    <x v="1"/>
    <n v="1.84"/>
    <d v="1899-12-30T00:09:00"/>
    <x v="1"/>
  </r>
  <r>
    <n v="171177"/>
    <d v="2022-02-11T00:00:00"/>
    <s v="15:17"/>
    <s v="2/034735"/>
    <d v="2022-02-11T00:00:00"/>
    <s v="14:52"/>
    <s v="1/039769"/>
    <s v="PAPREC 11"/>
    <s v="90"/>
    <s v="90"/>
    <s v="PAPREC 11"/>
    <s v="0"/>
    <s v="5"/>
    <x v="4"/>
    <x v="6"/>
    <s v="DV-441-AK"/>
    <s v="SANS OBJET"/>
    <s v="MONTJEAN SUR LOIRE"/>
    <n v="27140"/>
    <n v="22140"/>
    <n v="5000"/>
    <s v="D"/>
    <n v="2"/>
    <s v="CENTRE DE TRI CS"/>
    <s v="POLY-VALOR"/>
    <s v="BOULEVARD DE LA BOUVINERIE"/>
    <s v="49124 SAINT-BARTHELEMY D'ANJOU"/>
    <n v="0"/>
    <n v="6"/>
    <x v="1"/>
    <n v="5"/>
    <d v="1899-12-30T00:25:00"/>
    <x v="0"/>
  </r>
  <r>
    <n v="171176"/>
    <d v="2022-02-11T00:00:00"/>
    <s v="15:13"/>
    <s v="2/034734"/>
    <d v="2022-02-11T00:00:00"/>
    <s v="14:58"/>
    <s v="1/039770"/>
    <s v="VP 3084 PAV ALM"/>
    <s v="01"/>
    <s v="22"/>
    <s v="VP 3084"/>
    <s v="0"/>
    <s v="0"/>
    <x v="2"/>
    <x v="2"/>
    <s v="FM-010-CX"/>
    <s v="SANS OBJET"/>
    <s v="SANS OBJET"/>
    <n v="19740"/>
    <n v="17940"/>
    <n v="1800"/>
    <s v="D"/>
    <n v="2"/>
    <s v="CENTRE DE TRI CS"/>
    <s v="POLY-VALOR"/>
    <s v="BOULEVARD DE LA BOUVINERIE"/>
    <s v="49124 SAINT-BARTHELEMY D'ANJOU"/>
    <n v="95029"/>
    <n v="6"/>
    <x v="1"/>
    <n v="1.8"/>
    <d v="1899-12-30T00:15:00"/>
    <x v="1"/>
  </r>
  <r>
    <n v="171178"/>
    <d v="2022-02-11T00:00:00"/>
    <s v="15:37"/>
    <s v="2/034736"/>
    <d v="2022-02-11T00:00:00"/>
    <s v="15:05"/>
    <s v="1/039771"/>
    <s v="SEMAE 06"/>
    <s v="90"/>
    <s v="91"/>
    <s v="SEMAE 06"/>
    <s v="0"/>
    <s v="4"/>
    <x v="4"/>
    <x v="9"/>
    <s v="FG-918-WV"/>
    <s v="SANS OBJET"/>
    <s v="TIERCE"/>
    <n v="25380"/>
    <n v="18620"/>
    <n v="6760"/>
    <s v="D"/>
    <n v="2"/>
    <s v="CENTRE DE TRI CS"/>
    <s v="POLY-VALOR"/>
    <s v="BOULEVARD DE LA BOUVINERIE"/>
    <s v="49124 SAINT-BARTHELEMY D'ANJOU"/>
    <n v="0"/>
    <n v="6"/>
    <x v="1"/>
    <n v="6.76"/>
    <d v="1899-12-30T00:32:00"/>
    <x v="1"/>
  </r>
  <r>
    <n v="171180"/>
    <d v="2022-02-11T00:00:00"/>
    <s v="16:32"/>
    <s v="2/034738"/>
    <d v="2022-02-11T00:00:00"/>
    <s v="16:15"/>
    <s v="1/039774"/>
    <s v="VP19007 PAV ALM"/>
    <s v="01"/>
    <s v="22"/>
    <s v="VP 19007"/>
    <s v="0"/>
    <s v="0"/>
    <x v="2"/>
    <x v="2"/>
    <s v="EJ-252-BY"/>
    <s v="SANS OBJET"/>
    <s v="SANS OBJET"/>
    <n v="19580"/>
    <n v="17040"/>
    <n v="2540"/>
    <s v="D"/>
    <n v="2"/>
    <s v="CENTRE DE TRI CS"/>
    <s v="POLY-VALOR"/>
    <s v="BOULEVARD DE LA BOUVINERIE"/>
    <s v="49124 SAINT-BARTHELEMY D'ANJOU"/>
    <n v="70062"/>
    <n v="6"/>
    <x v="1"/>
    <n v="2.54"/>
    <d v="1899-12-30T00:17:00"/>
    <x v="1"/>
  </r>
  <r>
    <n v="171182"/>
    <d v="2022-02-11T00:00:00"/>
    <s v="16:43"/>
    <s v="2/034740"/>
    <d v="2022-02-11T00:00:00"/>
    <s v="16:29"/>
    <s v="1/039776"/>
    <s v="VP 3769 PAV ALM"/>
    <s v="01"/>
    <s v="22"/>
    <s v="VP 3769"/>
    <s v="0"/>
    <s v="0"/>
    <x v="2"/>
    <x v="2"/>
    <s v="FC-210-YQ"/>
    <s v="SANS OBJET"/>
    <s v="SANS OBJET"/>
    <n v="20680"/>
    <n v="17160"/>
    <n v="3520"/>
    <s v="D"/>
    <n v="2"/>
    <s v="CENTRE DE TRI CS"/>
    <s v="POLY-VALOR"/>
    <s v="BOULEVARD DE LA BOUVINERIE"/>
    <s v="49124 SAINT-BARTHELEMY D'ANJOU"/>
    <n v="95031"/>
    <n v="6"/>
    <x v="1"/>
    <n v="3.52"/>
    <d v="1899-12-30T00:14:00"/>
    <x v="1"/>
  </r>
  <r>
    <n v="171198"/>
    <d v="2022-02-12T00:00:00"/>
    <s v="11:02"/>
    <s v="2/034756"/>
    <d v="2022-02-12T00:00:00"/>
    <s v="10:51"/>
    <s v="1/039791"/>
    <s v="VP19007 PAV ALM"/>
    <s v="01"/>
    <s v="22"/>
    <s v="VP 19007"/>
    <s v="0"/>
    <s v="0"/>
    <x v="2"/>
    <x v="2"/>
    <s v="EJ-252-BY"/>
    <s v="SANS OBJET"/>
    <s v="SANS OBJET"/>
    <n v="17720"/>
    <n v="17040"/>
    <n v="680"/>
    <s v="D"/>
    <n v="2"/>
    <s v="CENTRE DE TRI CS"/>
    <s v="POLY-VALOR"/>
    <s v="BOULEVARD DE LA BOUVINERIE"/>
    <s v="49124 SAINT-BARTHELEMY D'ANJOU"/>
    <n v="70062"/>
    <n v="6"/>
    <x v="1"/>
    <n v="0.68"/>
    <d v="1899-12-30T00:11:00"/>
    <x v="1"/>
  </r>
  <r>
    <n v="171206"/>
    <d v="2022-02-14T00:00:00"/>
    <s v="07:41"/>
    <s v="2/034765"/>
    <d v="2022-02-14T00:00:00"/>
    <s v="06:30"/>
    <s v="1/039796"/>
    <s v="MAUFFREY 22"/>
    <s v="75"/>
    <s v="98"/>
    <s v="MAUFFREY22"/>
    <s v="34"/>
    <s v="0"/>
    <x v="6"/>
    <x v="22"/>
    <s v="CG 939 WR"/>
    <s v="CDT ARC-EN-CIEL (44)"/>
    <s v="SANS OBJET"/>
    <n v="16500"/>
    <n v="24740"/>
    <n v="8240"/>
    <s v="D"/>
    <n v="2"/>
    <s v="CENTRE DE TRI CS"/>
    <s v="POLY-VALOR"/>
    <s v="BOULEVARD DE LA BOUVINERIE"/>
    <s v="49124 SAINT-BARTHELEMY D'ANJOU"/>
    <n v="0"/>
    <n v="7"/>
    <x v="1"/>
    <n v="8.24"/>
    <d v="1899-12-30T01:11:00"/>
    <x v="2"/>
  </r>
  <r>
    <n v="171203"/>
    <d v="2022-02-14T00:00:00"/>
    <s v="07:13"/>
    <s v="2/034762"/>
    <d v="2022-02-14T00:00:00"/>
    <s v="06:54"/>
    <s v="2/034761"/>
    <s v="SEMAE 01"/>
    <s v="40"/>
    <s v="40"/>
    <s v="SEMAE 01"/>
    <s v="0"/>
    <s v="6"/>
    <x v="0"/>
    <x v="0"/>
    <s v="AS-759-HW"/>
    <s v="SANS OBJET"/>
    <s v="ST LAMBERT DES LEVEES Bellevue"/>
    <n v="17820"/>
    <n v="13420"/>
    <n v="4400"/>
    <s v="D"/>
    <n v="2"/>
    <s v="CENTRE DE TRI CS"/>
    <s v="POLY-VALOR"/>
    <s v="BOULEVARD DE LA BOUVINERIE"/>
    <s v="49124 SAINT-BARTHELEMY D'ANJOU"/>
    <n v="0"/>
    <n v="7"/>
    <x v="1"/>
    <n v="4.4000000000000004"/>
    <d v="1899-12-30T00:19:00"/>
    <x v="0"/>
  </r>
  <r>
    <n v="171208"/>
    <d v="2022-02-14T00:00:00"/>
    <s v="07:55"/>
    <s v="2/034767"/>
    <d v="2022-02-14T00:00:00"/>
    <s v="06:57"/>
    <s v="1/039797"/>
    <s v="SEMAE 05"/>
    <s v="40"/>
    <s v="40"/>
    <s v="SEMAE 05"/>
    <s v="0"/>
    <s v="6"/>
    <x v="0"/>
    <x v="0"/>
    <s v="EK-656-JS"/>
    <s v="SANS OBJET"/>
    <s v="ST LAMBERT DES LEVEES Bellevue"/>
    <n v="29500"/>
    <n v="18600"/>
    <n v="10900"/>
    <s v="D"/>
    <n v="2"/>
    <s v="CENTRE DE TRI CS"/>
    <s v="POLY-VALOR"/>
    <s v="BOULEVARD DE LA BOUVINERIE"/>
    <s v="49124 SAINT-BARTHELEMY D'ANJOU"/>
    <n v="0"/>
    <n v="7"/>
    <x v="1"/>
    <n v="10.9"/>
    <d v="1899-12-30T00:58:00"/>
    <x v="0"/>
  </r>
  <r>
    <n v="171207"/>
    <d v="2022-02-14T00:00:00"/>
    <s v="07:53"/>
    <s v="2/034766"/>
    <d v="2022-02-14T00:00:00"/>
    <s v="07:16"/>
    <s v="1/039799"/>
    <s v="SMIPE 02"/>
    <s v="60"/>
    <s v="60"/>
    <s v="SMIPE 02"/>
    <s v="0"/>
    <s v="0"/>
    <x v="1"/>
    <x v="1"/>
    <s v="EH-383-DC"/>
    <s v="SANS OBJET"/>
    <s v="SANS OBJET"/>
    <n v="27880"/>
    <n v="22340"/>
    <n v="5540"/>
    <s v="D"/>
    <n v="2"/>
    <s v="CENTRE DE TRI CS"/>
    <s v="POLY-VALOR"/>
    <s v="BOULEVARD DE LA BOUVINERIE"/>
    <s v="49124 SAINT-BARTHELEMY D'ANJOU"/>
    <n v="0"/>
    <n v="7"/>
    <x v="1"/>
    <n v="5.54"/>
    <d v="1899-12-30T00:37:00"/>
    <x v="0"/>
  </r>
  <r>
    <n v="171210"/>
    <d v="2022-02-14T00:00:00"/>
    <s v="08:13"/>
    <s v="2/034769"/>
    <d v="2022-02-14T00:00:00"/>
    <s v="07:22"/>
    <s v="1/039800"/>
    <s v="SEMAE 01"/>
    <s v="40"/>
    <s v="40"/>
    <s v="SEMAE 01"/>
    <s v="0"/>
    <s v="6"/>
    <x v="0"/>
    <x v="0"/>
    <s v="AS-759-HW"/>
    <s v="SANS OBJET"/>
    <s v="ST LAMBERT DES LEVEES Bellevue"/>
    <n v="16780"/>
    <n v="13180"/>
    <n v="3600"/>
    <s v="D"/>
    <n v="2"/>
    <s v="CENTRE DE TRI CS"/>
    <s v="POLY-VALOR"/>
    <s v="BOULEVARD DE LA BOUVINERIE"/>
    <s v="49124 SAINT-BARTHELEMY D'ANJOU"/>
    <n v="0"/>
    <n v="7"/>
    <x v="1"/>
    <n v="3.6"/>
    <d v="1899-12-30T00:51:00"/>
    <x v="0"/>
  </r>
  <r>
    <n v="171240"/>
    <d v="2022-02-14T00:00:00"/>
    <s v="10:49"/>
    <s v="1/039842"/>
    <d v="2022-02-14T00:00:00"/>
    <s v="08:28"/>
    <s v="2/034771"/>
    <s v="SEMAE 01"/>
    <s v="40"/>
    <s v="85"/>
    <s v="SEMAE 01"/>
    <s v="2"/>
    <s v="0"/>
    <x v="0"/>
    <x v="4"/>
    <s v="AS-759-HW"/>
    <s v="SAVED"/>
    <s v="SANS OBJET"/>
    <n v="37220"/>
    <n v="22240"/>
    <n v="14980"/>
    <s v="D"/>
    <n v="2"/>
    <s v="CENTRE DE TRI CS"/>
    <s v="POLY-VALOR"/>
    <s v="BOULEVARD DE LA BOUVINERIE"/>
    <s v="49124 SAINT-BARTHELEMY D'ANJOU"/>
    <n v="0"/>
    <n v="7"/>
    <x v="1"/>
    <n v="14.98"/>
    <d v="1899-12-30T02:21:00"/>
    <x v="2"/>
  </r>
  <r>
    <n v="171215"/>
    <d v="2022-02-14T00:00:00"/>
    <s v="08:53"/>
    <s v="2/034775"/>
    <d v="2022-02-14T00:00:00"/>
    <s v="08:32"/>
    <s v="1/039808"/>
    <s v="SEMAE 06"/>
    <s v="40"/>
    <s v="40"/>
    <s v="SEMAE 06"/>
    <s v="0"/>
    <s v="6"/>
    <x v="0"/>
    <x v="0"/>
    <s v="FG-918-WV"/>
    <s v="SANS OBJET"/>
    <s v="ST LAMBERT DES LEVEES Bellevue"/>
    <n v="29460"/>
    <n v="18680"/>
    <n v="10780"/>
    <s v="D"/>
    <n v="2"/>
    <s v="CENTRE DE TRI CS"/>
    <s v="POLY-VALOR"/>
    <s v="BOULEVARD DE LA BOUVINERIE"/>
    <s v="49124 SAINT-BARTHELEMY D'ANJOU"/>
    <n v="0"/>
    <n v="7"/>
    <x v="1"/>
    <n v="10.78"/>
    <d v="1899-12-30T00:21:00"/>
    <x v="0"/>
  </r>
  <r>
    <n v="171244"/>
    <d v="2022-02-14T00:00:00"/>
    <s v="10:54"/>
    <s v="2/034802"/>
    <d v="2022-02-14T00:00:00"/>
    <s v="09:08"/>
    <s v="1/039816"/>
    <s v="BT 37"/>
    <s v="75"/>
    <s v="98"/>
    <s v="BT 37"/>
    <s v="56"/>
    <s v="0"/>
    <x v="6"/>
    <x v="22"/>
    <s v="FC-245-XQ"/>
    <s v="CDT LE MANS (72)"/>
    <s v="SANS OBJET"/>
    <n v="17980"/>
    <n v="27300"/>
    <n v="9320"/>
    <s v="D"/>
    <n v="2"/>
    <s v="CENTRE DE TRI CS"/>
    <s v="POLY-VALOR"/>
    <s v="BOULEVARD DE LA BOUVINERIE"/>
    <s v="49124 SAINT-BARTHELEMY D'ANJOU"/>
    <n v="0"/>
    <n v="7"/>
    <x v="1"/>
    <n v="9.32"/>
    <d v="1899-12-30T01:46:00"/>
    <x v="2"/>
  </r>
  <r>
    <n v="171257"/>
    <d v="2022-02-14T00:00:00"/>
    <s v="11:43"/>
    <s v="2/034815"/>
    <d v="2022-02-14T00:00:00"/>
    <s v="09:39"/>
    <s v="1/039819"/>
    <s v="MAUFFREY25"/>
    <s v="75"/>
    <s v="98"/>
    <s v="MAUFFREY25"/>
    <s v="56"/>
    <s v="0"/>
    <x v="6"/>
    <x v="22"/>
    <s v="DH 318 ZF"/>
    <s v="CDT LE MANS (72)"/>
    <s v="SANS OBJET"/>
    <n v="16640"/>
    <n v="27320"/>
    <n v="10680"/>
    <s v="D"/>
    <n v="2"/>
    <s v="CENTRE DE TRI CS"/>
    <s v="POLY-VALOR"/>
    <s v="BOULEVARD DE LA BOUVINERIE"/>
    <s v="49124 SAINT-BARTHELEMY D'ANJOU"/>
    <n v="0"/>
    <n v="7"/>
    <x v="1"/>
    <n v="10.68"/>
    <d v="1899-12-30T02:04:00"/>
    <x v="2"/>
  </r>
  <r>
    <n v="171239"/>
    <d v="2022-02-14T00:00:00"/>
    <s v="10:48"/>
    <s v="2/034798"/>
    <d v="2022-02-14T00:00:00"/>
    <s v="09:50"/>
    <s v="1/039821"/>
    <s v="MAUFFREY26"/>
    <s v="01"/>
    <s v="70"/>
    <s v="MAUFFREY26"/>
    <s v="4"/>
    <s v="0"/>
    <x v="2"/>
    <x v="7"/>
    <s v="EL 384 TM"/>
    <s v="1.11 - NORSKE GOLBEY (F)"/>
    <s v="SANS OBJET"/>
    <n v="15760"/>
    <n v="40500"/>
    <n v="24740"/>
    <s v="D"/>
    <n v="2"/>
    <s v="CENTRE DE TRI CS"/>
    <s v="POLY-VALOR"/>
    <s v="BOULEVARD DE LA BOUVINERIE"/>
    <s v="49124 SAINT-BARTHELEMY D'ANJOU"/>
    <n v="0"/>
    <n v="7"/>
    <x v="1"/>
    <n v="24.74"/>
    <d v="1899-12-30T00:58:00"/>
    <x v="2"/>
  </r>
  <r>
    <n v="171226"/>
    <d v="2022-02-14T00:00:00"/>
    <s v="09:57"/>
    <s v="2/034786"/>
    <d v="2022-02-14T00:00:00"/>
    <s v="09:51"/>
    <s v="1/039822"/>
    <s v="ALM 139"/>
    <s v="01"/>
    <s v="20"/>
    <s v="ALM 139"/>
    <s v="0"/>
    <s v="0"/>
    <x v="2"/>
    <x v="14"/>
    <s v="BT-058-FT"/>
    <s v="SANS OBJET"/>
    <s v="SANS OBJET"/>
    <n v="10760"/>
    <n v="10740"/>
    <n v="20"/>
    <s v="D"/>
    <n v="2"/>
    <s v="CENTRE DE TRI CS"/>
    <s v="POLY-VALOR"/>
    <s v="BOULEVARD DE LA BOUVINERIE"/>
    <s v="49124 SAINT-BARTHELEMY D'ANJOU"/>
    <n v="59085"/>
    <n v="7"/>
    <x v="1"/>
    <n v="0.02"/>
    <d v="1899-12-30T00:06:00"/>
    <x v="1"/>
  </r>
  <r>
    <n v="171227"/>
    <d v="2022-02-14T00:00:00"/>
    <s v="10:09"/>
    <s v="0"/>
    <d v="2022-02-14T00:00:00"/>
    <s v="10:09"/>
    <s v="0"/>
    <s v="CL NORD 57"/>
    <s v="75"/>
    <s v="98"/>
    <s v="CL NORD 57"/>
    <s v="34"/>
    <s v="0"/>
    <x v="6"/>
    <x v="22"/>
    <s v="FR 463 FL"/>
    <s v="CDT ARC-EN-CIEL (44)"/>
    <s v="SANS OBJET"/>
    <n v="16660"/>
    <n v="25880"/>
    <n v="9220"/>
    <s v="X"/>
    <n v="2"/>
    <s v="CENTRE DE TRI CS"/>
    <s v="POLY-VALOR"/>
    <s v="BOULEVARD DE LA BOUVINERIE"/>
    <s v="49124 SAINT-BARTHELEMY D'ANJOU"/>
    <n v="0"/>
    <n v="7"/>
    <x v="1"/>
    <n v="9.2200000000000006"/>
    <d v="1899-12-30T00:00:00"/>
    <x v="2"/>
  </r>
  <r>
    <n v="171231"/>
    <d v="2022-02-14T00:00:00"/>
    <s v="10:30"/>
    <s v="2/034790"/>
    <d v="2022-02-14T00:00:00"/>
    <s v="10:18"/>
    <s v="1/039825"/>
    <s v="VP EVEN CE2 ALM"/>
    <s v="01"/>
    <s v="22"/>
    <s v="VP EVEN 2"/>
    <s v="0"/>
    <s v="0"/>
    <x v="2"/>
    <x v="2"/>
    <s v="FX-644-ZP"/>
    <s v="SANS OBJET"/>
    <s v="SANS OBJET"/>
    <n v="18720"/>
    <n v="18340"/>
    <n v="380"/>
    <s v="D"/>
    <n v="2"/>
    <s v="CENTRE DE TRI CS"/>
    <s v="POLY-VALOR"/>
    <s v="BOULEVARD DE LA BOUVINERIE"/>
    <s v="49124 SAINT-BARTHELEMY D'ANJOU"/>
    <n v="73522"/>
    <n v="7"/>
    <x v="1"/>
    <n v="0.38"/>
    <d v="1899-12-30T00:12:00"/>
    <x v="1"/>
  </r>
  <r>
    <n v="171255"/>
    <d v="2022-02-14T00:00:00"/>
    <s v="11:39"/>
    <s v="2/034813"/>
    <d v="2022-02-14T00:00:00"/>
    <s v="10:33"/>
    <s v="1/039833"/>
    <s v="ALSACE 20"/>
    <s v="01"/>
    <s v="70"/>
    <s v="ALSACE 20"/>
    <s v="4"/>
    <s v="0"/>
    <x v="2"/>
    <x v="7"/>
    <s v="EK 035 CZ"/>
    <s v="1.11 - NORSKE GOLBEY (F)"/>
    <s v="SANS OBJET"/>
    <n v="16200"/>
    <n v="41420"/>
    <n v="25220"/>
    <s v="D"/>
    <n v="2"/>
    <s v="CENTRE DE TRI CS"/>
    <s v="POLY-VALOR"/>
    <s v="BOULEVARD DE LA BOUVINERIE"/>
    <s v="49124 SAINT-BARTHELEMY D'ANJOU"/>
    <n v="0"/>
    <n v="7"/>
    <x v="1"/>
    <n v="25.22"/>
    <d v="1899-12-30T01:06:00"/>
    <x v="2"/>
  </r>
  <r>
    <n v="171250"/>
    <d v="2022-02-14T00:00:00"/>
    <s v="11:22"/>
    <s v="2/034808"/>
    <d v="2022-02-14T00:00:00"/>
    <s v="11:15"/>
    <s v="1/039847"/>
    <s v="SUEZ JM0027"/>
    <s v="01"/>
    <s v="21"/>
    <s v="SUEZJM0027"/>
    <s v="0"/>
    <s v="0"/>
    <x v="2"/>
    <x v="3"/>
    <s v="BF-553-XA"/>
    <s v="SANS OBJET"/>
    <s v="SANS OBJET"/>
    <n v="16660"/>
    <n v="12920"/>
    <n v="3740"/>
    <s v="D"/>
    <n v="2"/>
    <s v="CENTRE DE TRI CS"/>
    <s v="POLY-VALOR"/>
    <s v="BOULEVARD DE LA BOUVINERIE"/>
    <s v="49124 SAINT-BARTHELEMY D'ANJOU"/>
    <n v="64488"/>
    <n v="7"/>
    <x v="1"/>
    <n v="3.74"/>
    <d v="1899-12-30T00:07:00"/>
    <x v="1"/>
  </r>
  <r>
    <n v="171253"/>
    <d v="2022-02-14T00:00:00"/>
    <s v="11:35"/>
    <s v="2/034811"/>
    <d v="2022-02-14T00:00:00"/>
    <s v="11:20"/>
    <s v="1/039849"/>
    <s v="VP19007 PAV ALM"/>
    <s v="01"/>
    <s v="22"/>
    <s v="VP 19007"/>
    <s v="0"/>
    <s v="0"/>
    <x v="2"/>
    <x v="2"/>
    <s v="EJ-252-BY"/>
    <s v="SANS OBJET"/>
    <s v="SANS OBJET"/>
    <n v="20020"/>
    <n v="16980"/>
    <n v="3040"/>
    <s v="D"/>
    <n v="2"/>
    <s v="CENTRE DE TRI CS"/>
    <s v="POLY-VALOR"/>
    <s v="BOULEVARD DE LA BOUVINERIE"/>
    <s v="49124 SAINT-BARTHELEMY D'ANJOU"/>
    <n v="70062"/>
    <n v="7"/>
    <x v="1"/>
    <n v="3.04"/>
    <d v="1899-12-30T00:15:00"/>
    <x v="1"/>
  </r>
  <r>
    <n v="171258"/>
    <d v="2022-02-14T00:00:00"/>
    <s v="11:53"/>
    <s v="2/034816"/>
    <d v="2022-02-14T00:00:00"/>
    <s v="11:27"/>
    <s v="1/039850"/>
    <s v="VP 3161 PAV ALM"/>
    <s v="01"/>
    <s v="22"/>
    <s v="VP 3161"/>
    <s v="0"/>
    <s v="0"/>
    <x v="2"/>
    <x v="2"/>
    <s v="AZ-825-SD"/>
    <s v="SANS OBJET"/>
    <s v="SANS OBJET"/>
    <n v="20940"/>
    <n v="18700"/>
    <n v="2240"/>
    <s v="D"/>
    <n v="2"/>
    <s v="CENTRE DE TRI CS"/>
    <s v="POLY-VALOR"/>
    <s v="BOULEVARD DE LA BOUVINERIE"/>
    <s v="49124 SAINT-BARTHELEMY D'ANJOU"/>
    <n v="83638"/>
    <n v="7"/>
    <x v="1"/>
    <n v="2.2400000000000002"/>
    <d v="1899-12-30T00:26:00"/>
    <x v="1"/>
  </r>
  <r>
    <n v="171259"/>
    <d v="2022-02-14T00:00:00"/>
    <s v="12:02"/>
    <s v="2/034818"/>
    <d v="2022-02-14T00:00:00"/>
    <s v="11:53"/>
    <s v="1/039854"/>
    <s v="SUEZ NMP520"/>
    <s v="01"/>
    <s v="21"/>
    <s v="SUEZNMP520"/>
    <s v="0"/>
    <s v="0"/>
    <x v="2"/>
    <x v="3"/>
    <s v="CX-610-YK"/>
    <s v="SANS OBJET"/>
    <s v="SANS OBJET"/>
    <n v="14640"/>
    <n v="11780"/>
    <n v="2860"/>
    <s v="D"/>
    <n v="2"/>
    <s v="CENTRE DE TRI CS"/>
    <s v="POLY-VALOR"/>
    <s v="BOULEVARD DE LA BOUVINERIE"/>
    <s v="49124 SAINT-BARTHELEMY D'ANJOU"/>
    <n v="83621"/>
    <n v="7"/>
    <x v="1"/>
    <n v="2.86"/>
    <d v="1899-12-30T00:09:00"/>
    <x v="1"/>
  </r>
  <r>
    <n v="171265"/>
    <d v="2022-02-14T00:00:00"/>
    <s v="13:36"/>
    <s v="2/034824"/>
    <d v="2022-02-14T00:00:00"/>
    <s v="11:59"/>
    <s v="1/039855"/>
    <s v="MAUFFREY28"/>
    <s v="75"/>
    <s v="98"/>
    <s v="MAUFFREY28"/>
    <s v="34"/>
    <s v="0"/>
    <x v="6"/>
    <x v="22"/>
    <s v="CZ 320 TH"/>
    <s v="CDT ARC-EN-CIEL (44)"/>
    <s v="SANS OBJET"/>
    <n v="16440"/>
    <n v="26440"/>
    <n v="10000"/>
    <s v="D"/>
    <n v="2"/>
    <s v="CENTRE DE TRI CS"/>
    <s v="POLY-VALOR"/>
    <s v="BOULEVARD DE LA BOUVINERIE"/>
    <s v="49124 SAINT-BARTHELEMY D'ANJOU"/>
    <n v="0"/>
    <n v="7"/>
    <x v="1"/>
    <n v="10"/>
    <d v="1899-12-30T01:37:00"/>
    <x v="2"/>
  </r>
  <r>
    <n v="171271"/>
    <d v="2022-02-14T00:00:00"/>
    <s v="14:25"/>
    <s v="1/039863"/>
    <d v="2022-02-14T00:00:00"/>
    <s v="11:59"/>
    <s v="2/034817"/>
    <s v="SEMAE 01"/>
    <s v="40"/>
    <s v="85"/>
    <s v="SEMAE 01"/>
    <s v="2"/>
    <s v="0"/>
    <x v="0"/>
    <x v="4"/>
    <s v="AS-759-HW"/>
    <s v="SAVED"/>
    <s v="SANS OBJET"/>
    <n v="36980"/>
    <n v="22220"/>
    <n v="14760"/>
    <s v="D"/>
    <n v="2"/>
    <s v="CENTRE DE TRI CS"/>
    <s v="POLY-VALOR"/>
    <s v="BOULEVARD DE LA BOUVINERIE"/>
    <s v="49124 SAINT-BARTHELEMY D'ANJOU"/>
    <n v="0"/>
    <n v="7"/>
    <x v="1"/>
    <n v="14.76"/>
    <d v="1899-12-30T02:26:00"/>
    <x v="2"/>
  </r>
  <r>
    <n v="171263"/>
    <d v="2022-02-14T00:00:00"/>
    <s v="12:42"/>
    <s v="2/034822"/>
    <d v="2022-02-14T00:00:00"/>
    <s v="12:23"/>
    <s v="1/039856"/>
    <s v="SEMAE 02"/>
    <s v="90"/>
    <s v="90"/>
    <s v="SEMAE 02"/>
    <s v="0"/>
    <s v="1"/>
    <x v="4"/>
    <x v="6"/>
    <s v="CH-700-RD"/>
    <s v="SANS OBJET"/>
    <s v="DOUE LA FONTAINE"/>
    <n v="23840"/>
    <n v="17700"/>
    <n v="6140"/>
    <s v="D"/>
    <n v="2"/>
    <s v="CENTRE DE TRI CS"/>
    <s v="POLY-VALOR"/>
    <s v="BOULEVARD DE LA BOUVINERIE"/>
    <s v="49124 SAINT-BARTHELEMY D'ANJOU"/>
    <n v="0"/>
    <n v="7"/>
    <x v="1"/>
    <n v="6.14"/>
    <d v="1899-12-30T00:19:00"/>
    <x v="0"/>
  </r>
  <r>
    <n v="171267"/>
    <d v="2022-02-14T00:00:00"/>
    <s v="13:48"/>
    <s v="2/034826"/>
    <d v="2022-02-14T00:00:00"/>
    <s v="13:32"/>
    <s v="1/039859"/>
    <s v="CC BV 10"/>
    <s v="35"/>
    <s v="35"/>
    <s v="CC BV 10"/>
    <s v="0"/>
    <s v="0"/>
    <x v="3"/>
    <x v="15"/>
    <s v="FZ-961-WC"/>
    <s v="SANS OBJET"/>
    <s v="SANS OBJET"/>
    <n v="19100"/>
    <n v="16800"/>
    <n v="2300"/>
    <s v="D"/>
    <n v="2"/>
    <s v="CENTRE DE TRI CS"/>
    <s v="POLY-VALOR"/>
    <s v="BOULEVARD DE LA BOUVINERIE"/>
    <s v="49124 SAINT-BARTHELEMY D'ANJOU"/>
    <n v="0"/>
    <n v="7"/>
    <x v="1"/>
    <n v="2.2999999999999998"/>
    <d v="1899-12-30T00:16:00"/>
    <x v="1"/>
  </r>
  <r>
    <n v="171266"/>
    <d v="2022-02-14T00:00:00"/>
    <s v="13:47"/>
    <s v="2/034825"/>
    <d v="2022-02-14T00:00:00"/>
    <s v="13:35"/>
    <s v="1/039860"/>
    <s v="CC BV 01"/>
    <s v="35"/>
    <s v="36"/>
    <s v="CC BV 01"/>
    <s v="0"/>
    <s v="0"/>
    <x v="3"/>
    <x v="5"/>
    <s v="AC-913-KM"/>
    <s v="SANS OBJET"/>
    <s v="SANS OBJET"/>
    <n v="14880"/>
    <n v="13980"/>
    <n v="900"/>
    <s v="D"/>
    <n v="2"/>
    <s v="CENTRE DE TRI CS"/>
    <s v="POLY-VALOR"/>
    <s v="BOULEVARD DE LA BOUVINERIE"/>
    <s v="49124 SAINT-BARTHELEMY D'ANJOU"/>
    <n v="0"/>
    <n v="7"/>
    <x v="1"/>
    <n v="0.9"/>
    <d v="1899-12-30T00:12:00"/>
    <x v="3"/>
  </r>
  <r>
    <n v="171278"/>
    <d v="2022-02-14T00:00:00"/>
    <s v="15:50"/>
    <s v="2/034835"/>
    <d v="2022-02-14T00:00:00"/>
    <s v="14:36"/>
    <s v="1/039864"/>
    <s v="LOGISTICS 3"/>
    <s v="01"/>
    <s v="72"/>
    <s v="LOGISTICS3"/>
    <s v="6"/>
    <s v="0"/>
    <x v="2"/>
    <x v="13"/>
    <s v="FL 565 WB"/>
    <s v="CARTONS SMURFIT SAILLAT (87-F)"/>
    <s v="SANS OBJET"/>
    <n v="15280"/>
    <n v="42960"/>
    <n v="27680"/>
    <s v="D"/>
    <n v="2"/>
    <s v="CENTRE DE TRI CS"/>
    <s v="POLY-VALOR"/>
    <s v="BOULEVARD DE LA BOUVINERIE"/>
    <s v="49124 SAINT-BARTHELEMY D'ANJOU"/>
    <n v="0"/>
    <n v="7"/>
    <x v="1"/>
    <n v="27.68"/>
    <d v="1899-12-30T01:14:00"/>
    <x v="2"/>
  </r>
  <r>
    <n v="171276"/>
    <d v="2022-02-14T00:00:00"/>
    <s v="15:11"/>
    <s v="0"/>
    <d v="2022-02-14T00:00:00"/>
    <s v="15:11"/>
    <s v="0"/>
    <s v="SEMAE 5"/>
    <s v="90"/>
    <s v="91"/>
    <s v="SEMAE 05"/>
    <s v="0"/>
    <s v="4"/>
    <x v="4"/>
    <x v="9"/>
    <s v="EK-656-JS"/>
    <s v="SANS OBJET"/>
    <s v="TIERCE"/>
    <n v="25360"/>
    <n v="18520"/>
    <n v="6840"/>
    <s v="X"/>
    <n v="2"/>
    <s v="CENTRE DE TRI CS"/>
    <s v="POLY-VALOR"/>
    <s v="BOULEVARD DE LA BOUVINERIE"/>
    <s v="49124 SAINT-BARTHELEMY D'ANJOU"/>
    <n v="0"/>
    <n v="7"/>
    <x v="1"/>
    <n v="6.84"/>
    <d v="1899-12-30T00:00:00"/>
    <x v="1"/>
  </r>
  <r>
    <n v="171282"/>
    <d v="2022-02-14T00:00:00"/>
    <s v="16:48"/>
    <s v="2/034839"/>
    <d v="2022-02-14T00:00:00"/>
    <s v="15:28"/>
    <s v="1/039872"/>
    <s v="ALLIANCE 5"/>
    <s v="60"/>
    <s v="74"/>
    <s v="ALLIANCE 5"/>
    <s v="19"/>
    <s v="0"/>
    <x v="1"/>
    <x v="11"/>
    <s v="FY 247 MM"/>
    <s v="PET-C PLASTIPAK BEAUNE (21-FR)"/>
    <s v="SANS OBJET"/>
    <n v="17100"/>
    <n v="31760"/>
    <n v="14660"/>
    <s v="D"/>
    <n v="2"/>
    <s v="CENTRE DE TRI CS"/>
    <s v="POLY-VALOR"/>
    <s v="BOULEVARD DE LA BOUVINERIE"/>
    <s v="49124 SAINT-BARTHELEMY D'ANJOU"/>
    <n v="0"/>
    <n v="7"/>
    <x v="1"/>
    <n v="14.66"/>
    <d v="1899-12-30T01:20:00"/>
    <x v="2"/>
  </r>
  <r>
    <n v="171280"/>
    <d v="2022-02-14T00:00:00"/>
    <s v="16:44"/>
    <s v="2/034837"/>
    <d v="2022-02-14T00:00:00"/>
    <s v="16:29"/>
    <s v="1/039874"/>
    <s v="VP 3769 PAV ALM"/>
    <s v="01"/>
    <s v="22"/>
    <s v="VP 3769"/>
    <s v="0"/>
    <s v="0"/>
    <x v="2"/>
    <x v="2"/>
    <s v="FC-210-YQ"/>
    <s v="SANS OBJET"/>
    <s v="SANS OBJET"/>
    <n v="21440"/>
    <n v="17200"/>
    <n v="4240"/>
    <s v="D"/>
    <n v="2"/>
    <s v="CENTRE DE TRI CS"/>
    <s v="POLY-VALOR"/>
    <s v="BOULEVARD DE LA BOUVINERIE"/>
    <s v="49124 SAINT-BARTHELEMY D'ANJOU"/>
    <n v="95031"/>
    <n v="7"/>
    <x v="1"/>
    <n v="4.24"/>
    <d v="1899-12-30T00:15:00"/>
    <x v="1"/>
  </r>
  <r>
    <n v="171285"/>
    <d v="2022-02-14T00:00:00"/>
    <s v="17:31"/>
    <s v="2/034842"/>
    <d v="2022-02-14T00:00:00"/>
    <s v="16:32"/>
    <s v="1/039875"/>
    <s v="MAUFFREY25"/>
    <s v="75"/>
    <s v="98"/>
    <s v="MAUFFREY25"/>
    <s v="56"/>
    <s v="0"/>
    <x v="6"/>
    <x v="22"/>
    <s v="DH 318 ZF"/>
    <s v="CDT LE MANS (72)"/>
    <s v="SANS OBJET"/>
    <n v="16620"/>
    <n v="26720"/>
    <n v="10100"/>
    <s v="D"/>
    <n v="2"/>
    <s v="CENTRE DE TRI CS"/>
    <s v="POLY-VALOR"/>
    <s v="BOULEVARD DE LA BOUVINERIE"/>
    <s v="49124 SAINT-BARTHELEMY D'ANJOU"/>
    <n v="0"/>
    <n v="7"/>
    <x v="1"/>
    <n v="10.1"/>
    <d v="1899-12-30T00:59:00"/>
    <x v="2"/>
  </r>
  <r>
    <n v="171283"/>
    <d v="2022-02-14T00:00:00"/>
    <s v="16:59"/>
    <s v="2/034840"/>
    <d v="2022-02-14T00:00:00"/>
    <s v="16:49"/>
    <s v="1/039877"/>
    <s v="VP 3371 PAV ALM"/>
    <s v="01"/>
    <s v="22"/>
    <s v="VP 3371"/>
    <s v="0"/>
    <s v="0"/>
    <x v="2"/>
    <x v="2"/>
    <s v="FN-597-XC"/>
    <s v="SANS OBJET"/>
    <s v="SANS OBJET"/>
    <n v="18900"/>
    <n v="17200"/>
    <n v="1700"/>
    <s v="D"/>
    <n v="2"/>
    <s v="CENTRE DE TRI CS"/>
    <s v="POLY-VALOR"/>
    <s v="BOULEVARD DE LA BOUVINERIE"/>
    <s v="49124 SAINT-BARTHELEMY D'ANJOU"/>
    <n v="73518"/>
    <n v="7"/>
    <x v="1"/>
    <n v="1.7"/>
    <d v="1899-12-30T00:10:00"/>
    <x v="1"/>
  </r>
  <r>
    <n v="171299"/>
    <d v="2022-02-15T00:00:00"/>
    <s v="07:10"/>
    <s v="2/034856"/>
    <d v="2022-02-15T00:00:00"/>
    <s v="07:01"/>
    <s v="1/039892"/>
    <s v="VP 3161 PAV ALM"/>
    <s v="01"/>
    <s v="22"/>
    <s v="VP 3161"/>
    <s v="0"/>
    <s v="0"/>
    <x v="2"/>
    <x v="2"/>
    <s v="AZ-825-SD"/>
    <s v="SANS OBJET"/>
    <s v="SANS OBJET"/>
    <n v="19980"/>
    <n v="18800"/>
    <n v="1180"/>
    <s v="D"/>
    <n v="2"/>
    <s v="CENTRE DE TRI CS"/>
    <s v="POLY-VALOR"/>
    <s v="BOULEVARD DE LA BOUVINERIE"/>
    <s v="49124 SAINT-BARTHELEMY D'ANJOU"/>
    <n v="83638"/>
    <n v="7"/>
    <x v="1"/>
    <n v="1.18"/>
    <d v="1899-12-30T00:09:00"/>
    <x v="1"/>
  </r>
  <r>
    <n v="171302"/>
    <d v="2022-02-15T00:00:00"/>
    <s v="07:34"/>
    <s v="2/034859"/>
    <d v="2022-02-15T00:00:00"/>
    <s v="07:02"/>
    <s v="1/039893"/>
    <s v="SEMAE 05"/>
    <s v="40"/>
    <s v="40"/>
    <s v="SEMAE 05"/>
    <s v="0"/>
    <s v="6"/>
    <x v="0"/>
    <x v="0"/>
    <s v="EK-656-JS"/>
    <s v="SANS OBJET"/>
    <s v="ST LAMBERT DES LEVEES Bellevue"/>
    <n v="29240"/>
    <n v="18480"/>
    <n v="10760"/>
    <s v="D"/>
    <n v="2"/>
    <s v="CENTRE DE TRI CS"/>
    <s v="POLY-VALOR"/>
    <s v="BOULEVARD DE LA BOUVINERIE"/>
    <s v="49124 SAINT-BARTHELEMY D'ANJOU"/>
    <n v="0"/>
    <n v="7"/>
    <x v="1"/>
    <n v="10.76"/>
    <d v="1899-12-30T00:32:00"/>
    <x v="0"/>
  </r>
  <r>
    <n v="171304"/>
    <d v="2022-02-15T00:00:00"/>
    <s v="07:56"/>
    <s v="2/034861"/>
    <d v="2022-02-15T00:00:00"/>
    <s v="07:15"/>
    <s v="1/039895"/>
    <s v="SMIPE 02"/>
    <s v="60"/>
    <s v="60"/>
    <s v="SMIPE 02"/>
    <s v="0"/>
    <s v="0"/>
    <x v="1"/>
    <x v="1"/>
    <s v="EH-383-DC"/>
    <s v="SANS OBJET"/>
    <s v="SANS OBJET"/>
    <n v="30220"/>
    <n v="22220"/>
    <n v="8000"/>
    <s v="D"/>
    <n v="2"/>
    <s v="CENTRE DE TRI CS"/>
    <s v="POLY-VALOR"/>
    <s v="BOULEVARD DE LA BOUVINERIE"/>
    <s v="49124 SAINT-BARTHELEMY D'ANJOU"/>
    <n v="0"/>
    <n v="7"/>
    <x v="1"/>
    <n v="8"/>
    <d v="1899-12-30T00:41:00"/>
    <x v="0"/>
  </r>
  <r>
    <n v="171345"/>
    <d v="2022-02-15T00:00:00"/>
    <s v="12:15"/>
    <s v="1/039941"/>
    <d v="2022-02-15T00:00:00"/>
    <s v="08:08"/>
    <s v="2/034862"/>
    <s v="BT 51"/>
    <s v="01"/>
    <s v="85"/>
    <s v="BT 51"/>
    <s v="1"/>
    <s v="0"/>
    <x v="2"/>
    <x v="4"/>
    <s v="ET-749-ZD"/>
    <s v="BOUYER LEROUX"/>
    <s v="SANS OBJET"/>
    <n v="37640"/>
    <n v="22480"/>
    <n v="15160"/>
    <s v="D"/>
    <n v="2"/>
    <s v="CENTRE DE TRI CS"/>
    <s v="POLY-VALOR"/>
    <s v="BOULEVARD DE LA BOUVINERIE"/>
    <s v="49124 SAINT-BARTHELEMY D'ANJOU"/>
    <n v="0"/>
    <n v="7"/>
    <x v="1"/>
    <n v="15.16"/>
    <d v="1899-12-30T04:07:00"/>
    <x v="2"/>
  </r>
  <r>
    <n v="171313"/>
    <d v="2022-02-15T00:00:00"/>
    <s v="09:38"/>
    <s v="2/034871"/>
    <d v="2022-02-15T00:00:00"/>
    <s v="09:28"/>
    <s v="1/039907"/>
    <s v="VP 3161 PAV ALM"/>
    <s v="01"/>
    <s v="22"/>
    <s v="VP 3161"/>
    <s v="0"/>
    <s v="0"/>
    <x v="2"/>
    <x v="2"/>
    <s v="AZ-825-SD"/>
    <s v="SANS OBJET"/>
    <s v="SANS OBJET"/>
    <n v="20720"/>
    <n v="18780"/>
    <n v="1940"/>
    <s v="D"/>
    <n v="2"/>
    <s v="CENTRE DE TRI CS"/>
    <s v="POLY-VALOR"/>
    <s v="BOULEVARD DE LA BOUVINERIE"/>
    <s v="49124 SAINT-BARTHELEMY D'ANJOU"/>
    <n v="83638"/>
    <n v="7"/>
    <x v="1"/>
    <n v="1.94"/>
    <d v="1899-12-30T00:10:00"/>
    <x v="1"/>
  </r>
  <r>
    <n v="171317"/>
    <d v="2022-02-15T00:00:00"/>
    <s v="10:04"/>
    <s v="2/034875"/>
    <d v="2022-02-15T00:00:00"/>
    <s v="09:31"/>
    <s v="1/039908"/>
    <s v="SEMAE 02"/>
    <s v="40"/>
    <s v="40"/>
    <s v="SEMAE 02"/>
    <s v="0"/>
    <s v="6"/>
    <x v="0"/>
    <x v="0"/>
    <s v="CH-700-RD"/>
    <s v="SANS OBJET"/>
    <s v="ST LAMBERT DES LEVEES Bellevue"/>
    <n v="30260"/>
    <n v="17940"/>
    <n v="12320"/>
    <s v="D"/>
    <n v="2"/>
    <s v="CENTRE DE TRI CS"/>
    <s v="POLY-VALOR"/>
    <s v="BOULEVARD DE LA BOUVINERIE"/>
    <s v="49124 SAINT-BARTHELEMY D'ANJOU"/>
    <n v="0"/>
    <n v="7"/>
    <x v="1"/>
    <n v="12.32"/>
    <d v="1899-12-30T00:33:00"/>
    <x v="0"/>
  </r>
  <r>
    <n v="171316"/>
    <d v="2022-02-15T00:00:00"/>
    <s v="09:57"/>
    <s v="2/034874"/>
    <d v="2022-02-15T00:00:00"/>
    <s v="09:42"/>
    <s v="1/039909"/>
    <s v="VP19007 PAV ALM"/>
    <s v="01"/>
    <s v="22"/>
    <s v="VP 19007"/>
    <s v="0"/>
    <s v="0"/>
    <x v="2"/>
    <x v="2"/>
    <s v="EJ-252-BY"/>
    <s v="SANS OBJET"/>
    <s v="SANS OBJET"/>
    <n v="21460"/>
    <n v="17040"/>
    <n v="4420"/>
    <s v="D"/>
    <n v="2"/>
    <s v="CENTRE DE TRI CS"/>
    <s v="POLY-VALOR"/>
    <s v="BOULEVARD DE LA BOUVINERIE"/>
    <s v="49124 SAINT-BARTHELEMY D'ANJOU"/>
    <n v="70062"/>
    <n v="7"/>
    <x v="1"/>
    <n v="4.42"/>
    <d v="1899-12-30T00:15:00"/>
    <x v="1"/>
  </r>
  <r>
    <n v="171321"/>
    <d v="2022-02-15T00:00:00"/>
    <s v="10:32"/>
    <s v="2/034879"/>
    <d v="2022-02-15T00:00:00"/>
    <s v="09:51"/>
    <s v="1/039911"/>
    <s v="PAPREC 11"/>
    <s v="90"/>
    <s v="90"/>
    <s v="PAPREC 11"/>
    <s v="0"/>
    <s v="2"/>
    <x v="4"/>
    <x v="6"/>
    <s v="DV-441-AK"/>
    <s v="SANS OBJET"/>
    <s v="LOUROUX-BECONNAIS"/>
    <n v="28440"/>
    <n v="22520"/>
    <n v="5920"/>
    <s v="D"/>
    <n v="2"/>
    <s v="CENTRE DE TRI CS"/>
    <s v="POLY-VALOR"/>
    <s v="BOULEVARD DE LA BOUVINERIE"/>
    <s v="49124 SAINT-BARTHELEMY D'ANJOU"/>
    <n v="0"/>
    <n v="7"/>
    <x v="1"/>
    <n v="5.92"/>
    <d v="1899-12-30T00:41:00"/>
    <x v="0"/>
  </r>
  <r>
    <n v="171342"/>
    <d v="2022-02-15T00:00:00"/>
    <s v="11:37"/>
    <s v="2/034900"/>
    <d v="2022-02-15T00:00:00"/>
    <s v="10:17"/>
    <s v="1/039916"/>
    <s v="VICAR"/>
    <s v="01"/>
    <s v="72"/>
    <s v="VICAR"/>
    <s v="6"/>
    <s v="0"/>
    <x v="2"/>
    <x v="13"/>
    <s v="EN 324 KK"/>
    <s v="CARTONS SMURFIT SAILLAT (87-F)"/>
    <s v="SANS OBJET"/>
    <n v="16520"/>
    <n v="42200"/>
    <n v="25680"/>
    <s v="D"/>
    <n v="2"/>
    <s v="CENTRE DE TRI CS"/>
    <s v="POLY-VALOR"/>
    <s v="BOULEVARD DE LA BOUVINERIE"/>
    <s v="49124 SAINT-BARTHELEMY D'ANJOU"/>
    <n v="0"/>
    <n v="7"/>
    <x v="1"/>
    <n v="25.68"/>
    <d v="1899-12-30T01:20:00"/>
    <x v="2"/>
  </r>
  <r>
    <n v="171338"/>
    <d v="2022-02-15T00:00:00"/>
    <s v="11:20"/>
    <s v="2/034896"/>
    <d v="2022-02-15T00:00:00"/>
    <s v="10:28"/>
    <s v="1/039921"/>
    <s v="MAUFFREY25"/>
    <s v="75"/>
    <s v="98"/>
    <s v="MAUFFREY25"/>
    <s v="56"/>
    <s v="0"/>
    <x v="6"/>
    <x v="22"/>
    <s v="DH 318 ZF"/>
    <s v="CDT LE MANS (72)"/>
    <s v="SANS OBJET"/>
    <n v="16520"/>
    <n v="27080"/>
    <n v="10560"/>
    <s v="D"/>
    <n v="2"/>
    <s v="CENTRE DE TRI CS"/>
    <s v="POLY-VALOR"/>
    <s v="BOULEVARD DE LA BOUVINERIE"/>
    <s v="49124 SAINT-BARTHELEMY D'ANJOU"/>
    <n v="0"/>
    <n v="7"/>
    <x v="1"/>
    <n v="10.56"/>
    <d v="1899-12-30T00:52:00"/>
    <x v="2"/>
  </r>
  <r>
    <n v="171350"/>
    <d v="2022-02-15T00:00:00"/>
    <s v="14:38"/>
    <s v="2/034908"/>
    <d v="2022-02-15T00:00:00"/>
    <s v="10:33"/>
    <s v="1/039925"/>
    <s v="LUKMAZ 1"/>
    <s v="01"/>
    <s v="70"/>
    <s v="LUKMAZ 1"/>
    <s v="4"/>
    <s v="0"/>
    <x v="2"/>
    <x v="7"/>
    <s v="WY 447 AL"/>
    <s v="1.11 - NORSKE GOLBEY (F)"/>
    <s v="SANS OBJET"/>
    <n v="15220"/>
    <n v="32680"/>
    <n v="17460"/>
    <s v="D"/>
    <n v="2"/>
    <s v="CENTRE DE TRI CS"/>
    <s v="POLY-VALOR"/>
    <s v="BOULEVARD DE LA BOUVINERIE"/>
    <s v="49124 SAINT-BARTHELEMY D'ANJOU"/>
    <n v="0"/>
    <n v="7"/>
    <x v="1"/>
    <n v="17.46"/>
    <d v="1899-12-30T04:05:00"/>
    <x v="2"/>
  </r>
  <r>
    <n v="171335"/>
    <d v="2022-02-15T00:00:00"/>
    <s v="11:09"/>
    <s v="2/034893"/>
    <d v="2022-02-15T00:00:00"/>
    <s v="11:00"/>
    <s v="1/039934"/>
    <s v="SUEZ JML024"/>
    <s v="01"/>
    <s v="21"/>
    <s v="SUEZJML024"/>
    <s v="0"/>
    <s v="0"/>
    <x v="2"/>
    <x v="3"/>
    <s v="EL-322-KS"/>
    <s v="SANS OBJET"/>
    <s v="SANS OBJET"/>
    <n v="18520"/>
    <n v="14960"/>
    <n v="3560"/>
    <s v="D"/>
    <n v="2"/>
    <s v="CENTRE DE TRI CS"/>
    <s v="POLY-VALOR"/>
    <s v="BOULEVARD DE LA BOUVINERIE"/>
    <s v="49124 SAINT-BARTHELEMY D'ANJOU"/>
    <n v="83625"/>
    <n v="7"/>
    <x v="1"/>
    <n v="3.56"/>
    <d v="1899-12-30T00:09:00"/>
    <x v="1"/>
  </r>
  <r>
    <n v="171347"/>
    <d v="2022-02-15T00:00:00"/>
    <s v="12:25"/>
    <s v="2/034904"/>
    <d v="2022-02-15T00:00:00"/>
    <s v="11:26"/>
    <s v="1/039937"/>
    <s v="BT 37"/>
    <s v="75"/>
    <s v="98"/>
    <s v="BT 37"/>
    <s v="56"/>
    <s v="0"/>
    <x v="6"/>
    <x v="22"/>
    <s v="FC-245-XQ"/>
    <s v="CDT LE MANS (72)"/>
    <s v="SANS OBJET"/>
    <n v="17900"/>
    <n v="28120"/>
    <n v="10220"/>
    <s v="D"/>
    <n v="2"/>
    <s v="CENTRE DE TRI CS"/>
    <s v="POLY-VALOR"/>
    <s v="BOULEVARD DE LA BOUVINERIE"/>
    <s v="49124 SAINT-BARTHELEMY D'ANJOU"/>
    <n v="0"/>
    <n v="7"/>
    <x v="1"/>
    <n v="10.220000000000001"/>
    <d v="1899-12-30T00:59:00"/>
    <x v="2"/>
  </r>
  <r>
    <n v="171344"/>
    <d v="2022-02-15T00:00:00"/>
    <s v="12:00"/>
    <s v="2/034902"/>
    <d v="2022-02-15T00:00:00"/>
    <s v="11:50"/>
    <s v="1/039939"/>
    <s v="VP 3161 PAV ALM"/>
    <s v="01"/>
    <s v="22"/>
    <s v="VP 3161"/>
    <s v="0"/>
    <s v="0"/>
    <x v="2"/>
    <x v="2"/>
    <s v="AZ-825-SD"/>
    <s v="SANS OBJET"/>
    <s v="SANS OBJET"/>
    <n v="20440"/>
    <n v="18740"/>
    <n v="1700"/>
    <s v="D"/>
    <n v="2"/>
    <s v="CENTRE DE TRI CS"/>
    <s v="POLY-VALOR"/>
    <s v="BOULEVARD DE LA BOUVINERIE"/>
    <s v="49124 SAINT-BARTHELEMY D'ANJOU"/>
    <n v="83638"/>
    <n v="7"/>
    <x v="1"/>
    <n v="1.7"/>
    <d v="1899-12-30T00:10:00"/>
    <x v="1"/>
  </r>
  <r>
    <n v="171362"/>
    <d v="2022-02-15T00:00:00"/>
    <s v="15:53"/>
    <s v="1/039956"/>
    <d v="2022-02-15T00:00:00"/>
    <s v="12:51"/>
    <s v="2/034906"/>
    <s v="BT 51"/>
    <s v="01"/>
    <s v="85"/>
    <s v="BT 51"/>
    <s v="1"/>
    <s v="0"/>
    <x v="2"/>
    <x v="4"/>
    <s v="ET-749-ZD"/>
    <s v="BOUYER LEROUX"/>
    <s v="SANS OBJET"/>
    <n v="38920"/>
    <n v="23380"/>
    <n v="15540"/>
    <s v="D"/>
    <n v="2"/>
    <s v="CENTRE DE TRI CS"/>
    <s v="POLY-VALOR"/>
    <s v="BOULEVARD DE LA BOUVINERIE"/>
    <s v="49124 SAINT-BARTHELEMY D'ANJOU"/>
    <n v="0"/>
    <n v="7"/>
    <x v="1"/>
    <n v="15.54"/>
    <d v="1899-12-30T03:02:00"/>
    <x v="2"/>
  </r>
  <r>
    <n v="171355"/>
    <d v="2022-02-15T00:00:00"/>
    <s v="15:19"/>
    <s v="2/034913"/>
    <d v="2022-02-15T00:00:00"/>
    <s v="12:57"/>
    <s v="1/039944"/>
    <s v="TSL"/>
    <s v="01"/>
    <s v="76"/>
    <s v="TSL"/>
    <s v="20"/>
    <s v="0"/>
    <x v="2"/>
    <x v="18"/>
    <s v="DK 730 JB"/>
    <s v="F-DEV FOUESNANT (29)"/>
    <s v="SANS OBJET"/>
    <n v="16060"/>
    <n v="33220"/>
    <n v="17160"/>
    <s v="D"/>
    <n v="2"/>
    <s v="CENTRE DE TRI CS"/>
    <s v="POLY-VALOR"/>
    <s v="BOULEVARD DE LA BOUVINERIE"/>
    <s v="49124 SAINT-BARTHELEMY D'ANJOU"/>
    <n v="0"/>
    <n v="7"/>
    <x v="1"/>
    <n v="17.16"/>
    <d v="1899-12-30T02:22:00"/>
    <x v="2"/>
  </r>
  <r>
    <n v="171351"/>
    <d v="2022-02-15T00:00:00"/>
    <s v="14:46"/>
    <s v="2/034909"/>
    <d v="2022-02-15T00:00:00"/>
    <s v="14:32"/>
    <s v="1/039947"/>
    <s v="CC BV 10"/>
    <s v="35"/>
    <s v="36"/>
    <s v="CC BV 10"/>
    <s v="0"/>
    <s v="0"/>
    <x v="3"/>
    <x v="5"/>
    <s v="FZ-961-WC"/>
    <s v="SANS OBJET"/>
    <s v="SANS OBJET"/>
    <n v="18780"/>
    <n v="17400"/>
    <n v="1380"/>
    <s v="D"/>
    <n v="2"/>
    <s v="CENTRE DE TRI CS"/>
    <s v="POLY-VALOR"/>
    <s v="BOULEVARD DE LA BOUVINERIE"/>
    <s v="49124 SAINT-BARTHELEMY D'ANJOU"/>
    <n v="0"/>
    <n v="7"/>
    <x v="1"/>
    <n v="1.38"/>
    <d v="1899-12-30T00:14:00"/>
    <x v="3"/>
  </r>
  <r>
    <n v="171356"/>
    <d v="2022-02-15T00:00:00"/>
    <s v="15:29"/>
    <s v="2/034914"/>
    <d v="2022-02-15T00:00:00"/>
    <s v="15:08"/>
    <s v="1/039952"/>
    <s v="VP 3769 PAV ALM"/>
    <s v="01"/>
    <s v="22"/>
    <s v="VP 3769"/>
    <s v="0"/>
    <s v="0"/>
    <x v="2"/>
    <x v="2"/>
    <s v="FC-210-YQ"/>
    <s v="SANS OBJET"/>
    <s v="SANS OBJET"/>
    <n v="22040"/>
    <n v="17200"/>
    <n v="4840"/>
    <s v="D"/>
    <n v="2"/>
    <s v="CENTRE DE TRI CS"/>
    <s v="POLY-VALOR"/>
    <s v="BOULEVARD DE LA BOUVINERIE"/>
    <s v="49124 SAINT-BARTHELEMY D'ANJOU"/>
    <n v="95031"/>
    <n v="7"/>
    <x v="1"/>
    <n v="4.84"/>
    <d v="1899-12-30T00:21:00"/>
    <x v="1"/>
  </r>
  <r>
    <n v="171361"/>
    <d v="2022-02-15T00:00:00"/>
    <s v="15:43"/>
    <s v="2/034919"/>
    <d v="2022-02-15T00:00:00"/>
    <s v="15:25"/>
    <s v="1/039953"/>
    <s v="AFM"/>
    <s v="75"/>
    <s v="86"/>
    <s v="AFM"/>
    <s v="52"/>
    <s v="0"/>
    <x v="6"/>
    <x v="17"/>
    <s v="BR 844 SB"/>
    <s v="GROS REFUS QDT SUEZ (49)"/>
    <s v="SANS OBJET"/>
    <n v="13840"/>
    <n v="17760"/>
    <n v="3920"/>
    <s v="D"/>
    <n v="2"/>
    <s v="CENTRE DE TRI CS"/>
    <s v="POLY-VALOR"/>
    <s v="BOULEVARD DE LA BOUVINERIE"/>
    <s v="49124 SAINT-BARTHELEMY D'ANJOU"/>
    <n v="0"/>
    <n v="7"/>
    <x v="1"/>
    <n v="3.92"/>
    <d v="1899-12-30T00:18:00"/>
    <x v="2"/>
  </r>
  <r>
    <n v="171360"/>
    <d v="2022-02-15T00:00:00"/>
    <s v="15:39"/>
    <s v="2/034918"/>
    <d v="2022-02-15T00:00:00"/>
    <s v="15:32"/>
    <s v="1/039955"/>
    <s v="SUEZ JML020"/>
    <s v="01"/>
    <s v="21"/>
    <s v="SUEZJML020"/>
    <s v="0"/>
    <s v="0"/>
    <x v="2"/>
    <x v="3"/>
    <s v="EJ-894-PB"/>
    <s v="SANS OBJET"/>
    <s v="SANS OBJET"/>
    <n v="16880"/>
    <n v="14940"/>
    <n v="1940"/>
    <s v="D"/>
    <n v="2"/>
    <s v="CENTRE DE TRI CS"/>
    <s v="POLY-VALOR"/>
    <s v="BOULEVARD DE LA BOUVINERIE"/>
    <s v="49124 SAINT-BARTHELEMY D'ANJOU"/>
    <n v="83627"/>
    <n v="7"/>
    <x v="1"/>
    <n v="1.94"/>
    <d v="1899-12-30T00:07:00"/>
    <x v="1"/>
  </r>
  <r>
    <n v="171364"/>
    <d v="2022-02-15T00:00:00"/>
    <s v="16:16"/>
    <s v="2/034921"/>
    <d v="2022-02-15T00:00:00"/>
    <s v="15:59"/>
    <s v="1/039957"/>
    <s v="VP 3161 PAV ALM"/>
    <s v="01"/>
    <s v="22"/>
    <s v="VP 3161"/>
    <s v="0"/>
    <s v="0"/>
    <x v="2"/>
    <x v="2"/>
    <s v="AZ-825-SD"/>
    <s v="SANS OBJET"/>
    <s v="SANS OBJET"/>
    <n v="20620"/>
    <n v="18720"/>
    <n v="1900"/>
    <s v="D"/>
    <n v="2"/>
    <s v="CENTRE DE TRI CS"/>
    <s v="POLY-VALOR"/>
    <s v="BOULEVARD DE LA BOUVINERIE"/>
    <s v="49124 SAINT-BARTHELEMY D'ANJOU"/>
    <n v="83638"/>
    <n v="7"/>
    <x v="1"/>
    <n v="1.9"/>
    <d v="1899-12-30T00:17:00"/>
    <x v="1"/>
  </r>
  <r>
    <n v="171367"/>
    <d v="2022-02-15T00:00:00"/>
    <s v="16:31"/>
    <s v="2/034924"/>
    <d v="2022-02-15T00:00:00"/>
    <s v="16:10"/>
    <s v="1/039959"/>
    <s v="VP19007 PAV ALM"/>
    <s v="01"/>
    <s v="22"/>
    <s v="VP 19007"/>
    <s v="0"/>
    <s v="0"/>
    <x v="2"/>
    <x v="2"/>
    <s v="EJ-252-BY"/>
    <s v="SANS OBJET"/>
    <s v="SANS OBJET"/>
    <n v="20620"/>
    <n v="17000"/>
    <n v="3620"/>
    <s v="D"/>
    <n v="2"/>
    <s v="CENTRE DE TRI CS"/>
    <s v="POLY-VALOR"/>
    <s v="BOULEVARD DE LA BOUVINERIE"/>
    <s v="49124 SAINT-BARTHELEMY D'ANJOU"/>
    <n v="70062"/>
    <n v="7"/>
    <x v="1"/>
    <n v="3.62"/>
    <d v="1899-12-30T00:21:00"/>
    <x v="1"/>
  </r>
  <r>
    <n v="171368"/>
    <d v="2022-02-15T00:00:00"/>
    <s v="16:54"/>
    <s v="2/034925"/>
    <d v="2022-02-15T00:00:00"/>
    <s v="16:24"/>
    <s v="1/039961"/>
    <s v="SEMAE 02"/>
    <s v="90"/>
    <s v="91"/>
    <s v="SEMAE 02"/>
    <s v="0"/>
    <s v="4"/>
    <x v="4"/>
    <x v="9"/>
    <s v="CH-700-RD"/>
    <s v="SANS OBJET"/>
    <s v="TIERCE"/>
    <n v="25940"/>
    <n v="17880"/>
    <n v="8060"/>
    <s v="D"/>
    <n v="2"/>
    <s v="CENTRE DE TRI CS"/>
    <s v="POLY-VALOR"/>
    <s v="BOULEVARD DE LA BOUVINERIE"/>
    <s v="49124 SAINT-BARTHELEMY D'ANJOU"/>
    <n v="0"/>
    <n v="7"/>
    <x v="1"/>
    <n v="8.06"/>
    <d v="1899-12-30T00:30:00"/>
    <x v="1"/>
  </r>
  <r>
    <n v="171373"/>
    <d v="2022-02-15T00:00:00"/>
    <s v="17:44"/>
    <s v="2/034930"/>
    <d v="2022-02-15T00:00:00"/>
    <s v="16:29"/>
    <s v="1/039962"/>
    <s v="MAUFFREY25"/>
    <s v="75"/>
    <s v="98"/>
    <s v="MAUFFREY25"/>
    <s v="56"/>
    <s v="0"/>
    <x v="6"/>
    <x v="22"/>
    <s v="DH 318 ZF"/>
    <s v="CDT LE MANS (72)"/>
    <s v="SANS OBJET"/>
    <n v="16460"/>
    <n v="26280"/>
    <n v="9820"/>
    <s v="D"/>
    <n v="2"/>
    <s v="CENTRE DE TRI CS"/>
    <s v="POLY-VALOR"/>
    <s v="BOULEVARD DE LA BOUVINERIE"/>
    <s v="49124 SAINT-BARTHELEMY D'ANJOU"/>
    <n v="0"/>
    <n v="7"/>
    <x v="1"/>
    <n v="9.82"/>
    <d v="1899-12-30T01:15:00"/>
    <x v="2"/>
  </r>
  <r>
    <n v="171374"/>
    <d v="2022-02-15T00:00:00"/>
    <s v="17:46"/>
    <s v="2/034931"/>
    <d v="2022-02-15T00:00:00"/>
    <s v="17:33"/>
    <s v="1/039966"/>
    <s v="SUEZ JML019"/>
    <s v="01"/>
    <s v="21"/>
    <s v="SUEZJML019"/>
    <s v="0"/>
    <s v="0"/>
    <x v="2"/>
    <x v="3"/>
    <s v="EJ-503-DK"/>
    <s v="SANS OBJET"/>
    <s v="SANS OBJET"/>
    <n v="17120"/>
    <n v="14800"/>
    <n v="2320"/>
    <s v="D"/>
    <n v="2"/>
    <s v="CENTRE DE TRI CS"/>
    <s v="POLY-VALOR"/>
    <s v="BOULEVARD DE LA BOUVINERIE"/>
    <s v="49124 SAINT-BARTHELEMY D'ANJOU"/>
    <n v="83628"/>
    <n v="7"/>
    <x v="1"/>
    <n v="2.3199999999999998"/>
    <d v="1899-12-30T00:13:00"/>
    <x v="1"/>
  </r>
  <r>
    <n v="171380"/>
    <d v="2022-02-15T00:00:00"/>
    <s v="18:06"/>
    <s v="2/034937"/>
    <d v="2022-02-15T00:00:00"/>
    <s v="17:59"/>
    <s v="1/039974"/>
    <s v="SUEZ JML024"/>
    <s v="01"/>
    <s v="21"/>
    <s v="SUEZJML024"/>
    <s v="0"/>
    <s v="0"/>
    <x v="2"/>
    <x v="3"/>
    <s v="EL-322-KS"/>
    <s v="SANS OBJET"/>
    <s v="SANS OBJET"/>
    <n v="17580"/>
    <n v="14880"/>
    <n v="2700"/>
    <s v="D"/>
    <n v="2"/>
    <s v="CENTRE DE TRI CS"/>
    <s v="POLY-VALOR"/>
    <s v="BOULEVARD DE LA BOUVINERIE"/>
    <s v="49124 SAINT-BARTHELEMY D'ANJOU"/>
    <n v="83625"/>
    <n v="7"/>
    <x v="1"/>
    <n v="2.7"/>
    <d v="1899-12-30T00:07:00"/>
    <x v="1"/>
  </r>
  <r>
    <n v="171384"/>
    <d v="2022-02-15T00:00:00"/>
    <s v="18:14"/>
    <s v="2/034941"/>
    <d v="2022-02-15T00:00:00"/>
    <s v="18:06"/>
    <s v="1/039978"/>
    <s v="SUEZ NMP520"/>
    <s v="01"/>
    <s v="21"/>
    <s v="SUEZNMP520"/>
    <s v="0"/>
    <s v="0"/>
    <x v="2"/>
    <x v="3"/>
    <s v="CX-610-YK"/>
    <s v="SANS OBJET"/>
    <s v="SANS OBJET"/>
    <n v="14460"/>
    <n v="11720"/>
    <n v="2740"/>
    <s v="D"/>
    <n v="2"/>
    <s v="CENTRE DE TRI CS"/>
    <s v="POLY-VALOR"/>
    <s v="BOULEVARD DE LA BOUVINERIE"/>
    <s v="49124 SAINT-BARTHELEMY D'ANJOU"/>
    <n v="83621"/>
    <n v="7"/>
    <x v="1"/>
    <n v="2.74"/>
    <d v="1899-12-30T00:08:00"/>
    <x v="1"/>
  </r>
  <r>
    <n v="171397"/>
    <d v="2022-02-16T00:00:00"/>
    <s v="08:19"/>
    <s v="2/034956"/>
    <d v="2022-02-16T00:00:00"/>
    <s v="06:57"/>
    <s v="1/039983"/>
    <s v="VP 3697 PAV ALM"/>
    <s v="01"/>
    <s v="22"/>
    <s v="VP 3697"/>
    <s v="0"/>
    <s v="0"/>
    <x v="2"/>
    <x v="2"/>
    <s v="EK-331-DT"/>
    <s v="SANS OBJET"/>
    <s v="SANS OBJET"/>
    <n v="19580"/>
    <n v="16800"/>
    <n v="2780"/>
    <s v="D"/>
    <n v="2"/>
    <s v="CENTRE DE TRI CS"/>
    <s v="POLY-VALOR"/>
    <s v="BOULEVARD DE LA BOUVINERIE"/>
    <s v="49124 SAINT-BARTHELEMY D'ANJOU"/>
    <n v="70063"/>
    <n v="7"/>
    <x v="1"/>
    <n v="2.78"/>
    <d v="1899-12-30T01:22:00"/>
    <x v="1"/>
  </r>
  <r>
    <n v="171392"/>
    <d v="2022-02-16T00:00:00"/>
    <s v="07:43"/>
    <s v="2/034950"/>
    <d v="2022-02-16T00:00:00"/>
    <s v="07:34"/>
    <s v="1/039985"/>
    <s v="ALM 144"/>
    <s v="01"/>
    <s v="20"/>
    <s v="ALM 144"/>
    <s v="0"/>
    <s v="0"/>
    <x v="2"/>
    <x v="14"/>
    <s v="CQ-468-YW"/>
    <s v="SANS OBJET"/>
    <s v="SANS OBJET"/>
    <n v="14220"/>
    <n v="11800"/>
    <n v="2420"/>
    <s v="D"/>
    <n v="2"/>
    <s v="CENTRE DE TRI CS"/>
    <s v="POLY-VALOR"/>
    <s v="BOULEVARD DE LA BOUVINERIE"/>
    <s v="49124 SAINT-BARTHELEMY D'ANJOU"/>
    <n v="89407"/>
    <n v="7"/>
    <x v="1"/>
    <n v="2.42"/>
    <d v="1899-12-30T00:09:00"/>
    <x v="1"/>
  </r>
  <r>
    <n v="171393"/>
    <d v="2022-02-16T00:00:00"/>
    <s v="07:52"/>
    <s v="2/034951"/>
    <d v="2022-02-16T00:00:00"/>
    <s v="07:44"/>
    <s v="1/039986"/>
    <s v="ALM R167"/>
    <s v="01"/>
    <s v="20"/>
    <s v="ALM R167"/>
    <s v="0"/>
    <s v="0"/>
    <x v="2"/>
    <x v="14"/>
    <s v="EZ-278-VW"/>
    <s v="SANS OBJET"/>
    <s v="SANS OBJET"/>
    <n v="7820"/>
    <n v="6440"/>
    <n v="1380"/>
    <s v="D"/>
    <n v="2"/>
    <s v="CENTRE DE TRI CS"/>
    <s v="POLY-VALOR"/>
    <s v="BOULEVARD DE LA BOUVINERIE"/>
    <s v="49124 SAINT-BARTHELEMY D'ANJOU"/>
    <n v="93890"/>
    <n v="7"/>
    <x v="1"/>
    <n v="1.38"/>
    <d v="1899-12-30T00:08:00"/>
    <x v="1"/>
  </r>
  <r>
    <n v="171394"/>
    <d v="2022-02-16T00:00:00"/>
    <s v="08:03"/>
    <s v="2/034952"/>
    <d v="2022-02-16T00:00:00"/>
    <s v="07:55"/>
    <s v="1/039987"/>
    <s v="ALM R157"/>
    <s v="01"/>
    <s v="20"/>
    <s v="ALM R157"/>
    <s v="0"/>
    <s v="0"/>
    <x v="2"/>
    <x v="14"/>
    <s v="ED-425-YE"/>
    <s v="SANS OBJET"/>
    <s v="SANS OBJET"/>
    <n v="14380"/>
    <n v="11860"/>
    <n v="2520"/>
    <s v="D"/>
    <n v="2"/>
    <s v="CENTRE DE TRI CS"/>
    <s v="POLY-VALOR"/>
    <s v="BOULEVARD DE LA BOUVINERIE"/>
    <s v="49124 SAINT-BARTHELEMY D'ANJOU"/>
    <n v="60050"/>
    <n v="7"/>
    <x v="1"/>
    <n v="2.52"/>
    <d v="1899-12-30T00:08:00"/>
    <x v="1"/>
  </r>
  <r>
    <n v="171396"/>
    <d v="2022-02-16T00:00:00"/>
    <s v="08:11"/>
    <s v="2/034954"/>
    <d v="2022-02-16T00:00:00"/>
    <s v="08:02"/>
    <s v="1/039990"/>
    <s v="ALM R153"/>
    <s v="01"/>
    <s v="20"/>
    <s v="ALM R153"/>
    <s v="0"/>
    <s v="0"/>
    <x v="2"/>
    <x v="14"/>
    <s v="DX-540-PY"/>
    <s v="SANS OBJET"/>
    <s v="SANS OBJET"/>
    <n v="14720"/>
    <n v="11840"/>
    <n v="2880"/>
    <s v="D"/>
    <n v="2"/>
    <s v="CENTRE DE TRI CS"/>
    <s v="POLY-VALOR"/>
    <s v="BOULEVARD DE LA BOUVINERIE"/>
    <s v="49124 SAINT-BARTHELEMY D'ANJOU"/>
    <n v="50222"/>
    <n v="7"/>
    <x v="1"/>
    <n v="2.88"/>
    <d v="1899-12-30T00:09:00"/>
    <x v="1"/>
  </r>
  <r>
    <n v="171428"/>
    <d v="2022-02-16T00:00:00"/>
    <s v="11:10"/>
    <s v="1/040026"/>
    <d v="2022-02-16T00:00:00"/>
    <s v="08:13"/>
    <s v="2/034955"/>
    <s v="BT 51"/>
    <s v="01"/>
    <s v="85"/>
    <s v="BT 51"/>
    <s v="1"/>
    <s v="0"/>
    <x v="2"/>
    <x v="4"/>
    <s v="ET-749-ZD"/>
    <s v="BOUYER LEROUX"/>
    <s v="SANS OBJET"/>
    <n v="39620"/>
    <n v="23500"/>
    <n v="16120"/>
    <s v="D"/>
    <n v="2"/>
    <s v="CENTRE DE TRI CS"/>
    <s v="POLY-VALOR"/>
    <s v="BOULEVARD DE LA BOUVINERIE"/>
    <s v="49124 SAINT-BARTHELEMY D'ANJOU"/>
    <n v="0"/>
    <n v="7"/>
    <x v="1"/>
    <n v="16.12"/>
    <d v="1899-12-30T02:57:00"/>
    <x v="2"/>
  </r>
  <r>
    <n v="171416"/>
    <d v="2022-02-16T00:00:00"/>
    <s v="08:36"/>
    <s v="0"/>
    <d v="2022-02-16T00:00:00"/>
    <s v="08:36"/>
    <s v="0"/>
    <s v="CC BV 10"/>
    <s v="35"/>
    <s v="36"/>
    <s v="CC BV 10"/>
    <s v="0"/>
    <s v="0"/>
    <x v="3"/>
    <x v="5"/>
    <s v="FZ-961-WC"/>
    <s v="SANS OBJET"/>
    <s v="SANS OBJET"/>
    <n v="18680"/>
    <n v="17620"/>
    <n v="1060"/>
    <s v="X"/>
    <n v="2"/>
    <s v="CENTRE DE TRI CS"/>
    <s v="POLY-VALOR"/>
    <s v="BOULEVARD DE LA BOUVINERIE"/>
    <s v="49124 SAINT-BARTHELEMY D'ANJOU"/>
    <n v="0"/>
    <n v="7"/>
    <x v="1"/>
    <n v="1.06"/>
    <d v="1899-12-30T00:00:00"/>
    <x v="3"/>
  </r>
  <r>
    <n v="171398"/>
    <d v="2022-02-16T00:00:00"/>
    <s v="08:49"/>
    <s v="2/034957"/>
    <d v="2022-02-16T00:00:00"/>
    <s v="08:41"/>
    <s v="1/039992"/>
    <s v="ALM 136"/>
    <s v="01"/>
    <s v="20"/>
    <s v="ALM 136"/>
    <s v="0"/>
    <s v="0"/>
    <x v="2"/>
    <x v="14"/>
    <s v="AC-088-MZ"/>
    <s v="SANS OBJET"/>
    <s v="SANS OBJET"/>
    <n v="17800"/>
    <n v="14580"/>
    <n v="3220"/>
    <s v="D"/>
    <n v="2"/>
    <s v="CENTRE DE TRI CS"/>
    <s v="POLY-VALOR"/>
    <s v="BOULEVARD DE LA BOUVINERIE"/>
    <s v="49124 SAINT-BARTHELEMY D'ANJOU"/>
    <n v="78868"/>
    <n v="7"/>
    <x v="1"/>
    <n v="3.22"/>
    <d v="1899-12-30T00:08:00"/>
    <x v="1"/>
  </r>
  <r>
    <n v="171404"/>
    <d v="2022-02-16T00:00:00"/>
    <s v="09:35"/>
    <s v="2/034963"/>
    <d v="2022-02-16T00:00:00"/>
    <s v="09:27"/>
    <s v="1/039997"/>
    <s v="SUEZ NMP520"/>
    <s v="01"/>
    <s v="21"/>
    <s v="SUEZNMP520"/>
    <s v="0"/>
    <s v="0"/>
    <x v="2"/>
    <x v="3"/>
    <s v="CX-610-YK"/>
    <s v="SANS OBJET"/>
    <s v="SANS OBJET"/>
    <n v="14940"/>
    <n v="11880"/>
    <n v="3060"/>
    <s v="D"/>
    <n v="2"/>
    <s v="CENTRE DE TRI CS"/>
    <s v="POLY-VALOR"/>
    <s v="BOULEVARD DE LA BOUVINERIE"/>
    <s v="49124 SAINT-BARTHELEMY D'ANJOU"/>
    <n v="83621"/>
    <n v="7"/>
    <x v="1"/>
    <n v="3.06"/>
    <d v="1899-12-30T00:08:00"/>
    <x v="1"/>
  </r>
  <r>
    <n v="171406"/>
    <d v="2022-02-16T00:00:00"/>
    <s v="09:54"/>
    <s v="2/034965"/>
    <d v="2022-02-16T00:00:00"/>
    <s v="09:46"/>
    <s v="1/039999"/>
    <s v="SUEZ JML020"/>
    <s v="01"/>
    <s v="21"/>
    <s v="SUEZJML020"/>
    <s v="0"/>
    <s v="0"/>
    <x v="2"/>
    <x v="3"/>
    <s v="EJ-894-PB"/>
    <s v="SANS OBJET"/>
    <s v="SANS OBJET"/>
    <n v="18380"/>
    <n v="15060"/>
    <n v="3320"/>
    <s v="D"/>
    <n v="2"/>
    <s v="CENTRE DE TRI CS"/>
    <s v="POLY-VALOR"/>
    <s v="BOULEVARD DE LA BOUVINERIE"/>
    <s v="49124 SAINT-BARTHELEMY D'ANJOU"/>
    <n v="83627"/>
    <n v="7"/>
    <x v="1"/>
    <n v="3.32"/>
    <d v="1899-12-30T00:08:00"/>
    <x v="1"/>
  </r>
  <r>
    <n v="171408"/>
    <d v="2022-02-16T00:00:00"/>
    <s v="10:04"/>
    <s v="2/034967"/>
    <d v="2022-02-16T00:00:00"/>
    <s v="09:54"/>
    <s v="1/040000"/>
    <s v="SUEZ JML019"/>
    <s v="01"/>
    <s v="21"/>
    <s v="SUEZJML019"/>
    <s v="0"/>
    <s v="0"/>
    <x v="2"/>
    <x v="3"/>
    <s v="EJ-503-DK"/>
    <s v="SANS OBJET"/>
    <s v="SANS OBJET"/>
    <n v="18920"/>
    <n v="14920"/>
    <n v="4000"/>
    <s v="D"/>
    <n v="2"/>
    <s v="CENTRE DE TRI CS"/>
    <s v="POLY-VALOR"/>
    <s v="BOULEVARD DE LA BOUVINERIE"/>
    <s v="49124 SAINT-BARTHELEMY D'ANJOU"/>
    <n v="83628"/>
    <n v="7"/>
    <x v="1"/>
    <n v="4"/>
    <d v="1899-12-30T00:10:00"/>
    <x v="1"/>
  </r>
  <r>
    <n v="171422"/>
    <d v="2022-02-16T00:00:00"/>
    <s v="10:53"/>
    <s v="2/034979"/>
    <d v="2022-02-16T00:00:00"/>
    <s v="10:05"/>
    <s v="1/040001"/>
    <s v="MAUFFREY25"/>
    <s v="75"/>
    <s v="98"/>
    <s v="MAUFFREY25"/>
    <s v="56"/>
    <s v="0"/>
    <x v="6"/>
    <x v="22"/>
    <s v="DH 318 ZF"/>
    <s v="CDT LE MANS (72)"/>
    <s v="SANS OBJET"/>
    <n v="16460"/>
    <n v="25640"/>
    <n v="9180"/>
    <s v="D"/>
    <n v="2"/>
    <s v="CENTRE DE TRI CS"/>
    <s v="POLY-VALOR"/>
    <s v="BOULEVARD DE LA BOUVINERIE"/>
    <s v="49124 SAINT-BARTHELEMY D'ANJOU"/>
    <n v="0"/>
    <n v="7"/>
    <x v="1"/>
    <n v="9.18"/>
    <d v="1899-12-30T00:48:00"/>
    <x v="2"/>
  </r>
  <r>
    <n v="171433"/>
    <d v="2022-02-16T00:00:00"/>
    <s v="11:22"/>
    <s v="2/034989"/>
    <d v="2022-02-16T00:00:00"/>
    <s v="10:09"/>
    <s v="1/040002"/>
    <s v="SNN 7"/>
    <s v="01"/>
    <s v="72"/>
    <s v="SNN 7"/>
    <s v="6"/>
    <s v="0"/>
    <x v="2"/>
    <x v="13"/>
    <s v="FL 504 KA"/>
    <s v="CARTONS SMURFIT SAILLAT (87-F)"/>
    <s v="SANS OBJET"/>
    <n v="14820"/>
    <n v="44000"/>
    <n v="29180"/>
    <s v="D"/>
    <n v="2"/>
    <s v="CENTRE DE TRI CS"/>
    <s v="POLY-VALOR"/>
    <s v="BOULEVARD DE LA BOUVINERIE"/>
    <s v="49124 SAINT-BARTHELEMY D'ANJOU"/>
    <n v="0"/>
    <n v="7"/>
    <x v="1"/>
    <n v="29.18"/>
    <d v="1899-12-30T01:13:00"/>
    <x v="2"/>
  </r>
  <r>
    <n v="171409"/>
    <d v="2022-02-16T00:00:00"/>
    <s v="10:10"/>
    <s v="0"/>
    <d v="2022-02-16T00:00:00"/>
    <s v="10:10"/>
    <s v="0"/>
    <s v="COBIGO"/>
    <s v="40"/>
    <s v="76"/>
    <s v="COBIGO"/>
    <s v="20"/>
    <s v="0"/>
    <x v="0"/>
    <x v="18"/>
    <s v="FX 266 GV"/>
    <s v="F-DEV FOUESNANT (29)"/>
    <s v="SANS OBJET"/>
    <n v="15560"/>
    <n v="32360"/>
    <n v="16800"/>
    <s v="X"/>
    <n v="2"/>
    <s v="CENTRE DE TRI CS"/>
    <s v="POLY-VALOR"/>
    <s v="BOULEVARD DE LA BOUVINERIE"/>
    <s v="49124 SAINT-BARTHELEMY D'ANJOU"/>
    <n v="0"/>
    <n v="7"/>
    <x v="1"/>
    <n v="16.8"/>
    <d v="1899-12-30T00:00:00"/>
    <x v="2"/>
  </r>
  <r>
    <n v="171419"/>
    <d v="2022-02-16T00:00:00"/>
    <s v="10:51"/>
    <s v="2/034976"/>
    <d v="2022-02-16T00:00:00"/>
    <s v="10:16"/>
    <s v="1/040003"/>
    <s v="SEMAE 05"/>
    <s v="90"/>
    <s v="90"/>
    <s v="SEMAE 05"/>
    <s v="0"/>
    <s v="1"/>
    <x v="4"/>
    <x v="6"/>
    <s v="EK-656-JS"/>
    <s v="SANS OBJET"/>
    <s v="DOUE LA FONTAINE"/>
    <n v="25400"/>
    <n v="18640"/>
    <n v="6760"/>
    <s v="D"/>
    <n v="2"/>
    <s v="CENTRE DE TRI CS"/>
    <s v="POLY-VALOR"/>
    <s v="BOULEVARD DE LA BOUVINERIE"/>
    <s v="49124 SAINT-BARTHELEMY D'ANJOU"/>
    <n v="0"/>
    <n v="7"/>
    <x v="1"/>
    <n v="6.76"/>
    <d v="1899-12-30T00:35:00"/>
    <x v="0"/>
  </r>
  <r>
    <n v="171412"/>
    <d v="2022-02-16T00:00:00"/>
    <s v="10:34"/>
    <s v="2/034970"/>
    <d v="2022-02-16T00:00:00"/>
    <s v="10:18"/>
    <s v="1/040005"/>
    <s v="ALM R173"/>
    <s v="01"/>
    <s v="20"/>
    <s v="ALM R173"/>
    <s v="0"/>
    <s v="0"/>
    <x v="2"/>
    <x v="14"/>
    <s v="FQ-664-WE"/>
    <s v="SANS OBJET"/>
    <s v="SANS OBJET"/>
    <n v="19320"/>
    <n v="14920"/>
    <n v="4400"/>
    <s v="D"/>
    <n v="2"/>
    <s v="CENTRE DE TRI CS"/>
    <s v="POLY-VALOR"/>
    <s v="BOULEVARD DE LA BOUVINERIE"/>
    <s v="49124 SAINT-BARTHELEMY D'ANJOU"/>
    <n v="83218"/>
    <n v="7"/>
    <x v="1"/>
    <n v="4.4000000000000004"/>
    <d v="1899-12-30T00:16:00"/>
    <x v="1"/>
  </r>
  <r>
    <n v="171413"/>
    <d v="2022-02-16T00:00:00"/>
    <s v="10:35"/>
    <s v="2/034971"/>
    <d v="2022-02-16T00:00:00"/>
    <s v="10:18"/>
    <s v="1/040006"/>
    <s v="ALM R156"/>
    <s v="01"/>
    <s v="20"/>
    <s v="ALM R156"/>
    <s v="0"/>
    <s v="0"/>
    <x v="2"/>
    <x v="14"/>
    <s v="ED-559-YE"/>
    <s v="SANS OBJET"/>
    <s v="SANS OBJET"/>
    <n v="15020"/>
    <n v="11840"/>
    <n v="3180"/>
    <s v="D"/>
    <n v="2"/>
    <s v="CENTRE DE TRI CS"/>
    <s v="POLY-VALOR"/>
    <s v="BOULEVARD DE LA BOUVINERIE"/>
    <s v="49124 SAINT-BARTHELEMY D'ANJOU"/>
    <n v="60049"/>
    <n v="7"/>
    <x v="1"/>
    <n v="3.18"/>
    <d v="1899-12-30T00:17:00"/>
    <x v="1"/>
  </r>
  <r>
    <n v="171414"/>
    <d v="2022-02-16T00:00:00"/>
    <s v="10:40"/>
    <s v="2/034972"/>
    <d v="2022-02-16T00:00:00"/>
    <s v="10:28"/>
    <s v="1/040009"/>
    <s v="ALM 144"/>
    <s v="01"/>
    <s v="20"/>
    <s v="ALM 144"/>
    <s v="0"/>
    <s v="0"/>
    <x v="2"/>
    <x v="14"/>
    <s v="CQ-468-YW"/>
    <s v="SANS OBJET"/>
    <s v="SANS OBJET"/>
    <n v="14000"/>
    <n v="11760"/>
    <n v="2240"/>
    <s v="D"/>
    <n v="2"/>
    <s v="CENTRE DE TRI CS"/>
    <s v="POLY-VALOR"/>
    <s v="BOULEVARD DE LA BOUVINERIE"/>
    <s v="49124 SAINT-BARTHELEMY D'ANJOU"/>
    <n v="89407"/>
    <n v="7"/>
    <x v="1"/>
    <n v="2.2400000000000002"/>
    <d v="1899-12-30T00:12:00"/>
    <x v="1"/>
  </r>
  <r>
    <n v="171415"/>
    <d v="2022-02-16T00:00:00"/>
    <s v="10:41"/>
    <s v="2/034973"/>
    <d v="2022-02-16T00:00:00"/>
    <s v="10:28"/>
    <s v="1/040008"/>
    <s v="ALM R166"/>
    <s v="01"/>
    <s v="20"/>
    <s v="ALM R166"/>
    <s v="0"/>
    <s v="0"/>
    <x v="2"/>
    <x v="14"/>
    <s v="EQ-095-MH"/>
    <s v="SANS OBJET"/>
    <s v="SANS OBJET"/>
    <n v="13000"/>
    <n v="11220"/>
    <n v="1780"/>
    <s v="D"/>
    <n v="2"/>
    <s v="CENTRE DE TRI CS"/>
    <s v="POLY-VALOR"/>
    <s v="BOULEVARD DE LA BOUVINERIE"/>
    <s v="49124 SAINT-BARTHELEMY D'ANJOU"/>
    <n v="83222"/>
    <n v="7"/>
    <x v="1"/>
    <n v="1.78"/>
    <d v="1899-12-30T00:13:00"/>
    <x v="1"/>
  </r>
  <r>
    <n v="171417"/>
    <d v="2022-02-16T00:00:00"/>
    <s v="10:45"/>
    <s v="2/034974"/>
    <d v="2022-02-16T00:00:00"/>
    <s v="10:29"/>
    <s v="1/040010"/>
    <s v="ALM R165"/>
    <s v="01"/>
    <s v="20"/>
    <s v="ALM R165"/>
    <s v="0"/>
    <s v="0"/>
    <x v="2"/>
    <x v="14"/>
    <s v="EJ-046-YY"/>
    <s v="SANS OBJET"/>
    <s v="SANS OBJET"/>
    <n v="18820"/>
    <n v="14800"/>
    <n v="4020"/>
    <s v="D"/>
    <n v="2"/>
    <s v="CENTRE DE TRI CS"/>
    <s v="POLY-VALOR"/>
    <s v="BOULEVARD DE LA BOUVINERIE"/>
    <s v="49124 SAINT-BARTHELEMY D'ANJOU"/>
    <n v="83223"/>
    <n v="7"/>
    <x v="1"/>
    <n v="4.0199999999999996"/>
    <d v="1899-12-30T00:16:00"/>
    <x v="1"/>
  </r>
  <r>
    <n v="171420"/>
    <d v="2022-02-16T00:00:00"/>
    <s v="10:52"/>
    <s v="2/034977"/>
    <d v="2022-02-16T00:00:00"/>
    <s v="10:29"/>
    <s v="1/040011"/>
    <s v="ALM 142"/>
    <s v="01"/>
    <s v="20"/>
    <s v="ALM 142"/>
    <s v="0"/>
    <s v="0"/>
    <x v="2"/>
    <x v="14"/>
    <s v="BL-928-FC"/>
    <s v="SANS OBJET"/>
    <s v="SANS OBJET"/>
    <n v="15060"/>
    <n v="11680"/>
    <n v="3380"/>
    <s v="D"/>
    <n v="2"/>
    <s v="CENTRE DE TRI CS"/>
    <s v="POLY-VALOR"/>
    <s v="BOULEVARD DE LA BOUVINERIE"/>
    <s v="49124 SAINT-BARTHELEMY D'ANJOU"/>
    <n v="60059"/>
    <n v="7"/>
    <x v="1"/>
    <n v="3.38"/>
    <d v="1899-12-30T00:23:00"/>
    <x v="1"/>
  </r>
  <r>
    <n v="171421"/>
    <d v="2022-02-16T00:00:00"/>
    <s v="10:53"/>
    <s v="2/034978"/>
    <d v="2022-02-16T00:00:00"/>
    <s v="10:30"/>
    <s v="1/040012"/>
    <s v="ALM R153"/>
    <s v="01"/>
    <s v="20"/>
    <s v="ALM R153"/>
    <s v="0"/>
    <s v="0"/>
    <x v="2"/>
    <x v="14"/>
    <s v="DX-540-PY"/>
    <s v="SANS OBJET"/>
    <s v="SANS OBJET"/>
    <n v="13760"/>
    <n v="11840"/>
    <n v="1920"/>
    <s v="D"/>
    <n v="2"/>
    <s v="CENTRE DE TRI CS"/>
    <s v="POLY-VALOR"/>
    <s v="BOULEVARD DE LA BOUVINERIE"/>
    <s v="49124 SAINT-BARTHELEMY D'ANJOU"/>
    <n v="50222"/>
    <n v="7"/>
    <x v="1"/>
    <n v="1.92"/>
    <d v="1899-12-30T00:23:00"/>
    <x v="1"/>
  </r>
  <r>
    <n v="171423"/>
    <d v="2022-02-16T00:00:00"/>
    <s v="10:57"/>
    <s v="2/034980"/>
    <d v="2022-02-16T00:00:00"/>
    <s v="10:31"/>
    <s v="1/040013"/>
    <s v="CC BV 05"/>
    <s v="35"/>
    <s v="35"/>
    <s v="CC BV 05"/>
    <s v="0"/>
    <s v="0"/>
    <x v="3"/>
    <x v="15"/>
    <s v="EY-787-VP"/>
    <s v="SANS OBJET"/>
    <s v="SANS OBJET"/>
    <n v="14200"/>
    <n v="12920"/>
    <n v="1280"/>
    <s v="D"/>
    <n v="2"/>
    <s v="CENTRE DE TRI CS"/>
    <s v="POLY-VALOR"/>
    <s v="BOULEVARD DE LA BOUVINERIE"/>
    <s v="49124 SAINT-BARTHELEMY D'ANJOU"/>
    <n v="0"/>
    <n v="7"/>
    <x v="1"/>
    <n v="1.28"/>
    <d v="1899-12-30T00:26:00"/>
    <x v="1"/>
  </r>
  <r>
    <n v="171424"/>
    <d v="2022-02-16T00:00:00"/>
    <s v="11:01"/>
    <s v="2/034981"/>
    <d v="2022-02-16T00:00:00"/>
    <s v="10:36"/>
    <s v="1/040014"/>
    <s v="ALM R163"/>
    <s v="01"/>
    <s v="20"/>
    <s v="ALM R163"/>
    <s v="0"/>
    <s v="0"/>
    <x v="2"/>
    <x v="14"/>
    <s v="EP-050-YS"/>
    <s v="SANS OBJET"/>
    <s v="SANS OBJET"/>
    <n v="16340"/>
    <n v="14520"/>
    <n v="1820"/>
    <s v="D"/>
    <n v="2"/>
    <s v="CENTRE DE TRI CS"/>
    <s v="POLY-VALOR"/>
    <s v="BOULEVARD DE LA BOUVINERIE"/>
    <s v="49124 SAINT-BARTHELEMY D'ANJOU"/>
    <n v="60056"/>
    <n v="7"/>
    <x v="1"/>
    <n v="1.82"/>
    <d v="1899-12-30T00:25:00"/>
    <x v="1"/>
  </r>
  <r>
    <n v="171425"/>
    <d v="2022-02-16T00:00:00"/>
    <s v="11:07"/>
    <s v="2/034982"/>
    <d v="2022-02-16T00:00:00"/>
    <s v="10:36"/>
    <s v="1/040015"/>
    <s v="ALM R176"/>
    <s v="01"/>
    <s v="20"/>
    <s v="ALM R176"/>
    <s v="0"/>
    <s v="0"/>
    <x v="2"/>
    <x v="14"/>
    <s v="GD-752-TK"/>
    <s v="SANS OBJET"/>
    <s v="SANS OBJET"/>
    <n v="18300"/>
    <n v="14840"/>
    <n v="3460"/>
    <s v="D"/>
    <n v="2"/>
    <s v="CENTRE DE TRI CS"/>
    <s v="POLY-VALOR"/>
    <s v="BOULEVARD DE LA BOUVINERIE"/>
    <s v="49124 SAINT-BARTHELEMY D'ANJOU"/>
    <n v="14945"/>
    <n v="7"/>
    <x v="1"/>
    <n v="3.46"/>
    <d v="1899-12-30T00:31:00"/>
    <x v="1"/>
  </r>
  <r>
    <n v="171426"/>
    <d v="2022-02-16T00:00:00"/>
    <s v="11:08"/>
    <s v="2/034983"/>
    <d v="2022-02-16T00:00:00"/>
    <s v="10:37"/>
    <s v="1/040016"/>
    <s v="ALM R175"/>
    <s v="01"/>
    <s v="20"/>
    <s v="ALM R176"/>
    <s v="0"/>
    <s v="0"/>
    <x v="2"/>
    <x v="14"/>
    <s v="GD-752-TK"/>
    <s v="SANS OBJET"/>
    <s v="SANS OBJET"/>
    <n v="17920"/>
    <n v="15080"/>
    <n v="2840"/>
    <s v="D"/>
    <n v="2"/>
    <s v="CENTRE DE TRI CS"/>
    <s v="POLY-VALOR"/>
    <s v="BOULEVARD DE LA BOUVINERIE"/>
    <s v="49124 SAINT-BARTHELEMY D'ANJOU"/>
    <n v="80133"/>
    <n v="7"/>
    <x v="1"/>
    <n v="2.84"/>
    <d v="1899-12-30T00:31:00"/>
    <x v="1"/>
  </r>
  <r>
    <n v="171427"/>
    <d v="2022-02-16T00:00:00"/>
    <s v="11:08"/>
    <s v="2/034984"/>
    <d v="2022-02-16T00:00:00"/>
    <s v="10:37"/>
    <s v="1/040017"/>
    <s v="ALM R172"/>
    <s v="01"/>
    <s v="20"/>
    <s v="ALM R172"/>
    <s v="0"/>
    <s v="0"/>
    <x v="2"/>
    <x v="14"/>
    <s v="FS-980-KB"/>
    <s v="SANS OBJET"/>
    <s v="SANS OBJET"/>
    <n v="13380"/>
    <n v="11660"/>
    <n v="1720"/>
    <s v="D"/>
    <n v="2"/>
    <s v="CENTRE DE TRI CS"/>
    <s v="POLY-VALOR"/>
    <s v="BOULEVARD DE LA BOUVINERIE"/>
    <s v="49124 SAINT-BARTHELEMY D'ANJOU"/>
    <n v="83219"/>
    <n v="7"/>
    <x v="1"/>
    <n v="1.72"/>
    <d v="1899-12-30T00:31:00"/>
    <x v="1"/>
  </r>
  <r>
    <n v="171429"/>
    <d v="2022-02-16T00:00:00"/>
    <s v="11:11"/>
    <s v="2/034985"/>
    <d v="2022-02-16T00:00:00"/>
    <s v="10:39"/>
    <s v="1/040018"/>
    <s v="ALM R152"/>
    <s v="01"/>
    <s v="20"/>
    <s v="ALM R152"/>
    <s v="0"/>
    <s v="0"/>
    <x v="2"/>
    <x v="14"/>
    <s v="DX-469-PY"/>
    <s v="SANS OBJET"/>
    <s v="SANS OBJET"/>
    <n v="12980"/>
    <n v="11720"/>
    <n v="1260"/>
    <s v="D"/>
    <n v="2"/>
    <s v="CENTRE DE TRI CS"/>
    <s v="POLY-VALOR"/>
    <s v="BOULEVARD DE LA BOUVINERIE"/>
    <s v="49124 SAINT-BARTHELEMY D'ANJOU"/>
    <n v="89414"/>
    <n v="7"/>
    <x v="1"/>
    <n v="1.26"/>
    <d v="1899-12-30T00:32:00"/>
    <x v="1"/>
  </r>
  <r>
    <n v="171432"/>
    <d v="2022-02-16T00:00:00"/>
    <s v="11:19"/>
    <s v="2/034988"/>
    <d v="2022-02-16T00:00:00"/>
    <s v="10:40"/>
    <s v="1/040019"/>
    <s v="ALM R159"/>
    <s v="01"/>
    <s v="20"/>
    <s v="ALM R159"/>
    <s v="0"/>
    <s v="0"/>
    <x v="2"/>
    <x v="14"/>
    <s v="ER-567-BS"/>
    <s v="SANS OBJET"/>
    <s v="SANS OBJET"/>
    <n v="14660"/>
    <n v="11340"/>
    <n v="3320"/>
    <s v="D"/>
    <n v="2"/>
    <s v="CENTRE DE TRI CS"/>
    <s v="POLY-VALOR"/>
    <s v="BOULEVARD DE LA BOUVINERIE"/>
    <s v="49124 SAINT-BARTHELEMY D'ANJOU"/>
    <n v="60052"/>
    <n v="7"/>
    <x v="1"/>
    <n v="3.32"/>
    <d v="1899-12-30T00:39:00"/>
    <x v="1"/>
  </r>
  <r>
    <n v="171434"/>
    <d v="2022-02-16T00:00:00"/>
    <s v="11:22"/>
    <s v="2/034990"/>
    <d v="2022-02-16T00:00:00"/>
    <s v="10:44"/>
    <s v="1/040021"/>
    <s v="ALM R164"/>
    <s v="01"/>
    <s v="20"/>
    <s v="ALM R164"/>
    <s v="0"/>
    <s v="0"/>
    <x v="2"/>
    <x v="14"/>
    <s v="EJ-405-YY"/>
    <s v="SANS OBJET"/>
    <s v="SANS OBJET"/>
    <n v="18780"/>
    <n v="14620"/>
    <n v="4160"/>
    <s v="D"/>
    <n v="2"/>
    <s v="CENTRE DE TRI CS"/>
    <s v="POLY-VALOR"/>
    <s v="BOULEVARD DE LA BOUVINERIE"/>
    <s v="49124 SAINT-BARTHELEMY D'ANJOU"/>
    <n v="83216"/>
    <n v="7"/>
    <x v="1"/>
    <n v="4.16"/>
    <d v="1899-12-30T00:38:00"/>
    <x v="1"/>
  </r>
  <r>
    <n v="171435"/>
    <d v="2022-02-16T00:00:00"/>
    <s v="11:23"/>
    <s v="2/034991"/>
    <d v="2022-02-16T00:00:00"/>
    <s v="10:47"/>
    <s v="1/040022"/>
    <s v="ALM R157"/>
    <s v="01"/>
    <s v="20"/>
    <s v="ALM R157"/>
    <s v="0"/>
    <s v="0"/>
    <x v="2"/>
    <x v="14"/>
    <s v="ED-425-YE"/>
    <s v="SANS OBJET"/>
    <s v="SANS OBJET"/>
    <n v="13160"/>
    <n v="11680"/>
    <n v="1480"/>
    <s v="D"/>
    <n v="2"/>
    <s v="CENTRE DE TRI CS"/>
    <s v="POLY-VALOR"/>
    <s v="BOULEVARD DE LA BOUVINERIE"/>
    <s v="49124 SAINT-BARTHELEMY D'ANJOU"/>
    <n v="60050"/>
    <n v="7"/>
    <x v="1"/>
    <n v="1.48"/>
    <d v="1899-12-30T00:36:00"/>
    <x v="1"/>
  </r>
  <r>
    <n v="171430"/>
    <d v="2022-02-16T00:00:00"/>
    <s v="11:17"/>
    <s v="2/034986"/>
    <d v="2022-02-16T00:00:00"/>
    <s v="11:00"/>
    <s v="1/040023"/>
    <s v="AT METIER"/>
    <s v="01"/>
    <s v="20"/>
    <s v="AT METIER"/>
    <s v="0"/>
    <s v="0"/>
    <x v="2"/>
    <x v="14"/>
    <s v="EL-091-LA"/>
    <s v="SANS OBJET"/>
    <s v="SANS OBJET"/>
    <n v="2960"/>
    <n v="2780"/>
    <n v="180"/>
    <s v="D"/>
    <n v="2"/>
    <s v="CENTRE DE TRI CS"/>
    <s v="POLY-VALOR"/>
    <s v="BOULEVARD DE LA BOUVINERIE"/>
    <s v="49124 SAINT-BARTHELEMY D'ANJOU"/>
    <n v="64489"/>
    <n v="7"/>
    <x v="1"/>
    <n v="0.18"/>
    <d v="1899-12-30T00:17:00"/>
    <x v="1"/>
  </r>
  <r>
    <n v="171442"/>
    <d v="2022-02-16T00:00:00"/>
    <s v="11:46"/>
    <s v="2/034998"/>
    <d v="2022-02-16T00:00:00"/>
    <s v="11:09"/>
    <s v="1/040025"/>
    <s v="VP 3161 PAV ALM"/>
    <s v="01"/>
    <s v="22"/>
    <s v="VP 3161"/>
    <s v="0"/>
    <s v="0"/>
    <x v="2"/>
    <x v="2"/>
    <s v="AZ-825-SD"/>
    <s v="SANS OBJET"/>
    <s v="SANS OBJET"/>
    <n v="21160"/>
    <n v="18760"/>
    <n v="2400"/>
    <s v="D"/>
    <n v="2"/>
    <s v="CENTRE DE TRI CS"/>
    <s v="POLY-VALOR"/>
    <s v="BOULEVARD DE LA BOUVINERIE"/>
    <s v="49124 SAINT-BARTHELEMY D'ANJOU"/>
    <n v="83638"/>
    <n v="7"/>
    <x v="1"/>
    <n v="2.4"/>
    <d v="1899-12-30T00:37:00"/>
    <x v="1"/>
  </r>
  <r>
    <n v="171445"/>
    <d v="2022-02-16T00:00:00"/>
    <s v="13:09"/>
    <s v="2/035001"/>
    <d v="2022-02-16T00:00:00"/>
    <s v="11:29"/>
    <s v="1/040032"/>
    <s v="BT 37"/>
    <s v="75"/>
    <s v="98"/>
    <s v="BT 37"/>
    <s v="56"/>
    <s v="0"/>
    <x v="6"/>
    <x v="22"/>
    <s v="FC-245-XQ"/>
    <s v="CDT LE MANS (72)"/>
    <s v="SANS OBJET"/>
    <n v="17960"/>
    <n v="27220"/>
    <n v="9260"/>
    <s v="D"/>
    <n v="2"/>
    <s v="CENTRE DE TRI CS"/>
    <s v="POLY-VALOR"/>
    <s v="BOULEVARD DE LA BOUVINERIE"/>
    <s v="49124 SAINT-BARTHELEMY D'ANJOU"/>
    <n v="0"/>
    <n v="7"/>
    <x v="1"/>
    <n v="9.26"/>
    <d v="1899-12-30T01:40:00"/>
    <x v="2"/>
  </r>
  <r>
    <n v="171443"/>
    <d v="2022-02-16T00:00:00"/>
    <s v="12:02"/>
    <s v="2/034999"/>
    <d v="2022-02-16T00:00:00"/>
    <s v="11:42"/>
    <s v="1/040034"/>
    <s v="AT METIER"/>
    <s v="01"/>
    <s v="20"/>
    <s v="AT METIER"/>
    <s v="0"/>
    <s v="0"/>
    <x v="2"/>
    <x v="14"/>
    <s v="EL-091-LA"/>
    <s v="SANS OBJET"/>
    <s v="SANS OBJET"/>
    <n v="2840"/>
    <n v="2780"/>
    <n v="60"/>
    <s v="D"/>
    <n v="2"/>
    <s v="CENTRE DE TRI CS"/>
    <s v="POLY-VALOR"/>
    <s v="BOULEVARD DE LA BOUVINERIE"/>
    <s v="49124 SAINT-BARTHELEMY D'ANJOU"/>
    <n v="64489"/>
    <n v="7"/>
    <x v="1"/>
    <n v="0.06"/>
    <d v="1899-12-30T00:20:00"/>
    <x v="1"/>
  </r>
  <r>
    <n v="171446"/>
    <d v="2022-02-16T00:00:00"/>
    <s v="13:24"/>
    <s v="2/035002"/>
    <d v="2022-02-16T00:00:00"/>
    <s v="12:55"/>
    <s v="1/040036"/>
    <s v="SEMAE 05"/>
    <s v="90"/>
    <s v="91"/>
    <s v="SEMAE 05"/>
    <s v="0"/>
    <s v="4"/>
    <x v="4"/>
    <x v="9"/>
    <s v="EK-656-JS"/>
    <s v="SANS OBJET"/>
    <s v="TIERCE"/>
    <n v="25160"/>
    <n v="18580"/>
    <n v="6580"/>
    <s v="D"/>
    <n v="2"/>
    <s v="CENTRE DE TRI CS"/>
    <s v="POLY-VALOR"/>
    <s v="BOULEVARD DE LA BOUVINERIE"/>
    <s v="49124 SAINT-BARTHELEMY D'ANJOU"/>
    <n v="0"/>
    <n v="7"/>
    <x v="1"/>
    <n v="6.58"/>
    <d v="1899-12-30T00:29:00"/>
    <x v="1"/>
  </r>
  <r>
    <n v="171447"/>
    <d v="2022-02-16T00:00:00"/>
    <s v="13:34"/>
    <s v="2/035003"/>
    <d v="2022-02-16T00:00:00"/>
    <s v="13:14"/>
    <s v="1/040037"/>
    <s v="VP 3769 PAV ALM"/>
    <s v="01"/>
    <s v="22"/>
    <s v="VP 3769"/>
    <s v="0"/>
    <s v="0"/>
    <x v="2"/>
    <x v="2"/>
    <s v="FC-210-YQ"/>
    <s v="SANS OBJET"/>
    <s v="SANS OBJET"/>
    <n v="21420"/>
    <n v="17180"/>
    <n v="4240"/>
    <s v="D"/>
    <n v="2"/>
    <s v="CENTRE DE TRI CS"/>
    <s v="POLY-VALOR"/>
    <s v="BOULEVARD DE LA BOUVINERIE"/>
    <s v="49124 SAINT-BARTHELEMY D'ANJOU"/>
    <n v="95031"/>
    <n v="7"/>
    <x v="1"/>
    <n v="4.24"/>
    <d v="1899-12-30T00:20:00"/>
    <x v="1"/>
  </r>
  <r>
    <n v="171448"/>
    <d v="2022-02-16T00:00:00"/>
    <s v="13:41"/>
    <s v="2/035004"/>
    <d v="2022-02-16T00:00:00"/>
    <s v="13:32"/>
    <s v="1/040038"/>
    <s v="CC BV 03"/>
    <s v="35"/>
    <s v="35"/>
    <s v="CC BV 03"/>
    <s v="0"/>
    <s v="0"/>
    <x v="3"/>
    <x v="15"/>
    <s v="CG-284-KA"/>
    <s v="SANS OBJET"/>
    <s v="SANS OBJET"/>
    <n v="20360"/>
    <n v="14520"/>
    <n v="5840"/>
    <s v="D"/>
    <n v="2"/>
    <s v="CENTRE DE TRI CS"/>
    <s v="POLY-VALOR"/>
    <s v="BOULEVARD DE LA BOUVINERIE"/>
    <s v="49124 SAINT-BARTHELEMY D'ANJOU"/>
    <n v="0"/>
    <n v="7"/>
    <x v="1"/>
    <n v="5.84"/>
    <d v="1899-12-30T00:09:00"/>
    <x v="1"/>
  </r>
  <r>
    <n v="171450"/>
    <d v="2022-02-16T00:00:00"/>
    <s v="13:52"/>
    <s v="2/035006"/>
    <d v="2022-02-16T00:00:00"/>
    <s v="13:36"/>
    <s v="1/040039"/>
    <s v="CC BV 10"/>
    <s v="35"/>
    <s v="36"/>
    <s v="CC BV 10"/>
    <s v="0"/>
    <s v="0"/>
    <x v="3"/>
    <x v="5"/>
    <s v="FZ-961-WC"/>
    <s v="SANS OBJET"/>
    <s v="SANS OBJET"/>
    <n v="18640"/>
    <n v="17540"/>
    <n v="1100"/>
    <s v="D"/>
    <n v="2"/>
    <s v="CENTRE DE TRI CS"/>
    <s v="POLY-VALOR"/>
    <s v="BOULEVARD DE LA BOUVINERIE"/>
    <s v="49124 SAINT-BARTHELEMY D'ANJOU"/>
    <n v="0"/>
    <n v="7"/>
    <x v="1"/>
    <n v="1.1000000000000001"/>
    <d v="1899-12-30T00:16:00"/>
    <x v="3"/>
  </r>
  <r>
    <n v="171449"/>
    <d v="2022-02-16T00:00:00"/>
    <s v="13:46"/>
    <s v="2/035005"/>
    <d v="2022-02-16T00:00:00"/>
    <s v="13:37"/>
    <s v="1/040040"/>
    <s v="CC BV 08"/>
    <s v="35"/>
    <s v="35"/>
    <s v="CC BV 08"/>
    <s v="0"/>
    <s v="0"/>
    <x v="3"/>
    <x v="15"/>
    <s v="FS-047-FH"/>
    <s v="SANS OBJET"/>
    <s v="SANS OBJET"/>
    <n v="17260"/>
    <n v="14100"/>
    <n v="3160"/>
    <s v="D"/>
    <n v="2"/>
    <s v="CENTRE DE TRI CS"/>
    <s v="POLY-VALOR"/>
    <s v="BOULEVARD DE LA BOUVINERIE"/>
    <s v="49124 SAINT-BARTHELEMY D'ANJOU"/>
    <n v="0"/>
    <n v="7"/>
    <x v="1"/>
    <n v="3.16"/>
    <d v="1899-12-30T00:09:00"/>
    <x v="1"/>
  </r>
  <r>
    <n v="171456"/>
    <d v="2022-02-16T00:00:00"/>
    <s v="14:58"/>
    <s v="2/035012"/>
    <d v="2022-02-16T00:00:00"/>
    <s v="14:41"/>
    <s v="1/040047"/>
    <s v="CC BV 10"/>
    <s v="35"/>
    <s v="36"/>
    <s v="CC BV 10"/>
    <s v="0"/>
    <s v="0"/>
    <x v="3"/>
    <x v="5"/>
    <s v="FZ-961-WC"/>
    <s v="SANS OBJET"/>
    <s v="SANS OBJET"/>
    <n v="18480"/>
    <n v="17400"/>
    <n v="1080"/>
    <s v="D"/>
    <n v="2"/>
    <s v="CENTRE DE TRI CS"/>
    <s v="POLY-VALOR"/>
    <s v="BOULEVARD DE LA BOUVINERIE"/>
    <s v="49124 SAINT-BARTHELEMY D'ANJOU"/>
    <n v="0"/>
    <n v="7"/>
    <x v="1"/>
    <n v="1.08"/>
    <d v="1899-12-30T00:17:00"/>
    <x v="3"/>
  </r>
  <r>
    <n v="171457"/>
    <d v="2022-02-16T00:00:00"/>
    <s v="15:02"/>
    <s v="2/035013"/>
    <d v="2022-02-16T00:00:00"/>
    <s v="14:50"/>
    <s v="1/040048"/>
    <s v="VP 3668 PAV ALM"/>
    <s v="01"/>
    <s v="22"/>
    <s v="VP 3668"/>
    <s v="0"/>
    <s v="0"/>
    <x v="2"/>
    <x v="2"/>
    <s v="EZ-738-VE"/>
    <s v="SANS OBJET"/>
    <s v="SANS OBJET"/>
    <n v="25720"/>
    <n v="19960"/>
    <n v="5760"/>
    <s v="D"/>
    <n v="2"/>
    <s v="CENTRE DE TRI CS"/>
    <s v="POLY-VALOR"/>
    <s v="BOULEVARD DE LA BOUVINERIE"/>
    <s v="49124 SAINT-BARTHELEMY D'ANJOU"/>
    <n v="95033"/>
    <n v="7"/>
    <x v="1"/>
    <n v="5.76"/>
    <d v="1899-12-30T00:12:00"/>
    <x v="1"/>
  </r>
  <r>
    <n v="171459"/>
    <d v="2022-02-16T00:00:00"/>
    <s v="15:11"/>
    <s v="2/035015"/>
    <d v="2022-02-16T00:00:00"/>
    <s v="15:05"/>
    <s v="1/040049"/>
    <s v="ALM R172"/>
    <s v="01"/>
    <s v="20"/>
    <s v="ALM R172"/>
    <s v="0"/>
    <s v="0"/>
    <x v="2"/>
    <x v="14"/>
    <s v="FS-980-KB"/>
    <s v="SANS OBJET"/>
    <s v="SANS OBJET"/>
    <n v="13880"/>
    <n v="11660"/>
    <n v="2220"/>
    <s v="D"/>
    <n v="2"/>
    <s v="CENTRE DE TRI CS"/>
    <s v="POLY-VALOR"/>
    <s v="BOULEVARD DE LA BOUVINERIE"/>
    <s v="49124 SAINT-BARTHELEMY D'ANJOU"/>
    <n v="83219"/>
    <n v="7"/>
    <x v="1"/>
    <n v="2.2200000000000002"/>
    <d v="1899-12-30T00:06:00"/>
    <x v="1"/>
  </r>
  <r>
    <n v="171462"/>
    <d v="2022-02-16T00:00:00"/>
    <s v="15:37"/>
    <s v="2/035019"/>
    <d v="2022-02-16T00:00:00"/>
    <s v="15:06"/>
    <s v="1/040050"/>
    <s v="PAPREC 11"/>
    <s v="90"/>
    <s v="90"/>
    <s v="PAPREC 11"/>
    <s v="0"/>
    <s v="5"/>
    <x v="4"/>
    <x v="6"/>
    <s v="DV-441-AK"/>
    <s v="SANS OBJET"/>
    <s v="MONTJEAN SUR LOIRE"/>
    <n v="27080"/>
    <n v="22120"/>
    <n v="4960"/>
    <s v="D"/>
    <n v="2"/>
    <s v="CENTRE DE TRI CS"/>
    <s v="POLY-VALOR"/>
    <s v="BOULEVARD DE LA BOUVINERIE"/>
    <s v="49124 SAINT-BARTHELEMY D'ANJOU"/>
    <n v="0"/>
    <n v="7"/>
    <x v="1"/>
    <n v="4.96"/>
    <d v="1899-12-30T00:31:00"/>
    <x v="0"/>
  </r>
  <r>
    <n v="171465"/>
    <d v="2022-02-16T00:00:00"/>
    <s v="15:58"/>
    <s v="1/040058"/>
    <d v="2022-02-16T00:00:00"/>
    <s v="15:26"/>
    <s v="2/035016"/>
    <s v="AFM"/>
    <s v="75"/>
    <s v="86"/>
    <s v="AFM"/>
    <s v="52"/>
    <s v="0"/>
    <x v="6"/>
    <x v="17"/>
    <s v="BR 844 SB"/>
    <s v="GROS REFUS QDT SUEZ (49)"/>
    <s v="SANS OBJET"/>
    <n v="19240"/>
    <n v="15180"/>
    <n v="4060"/>
    <s v="D"/>
    <n v="2"/>
    <s v="CENTRE DE TRI CS"/>
    <s v="POLY-VALOR"/>
    <s v="BOULEVARD DE LA BOUVINERIE"/>
    <s v="49124 SAINT-BARTHELEMY D'ANJOU"/>
    <n v="0"/>
    <n v="7"/>
    <x v="1"/>
    <n v="4.0599999999999996"/>
    <d v="1899-12-30T00:32:00"/>
    <x v="2"/>
  </r>
  <r>
    <n v="171463"/>
    <d v="2022-02-16T00:00:00"/>
    <s v="15:50"/>
    <s v="2/035020"/>
    <d v="2022-02-16T00:00:00"/>
    <s v="15:38"/>
    <s v="1/040054"/>
    <s v="VP 3161 PAV ALM"/>
    <s v="01"/>
    <s v="22"/>
    <s v="VP 3161"/>
    <s v="0"/>
    <s v="0"/>
    <x v="2"/>
    <x v="2"/>
    <s v="AZ-825-SD"/>
    <s v="SANS OBJET"/>
    <s v="SANS OBJET"/>
    <n v="20360"/>
    <n v="18720"/>
    <n v="1640"/>
    <s v="D"/>
    <n v="2"/>
    <s v="CENTRE DE TRI CS"/>
    <s v="POLY-VALOR"/>
    <s v="BOULEVARD DE LA BOUVINERIE"/>
    <s v="49124 SAINT-BARTHELEMY D'ANJOU"/>
    <n v="83638"/>
    <n v="7"/>
    <x v="1"/>
    <n v="1.64"/>
    <d v="1899-12-30T00:12:00"/>
    <x v="1"/>
  </r>
  <r>
    <n v="171471"/>
    <d v="2022-02-16T00:00:00"/>
    <s v="16:41"/>
    <s v="2/035027"/>
    <d v="2022-02-16T00:00:00"/>
    <s v="15:38"/>
    <s v="1/040053"/>
    <s v="MOREAU"/>
    <s v="01"/>
    <s v="72"/>
    <s v="MOREAU"/>
    <s v="6"/>
    <s v="0"/>
    <x v="2"/>
    <x v="13"/>
    <s v="FC 093 MW"/>
    <s v="CARTONS SMURFIT SAILLAT (87-F)"/>
    <s v="SANS OBJET"/>
    <n v="14760"/>
    <n v="43200"/>
    <n v="28440"/>
    <s v="D"/>
    <n v="2"/>
    <s v="CENTRE DE TRI CS"/>
    <s v="POLY-VALOR"/>
    <s v="BOULEVARD DE LA BOUVINERIE"/>
    <s v="49124 SAINT-BARTHELEMY D'ANJOU"/>
    <n v="0"/>
    <n v="7"/>
    <x v="1"/>
    <n v="28.44"/>
    <d v="1899-12-30T01:03:00"/>
    <x v="2"/>
  </r>
  <r>
    <n v="171464"/>
    <d v="2022-02-16T00:00:00"/>
    <s v="15:56"/>
    <s v="2/035021"/>
    <d v="2022-02-16T00:00:00"/>
    <s v="15:43"/>
    <s v="1/040055"/>
    <s v="SUEZ JML022"/>
    <s v="01"/>
    <s v="21"/>
    <s v="SUEZJML022"/>
    <s v="0"/>
    <s v="0"/>
    <x v="2"/>
    <x v="3"/>
    <s v="EK-512-VH"/>
    <s v="SANS OBJET"/>
    <s v="SANS OBJET"/>
    <n v="16620"/>
    <n v="14920"/>
    <n v="1700"/>
    <s v="D"/>
    <n v="2"/>
    <s v="CENTRE DE TRI CS"/>
    <s v="POLY-VALOR"/>
    <s v="BOULEVARD DE LA BOUVINERIE"/>
    <s v="49124 SAINT-BARTHELEMY D'ANJOU"/>
    <n v="83626"/>
    <n v="7"/>
    <x v="1"/>
    <n v="1.7"/>
    <d v="1899-12-30T00:13:00"/>
    <x v="1"/>
  </r>
  <r>
    <n v="171466"/>
    <d v="2022-02-16T00:00:00"/>
    <s v="16:04"/>
    <s v="2/035022"/>
    <d v="2022-02-16T00:00:00"/>
    <s v="15:50"/>
    <s v="1/040056"/>
    <s v="VP19007 PAV ALM"/>
    <s v="01"/>
    <s v="22"/>
    <s v="VP 19007"/>
    <s v="0"/>
    <s v="0"/>
    <x v="2"/>
    <x v="2"/>
    <s v="EJ-252-BY"/>
    <s v="SANS OBJET"/>
    <s v="SANS OBJET"/>
    <n v="21060"/>
    <n v="17020"/>
    <n v="4040"/>
    <s v="D"/>
    <n v="2"/>
    <s v="CENTRE DE TRI CS"/>
    <s v="POLY-VALOR"/>
    <s v="BOULEVARD DE LA BOUVINERIE"/>
    <s v="49124 SAINT-BARTHELEMY D'ANJOU"/>
    <n v="70062"/>
    <n v="7"/>
    <x v="1"/>
    <n v="4.04"/>
    <d v="1899-12-30T00:14:00"/>
    <x v="1"/>
  </r>
  <r>
    <n v="171478"/>
    <d v="2022-02-16T00:00:00"/>
    <s v="17:54"/>
    <s v="2/035034"/>
    <d v="2022-02-16T00:00:00"/>
    <s v="15:55"/>
    <s v="1/040057"/>
    <s v="GIACOMIN5"/>
    <s v="01"/>
    <s v="78"/>
    <s v="GIACOMIN5"/>
    <s v="01"/>
    <s v="0"/>
    <x v="2"/>
    <x v="12"/>
    <s v="CC 847 QB"/>
    <s v="ACIERS ZAROGOZA ESPAGNE 50"/>
    <s v="SANS OBJET"/>
    <n v="15180"/>
    <n v="39540"/>
    <n v="24360"/>
    <s v="D"/>
    <n v="2"/>
    <s v="CENTRE DE TRI CS"/>
    <s v="POLY-VALOR"/>
    <s v="BOULEVARD DE LA BOUVINERIE"/>
    <s v="49124 SAINT-BARTHELEMY D'ANJOU"/>
    <n v="0"/>
    <n v="7"/>
    <x v="1"/>
    <n v="24.36"/>
    <d v="1899-12-30T01:59:00"/>
    <x v="2"/>
  </r>
  <r>
    <n v="171467"/>
    <d v="2022-02-16T00:00:00"/>
    <s v="16:08"/>
    <s v="2/035023"/>
    <d v="2022-02-16T00:00:00"/>
    <s v="15:59"/>
    <s v="1/040059"/>
    <s v="SUEZ JML019"/>
    <s v="01"/>
    <s v="21"/>
    <s v="SUEZJML019"/>
    <s v="0"/>
    <s v="0"/>
    <x v="2"/>
    <x v="3"/>
    <s v="EJ-503-DK"/>
    <s v="SANS OBJET"/>
    <s v="SANS OBJET"/>
    <n v="17240"/>
    <n v="14900"/>
    <n v="2340"/>
    <s v="D"/>
    <n v="2"/>
    <s v="CENTRE DE TRI CS"/>
    <s v="POLY-VALOR"/>
    <s v="BOULEVARD DE LA BOUVINERIE"/>
    <s v="49124 SAINT-BARTHELEMY D'ANJOU"/>
    <n v="83628"/>
    <n v="7"/>
    <x v="1"/>
    <n v="2.34"/>
    <d v="1899-12-30T00:09:00"/>
    <x v="1"/>
  </r>
  <r>
    <n v="171473"/>
    <d v="2022-02-16T00:00:00"/>
    <s v="16:54"/>
    <s v="2/035029"/>
    <d v="2022-02-16T00:00:00"/>
    <s v="16:47"/>
    <s v="1/040064"/>
    <s v="SUEZ JML021"/>
    <s v="01"/>
    <s v="21"/>
    <s v="SUEZJML021"/>
    <s v="0"/>
    <s v="0"/>
    <x v="2"/>
    <x v="3"/>
    <s v="EK-186-EM"/>
    <s v="SANS OBJET"/>
    <s v="SANS OBJET"/>
    <n v="15740"/>
    <n v="12720"/>
    <n v="3020"/>
    <s v="D"/>
    <n v="2"/>
    <s v="CENTRE DE TRI CS"/>
    <s v="POLY-VALOR"/>
    <s v="BOULEVARD DE LA BOUVINERIE"/>
    <s v="49124 SAINT-BARTHELEMY D'ANJOU"/>
    <n v="64487"/>
    <n v="7"/>
    <x v="1"/>
    <n v="3.02"/>
    <d v="1899-12-30T00:07:00"/>
    <x v="1"/>
  </r>
  <r>
    <n v="171481"/>
    <d v="2022-02-16T00:00:00"/>
    <s v="18:05"/>
    <s v="2/035037"/>
    <d v="2022-02-16T00:00:00"/>
    <s v="16:55"/>
    <s v="1/040065"/>
    <s v="MAUFFREY25"/>
    <s v="75"/>
    <s v="98"/>
    <s v="MAUFFREY25"/>
    <s v="56"/>
    <s v="0"/>
    <x v="6"/>
    <x v="22"/>
    <s v="DH 318 ZF"/>
    <s v="CDT LE MANS (72)"/>
    <s v="SANS OBJET"/>
    <n v="16460"/>
    <n v="25420"/>
    <n v="8960"/>
    <s v="D"/>
    <n v="2"/>
    <s v="CENTRE DE TRI CS"/>
    <s v="POLY-VALOR"/>
    <s v="BOULEVARD DE LA BOUVINERIE"/>
    <s v="49124 SAINT-BARTHELEMY D'ANJOU"/>
    <n v="0"/>
    <n v="7"/>
    <x v="1"/>
    <n v="8.9600000000000009"/>
    <d v="1899-12-30T01:10:00"/>
    <x v="2"/>
  </r>
  <r>
    <n v="171475"/>
    <d v="2022-02-16T00:00:00"/>
    <s v="17:30"/>
    <s v="2/035031"/>
    <d v="2022-02-16T00:00:00"/>
    <s v="17:23"/>
    <s v="1/040069"/>
    <s v="ALM R150"/>
    <s v="01"/>
    <s v="20"/>
    <s v="ALM R150"/>
    <s v="0"/>
    <s v="0"/>
    <x v="2"/>
    <x v="14"/>
    <s v="DX-274-PY"/>
    <s v="SANS OBJET"/>
    <s v="SANS OBJET"/>
    <n v="15140"/>
    <n v="11480"/>
    <n v="3660"/>
    <s v="D"/>
    <n v="2"/>
    <s v="CENTRE DE TRI CS"/>
    <s v="POLY-VALOR"/>
    <s v="BOULEVARD DE LA BOUVINERIE"/>
    <s v="49124 SAINT-BARTHELEMY D'ANJOU"/>
    <n v="89412"/>
    <n v="7"/>
    <x v="1"/>
    <n v="3.66"/>
    <d v="1899-12-30T00:07:00"/>
    <x v="1"/>
  </r>
  <r>
    <n v="171476"/>
    <d v="2022-02-16T00:00:00"/>
    <s v="17:38"/>
    <s v="2/035032"/>
    <d v="2022-02-16T00:00:00"/>
    <s v="17:29"/>
    <s v="1/040070"/>
    <s v="ALM R160"/>
    <s v="01"/>
    <s v="20"/>
    <s v="ALM R160"/>
    <s v="0"/>
    <s v="0"/>
    <x v="2"/>
    <x v="14"/>
    <s v="EJ-729-BH"/>
    <s v="SANS OBJET"/>
    <s v="SANS OBJET"/>
    <n v="16880"/>
    <n v="14600"/>
    <n v="2280"/>
    <s v="D"/>
    <n v="2"/>
    <s v="CENTRE DE TRI CS"/>
    <s v="POLY-VALOR"/>
    <s v="BOULEVARD DE LA BOUVINERIE"/>
    <s v="49124 SAINT-BARTHELEMY D'ANJOU"/>
    <n v="60053"/>
    <n v="7"/>
    <x v="1"/>
    <n v="2.2799999999999998"/>
    <d v="1899-12-30T00:09:00"/>
    <x v="1"/>
  </r>
  <r>
    <n v="171480"/>
    <d v="2022-02-16T00:00:00"/>
    <s v="17:59"/>
    <s v="2/035036"/>
    <d v="2022-02-16T00:00:00"/>
    <s v="17:51"/>
    <s v="1/040072"/>
    <s v="ALM R175"/>
    <s v="01"/>
    <s v="20"/>
    <s v="ALM R176"/>
    <s v="0"/>
    <s v="0"/>
    <x v="2"/>
    <x v="14"/>
    <s v="GD-752-TK"/>
    <s v="SANS OBJET"/>
    <s v="SANS OBJET"/>
    <n v="18080"/>
    <n v="15020"/>
    <n v="3060"/>
    <s v="D"/>
    <n v="2"/>
    <s v="CENTRE DE TRI CS"/>
    <s v="POLY-VALOR"/>
    <s v="BOULEVARD DE LA BOUVINERIE"/>
    <s v="49124 SAINT-BARTHELEMY D'ANJOU"/>
    <n v="80133"/>
    <n v="7"/>
    <x v="1"/>
    <n v="3.06"/>
    <d v="1899-12-30T00:08:00"/>
    <x v="1"/>
  </r>
  <r>
    <n v="171485"/>
    <d v="2022-02-16T00:00:00"/>
    <s v="18:22"/>
    <s v="2/035041"/>
    <d v="2022-02-16T00:00:00"/>
    <s v="17:51"/>
    <s v="1/040073"/>
    <s v="ALM R161"/>
    <s v="01"/>
    <s v="20"/>
    <s v="ALM R161"/>
    <s v="0"/>
    <s v="0"/>
    <x v="2"/>
    <x v="14"/>
    <s v="EM-078-FZ"/>
    <s v="SANS OBJET"/>
    <s v="SANS OBJET"/>
    <n v="17420"/>
    <n v="14680"/>
    <n v="2740"/>
    <s v="D"/>
    <n v="2"/>
    <s v="CENTRE DE TRI CS"/>
    <s v="POLY-VALOR"/>
    <s v="BOULEVARD DE LA BOUVINERIE"/>
    <s v="49124 SAINT-BARTHELEMY D'ANJOU"/>
    <n v="60054"/>
    <n v="7"/>
    <x v="1"/>
    <n v="2.74"/>
    <d v="1899-12-30T00:31:00"/>
    <x v="1"/>
  </r>
  <r>
    <n v="171484"/>
    <d v="2022-02-16T00:00:00"/>
    <s v="18:21"/>
    <s v="2/035040"/>
    <d v="2022-02-16T00:00:00"/>
    <s v="18:15"/>
    <s v="1/040075"/>
    <s v="ALM R172"/>
    <s v="01"/>
    <s v="20"/>
    <s v="ALM R172"/>
    <s v="0"/>
    <s v="0"/>
    <x v="2"/>
    <x v="14"/>
    <s v="FS-980-KB"/>
    <s v="SANS OBJET"/>
    <s v="SANS OBJET"/>
    <n v="14060"/>
    <n v="11660"/>
    <n v="2400"/>
    <s v="D"/>
    <n v="2"/>
    <s v="CENTRE DE TRI CS"/>
    <s v="POLY-VALOR"/>
    <s v="BOULEVARD DE LA BOUVINERIE"/>
    <s v="49124 SAINT-BARTHELEMY D'ANJOU"/>
    <n v="83219"/>
    <n v="7"/>
    <x v="1"/>
    <n v="2.4"/>
    <d v="1899-12-30T00:06:00"/>
    <x v="1"/>
  </r>
  <r>
    <n v="171486"/>
    <d v="2022-02-16T00:00:00"/>
    <s v="18:34"/>
    <s v="2/035042"/>
    <d v="2022-02-16T00:00:00"/>
    <s v="18:27"/>
    <s v="1/040076"/>
    <s v="ALM R164"/>
    <s v="01"/>
    <s v="20"/>
    <s v="ALM R164"/>
    <s v="0"/>
    <s v="0"/>
    <x v="2"/>
    <x v="14"/>
    <s v="EJ-405-YY"/>
    <s v="SANS OBJET"/>
    <s v="SANS OBJET"/>
    <n v="19460"/>
    <n v="14560"/>
    <n v="4900"/>
    <s v="D"/>
    <n v="2"/>
    <s v="CENTRE DE TRI CS"/>
    <s v="POLY-VALOR"/>
    <s v="BOULEVARD DE LA BOUVINERIE"/>
    <s v="49124 SAINT-BARTHELEMY D'ANJOU"/>
    <n v="83216"/>
    <n v="7"/>
    <x v="1"/>
    <n v="4.9000000000000004"/>
    <d v="1899-12-30T00:07:00"/>
    <x v="1"/>
  </r>
  <r>
    <n v="171487"/>
    <d v="2022-02-16T00:00:00"/>
    <s v="18:35"/>
    <s v="2/035043"/>
    <d v="2022-02-16T00:00:00"/>
    <s v="18:28"/>
    <s v="1/040077"/>
    <s v="ALM R165"/>
    <s v="01"/>
    <s v="20"/>
    <s v="ALM R165"/>
    <s v="0"/>
    <s v="0"/>
    <x v="2"/>
    <x v="14"/>
    <s v="EJ-046-YY"/>
    <s v="SANS OBJET"/>
    <s v="SANS OBJET"/>
    <n v="19040"/>
    <n v="14800"/>
    <n v="4240"/>
    <s v="D"/>
    <n v="2"/>
    <s v="CENTRE DE TRI CS"/>
    <s v="POLY-VALOR"/>
    <s v="BOULEVARD DE LA BOUVINERIE"/>
    <s v="49124 SAINT-BARTHELEMY D'ANJOU"/>
    <n v="83223"/>
    <n v="7"/>
    <x v="1"/>
    <n v="4.24"/>
    <d v="1899-12-30T00:07:00"/>
    <x v="1"/>
  </r>
  <r>
    <n v="171488"/>
    <d v="2022-02-16T00:00:00"/>
    <s v="18:39"/>
    <s v="2/035044"/>
    <d v="2022-02-16T00:00:00"/>
    <s v="18:29"/>
    <s v="1/040078"/>
    <s v="ALM R157"/>
    <s v="01"/>
    <s v="20"/>
    <s v="ALM R157"/>
    <s v="0"/>
    <s v="0"/>
    <x v="2"/>
    <x v="14"/>
    <s v="ED-425-YE"/>
    <s v="SANS OBJET"/>
    <s v="SANS OBJET"/>
    <n v="12940"/>
    <n v="11660"/>
    <n v="1280"/>
    <s v="D"/>
    <n v="2"/>
    <s v="CENTRE DE TRI CS"/>
    <s v="POLY-VALOR"/>
    <s v="BOULEVARD DE LA BOUVINERIE"/>
    <s v="49124 SAINT-BARTHELEMY D'ANJOU"/>
    <n v="60050"/>
    <n v="7"/>
    <x v="1"/>
    <n v="1.28"/>
    <d v="1899-12-30T00:10:00"/>
    <x v="1"/>
  </r>
  <r>
    <n v="171490"/>
    <d v="2022-02-17T00:00:00"/>
    <s v="00:09"/>
    <s v="2/035046"/>
    <d v="2022-02-17T00:00:00"/>
    <s v="00:03"/>
    <s v="1/040080"/>
    <s v="ALM 144"/>
    <s v="01"/>
    <s v="20"/>
    <s v="ALM 144"/>
    <s v="0"/>
    <s v="0"/>
    <x v="2"/>
    <x v="14"/>
    <s v="CQ-468-YW"/>
    <s v="SANS OBJET"/>
    <s v="SANS OBJET"/>
    <n v="15580"/>
    <n v="11600"/>
    <n v="3980"/>
    <s v="D"/>
    <n v="2"/>
    <s v="CENTRE DE TRI CS"/>
    <s v="POLY-VALOR"/>
    <s v="BOULEVARD DE LA BOUVINERIE"/>
    <s v="49124 SAINT-BARTHELEMY D'ANJOU"/>
    <n v="89407"/>
    <n v="7"/>
    <x v="1"/>
    <n v="3.98"/>
    <d v="1899-12-30T00:06:00"/>
    <x v="1"/>
  </r>
  <r>
    <n v="171491"/>
    <d v="2022-02-17T00:00:00"/>
    <s v="00:12"/>
    <s v="2/035047"/>
    <d v="2022-02-17T00:00:00"/>
    <s v="00:07"/>
    <s v="1/040081"/>
    <s v="ALM 143"/>
    <s v="01"/>
    <s v="20"/>
    <s v="ALM 143"/>
    <s v="0"/>
    <s v="0"/>
    <x v="2"/>
    <x v="14"/>
    <s v="CN-741-YE"/>
    <s v="SANS OBJET"/>
    <s v="SANS OBJET"/>
    <n v="13900"/>
    <n v="10800"/>
    <n v="3100"/>
    <s v="D"/>
    <n v="2"/>
    <s v="CENTRE DE TRI CS"/>
    <s v="POLY-VALOR"/>
    <s v="BOULEVARD DE LA BOUVINERIE"/>
    <s v="49124 SAINT-BARTHELEMY D'ANJOU"/>
    <n v="60061"/>
    <n v="7"/>
    <x v="1"/>
    <n v="3.1"/>
    <d v="1899-12-30T00:05:00"/>
    <x v="1"/>
  </r>
  <r>
    <n v="171492"/>
    <d v="2022-02-17T00:00:00"/>
    <s v="02:25"/>
    <s v="2/035048"/>
    <d v="2022-02-17T00:00:00"/>
    <s v="02:20"/>
    <s v="1/040082"/>
    <s v="ALM 144"/>
    <s v="01"/>
    <s v="20"/>
    <s v="ALM 144"/>
    <s v="0"/>
    <s v="0"/>
    <x v="2"/>
    <x v="14"/>
    <s v="CQ-468-YW"/>
    <s v="SANS OBJET"/>
    <s v="SANS OBJET"/>
    <n v="13500"/>
    <n v="11600"/>
    <n v="1900"/>
    <s v="D"/>
    <n v="2"/>
    <s v="CENTRE DE TRI CS"/>
    <s v="POLY-VALOR"/>
    <s v="BOULEVARD DE LA BOUVINERIE"/>
    <s v="49124 SAINT-BARTHELEMY D'ANJOU"/>
    <n v="89407"/>
    <n v="7"/>
    <x v="1"/>
    <n v="1.9"/>
    <d v="1899-12-30T00:05:00"/>
    <x v="1"/>
  </r>
  <r>
    <n v="171493"/>
    <d v="2022-02-17T00:00:00"/>
    <s v="02:28"/>
    <s v="2/035049"/>
    <d v="2022-02-17T00:00:00"/>
    <s v="02:21"/>
    <s v="1/040083"/>
    <s v="ALM 143"/>
    <s v="01"/>
    <s v="20"/>
    <s v="ALM 143"/>
    <s v="0"/>
    <s v="0"/>
    <x v="2"/>
    <x v="14"/>
    <s v="CN-741-YE"/>
    <s v="SANS OBJET"/>
    <s v="SANS OBJET"/>
    <n v="12260"/>
    <n v="10760"/>
    <n v="1500"/>
    <s v="D"/>
    <n v="2"/>
    <s v="CENTRE DE TRI CS"/>
    <s v="POLY-VALOR"/>
    <s v="BOULEVARD DE LA BOUVINERIE"/>
    <s v="49124 SAINT-BARTHELEMY D'ANJOU"/>
    <n v="60061"/>
    <n v="7"/>
    <x v="1"/>
    <n v="1.5"/>
    <d v="1899-12-30T00:07:00"/>
    <x v="1"/>
  </r>
  <r>
    <n v="171505"/>
    <d v="2022-02-17T00:00:00"/>
    <s v="08:52"/>
    <s v="2/035061"/>
    <d v="2022-02-17T00:00:00"/>
    <s v="06:37"/>
    <s v="1/040085"/>
    <s v="MAUFFREY29"/>
    <s v="01"/>
    <s v="70"/>
    <s v="MAUFFREY29"/>
    <s v="4"/>
    <s v="0"/>
    <x v="2"/>
    <x v="7"/>
    <s v="FG 358 TS"/>
    <s v="1.11 - NORSKE GOLBEY (F)"/>
    <s v="SANS OBJET"/>
    <n v="15100"/>
    <n v="34480"/>
    <n v="19380"/>
    <s v="D"/>
    <n v="2"/>
    <s v="CENTRE DE TRI CS"/>
    <s v="POLY-VALOR"/>
    <s v="BOULEVARD DE LA BOUVINERIE"/>
    <s v="49124 SAINT-BARTHELEMY D'ANJOU"/>
    <n v="0"/>
    <n v="7"/>
    <x v="1"/>
    <n v="19.38"/>
    <d v="1899-12-30T02:15:00"/>
    <x v="2"/>
  </r>
  <r>
    <n v="171495"/>
    <d v="2022-02-17T00:00:00"/>
    <s v="07:32"/>
    <s v="2/035052"/>
    <d v="2022-02-17T00:00:00"/>
    <s v="07:22"/>
    <s v="2/035051"/>
    <s v="SEMAE 01"/>
    <s v="40"/>
    <s v="40"/>
    <s v="SEMAE 01"/>
    <s v="0"/>
    <s v="6"/>
    <x v="0"/>
    <x v="0"/>
    <s v="AS-759-HW"/>
    <s v="SANS OBJET"/>
    <s v="ST LAMBERT DES LEVEES Bellevue"/>
    <n v="17620"/>
    <n v="13440"/>
    <n v="4180"/>
    <s v="D"/>
    <n v="2"/>
    <s v="CENTRE DE TRI CS"/>
    <s v="POLY-VALOR"/>
    <s v="BOULEVARD DE LA BOUVINERIE"/>
    <s v="49124 SAINT-BARTHELEMY D'ANJOU"/>
    <n v="0"/>
    <n v="7"/>
    <x v="1"/>
    <n v="4.18"/>
    <d v="1899-12-30T00:10:00"/>
    <x v="0"/>
  </r>
  <r>
    <n v="171497"/>
    <d v="2022-02-17T00:00:00"/>
    <s v="07:55"/>
    <s v="0"/>
    <d v="2022-02-17T00:00:00"/>
    <s v="07:55"/>
    <s v="0"/>
    <s v="SEMAE 01"/>
    <s v="40"/>
    <s v="40"/>
    <s v="SEMAE 01"/>
    <s v="0"/>
    <s v="6"/>
    <x v="0"/>
    <x v="0"/>
    <s v="AS-759-HW"/>
    <s v="SANS OBJET"/>
    <s v="ST LAMBERT DES LEVEES Bellevue"/>
    <n v="17780"/>
    <n v="13240"/>
    <n v="4540"/>
    <s v="X"/>
    <n v="2"/>
    <s v="CENTRE DE TRI CS"/>
    <s v="POLY-VALOR"/>
    <s v="BOULEVARD DE LA BOUVINERIE"/>
    <s v="49124 SAINT-BARTHELEMY D'ANJOU"/>
    <n v="0"/>
    <n v="7"/>
    <x v="1"/>
    <n v="4.54"/>
    <d v="1899-12-30T00:00:00"/>
    <x v="0"/>
  </r>
  <r>
    <n v="171500"/>
    <d v="2022-02-17T00:00:00"/>
    <s v="08:22"/>
    <s v="2/035056"/>
    <d v="2022-02-17T00:00:00"/>
    <s v="08:16"/>
    <s v="1/040090"/>
    <s v="ALM R157"/>
    <s v="01"/>
    <s v="20"/>
    <s v="ALM R157"/>
    <s v="0"/>
    <s v="0"/>
    <x v="2"/>
    <x v="14"/>
    <s v="ED-425-YE"/>
    <s v="SANS OBJET"/>
    <s v="SANS OBJET"/>
    <n v="14500"/>
    <n v="11900"/>
    <n v="2600"/>
    <s v="D"/>
    <n v="2"/>
    <s v="CENTRE DE TRI CS"/>
    <s v="POLY-VALOR"/>
    <s v="BOULEVARD DE LA BOUVINERIE"/>
    <s v="49124 SAINT-BARTHELEMY D'ANJOU"/>
    <n v="60050"/>
    <n v="7"/>
    <x v="1"/>
    <n v="2.6"/>
    <d v="1899-12-30T00:06:00"/>
    <x v="1"/>
  </r>
  <r>
    <n v="171502"/>
    <d v="2022-02-17T00:00:00"/>
    <s v="08:24"/>
    <s v="2/035058"/>
    <d v="2022-02-17T00:00:00"/>
    <s v="08:17"/>
    <s v="1/040091"/>
    <s v="ALM 144"/>
    <s v="01"/>
    <s v="20"/>
    <s v="ALM 144"/>
    <s v="0"/>
    <s v="0"/>
    <x v="2"/>
    <x v="14"/>
    <s v="CQ-468-YW"/>
    <s v="SANS OBJET"/>
    <s v="SANS OBJET"/>
    <n v="15120"/>
    <n v="11800"/>
    <n v="3320"/>
    <s v="D"/>
    <n v="2"/>
    <s v="CENTRE DE TRI CS"/>
    <s v="POLY-VALOR"/>
    <s v="BOULEVARD DE LA BOUVINERIE"/>
    <s v="49124 SAINT-BARTHELEMY D'ANJOU"/>
    <n v="89407"/>
    <n v="7"/>
    <x v="1"/>
    <n v="3.32"/>
    <d v="1899-12-30T00:07:00"/>
    <x v="1"/>
  </r>
  <r>
    <n v="171523"/>
    <d v="2022-02-17T00:00:00"/>
    <s v="10:34"/>
    <s v="1/040118"/>
    <d v="2022-02-17T00:00:00"/>
    <s v="08:29"/>
    <s v="2/035059"/>
    <s v="SEMAE 01"/>
    <s v="90"/>
    <s v="85"/>
    <s v="SEMAE 01"/>
    <s v="2"/>
    <s v="0"/>
    <x v="4"/>
    <x v="4"/>
    <s v="AS-759-HW"/>
    <s v="SAVED"/>
    <s v="SANS OBJET"/>
    <n v="37980"/>
    <n v="21500"/>
    <n v="16480"/>
    <s v="D"/>
    <n v="2"/>
    <s v="CENTRE DE TRI CS"/>
    <s v="POLY-VALOR"/>
    <s v="BOULEVARD DE LA BOUVINERIE"/>
    <s v="49124 SAINT-BARTHELEMY D'ANJOU"/>
    <n v="0"/>
    <n v="7"/>
    <x v="1"/>
    <n v="16.48"/>
    <d v="1899-12-30T02:05:00"/>
    <x v="2"/>
  </r>
  <r>
    <n v="171524"/>
    <d v="2022-02-17T00:00:00"/>
    <s v="10:34"/>
    <s v="2/035079"/>
    <d v="2022-02-17T00:00:00"/>
    <s v="08:31"/>
    <s v="1/040093"/>
    <s v="TSL 03"/>
    <s v="01"/>
    <s v="76"/>
    <s v="TSL 03"/>
    <s v="20"/>
    <s v="0"/>
    <x v="2"/>
    <x v="18"/>
    <s v="CQ 803 FS"/>
    <s v="F-DEV FOUESNANT (29)"/>
    <s v="SANS OBJET"/>
    <n v="16460"/>
    <n v="38200"/>
    <n v="21740"/>
    <s v="D"/>
    <n v="2"/>
    <s v="CENTRE DE TRI CS"/>
    <s v="POLY-VALOR"/>
    <s v="BOULEVARD DE LA BOUVINERIE"/>
    <s v="49124 SAINT-BARTHELEMY D'ANJOU"/>
    <n v="0"/>
    <n v="7"/>
    <x v="1"/>
    <n v="21.74"/>
    <d v="1899-12-30T02:03:00"/>
    <x v="2"/>
  </r>
  <r>
    <n v="171503"/>
    <d v="2022-02-17T00:00:00"/>
    <s v="08:48"/>
    <s v="2/035060"/>
    <d v="2022-02-17T00:00:00"/>
    <s v="08:41"/>
    <s v="1/040094"/>
    <s v="ALM R156"/>
    <s v="01"/>
    <s v="20"/>
    <s v="ALM R156"/>
    <s v="0"/>
    <s v="0"/>
    <x v="2"/>
    <x v="14"/>
    <s v="ED-559-YE"/>
    <s v="SANS OBJET"/>
    <s v="SANS OBJET"/>
    <n v="15680"/>
    <n v="11820"/>
    <n v="3860"/>
    <s v="D"/>
    <n v="2"/>
    <s v="CENTRE DE TRI CS"/>
    <s v="POLY-VALOR"/>
    <s v="BOULEVARD DE LA BOUVINERIE"/>
    <s v="49124 SAINT-BARTHELEMY D'ANJOU"/>
    <n v="60049"/>
    <n v="7"/>
    <x v="1"/>
    <n v="3.86"/>
    <d v="1899-12-30T00:07:00"/>
    <x v="1"/>
  </r>
  <r>
    <n v="171506"/>
    <d v="2022-02-17T00:00:00"/>
    <s v="09:09"/>
    <s v="2/035062"/>
    <d v="2022-02-17T00:00:00"/>
    <s v="09:02"/>
    <s v="1/040097"/>
    <s v="ALM R152"/>
    <s v="01"/>
    <s v="20"/>
    <s v="ALM R152"/>
    <s v="0"/>
    <s v="0"/>
    <x v="2"/>
    <x v="14"/>
    <s v="DX-469-PY"/>
    <s v="SANS OBJET"/>
    <s v="SANS OBJET"/>
    <n v="15620"/>
    <n v="11740"/>
    <n v="3880"/>
    <s v="D"/>
    <n v="2"/>
    <s v="CENTRE DE TRI CS"/>
    <s v="POLY-VALOR"/>
    <s v="BOULEVARD DE LA BOUVINERIE"/>
    <s v="49124 SAINT-BARTHELEMY D'ANJOU"/>
    <n v="89414"/>
    <n v="7"/>
    <x v="1"/>
    <n v="3.88"/>
    <d v="1899-12-30T00:07:00"/>
    <x v="1"/>
  </r>
  <r>
    <n v="171514"/>
    <d v="2022-02-17T00:00:00"/>
    <s v="10:13"/>
    <s v="2/035070"/>
    <d v="2022-02-17T00:00:00"/>
    <s v="09:19"/>
    <s v="1/040098"/>
    <s v="BT 37"/>
    <s v="75"/>
    <s v="98"/>
    <s v="BT 37"/>
    <s v="34"/>
    <s v="0"/>
    <x v="6"/>
    <x v="22"/>
    <s v="FC-245-XQ"/>
    <s v="CDT ARC-EN-CIEL (44)"/>
    <s v="SANS OBJET"/>
    <n v="17860"/>
    <n v="28540"/>
    <n v="10680"/>
    <s v="D"/>
    <n v="2"/>
    <s v="CENTRE DE TRI CS"/>
    <s v="POLY-VALOR"/>
    <s v="BOULEVARD DE LA BOUVINERIE"/>
    <s v="49124 SAINT-BARTHELEMY D'ANJOU"/>
    <n v="0"/>
    <n v="7"/>
    <x v="1"/>
    <n v="10.68"/>
    <d v="1899-12-30T00:54:00"/>
    <x v="2"/>
  </r>
  <r>
    <n v="171511"/>
    <d v="2022-02-17T00:00:00"/>
    <s v="09:39"/>
    <s v="2/035067"/>
    <d v="2022-02-17T00:00:00"/>
    <s v="09:33"/>
    <s v="1/040100"/>
    <s v="SUEZ JML020"/>
    <s v="01"/>
    <s v="21"/>
    <s v="SUEZJML020"/>
    <s v="0"/>
    <s v="0"/>
    <x v="2"/>
    <x v="3"/>
    <s v="EJ-894-PB"/>
    <s v="SANS OBJET"/>
    <s v="SANS OBJET"/>
    <n v="17300"/>
    <n v="14960"/>
    <n v="2340"/>
    <s v="D"/>
    <n v="2"/>
    <s v="CENTRE DE TRI CS"/>
    <s v="POLY-VALOR"/>
    <s v="BOULEVARD DE LA BOUVINERIE"/>
    <s v="49124 SAINT-BARTHELEMY D'ANJOU"/>
    <n v="83627"/>
    <n v="7"/>
    <x v="1"/>
    <n v="2.34"/>
    <d v="1899-12-30T00:06:00"/>
    <x v="1"/>
  </r>
  <r>
    <n v="171515"/>
    <d v="2022-02-17T00:00:00"/>
    <s v="10:17"/>
    <s v="2/035071"/>
    <d v="2022-02-17T00:00:00"/>
    <s v="09:53"/>
    <s v="1/040102"/>
    <s v="SEMAE 02"/>
    <s v="40"/>
    <s v="40"/>
    <s v="SEMAE 02"/>
    <s v="0"/>
    <s v="1"/>
    <x v="0"/>
    <x v="0"/>
    <s v="CH-700-RD"/>
    <s v="SANS OBJET"/>
    <s v="DOUE LA FONTAINE"/>
    <n v="24140"/>
    <n v="17940"/>
    <n v="6200"/>
    <s v="D"/>
    <n v="2"/>
    <s v="CENTRE DE TRI CS"/>
    <s v="POLY-VALOR"/>
    <s v="BOULEVARD DE LA BOUVINERIE"/>
    <s v="49124 SAINT-BARTHELEMY D'ANJOU"/>
    <n v="0"/>
    <n v="7"/>
    <x v="1"/>
    <n v="6.2"/>
    <d v="1899-12-30T00:24:00"/>
    <x v="0"/>
  </r>
  <r>
    <n v="171513"/>
    <d v="2022-02-17T00:00:00"/>
    <s v="10:04"/>
    <s v="2/035069"/>
    <d v="2022-02-17T00:00:00"/>
    <s v="09:54"/>
    <s v="1/040103"/>
    <s v="CC BV 06"/>
    <s v="35"/>
    <s v="35"/>
    <s v="CC BV 06"/>
    <s v="0"/>
    <s v="0"/>
    <x v="3"/>
    <x v="15"/>
    <s v="FL-015-TP"/>
    <s v="SANS OBJET"/>
    <s v="SANS OBJET"/>
    <n v="19440"/>
    <n v="14880"/>
    <n v="4560"/>
    <s v="D"/>
    <n v="2"/>
    <s v="CENTRE DE TRI CS"/>
    <s v="POLY-VALOR"/>
    <s v="BOULEVARD DE LA BOUVINERIE"/>
    <s v="49124 SAINT-BARTHELEMY D'ANJOU"/>
    <n v="0"/>
    <n v="7"/>
    <x v="1"/>
    <n v="4.5599999999999996"/>
    <d v="1899-12-30T00:10:00"/>
    <x v="1"/>
  </r>
  <r>
    <n v="171519"/>
    <d v="2022-02-17T00:00:00"/>
    <s v="10:27"/>
    <s v="2/035075"/>
    <d v="2022-02-17T00:00:00"/>
    <s v="10:10"/>
    <s v="1/040104"/>
    <s v="VP 3161 PAV ALM"/>
    <s v="01"/>
    <s v="22"/>
    <s v="VP 3161"/>
    <s v="0"/>
    <s v="0"/>
    <x v="2"/>
    <x v="2"/>
    <s v="AZ-825-SD"/>
    <s v="SANS OBJET"/>
    <s v="SANS OBJET"/>
    <n v="20700"/>
    <n v="18700"/>
    <n v="2000"/>
    <s v="D"/>
    <n v="2"/>
    <s v="CENTRE DE TRI CS"/>
    <s v="POLY-VALOR"/>
    <s v="BOULEVARD DE LA BOUVINERIE"/>
    <s v="49124 SAINT-BARTHELEMY D'ANJOU"/>
    <n v="83638"/>
    <n v="7"/>
    <x v="1"/>
    <n v="2"/>
    <d v="1899-12-30T00:17:00"/>
    <x v="1"/>
  </r>
  <r>
    <n v="171516"/>
    <d v="2022-02-17T00:00:00"/>
    <s v="10:22"/>
    <s v="2/035072"/>
    <d v="2022-02-17T00:00:00"/>
    <s v="10:16"/>
    <s v="1/040105"/>
    <s v="ALM 144"/>
    <s v="01"/>
    <s v="20"/>
    <s v="ALM 144"/>
    <s v="0"/>
    <s v="0"/>
    <x v="2"/>
    <x v="14"/>
    <s v="CQ-468-YW"/>
    <s v="SANS OBJET"/>
    <s v="SANS OBJET"/>
    <n v="12800"/>
    <n v="11780"/>
    <n v="1020"/>
    <s v="D"/>
    <n v="2"/>
    <s v="CENTRE DE TRI CS"/>
    <s v="POLY-VALOR"/>
    <s v="BOULEVARD DE LA BOUVINERIE"/>
    <s v="49124 SAINT-BARTHELEMY D'ANJOU"/>
    <n v="89407"/>
    <n v="7"/>
    <x v="1"/>
    <n v="1.02"/>
    <d v="1899-12-30T00:06:00"/>
    <x v="1"/>
  </r>
  <r>
    <n v="171520"/>
    <d v="2022-02-17T00:00:00"/>
    <s v="10:29"/>
    <s v="2/035076"/>
    <d v="2022-02-17T00:00:00"/>
    <s v="10:20"/>
    <s v="1/040109"/>
    <s v="ALM R157"/>
    <s v="01"/>
    <s v="20"/>
    <s v="ALM R157"/>
    <s v="0"/>
    <s v="0"/>
    <x v="2"/>
    <x v="14"/>
    <s v="ED-425-YE"/>
    <s v="SANS OBJET"/>
    <s v="SANS OBJET"/>
    <n v="12800"/>
    <n v="11880"/>
    <n v="920"/>
    <s v="D"/>
    <n v="2"/>
    <s v="CENTRE DE TRI CS"/>
    <s v="POLY-VALOR"/>
    <s v="BOULEVARD DE LA BOUVINERIE"/>
    <s v="49124 SAINT-BARTHELEMY D'ANJOU"/>
    <n v="60050"/>
    <n v="7"/>
    <x v="1"/>
    <n v="0.92"/>
    <d v="1899-12-30T00:09:00"/>
    <x v="1"/>
  </r>
  <r>
    <n v="171522"/>
    <d v="2022-02-17T00:00:00"/>
    <s v="10:33"/>
    <s v="2/035078"/>
    <d v="2022-02-17T00:00:00"/>
    <s v="10:24"/>
    <s v="1/040114"/>
    <s v="CC BV 04"/>
    <s v="35"/>
    <s v="35"/>
    <s v="CC BV 04"/>
    <s v="0"/>
    <s v="0"/>
    <x v="3"/>
    <x v="15"/>
    <s v="DF-439-SC"/>
    <s v="SANS OBJET"/>
    <s v="SANS OBJET"/>
    <n v="14600"/>
    <n v="12660"/>
    <n v="1940"/>
    <s v="D"/>
    <n v="2"/>
    <s v="CENTRE DE TRI CS"/>
    <s v="POLY-VALOR"/>
    <s v="BOULEVARD DE LA BOUVINERIE"/>
    <s v="49124 SAINT-BARTHELEMY D'ANJOU"/>
    <n v="0"/>
    <n v="7"/>
    <x v="1"/>
    <n v="1.94"/>
    <d v="1899-12-30T00:09:00"/>
    <x v="1"/>
  </r>
  <r>
    <n v="171525"/>
    <d v="2022-02-17T00:00:00"/>
    <s v="10:35"/>
    <s v="2/035080"/>
    <d v="2022-02-17T00:00:00"/>
    <s v="10:27"/>
    <s v="1/040115"/>
    <s v="ALM R152"/>
    <s v="01"/>
    <s v="20"/>
    <s v="ALM R152"/>
    <s v="0"/>
    <s v="0"/>
    <x v="2"/>
    <x v="14"/>
    <s v="DX-469-PY"/>
    <s v="SANS OBJET"/>
    <s v="SANS OBJET"/>
    <n v="12400"/>
    <n v="11740"/>
    <n v="660"/>
    <s v="D"/>
    <n v="2"/>
    <s v="CENTRE DE TRI CS"/>
    <s v="POLY-VALOR"/>
    <s v="BOULEVARD DE LA BOUVINERIE"/>
    <s v="49124 SAINT-BARTHELEMY D'ANJOU"/>
    <n v="89414"/>
    <n v="7"/>
    <x v="1"/>
    <n v="0.66"/>
    <d v="1899-12-30T00:08:00"/>
    <x v="1"/>
  </r>
  <r>
    <n v="171528"/>
    <d v="2022-02-17T00:00:00"/>
    <s v="10:41"/>
    <s v="2/035083"/>
    <d v="2022-02-17T00:00:00"/>
    <s v="10:33"/>
    <s v="1/040117"/>
    <s v="ALM R165"/>
    <s v="01"/>
    <s v="20"/>
    <s v="ALM R165"/>
    <s v="0"/>
    <s v="0"/>
    <x v="2"/>
    <x v="14"/>
    <s v="EJ-046-YY"/>
    <s v="SANS OBJET"/>
    <s v="SANS OBJET"/>
    <n v="19120"/>
    <n v="14760"/>
    <n v="4360"/>
    <s v="D"/>
    <n v="2"/>
    <s v="CENTRE DE TRI CS"/>
    <s v="POLY-VALOR"/>
    <s v="BOULEVARD DE LA BOUVINERIE"/>
    <s v="49124 SAINT-BARTHELEMY D'ANJOU"/>
    <n v="83223"/>
    <n v="7"/>
    <x v="1"/>
    <n v="4.3600000000000003"/>
    <d v="1899-12-30T00:08:00"/>
    <x v="1"/>
  </r>
  <r>
    <n v="171545"/>
    <d v="2022-02-17T00:00:00"/>
    <s v="11:38"/>
    <s v="2/035101"/>
    <d v="2022-02-17T00:00:00"/>
    <s v="10:39"/>
    <s v="1/040120"/>
    <s v="MAUFFREY25"/>
    <s v="75"/>
    <s v="98"/>
    <s v="MAUFFREY25"/>
    <s v="56"/>
    <s v="0"/>
    <x v="6"/>
    <x v="22"/>
    <s v="DH 318 ZF"/>
    <s v="CDT LE MANS (72)"/>
    <s v="SANS OBJET"/>
    <n v="16400"/>
    <n v="27060"/>
    <n v="10660"/>
    <s v="D"/>
    <n v="2"/>
    <s v="CENTRE DE TRI CS"/>
    <s v="POLY-VALOR"/>
    <s v="BOULEVARD DE LA BOUVINERIE"/>
    <s v="49124 SAINT-BARTHELEMY D'ANJOU"/>
    <n v="0"/>
    <n v="7"/>
    <x v="1"/>
    <n v="10.66"/>
    <d v="1899-12-30T00:59:00"/>
    <x v="2"/>
  </r>
  <r>
    <n v="171531"/>
    <d v="2022-02-17T00:00:00"/>
    <s v="10:46"/>
    <s v="2/035086"/>
    <d v="2022-02-17T00:00:00"/>
    <s v="10:40"/>
    <s v="1/040121"/>
    <s v="ALM 143"/>
    <s v="01"/>
    <s v="20"/>
    <s v="ALM 143"/>
    <s v="0"/>
    <s v="0"/>
    <x v="2"/>
    <x v="14"/>
    <s v="CN-741-YE"/>
    <s v="SANS OBJET"/>
    <s v="SANS OBJET"/>
    <n v="13440"/>
    <n v="10880"/>
    <n v="2560"/>
    <s v="D"/>
    <n v="2"/>
    <s v="CENTRE DE TRI CS"/>
    <s v="POLY-VALOR"/>
    <s v="BOULEVARD DE LA BOUVINERIE"/>
    <s v="49124 SAINT-BARTHELEMY D'ANJOU"/>
    <n v="60061"/>
    <n v="7"/>
    <x v="1"/>
    <n v="2.56"/>
    <d v="1899-12-30T00:06:00"/>
    <x v="1"/>
  </r>
  <r>
    <n v="171533"/>
    <d v="2022-02-17T00:00:00"/>
    <s v="10:51"/>
    <s v="2/035088"/>
    <d v="2022-02-17T00:00:00"/>
    <s v="10:44"/>
    <s v="1/040122"/>
    <s v="ALM R156"/>
    <s v="01"/>
    <s v="20"/>
    <s v="ALM R156"/>
    <s v="0"/>
    <s v="0"/>
    <x v="2"/>
    <x v="14"/>
    <s v="ED-559-YE"/>
    <s v="SANS OBJET"/>
    <s v="SANS OBJET"/>
    <n v="12920"/>
    <n v="11800"/>
    <n v="1120"/>
    <s v="D"/>
    <n v="2"/>
    <s v="CENTRE DE TRI CS"/>
    <s v="POLY-VALOR"/>
    <s v="BOULEVARD DE LA BOUVINERIE"/>
    <s v="49124 SAINT-BARTHELEMY D'ANJOU"/>
    <n v="60049"/>
    <n v="7"/>
    <x v="1"/>
    <n v="1.1200000000000001"/>
    <d v="1899-12-30T00:07:00"/>
    <x v="1"/>
  </r>
  <r>
    <n v="171534"/>
    <d v="2022-02-17T00:00:00"/>
    <s v="10:59"/>
    <s v="2/035089"/>
    <d v="2022-02-17T00:00:00"/>
    <s v="10:48"/>
    <s v="1/040123"/>
    <s v="SUEZ JM0027"/>
    <s v="01"/>
    <s v="21"/>
    <s v="SUEZJM0027"/>
    <s v="0"/>
    <s v="0"/>
    <x v="2"/>
    <x v="3"/>
    <s v="BF-553-XA"/>
    <s v="SANS OBJET"/>
    <s v="SANS OBJET"/>
    <n v="16240"/>
    <n v="12880"/>
    <n v="3360"/>
    <s v="D"/>
    <n v="2"/>
    <s v="CENTRE DE TRI CS"/>
    <s v="POLY-VALOR"/>
    <s v="BOULEVARD DE LA BOUVINERIE"/>
    <s v="49124 SAINT-BARTHELEMY D'ANJOU"/>
    <n v="64488"/>
    <n v="7"/>
    <x v="1"/>
    <n v="3.36"/>
    <d v="1899-12-30T00:11:00"/>
    <x v="1"/>
  </r>
  <r>
    <n v="171540"/>
    <d v="2022-02-17T00:00:00"/>
    <s v="11:18"/>
    <s v="2/035096"/>
    <d v="2022-02-17T00:00:00"/>
    <s v="11:08"/>
    <s v="1/040126"/>
    <s v="CC BV 07"/>
    <s v="35"/>
    <s v="35"/>
    <s v="CC BV 07"/>
    <s v="0"/>
    <s v="0"/>
    <x v="3"/>
    <x v="15"/>
    <s v="FL-963-TN"/>
    <s v="SANS OBJET"/>
    <s v="SANS OBJET"/>
    <n v="19020"/>
    <n v="14860"/>
    <n v="4160"/>
    <s v="D"/>
    <n v="2"/>
    <s v="CENTRE DE TRI CS"/>
    <s v="POLY-VALOR"/>
    <s v="BOULEVARD DE LA BOUVINERIE"/>
    <s v="49124 SAINT-BARTHELEMY D'ANJOU"/>
    <n v="0"/>
    <n v="7"/>
    <x v="1"/>
    <n v="4.16"/>
    <d v="1899-12-30T00:10:00"/>
    <x v="1"/>
  </r>
  <r>
    <n v="171538"/>
    <d v="2022-02-17T00:00:00"/>
    <s v="11:14"/>
    <s v="2/035094"/>
    <d v="2022-02-17T00:00:00"/>
    <s v="11:09"/>
    <s v="1/040127"/>
    <s v="SUEZ JML020"/>
    <s v="01"/>
    <s v="21"/>
    <s v="SUEZJML020"/>
    <s v="0"/>
    <s v="0"/>
    <x v="2"/>
    <x v="3"/>
    <s v="EJ-894-PB"/>
    <s v="SANS OBJET"/>
    <s v="SANS OBJET"/>
    <n v="16180"/>
    <n v="14920"/>
    <n v="1260"/>
    <s v="D"/>
    <n v="2"/>
    <s v="CENTRE DE TRI CS"/>
    <s v="POLY-VALOR"/>
    <s v="BOULEVARD DE LA BOUVINERIE"/>
    <s v="49124 SAINT-BARTHELEMY D'ANJOU"/>
    <n v="83627"/>
    <n v="7"/>
    <x v="1"/>
    <n v="1.26"/>
    <d v="1899-12-30T00:05:00"/>
    <x v="1"/>
  </r>
  <r>
    <n v="171559"/>
    <d v="2022-02-17T00:00:00"/>
    <s v="14:22"/>
    <s v="1/040149"/>
    <d v="2022-02-17T00:00:00"/>
    <s v="11:11"/>
    <s v="2/035093"/>
    <s v="SEMAE 01"/>
    <s v="90"/>
    <s v="85"/>
    <s v="SEMAE 01"/>
    <s v="2"/>
    <s v="0"/>
    <x v="4"/>
    <x v="4"/>
    <s v="AS-759-HW"/>
    <s v="SAVED"/>
    <s v="SANS OBJET"/>
    <n v="36700"/>
    <n v="22220"/>
    <n v="14480"/>
    <s v="D"/>
    <n v="2"/>
    <s v="CENTRE DE TRI CS"/>
    <s v="POLY-VALOR"/>
    <s v="BOULEVARD DE LA BOUVINERIE"/>
    <s v="49124 SAINT-BARTHELEMY D'ANJOU"/>
    <n v="0"/>
    <n v="7"/>
    <x v="1"/>
    <n v="14.48"/>
    <d v="1899-12-30T03:11:00"/>
    <x v="2"/>
  </r>
  <r>
    <n v="171542"/>
    <d v="2022-02-17T00:00:00"/>
    <s v="11:24"/>
    <s v="2/035098"/>
    <d v="2022-02-17T00:00:00"/>
    <s v="11:12"/>
    <s v="1/040130"/>
    <s v="AT METIER"/>
    <s v="01"/>
    <s v="20"/>
    <s v="AT METIER"/>
    <s v="0"/>
    <s v="0"/>
    <x v="2"/>
    <x v="14"/>
    <s v="EL-091-LA"/>
    <s v="SANS OBJET"/>
    <s v="SANS OBJET"/>
    <n v="2940"/>
    <n v="2760"/>
    <n v="180"/>
    <s v="D"/>
    <n v="2"/>
    <s v="CENTRE DE TRI CS"/>
    <s v="POLY-VALOR"/>
    <s v="BOULEVARD DE LA BOUVINERIE"/>
    <s v="49124 SAINT-BARTHELEMY D'ANJOU"/>
    <n v="64489"/>
    <n v="7"/>
    <x v="1"/>
    <n v="0.18"/>
    <d v="1899-12-30T00:12:00"/>
    <x v="1"/>
  </r>
  <r>
    <n v="171544"/>
    <d v="2022-02-17T00:00:00"/>
    <s v="11:34"/>
    <s v="2/035100"/>
    <d v="2022-02-17T00:00:00"/>
    <s v="11:15"/>
    <s v="1/040131"/>
    <s v="VP19007 PAV ALM"/>
    <s v="01"/>
    <s v="22"/>
    <s v="VP 19007"/>
    <s v="0"/>
    <s v="0"/>
    <x v="2"/>
    <x v="2"/>
    <s v="EJ-252-BY"/>
    <s v="SANS OBJET"/>
    <s v="SANS OBJET"/>
    <n v="19560"/>
    <n v="17060"/>
    <n v="2500"/>
    <s v="D"/>
    <n v="2"/>
    <s v="CENTRE DE TRI CS"/>
    <s v="POLY-VALOR"/>
    <s v="BOULEVARD DE LA BOUVINERIE"/>
    <s v="49124 SAINT-BARTHELEMY D'ANJOU"/>
    <n v="70062"/>
    <n v="7"/>
    <x v="1"/>
    <n v="2.5"/>
    <d v="1899-12-30T00:19:00"/>
    <x v="1"/>
  </r>
  <r>
    <n v="171549"/>
    <d v="2022-02-17T00:00:00"/>
    <s v="11:45"/>
    <s v="2/035105"/>
    <d v="2022-02-17T00:00:00"/>
    <s v="11:23"/>
    <s v="1/040132"/>
    <s v="VP 4159 PAV ALM"/>
    <s v="01"/>
    <s v="22"/>
    <s v="VP 4159"/>
    <s v="0"/>
    <s v="0"/>
    <x v="2"/>
    <x v="2"/>
    <s v="DZ-919-CF"/>
    <s v="SANS OBJET"/>
    <s v="SANS OBJET"/>
    <n v="20000"/>
    <n v="17760"/>
    <n v="2240"/>
    <s v="D"/>
    <n v="2"/>
    <s v="CENTRE DE TRI CS"/>
    <s v="POLY-VALOR"/>
    <s v="BOULEVARD DE LA BOUVINERIE"/>
    <s v="49124 SAINT-BARTHELEMY D'ANJOU"/>
    <n v="79268"/>
    <n v="7"/>
    <x v="1"/>
    <n v="2.2400000000000002"/>
    <d v="1899-12-30T00:22:00"/>
    <x v="1"/>
  </r>
  <r>
    <n v="171546"/>
    <d v="2022-02-17T00:00:00"/>
    <s v="11:41"/>
    <s v="2/035102"/>
    <d v="2022-02-17T00:00:00"/>
    <s v="11:30"/>
    <s v="1/040134"/>
    <s v="SUEZ NMP520"/>
    <s v="01"/>
    <s v="21"/>
    <s v="SUEZNMP520"/>
    <s v="0"/>
    <s v="0"/>
    <x v="2"/>
    <x v="3"/>
    <s v="CX-610-YK"/>
    <s v="SANS OBJET"/>
    <s v="SANS OBJET"/>
    <n v="13200"/>
    <n v="11780"/>
    <n v="1420"/>
    <s v="D"/>
    <n v="2"/>
    <s v="CENTRE DE TRI CS"/>
    <s v="POLY-VALOR"/>
    <s v="BOULEVARD DE LA BOUVINERIE"/>
    <s v="49124 SAINT-BARTHELEMY D'ANJOU"/>
    <n v="83621"/>
    <n v="7"/>
    <x v="1"/>
    <n v="1.42"/>
    <d v="1899-12-30T00:11:00"/>
    <x v="1"/>
  </r>
  <r>
    <n v="171550"/>
    <d v="2022-02-17T00:00:00"/>
    <s v="12:12"/>
    <s v="2/035106"/>
    <d v="2022-02-17T00:00:00"/>
    <s v="11:44"/>
    <s v="1/040137"/>
    <s v="VP 3769 PAV ALM"/>
    <s v="01"/>
    <s v="22"/>
    <s v="VP 3769"/>
    <s v="0"/>
    <s v="0"/>
    <x v="2"/>
    <x v="2"/>
    <s v="FC-210-YQ"/>
    <s v="SANS OBJET"/>
    <s v="SANS OBJET"/>
    <n v="22220"/>
    <n v="17260"/>
    <n v="4960"/>
    <s v="D"/>
    <n v="2"/>
    <s v="CENTRE DE TRI CS"/>
    <s v="POLY-VALOR"/>
    <s v="BOULEVARD DE LA BOUVINERIE"/>
    <s v="49124 SAINT-BARTHELEMY D'ANJOU"/>
    <n v="95031"/>
    <n v="7"/>
    <x v="1"/>
    <n v="4.96"/>
    <d v="1899-12-30T00:28:00"/>
    <x v="1"/>
  </r>
  <r>
    <n v="171551"/>
    <d v="2022-02-17T00:00:00"/>
    <s v="12:16"/>
    <s v="2/035107"/>
    <d v="2022-02-17T00:00:00"/>
    <s v="11:50"/>
    <s v="1/040139"/>
    <s v="SEMAE 05"/>
    <s v="40"/>
    <s v="40"/>
    <s v="SEMAE 05"/>
    <s v="0"/>
    <s v="6"/>
    <x v="0"/>
    <x v="0"/>
    <s v="EK-656-JS"/>
    <s v="SANS OBJET"/>
    <s v="ST LAMBERT DES LEVEES Bellevue"/>
    <n v="30760"/>
    <n v="18460"/>
    <n v="12300"/>
    <s v="D"/>
    <n v="2"/>
    <s v="CENTRE DE TRI CS"/>
    <s v="POLY-VALOR"/>
    <s v="BOULEVARD DE LA BOUVINERIE"/>
    <s v="49124 SAINT-BARTHELEMY D'ANJOU"/>
    <n v="0"/>
    <n v="7"/>
    <x v="1"/>
    <n v="12.3"/>
    <d v="1899-12-30T00:26:00"/>
    <x v="0"/>
  </r>
  <r>
    <n v="171554"/>
    <d v="2022-02-17T00:00:00"/>
    <s v="12:50"/>
    <s v="2/035110"/>
    <d v="2022-02-17T00:00:00"/>
    <s v="12:09"/>
    <s v="1/040140"/>
    <s v="BT 20"/>
    <s v="75"/>
    <s v="98"/>
    <s v="BT 20"/>
    <s v="56"/>
    <s v="0"/>
    <x v="6"/>
    <x v="22"/>
    <s v="ES-221-XH"/>
    <s v="CDT LE MANS (72)"/>
    <s v="SANS OBJET"/>
    <n v="18200"/>
    <n v="28200"/>
    <n v="10000"/>
    <s v="D"/>
    <n v="2"/>
    <s v="CENTRE DE TRI CS"/>
    <s v="POLY-VALOR"/>
    <s v="BOULEVARD DE LA BOUVINERIE"/>
    <s v="49124 SAINT-BARTHELEMY D'ANJOU"/>
    <n v="0"/>
    <n v="7"/>
    <x v="1"/>
    <n v="10"/>
    <d v="1899-12-30T00:41:00"/>
    <x v="2"/>
  </r>
  <r>
    <n v="171557"/>
    <d v="2022-02-17T00:00:00"/>
    <s v="13:35"/>
    <s v="2/035113"/>
    <d v="2022-02-17T00:00:00"/>
    <s v="13:23"/>
    <s v="1/040144"/>
    <s v="CC BV 08"/>
    <s v="35"/>
    <s v="35"/>
    <s v="CC BV 08"/>
    <s v="0"/>
    <s v="0"/>
    <x v="3"/>
    <x v="15"/>
    <s v="FS-047-FH"/>
    <s v="SANS OBJET"/>
    <s v="SANS OBJET"/>
    <n v="18600"/>
    <n v="14140"/>
    <n v="4460"/>
    <s v="D"/>
    <n v="2"/>
    <s v="CENTRE DE TRI CS"/>
    <s v="POLY-VALOR"/>
    <s v="BOULEVARD DE LA BOUVINERIE"/>
    <s v="49124 SAINT-BARTHELEMY D'ANJOU"/>
    <n v="0"/>
    <n v="7"/>
    <x v="1"/>
    <n v="4.46"/>
    <d v="1899-12-30T00:12:00"/>
    <x v="1"/>
  </r>
  <r>
    <n v="171558"/>
    <d v="2022-02-17T00:00:00"/>
    <s v="13:48"/>
    <s v="2/035114"/>
    <d v="2022-02-17T00:00:00"/>
    <s v="13:39"/>
    <s v="1/040145"/>
    <s v="CC BV 03"/>
    <s v="35"/>
    <s v="35"/>
    <s v="CC BV 03"/>
    <s v="0"/>
    <s v="0"/>
    <x v="3"/>
    <x v="15"/>
    <s v="CG-284-KA"/>
    <s v="SANS OBJET"/>
    <s v="SANS OBJET"/>
    <n v="20280"/>
    <n v="14460"/>
    <n v="5820"/>
    <s v="D"/>
    <n v="2"/>
    <s v="CENTRE DE TRI CS"/>
    <s v="POLY-VALOR"/>
    <s v="BOULEVARD DE LA BOUVINERIE"/>
    <s v="49124 SAINT-BARTHELEMY D'ANJOU"/>
    <n v="0"/>
    <n v="7"/>
    <x v="1"/>
    <n v="5.82"/>
    <d v="1899-12-30T00:09:00"/>
    <x v="1"/>
  </r>
  <r>
    <n v="171563"/>
    <d v="2022-02-17T00:00:00"/>
    <s v="14:55"/>
    <s v="2/035118"/>
    <d v="2022-02-17T00:00:00"/>
    <s v="13:44"/>
    <s v="1/040146"/>
    <s v="HENRIOT"/>
    <s v="01"/>
    <s v="72"/>
    <s v="HENRIOT"/>
    <s v="6"/>
    <s v="0"/>
    <x v="2"/>
    <x v="13"/>
    <s v="GC 628 JB"/>
    <s v="CARTONS SMURFIT SAILLAT (87-F)"/>
    <s v="SANS OBJET"/>
    <n v="15460"/>
    <n v="43600"/>
    <n v="28140"/>
    <s v="D"/>
    <n v="2"/>
    <s v="CENTRE DE TRI CS"/>
    <s v="POLY-VALOR"/>
    <s v="BOULEVARD DE LA BOUVINERIE"/>
    <s v="49124 SAINT-BARTHELEMY D'ANJOU"/>
    <n v="0"/>
    <n v="7"/>
    <x v="1"/>
    <n v="28.14"/>
    <d v="1899-12-30T01:11:00"/>
    <x v="2"/>
  </r>
  <r>
    <n v="171564"/>
    <d v="2022-02-17T00:00:00"/>
    <s v="15:08"/>
    <s v="2/035119"/>
    <d v="2022-02-17T00:00:00"/>
    <s v="14:52"/>
    <s v="1/040151"/>
    <s v="VP 3161 PAV ALM"/>
    <s v="01"/>
    <s v="22"/>
    <s v="VP 3161"/>
    <s v="0"/>
    <s v="0"/>
    <x v="2"/>
    <x v="2"/>
    <s v="AZ-825-SD"/>
    <s v="SANS OBJET"/>
    <s v="SANS OBJET"/>
    <n v="20320"/>
    <n v="18680"/>
    <n v="1640"/>
    <s v="D"/>
    <n v="2"/>
    <s v="CENTRE DE TRI CS"/>
    <s v="POLY-VALOR"/>
    <s v="BOULEVARD DE LA BOUVINERIE"/>
    <s v="49124 SAINT-BARTHELEMY D'ANJOU"/>
    <n v="83638"/>
    <n v="7"/>
    <x v="1"/>
    <n v="1.64"/>
    <d v="1899-12-30T00:16:00"/>
    <x v="1"/>
  </r>
  <r>
    <n v="171566"/>
    <d v="2022-02-17T00:00:00"/>
    <s v="15:28"/>
    <s v="2/035121"/>
    <d v="2022-02-17T00:00:00"/>
    <s v="14:55"/>
    <s v="1/040152"/>
    <s v="SEMAE 2"/>
    <s v="90"/>
    <s v="91"/>
    <s v="SEMAE 02"/>
    <s v="0"/>
    <s v="4"/>
    <x v="4"/>
    <x v="9"/>
    <s v="CH-700-RD"/>
    <s v="SANS OBJET"/>
    <s v="TIERCE"/>
    <n v="25280"/>
    <n v="17880"/>
    <n v="7400"/>
    <s v="D"/>
    <n v="2"/>
    <s v="CENTRE DE TRI CS"/>
    <s v="POLY-VALOR"/>
    <s v="BOULEVARD DE LA BOUVINERIE"/>
    <s v="49124 SAINT-BARTHELEMY D'ANJOU"/>
    <n v="0"/>
    <n v="7"/>
    <x v="1"/>
    <n v="7.4"/>
    <d v="1899-12-30T00:33:00"/>
    <x v="1"/>
  </r>
  <r>
    <n v="171565"/>
    <d v="2022-02-17T00:00:00"/>
    <s v="15:26"/>
    <s v="2/035120"/>
    <d v="2022-02-17T00:00:00"/>
    <s v="15:16"/>
    <s v="1/040153"/>
    <s v="VP19007 PAV ALM"/>
    <s v="01"/>
    <s v="22"/>
    <s v="VP 19007"/>
    <s v="0"/>
    <s v="0"/>
    <x v="2"/>
    <x v="2"/>
    <s v="EJ-252-BY"/>
    <s v="SANS OBJET"/>
    <s v="SANS OBJET"/>
    <n v="18240"/>
    <n v="17040"/>
    <n v="1200"/>
    <s v="D"/>
    <n v="2"/>
    <s v="CENTRE DE TRI CS"/>
    <s v="POLY-VALOR"/>
    <s v="BOULEVARD DE LA BOUVINERIE"/>
    <s v="49124 SAINT-BARTHELEMY D'ANJOU"/>
    <n v="70062"/>
    <n v="7"/>
    <x v="1"/>
    <n v="1.2"/>
    <d v="1899-12-30T00:10:00"/>
    <x v="1"/>
  </r>
  <r>
    <n v="171569"/>
    <d v="2022-02-17T00:00:00"/>
    <s v="16:17"/>
    <s v="2/035124"/>
    <d v="2022-02-17T00:00:00"/>
    <s v="15:55"/>
    <s v="1/040156"/>
    <s v="VP 4159 PAV ALM"/>
    <s v="01"/>
    <s v="22"/>
    <s v="VP 4159"/>
    <s v="0"/>
    <s v="0"/>
    <x v="2"/>
    <x v="2"/>
    <s v="DZ-919-CF"/>
    <s v="SANS OBJET"/>
    <s v="SANS OBJET"/>
    <n v="19000"/>
    <n v="17680"/>
    <n v="1320"/>
    <s v="D"/>
    <n v="2"/>
    <s v="CENTRE DE TRI CS"/>
    <s v="POLY-VALOR"/>
    <s v="BOULEVARD DE LA BOUVINERIE"/>
    <s v="49124 SAINT-BARTHELEMY D'ANJOU"/>
    <n v="79268"/>
    <n v="7"/>
    <x v="1"/>
    <n v="1.32"/>
    <d v="1899-12-30T00:22:00"/>
    <x v="1"/>
  </r>
  <r>
    <n v="171574"/>
    <d v="2022-02-17T00:00:00"/>
    <s v="16:57"/>
    <s v="2/035129"/>
    <d v="2022-02-17T00:00:00"/>
    <s v="16:07"/>
    <s v="1/040157"/>
    <s v="GEODIS 5"/>
    <s v="01"/>
    <s v="72"/>
    <s v="GEODIS 05"/>
    <s v="6"/>
    <s v="0"/>
    <x v="2"/>
    <x v="13"/>
    <s v="DZ 736 WE"/>
    <s v="CARTONS SMURFIT SAILLAT (87-F)"/>
    <s v="SANS OBJET"/>
    <n v="15280"/>
    <n v="41980"/>
    <n v="26700"/>
    <s v="D"/>
    <n v="2"/>
    <s v="CENTRE DE TRI CS"/>
    <s v="POLY-VALOR"/>
    <s v="BOULEVARD DE LA BOUVINERIE"/>
    <s v="49124 SAINT-BARTHELEMY D'ANJOU"/>
    <n v="0"/>
    <n v="7"/>
    <x v="1"/>
    <n v="26.7"/>
    <d v="1899-12-30T00:50:00"/>
    <x v="2"/>
  </r>
  <r>
    <n v="171570"/>
    <d v="2022-02-17T00:00:00"/>
    <s v="16:30"/>
    <s v="2/035125"/>
    <d v="2022-02-17T00:00:00"/>
    <s v="16:19"/>
    <s v="1/040158"/>
    <s v="VP 3769 PAV ALM"/>
    <s v="01"/>
    <s v="22"/>
    <s v="VP 3769"/>
    <s v="0"/>
    <s v="0"/>
    <x v="2"/>
    <x v="2"/>
    <s v="FC-210-YQ"/>
    <s v="SANS OBJET"/>
    <s v="SANS OBJET"/>
    <n v="19060"/>
    <n v="17180"/>
    <n v="1880"/>
    <s v="D"/>
    <n v="2"/>
    <s v="CENTRE DE TRI CS"/>
    <s v="POLY-VALOR"/>
    <s v="BOULEVARD DE LA BOUVINERIE"/>
    <s v="49124 SAINT-BARTHELEMY D'ANJOU"/>
    <n v="95031"/>
    <n v="7"/>
    <x v="1"/>
    <n v="1.88"/>
    <d v="1899-12-30T00:11:00"/>
    <x v="1"/>
  </r>
  <r>
    <n v="171571"/>
    <d v="2022-02-17T00:00:00"/>
    <s v="16:34"/>
    <s v="2/035126"/>
    <d v="2022-02-17T00:00:00"/>
    <s v="16:23"/>
    <s v="1/040159"/>
    <s v="ALM R157"/>
    <s v="01"/>
    <s v="20"/>
    <s v="ALM R157"/>
    <s v="0"/>
    <s v="0"/>
    <x v="2"/>
    <x v="14"/>
    <s v="ED-425-YE"/>
    <s v="SANS OBJET"/>
    <s v="SANS OBJET"/>
    <n v="15240"/>
    <n v="11600"/>
    <n v="3640"/>
    <s v="D"/>
    <n v="2"/>
    <s v="CENTRE DE TRI CS"/>
    <s v="POLY-VALOR"/>
    <s v="BOULEVARD DE LA BOUVINERIE"/>
    <s v="49124 SAINT-BARTHELEMY D'ANJOU"/>
    <n v="60050"/>
    <n v="7"/>
    <x v="1"/>
    <n v="3.64"/>
    <d v="1899-12-30T00:11:00"/>
    <x v="1"/>
  </r>
  <r>
    <n v="171572"/>
    <d v="2022-02-17T00:00:00"/>
    <s v="16:36"/>
    <s v="2/035127"/>
    <d v="2022-02-17T00:00:00"/>
    <s v="16:23"/>
    <s v="1/040160"/>
    <s v="ALM R156"/>
    <s v="01"/>
    <s v="20"/>
    <s v="ALM R156"/>
    <s v="0"/>
    <s v="0"/>
    <x v="2"/>
    <x v="14"/>
    <s v="ED-559-YE"/>
    <s v="SANS OBJET"/>
    <s v="SANS OBJET"/>
    <n v="14820"/>
    <n v="11620"/>
    <n v="3200"/>
    <s v="D"/>
    <n v="2"/>
    <s v="CENTRE DE TRI CS"/>
    <s v="POLY-VALOR"/>
    <s v="BOULEVARD DE LA BOUVINERIE"/>
    <s v="49124 SAINT-BARTHELEMY D'ANJOU"/>
    <n v="60049"/>
    <n v="7"/>
    <x v="1"/>
    <n v="3.2"/>
    <d v="1899-12-30T00:13:00"/>
    <x v="1"/>
  </r>
  <r>
    <n v="171573"/>
    <d v="2022-02-17T00:00:00"/>
    <s v="16:39"/>
    <s v="2/035128"/>
    <d v="2022-02-17T00:00:00"/>
    <s v="16:28"/>
    <s v="1/040162"/>
    <s v="ALM R159"/>
    <s v="01"/>
    <s v="20"/>
    <s v="ALM R159"/>
    <s v="0"/>
    <s v="0"/>
    <x v="2"/>
    <x v="14"/>
    <s v="ER-567-BS"/>
    <s v="SANS OBJET"/>
    <s v="SANS OBJET"/>
    <n v="14880"/>
    <n v="11560"/>
    <n v="3320"/>
    <s v="D"/>
    <n v="2"/>
    <s v="CENTRE DE TRI CS"/>
    <s v="POLY-VALOR"/>
    <s v="BOULEVARD DE LA BOUVINERIE"/>
    <s v="49124 SAINT-BARTHELEMY D'ANJOU"/>
    <n v="60052"/>
    <n v="7"/>
    <x v="1"/>
    <n v="3.32"/>
    <d v="1899-12-30T00:11:00"/>
    <x v="1"/>
  </r>
  <r>
    <n v="171583"/>
    <d v="2022-02-17T00:00:00"/>
    <s v="17:50"/>
    <s v="2/035138"/>
    <d v="2022-02-17T00:00:00"/>
    <s v="16:54"/>
    <s v="1/040165"/>
    <s v="MAUFFREY 25"/>
    <s v="75"/>
    <s v="98"/>
    <s v="MAUFFREY25"/>
    <s v="56"/>
    <s v="0"/>
    <x v="6"/>
    <x v="22"/>
    <s v="DH 318 ZF"/>
    <s v="CDT LE MANS (72)"/>
    <s v="SANS OBJET"/>
    <n v="16500"/>
    <n v="25740"/>
    <n v="9240"/>
    <s v="D"/>
    <n v="2"/>
    <s v="CENTRE DE TRI CS"/>
    <s v="POLY-VALOR"/>
    <s v="BOULEVARD DE LA BOUVINERIE"/>
    <s v="49124 SAINT-BARTHELEMY D'ANJOU"/>
    <n v="0"/>
    <n v="7"/>
    <x v="1"/>
    <n v="9.24"/>
    <d v="1899-12-30T00:56:00"/>
    <x v="2"/>
  </r>
  <r>
    <n v="171579"/>
    <d v="2022-02-17T00:00:00"/>
    <s v="17:36"/>
    <s v="2/035134"/>
    <d v="2022-02-17T00:00:00"/>
    <s v="17:28"/>
    <s v="1/040169"/>
    <s v="ALM R160"/>
    <s v="01"/>
    <s v="20"/>
    <s v="ALM R160"/>
    <s v="0"/>
    <s v="0"/>
    <x v="2"/>
    <x v="14"/>
    <s v="EJ-729-BH"/>
    <s v="SANS OBJET"/>
    <s v="SANS OBJET"/>
    <n v="17580"/>
    <n v="14620"/>
    <n v="2960"/>
    <s v="D"/>
    <n v="2"/>
    <s v="CENTRE DE TRI CS"/>
    <s v="POLY-VALOR"/>
    <s v="BOULEVARD DE LA BOUVINERIE"/>
    <s v="49124 SAINT-BARTHELEMY D'ANJOU"/>
    <n v="60053"/>
    <n v="7"/>
    <x v="1"/>
    <n v="2.96"/>
    <d v="1899-12-30T00:08:00"/>
    <x v="1"/>
  </r>
  <r>
    <n v="171580"/>
    <d v="2022-02-17T00:00:00"/>
    <s v="17:43"/>
    <s v="2/035135"/>
    <d v="2022-02-17T00:00:00"/>
    <s v="17:28"/>
    <s v="1/040170"/>
    <s v="ALM R175"/>
    <s v="01"/>
    <s v="20"/>
    <s v="ALM R176"/>
    <s v="0"/>
    <s v="0"/>
    <x v="2"/>
    <x v="14"/>
    <s v="GD-752-TK"/>
    <s v="SANS OBJET"/>
    <s v="SANS OBJET"/>
    <n v="17400"/>
    <n v="15020"/>
    <n v="2380"/>
    <s v="D"/>
    <n v="2"/>
    <s v="CENTRE DE TRI CS"/>
    <s v="POLY-VALOR"/>
    <s v="BOULEVARD DE LA BOUVINERIE"/>
    <s v="49124 SAINT-BARTHELEMY D'ANJOU"/>
    <n v="80133"/>
    <n v="7"/>
    <x v="1"/>
    <n v="2.38"/>
    <d v="1899-12-30T00:15:00"/>
    <x v="1"/>
  </r>
  <r>
    <n v="171581"/>
    <d v="2022-02-17T00:00:00"/>
    <s v="17:44"/>
    <s v="2/035136"/>
    <d v="2022-02-17T00:00:00"/>
    <s v="17:29"/>
    <s v="1/040171"/>
    <s v="ALM R162"/>
    <s v="01"/>
    <s v="20"/>
    <s v="ALM R162"/>
    <s v="0"/>
    <s v="0"/>
    <x v="2"/>
    <x v="14"/>
    <s v="EN-890-FL"/>
    <s v="SANS OBJET"/>
    <s v="SANS OBJET"/>
    <n v="16540"/>
    <n v="14620"/>
    <n v="1920"/>
    <s v="D"/>
    <n v="2"/>
    <s v="CENTRE DE TRI CS"/>
    <s v="POLY-VALOR"/>
    <s v="BOULEVARD DE LA BOUVINERIE"/>
    <s v="49124 SAINT-BARTHELEMY D'ANJOU"/>
    <n v="60055"/>
    <n v="7"/>
    <x v="1"/>
    <n v="1.92"/>
    <d v="1899-12-30T00:15:00"/>
    <x v="1"/>
  </r>
  <r>
    <n v="171586"/>
    <d v="2022-02-17T00:00:00"/>
    <s v="18:18"/>
    <s v="2/035141"/>
    <d v="2022-02-17T00:00:00"/>
    <s v="18:09"/>
    <s v="1/040174"/>
    <s v="SUEZ JML019"/>
    <s v="01"/>
    <s v="21"/>
    <s v="SUEZJML019"/>
    <s v="0"/>
    <s v="0"/>
    <x v="2"/>
    <x v="3"/>
    <s v="EJ-503-DK"/>
    <s v="SANS OBJET"/>
    <s v="SANS OBJET"/>
    <n v="17060"/>
    <n v="14860"/>
    <n v="2200"/>
    <s v="D"/>
    <n v="2"/>
    <s v="CENTRE DE TRI CS"/>
    <s v="POLY-VALOR"/>
    <s v="BOULEVARD DE LA BOUVINERIE"/>
    <s v="49124 SAINT-BARTHELEMY D'ANJOU"/>
    <n v="83628"/>
    <n v="7"/>
    <x v="1"/>
    <n v="2.2000000000000002"/>
    <d v="1899-12-30T00:09:00"/>
    <x v="1"/>
  </r>
  <r>
    <n v="171587"/>
    <d v="2022-02-17T00:00:00"/>
    <s v="18:19"/>
    <s v="2/035142"/>
    <d v="2022-02-17T00:00:00"/>
    <s v="18:11"/>
    <s v="1/040175"/>
    <s v="SUEZ JM0027"/>
    <s v="01"/>
    <s v="21"/>
    <s v="SUEZJM0027"/>
    <s v="0"/>
    <s v="0"/>
    <x v="2"/>
    <x v="3"/>
    <s v="BF-553-XA"/>
    <s v="SANS OBJET"/>
    <s v="SANS OBJET"/>
    <n v="16560"/>
    <n v="12820"/>
    <n v="3740"/>
    <s v="D"/>
    <n v="2"/>
    <s v="CENTRE DE TRI CS"/>
    <s v="POLY-VALOR"/>
    <s v="BOULEVARD DE LA BOUVINERIE"/>
    <s v="49124 SAINT-BARTHELEMY D'ANJOU"/>
    <n v="64488"/>
    <n v="7"/>
    <x v="1"/>
    <n v="3.74"/>
    <d v="1899-12-30T00:08:00"/>
    <x v="1"/>
  </r>
  <r>
    <n v="171588"/>
    <d v="2022-02-17T00:00:00"/>
    <s v="18:24"/>
    <s v="2/035143"/>
    <d v="2022-02-17T00:00:00"/>
    <s v="18:15"/>
    <s v="1/040176"/>
    <s v="ALM R165"/>
    <s v="01"/>
    <s v="20"/>
    <s v="ALM R165"/>
    <s v="0"/>
    <s v="0"/>
    <x v="2"/>
    <x v="14"/>
    <s v="EJ-046-YY"/>
    <s v="SANS OBJET"/>
    <s v="SANS OBJET"/>
    <n v="18940"/>
    <n v="14760"/>
    <n v="4180"/>
    <s v="D"/>
    <n v="2"/>
    <s v="CENTRE DE TRI CS"/>
    <s v="POLY-VALOR"/>
    <s v="BOULEVARD DE LA BOUVINERIE"/>
    <s v="49124 SAINT-BARTHELEMY D'ANJOU"/>
    <n v="83223"/>
    <n v="7"/>
    <x v="1"/>
    <n v="4.18"/>
    <d v="1899-12-30T00:09:00"/>
    <x v="1"/>
  </r>
  <r>
    <n v="171590"/>
    <d v="2022-02-17T00:00:00"/>
    <s v="18:46"/>
    <s v="2/035145"/>
    <d v="2022-02-17T00:00:00"/>
    <s v="18:40"/>
    <s v="1/040177"/>
    <s v="ALM R157"/>
    <s v="01"/>
    <s v="20"/>
    <s v="ALM R157"/>
    <s v="0"/>
    <s v="0"/>
    <x v="2"/>
    <x v="14"/>
    <s v="ED-425-YE"/>
    <s v="SANS OBJET"/>
    <s v="SANS OBJET"/>
    <n v="13020"/>
    <n v="11780"/>
    <n v="1240"/>
    <s v="D"/>
    <n v="2"/>
    <s v="CENTRE DE TRI CS"/>
    <s v="POLY-VALOR"/>
    <s v="BOULEVARD DE LA BOUVINERIE"/>
    <s v="49124 SAINT-BARTHELEMY D'ANJOU"/>
    <n v="60050"/>
    <n v="7"/>
    <x v="1"/>
    <n v="1.24"/>
    <d v="1899-12-30T00:06:00"/>
    <x v="1"/>
  </r>
  <r>
    <n v="171591"/>
    <d v="2022-02-17T00:00:00"/>
    <s v="18:48"/>
    <s v="2/035146"/>
    <d v="2022-02-17T00:00:00"/>
    <s v="18:41"/>
    <s v="1/040178"/>
    <s v="ALM R156"/>
    <s v="01"/>
    <s v="20"/>
    <s v="ALM R156"/>
    <s v="0"/>
    <s v="0"/>
    <x v="2"/>
    <x v="14"/>
    <s v="ED-559-YE"/>
    <s v="SANS OBJET"/>
    <s v="SANS OBJET"/>
    <n v="13620"/>
    <n v="11640"/>
    <n v="1980"/>
    <s v="D"/>
    <n v="2"/>
    <s v="CENTRE DE TRI CS"/>
    <s v="POLY-VALOR"/>
    <s v="BOULEVARD DE LA BOUVINERIE"/>
    <s v="49124 SAINT-BARTHELEMY D'ANJOU"/>
    <n v="60049"/>
    <n v="7"/>
    <x v="1"/>
    <n v="1.98"/>
    <d v="1899-12-30T00:07:00"/>
    <x v="1"/>
  </r>
  <r>
    <n v="171592"/>
    <d v="2022-02-17T00:00:00"/>
    <s v="18:51"/>
    <s v="2/035147"/>
    <d v="2022-02-17T00:00:00"/>
    <s v="18:42"/>
    <s v="1/040179"/>
    <s v="ALM R159"/>
    <s v="01"/>
    <s v="20"/>
    <s v="ALM R159"/>
    <s v="0"/>
    <s v="0"/>
    <x v="2"/>
    <x v="14"/>
    <s v="ER-567-BS"/>
    <s v="SANS OBJET"/>
    <s v="SANS OBJET"/>
    <n v="12740"/>
    <n v="11380"/>
    <n v="1360"/>
    <s v="D"/>
    <n v="2"/>
    <s v="CENTRE DE TRI CS"/>
    <s v="POLY-VALOR"/>
    <s v="BOULEVARD DE LA BOUVINERIE"/>
    <s v="49124 SAINT-BARTHELEMY D'ANJOU"/>
    <n v="60052"/>
    <n v="7"/>
    <x v="1"/>
    <n v="1.36"/>
    <d v="1899-12-30T00:09:00"/>
    <x v="1"/>
  </r>
  <r>
    <n v="171593"/>
    <d v="2022-02-17T00:00:00"/>
    <s v="19:06"/>
    <s v="2/035148"/>
    <d v="2022-02-17T00:00:00"/>
    <s v="18:57"/>
    <s v="1/040180"/>
    <s v="ALM R164"/>
    <s v="01"/>
    <s v="20"/>
    <s v="ALM R164"/>
    <s v="0"/>
    <s v="0"/>
    <x v="2"/>
    <x v="14"/>
    <s v="EJ-405-YY"/>
    <s v="SANS OBJET"/>
    <s v="SANS OBJET"/>
    <n v="19740"/>
    <n v="14560"/>
    <n v="5180"/>
    <s v="D"/>
    <n v="2"/>
    <s v="CENTRE DE TRI CS"/>
    <s v="POLY-VALOR"/>
    <s v="BOULEVARD DE LA BOUVINERIE"/>
    <s v="49124 SAINT-BARTHELEMY D'ANJOU"/>
    <n v="83216"/>
    <n v="7"/>
    <x v="1"/>
    <n v="5.18"/>
    <d v="1899-12-30T00:09:00"/>
    <x v="1"/>
  </r>
  <r>
    <n v="171596"/>
    <d v="2022-02-18T00:00:00"/>
    <s v="07:20"/>
    <s v="2/035152"/>
    <d v="2022-02-18T00:00:00"/>
    <s v="07:05"/>
    <s v="2/035151"/>
    <s v="SEMAE 01"/>
    <s v="40"/>
    <s v="40"/>
    <s v="SEMAE 01"/>
    <s v="0"/>
    <s v="6"/>
    <x v="0"/>
    <x v="0"/>
    <s v="AS-759-HW"/>
    <s v="SANS OBJET"/>
    <s v="ST LAMBERT DES LEVEES Bellevue"/>
    <n v="17860"/>
    <n v="13200"/>
    <n v="4660"/>
    <s v="D"/>
    <n v="2"/>
    <s v="CENTRE DE TRI CS"/>
    <s v="POLY-VALOR"/>
    <s v="BOULEVARD DE LA BOUVINERIE"/>
    <s v="49124 SAINT-BARTHELEMY D'ANJOU"/>
    <n v="0"/>
    <n v="7"/>
    <x v="1"/>
    <n v="4.66"/>
    <d v="1899-12-30T00:15:00"/>
    <x v="0"/>
  </r>
  <r>
    <n v="171598"/>
    <d v="2022-02-18T00:00:00"/>
    <s v="07:42"/>
    <s v="2/035155"/>
    <d v="2022-02-18T00:00:00"/>
    <s v="07:28"/>
    <s v="2/035153"/>
    <s v="SEMAE 01"/>
    <s v="40"/>
    <s v="40"/>
    <s v="SEMAE 01"/>
    <s v="0"/>
    <s v="6"/>
    <x v="0"/>
    <x v="0"/>
    <s v="AS-759-HW"/>
    <s v="SANS OBJET"/>
    <s v="ST LAMBERT DES LEVEES Bellevue"/>
    <n v="15980"/>
    <n v="13380"/>
    <n v="2600"/>
    <s v="D"/>
    <n v="2"/>
    <s v="CENTRE DE TRI CS"/>
    <s v="POLY-VALOR"/>
    <s v="BOULEVARD DE LA BOUVINERIE"/>
    <s v="49124 SAINT-BARTHELEMY D'ANJOU"/>
    <n v="0"/>
    <n v="7"/>
    <x v="1"/>
    <n v="2.6"/>
    <d v="1899-12-30T00:14:00"/>
    <x v="0"/>
  </r>
  <r>
    <n v="171602"/>
    <d v="2022-02-18T00:00:00"/>
    <s v="08:44"/>
    <s v="2/035160"/>
    <d v="2022-02-18T00:00:00"/>
    <s v="07:12"/>
    <s v="1/040183"/>
    <s v="BT 01"/>
    <s v="75"/>
    <s v="98"/>
    <s v="BT 01"/>
    <s v="34"/>
    <s v="0"/>
    <x v="6"/>
    <x v="22"/>
    <s v="DM-012-ZX"/>
    <s v="CDT ARC-EN-CIEL (44)"/>
    <s v="SANS OBJET"/>
    <n v="16460"/>
    <n v="22220"/>
    <n v="5760"/>
    <s v="D"/>
    <n v="2"/>
    <s v="CENTRE DE TRI CS"/>
    <s v="POLY-VALOR"/>
    <s v="BOULEVARD DE LA BOUVINERIE"/>
    <s v="49124 SAINT-BARTHELEMY D'ANJOU"/>
    <n v="0"/>
    <n v="7"/>
    <x v="1"/>
    <n v="5.76"/>
    <d v="1899-12-30T01:32:00"/>
    <x v="2"/>
  </r>
  <r>
    <n v="171609"/>
    <d v="2022-02-18T00:00:00"/>
    <s v="09:31"/>
    <s v="2/035167"/>
    <d v="2022-02-18T00:00:00"/>
    <s v="09:15"/>
    <s v="1/040194"/>
    <s v="VP 3161 PAV ALM"/>
    <s v="01"/>
    <s v="22"/>
    <s v="VP 3161"/>
    <s v="0"/>
    <s v="0"/>
    <x v="2"/>
    <x v="2"/>
    <s v="AZ-825-SD"/>
    <s v="SANS OBJET"/>
    <s v="SANS OBJET"/>
    <n v="20640"/>
    <n v="18780"/>
    <n v="1860"/>
    <s v="D"/>
    <n v="2"/>
    <s v="CENTRE DE TRI CS"/>
    <s v="POLY-VALOR"/>
    <s v="BOULEVARD DE LA BOUVINERIE"/>
    <s v="49124 SAINT-BARTHELEMY D'ANJOU"/>
    <n v="83638"/>
    <n v="7"/>
    <x v="1"/>
    <n v="1.86"/>
    <d v="1899-12-30T00:16:00"/>
    <x v="1"/>
  </r>
  <r>
    <n v="171618"/>
    <d v="2022-02-18T00:00:00"/>
    <s v="10:23"/>
    <s v="1/040211"/>
    <d v="2022-02-18T00:00:00"/>
    <s v="08:13"/>
    <s v="2/035158"/>
    <s v="SEMAE 01"/>
    <s v="40"/>
    <s v="85"/>
    <s v="SEMAE 01"/>
    <s v="2"/>
    <s v="0"/>
    <x v="0"/>
    <x v="4"/>
    <s v="AS-759-HW"/>
    <s v="SAVED"/>
    <s v="SANS OBJET"/>
    <n v="38640"/>
    <n v="22320"/>
    <n v="16320"/>
    <s v="D"/>
    <n v="2"/>
    <s v="CENTRE DE TRI CS"/>
    <s v="POLY-VALOR"/>
    <s v="BOULEVARD DE LA BOUVINERIE"/>
    <s v="49124 SAINT-BARTHELEMY D'ANJOU"/>
    <n v="0"/>
    <n v="7"/>
    <x v="1"/>
    <n v="16.32"/>
    <d v="1899-12-30T02:10:00"/>
    <x v="2"/>
  </r>
  <r>
    <n v="171645"/>
    <d v="2022-02-18T00:00:00"/>
    <s v="10:24"/>
    <s v="0"/>
    <d v="2022-02-18T00:00:00"/>
    <s v="10:24"/>
    <s v="0"/>
    <s v="SPT"/>
    <s v="01"/>
    <s v="72"/>
    <s v="SPT"/>
    <s v="6"/>
    <s v="0"/>
    <x v="2"/>
    <x v="13"/>
    <s v="ES 622 AJ"/>
    <s v="CARTONS SMURFIT SAILLAT (87-F)"/>
    <s v="SANS OBJET"/>
    <n v="14860"/>
    <n v="43900"/>
    <n v="29040"/>
    <s v="X"/>
    <n v="2"/>
    <s v="CENTRE DE TRI CS"/>
    <s v="POLY-VALOR"/>
    <s v="BOULEVARD DE LA BOUVINERIE"/>
    <s v="49124 SAINT-BARTHELEMY D'ANJOU"/>
    <n v="0"/>
    <n v="7"/>
    <x v="1"/>
    <n v="29.04"/>
    <d v="1899-12-30T00:00:00"/>
    <x v="2"/>
  </r>
  <r>
    <n v="171620"/>
    <d v="2022-02-18T00:00:00"/>
    <s v="10:27"/>
    <s v="2/035179"/>
    <d v="2022-02-18T00:00:00"/>
    <s v="10:06"/>
    <s v="1/040203"/>
    <s v="SEMAE 05"/>
    <s v="90"/>
    <s v="90"/>
    <s v="SEMAE 05"/>
    <s v="0"/>
    <s v="1"/>
    <x v="4"/>
    <x v="6"/>
    <s v="EK-656-JS"/>
    <s v="SANS OBJET"/>
    <s v="DOUE LA FONTAINE"/>
    <n v="25100"/>
    <n v="18600"/>
    <n v="6500"/>
    <s v="D"/>
    <n v="2"/>
    <s v="CENTRE DE TRI CS"/>
    <s v="POLY-VALOR"/>
    <s v="BOULEVARD DE LA BOUVINERIE"/>
    <s v="49124 SAINT-BARTHELEMY D'ANJOU"/>
    <n v="0"/>
    <n v="7"/>
    <x v="1"/>
    <n v="6.5"/>
    <d v="1899-12-30T00:21:00"/>
    <x v="0"/>
  </r>
  <r>
    <n v="171626"/>
    <d v="2022-02-18T00:00:00"/>
    <s v="10:43"/>
    <s v="2/035185"/>
    <d v="2022-02-18T00:00:00"/>
    <s v="09:38"/>
    <s v="2/035168"/>
    <s v="COQUELLE10"/>
    <s v="01"/>
    <s v="70"/>
    <s v="COQUELLE10"/>
    <s v="4"/>
    <s v="0"/>
    <x v="2"/>
    <x v="7"/>
    <s v="EZ 597 DV"/>
    <s v="1.11 - NORSKE GOLBEY (F)"/>
    <s v="SANS OBJET"/>
    <n v="15280"/>
    <n v="42660"/>
    <n v="27380"/>
    <s v="D"/>
    <n v="2"/>
    <s v="CENTRE DE TRI CS"/>
    <s v="POLY-VALOR"/>
    <s v="BOULEVARD DE LA BOUVINERIE"/>
    <s v="49124 SAINT-BARTHELEMY D'ANJOU"/>
    <n v="0"/>
    <n v="7"/>
    <x v="1"/>
    <n v="27.38"/>
    <d v="1899-12-30T01:05:00"/>
    <x v="2"/>
  </r>
  <r>
    <n v="171630"/>
    <d v="2022-02-18T00:00:00"/>
    <s v="10:52"/>
    <s v="2/035189"/>
    <d v="2022-02-18T00:00:00"/>
    <s v="10:38"/>
    <s v="1/040217"/>
    <s v="SUEZ JML019"/>
    <s v="01"/>
    <s v="21"/>
    <s v="SUEZJML019"/>
    <s v="0"/>
    <s v="0"/>
    <x v="2"/>
    <x v="3"/>
    <s v="EJ-503-DK"/>
    <s v="SANS OBJET"/>
    <s v="SANS OBJET"/>
    <n v="17460"/>
    <n v="14840"/>
    <n v="2620"/>
    <s v="D"/>
    <n v="2"/>
    <s v="CENTRE DE TRI CS"/>
    <s v="POLY-VALOR"/>
    <s v="BOULEVARD DE LA BOUVINERIE"/>
    <s v="49124 SAINT-BARTHELEMY D'ANJOU"/>
    <n v="83628"/>
    <n v="7"/>
    <x v="1"/>
    <n v="2.62"/>
    <d v="1899-12-30T00:14:00"/>
    <x v="1"/>
  </r>
  <r>
    <n v="171635"/>
    <d v="2022-02-18T00:00:00"/>
    <s v="11:13"/>
    <s v="2/035194"/>
    <d v="2022-02-18T00:00:00"/>
    <s v="11:01"/>
    <s v="1/040222"/>
    <s v="CC BV 04"/>
    <s v="35"/>
    <s v="35"/>
    <s v="CC BV 04"/>
    <s v="0"/>
    <s v="0"/>
    <x v="3"/>
    <x v="15"/>
    <s v="DF-439-SC"/>
    <s v="SANS OBJET"/>
    <s v="SANS OBJET"/>
    <n v="14480"/>
    <n v="12560"/>
    <n v="1920"/>
    <s v="D"/>
    <n v="2"/>
    <s v="CENTRE DE TRI CS"/>
    <s v="POLY-VALOR"/>
    <s v="BOULEVARD DE LA BOUVINERIE"/>
    <s v="49124 SAINT-BARTHELEMY D'ANJOU"/>
    <n v="0"/>
    <n v="7"/>
    <x v="1"/>
    <n v="1.92"/>
    <d v="1899-12-30T00:12:00"/>
    <x v="1"/>
  </r>
  <r>
    <n v="171637"/>
    <d v="2022-02-18T00:00:00"/>
    <s v="11:35"/>
    <s v="2/035196"/>
    <d v="2022-02-18T00:00:00"/>
    <s v="11:00"/>
    <s v="1/040221"/>
    <s v="PAPREC 11"/>
    <s v="90"/>
    <s v="90"/>
    <s v="PAPREC 11"/>
    <s v="0"/>
    <s v="2"/>
    <x v="4"/>
    <x v="6"/>
    <s v="DV-441-AK"/>
    <s v="SANS OBJET"/>
    <s v="LOUROUX-BECONNAIS"/>
    <n v="27660"/>
    <n v="22240"/>
    <n v="5420"/>
    <s v="D"/>
    <n v="2"/>
    <s v="CENTRE DE TRI CS"/>
    <s v="POLY-VALOR"/>
    <s v="BOULEVARD DE LA BOUVINERIE"/>
    <s v="49124 SAINT-BARTHELEMY D'ANJOU"/>
    <n v="0"/>
    <n v="7"/>
    <x v="1"/>
    <n v="5.42"/>
    <d v="1899-12-30T00:35:00"/>
    <x v="0"/>
  </r>
  <r>
    <n v="171638"/>
    <d v="2022-02-18T00:00:00"/>
    <s v="11:38"/>
    <s v="2/035197"/>
    <d v="2022-02-18T00:00:00"/>
    <s v="11:21"/>
    <s v="1/040224"/>
    <s v="VP19007 PAV ALM"/>
    <s v="01"/>
    <s v="22"/>
    <s v="VP 19007"/>
    <s v="0"/>
    <s v="0"/>
    <x v="2"/>
    <x v="2"/>
    <s v="EJ-252-BY"/>
    <s v="SANS OBJET"/>
    <s v="SANS OBJET"/>
    <n v="18500"/>
    <n v="17060"/>
    <n v="1440"/>
    <s v="D"/>
    <n v="2"/>
    <s v="CENTRE DE TRI CS"/>
    <s v="POLY-VALOR"/>
    <s v="BOULEVARD DE LA BOUVINERIE"/>
    <s v="49124 SAINT-BARTHELEMY D'ANJOU"/>
    <n v="70062"/>
    <n v="7"/>
    <x v="1"/>
    <n v="1.44"/>
    <d v="1899-12-30T00:17:00"/>
    <x v="1"/>
  </r>
  <r>
    <n v="171642"/>
    <d v="2022-02-18T00:00:00"/>
    <s v="12:37"/>
    <s v="2/035201"/>
    <d v="2022-02-18T00:00:00"/>
    <s v="09:50"/>
    <s v="1/040197"/>
    <s v="ALLIANCE"/>
    <s v="01"/>
    <s v="75"/>
    <s v="ALLIANCE"/>
    <s v="21"/>
    <s v="0"/>
    <x v="2"/>
    <x v="8"/>
    <s v="ER 991 GS"/>
    <s v="PEHD PP ENVIRONNEMENT(48)"/>
    <s v="SANS OBJET"/>
    <n v="15600"/>
    <n v="34520"/>
    <n v="18920"/>
    <s v="D"/>
    <n v="2"/>
    <s v="CENTRE DE TRI CS"/>
    <s v="POLY-VALOR"/>
    <s v="BOULEVARD DE LA BOUVINERIE"/>
    <s v="49124 SAINT-BARTHELEMY D'ANJOU"/>
    <n v="0"/>
    <n v="7"/>
    <x v="1"/>
    <n v="18.920000000000002"/>
    <d v="1899-12-30T02:47:00"/>
    <x v="2"/>
  </r>
  <r>
    <n v="171644"/>
    <d v="2022-02-18T00:00:00"/>
    <s v="13:08"/>
    <s v="0"/>
    <d v="2022-02-18T00:00:00"/>
    <s v="13:08"/>
    <s v="0"/>
    <s v="SEMAE 6"/>
    <s v="90"/>
    <s v="91"/>
    <s v="SEMAE 06"/>
    <s v="0"/>
    <s v="4"/>
    <x v="4"/>
    <x v="9"/>
    <s v="FG-918-WV"/>
    <s v="SANS OBJET"/>
    <s v="TIERCE"/>
    <n v="25660"/>
    <n v="18660"/>
    <n v="7000"/>
    <s v="X"/>
    <n v="2"/>
    <s v="CENTRE DE TRI CS"/>
    <s v="POLY-VALOR"/>
    <s v="BOULEVARD DE LA BOUVINERIE"/>
    <s v="49124 SAINT-BARTHELEMY D'ANJOU"/>
    <n v="0"/>
    <n v="7"/>
    <x v="1"/>
    <n v="7"/>
    <d v="1899-12-30T00:00:00"/>
    <x v="1"/>
  </r>
  <r>
    <n v="171649"/>
    <d v="2022-02-18T00:00:00"/>
    <s v="14:38"/>
    <s v="2/035203"/>
    <d v="2022-02-18T00:00:00"/>
    <s v="14:19"/>
    <s v="1/040234"/>
    <s v="VP 3161 PAV ALM"/>
    <s v="01"/>
    <s v="22"/>
    <s v="VP 3161"/>
    <s v="0"/>
    <s v="0"/>
    <x v="2"/>
    <x v="2"/>
    <s v="AZ-825-SD"/>
    <s v="SANS OBJET"/>
    <s v="SANS OBJET"/>
    <n v="21220"/>
    <n v="18760"/>
    <n v="2460"/>
    <s v="D"/>
    <n v="2"/>
    <s v="CENTRE DE TRI CS"/>
    <s v="POLY-VALOR"/>
    <s v="BOULEVARD DE LA BOUVINERIE"/>
    <s v="49124 SAINT-BARTHELEMY D'ANJOU"/>
    <n v="83638"/>
    <n v="7"/>
    <x v="1"/>
    <n v="2.46"/>
    <d v="1899-12-30T00:19:00"/>
    <x v="1"/>
  </r>
  <r>
    <n v="171651"/>
    <d v="2022-02-18T00:00:00"/>
    <s v="15:05"/>
    <s v="2/035205"/>
    <d v="2022-02-18T00:00:00"/>
    <s v="14:35"/>
    <s v="1/040236"/>
    <s v="PAPREC 11"/>
    <s v="90"/>
    <s v="90"/>
    <s v="PAPREC 11"/>
    <s v="0"/>
    <s v="5"/>
    <x v="4"/>
    <x v="6"/>
    <s v="DV-441-AK"/>
    <s v="SANS OBJET"/>
    <s v="MONTJEAN SUR LOIRE"/>
    <n v="25440"/>
    <n v="22180"/>
    <n v="3260"/>
    <s v="D"/>
    <n v="2"/>
    <s v="CENTRE DE TRI CS"/>
    <s v="POLY-VALOR"/>
    <s v="BOULEVARD DE LA BOUVINERIE"/>
    <s v="49124 SAINT-BARTHELEMY D'ANJOU"/>
    <n v="0"/>
    <n v="7"/>
    <x v="1"/>
    <n v="3.26"/>
    <d v="1899-12-30T00:30:00"/>
    <x v="0"/>
  </r>
  <r>
    <n v="171656"/>
    <d v="2022-02-18T00:00:00"/>
    <s v="16:26"/>
    <s v="2/035210"/>
    <d v="2022-02-18T00:00:00"/>
    <s v="11:47"/>
    <s v="1/040227"/>
    <s v="TRANSMAIA 3"/>
    <s v="01"/>
    <s v="77"/>
    <s v="TRANSMAIA3"/>
    <s v="44"/>
    <s v="0"/>
    <x v="2"/>
    <x v="10"/>
    <s v="LE 3473"/>
    <s v="FILMS SIRPLASTE PORTO (P)"/>
    <s v="SANS OBJET"/>
    <n v="15740"/>
    <n v="38040"/>
    <n v="22300"/>
    <s v="D"/>
    <n v="2"/>
    <s v="CENTRE DE TRI CS"/>
    <s v="POLY-VALOR"/>
    <s v="BOULEVARD DE LA BOUVINERIE"/>
    <s v="49124 SAINT-BARTHELEMY D'ANJOU"/>
    <n v="0"/>
    <n v="7"/>
    <x v="1"/>
    <n v="22.3"/>
    <d v="1899-12-30T04:39:00"/>
    <x v="2"/>
  </r>
  <r>
    <n v="171657"/>
    <d v="2022-02-18T00:00:00"/>
    <s v="16:35"/>
    <s v="2/035211"/>
    <d v="2022-02-18T00:00:00"/>
    <s v="16:20"/>
    <s v="1/040243"/>
    <s v="VP19007 PAV ALM"/>
    <s v="01"/>
    <s v="22"/>
    <s v="VP 19007"/>
    <s v="0"/>
    <s v="0"/>
    <x v="2"/>
    <x v="2"/>
    <s v="EJ-252-BY"/>
    <s v="SANS OBJET"/>
    <s v="SANS OBJET"/>
    <n v="18600"/>
    <n v="17000"/>
    <n v="1600"/>
    <s v="D"/>
    <n v="2"/>
    <s v="CENTRE DE TRI CS"/>
    <s v="POLY-VALOR"/>
    <s v="BOULEVARD DE LA BOUVINERIE"/>
    <s v="49124 SAINT-BARTHELEMY D'ANJOU"/>
    <n v="70062"/>
    <n v="7"/>
    <x v="1"/>
    <n v="1.6"/>
    <d v="1899-12-30T00:15:00"/>
    <x v="1"/>
  </r>
  <r>
    <n v="171658"/>
    <d v="2022-02-18T00:00:00"/>
    <s v="16:40"/>
    <s v="2/035212"/>
    <d v="2022-02-18T00:00:00"/>
    <s v="16:33"/>
    <s v="1/040244"/>
    <s v="SUEZ JML019"/>
    <s v="01"/>
    <s v="21"/>
    <s v="SUEZJML019"/>
    <s v="0"/>
    <s v="0"/>
    <x v="2"/>
    <x v="3"/>
    <s v="EJ-503-DK"/>
    <s v="SANS OBJET"/>
    <s v="SANS OBJET"/>
    <n v="17420"/>
    <n v="14800"/>
    <n v="2620"/>
    <s v="D"/>
    <n v="2"/>
    <s v="CENTRE DE TRI CS"/>
    <s v="POLY-VALOR"/>
    <s v="BOULEVARD DE LA BOUVINERIE"/>
    <s v="49124 SAINT-BARTHELEMY D'ANJOU"/>
    <n v="83628"/>
    <n v="7"/>
    <x v="1"/>
    <n v="2.62"/>
    <d v="1899-12-30T00:07:00"/>
    <x v="1"/>
  </r>
  <r>
    <n v="171661"/>
    <d v="2022-02-18T00:00:00"/>
    <s v="17:11"/>
    <s v="2/035215"/>
    <d v="2022-02-18T00:00:00"/>
    <s v="17:04"/>
    <s v="1/040246"/>
    <s v="SUEZ JML021"/>
    <s v="01"/>
    <s v="21"/>
    <s v="SUEZJML021"/>
    <s v="0"/>
    <s v="0"/>
    <x v="2"/>
    <x v="3"/>
    <s v="EK-186-EM"/>
    <s v="SANS OBJET"/>
    <s v="SANS OBJET"/>
    <n v="17380"/>
    <n v="12840"/>
    <n v="4540"/>
    <s v="D"/>
    <n v="2"/>
    <s v="CENTRE DE TRI CS"/>
    <s v="POLY-VALOR"/>
    <s v="BOULEVARD DE LA BOUVINERIE"/>
    <s v="49124 SAINT-BARTHELEMY D'ANJOU"/>
    <n v="64487"/>
    <n v="7"/>
    <x v="1"/>
    <n v="4.54"/>
    <d v="1899-12-30T00:07:00"/>
    <x v="1"/>
  </r>
  <r>
    <n v="171672"/>
    <d v="2022-02-18T00:00:00"/>
    <s v="18:06"/>
    <s v="2/035227"/>
    <d v="2022-02-18T00:00:00"/>
    <s v="17:57"/>
    <s v="1/040256"/>
    <s v="SUEZ JML022"/>
    <s v="01"/>
    <s v="21"/>
    <s v="SUEZJML022"/>
    <s v="0"/>
    <s v="0"/>
    <x v="2"/>
    <x v="3"/>
    <s v="EK-512-VH"/>
    <s v="SANS OBJET"/>
    <s v="SANS OBJET"/>
    <n v="17720"/>
    <n v="14900"/>
    <n v="2820"/>
    <s v="D"/>
    <n v="2"/>
    <s v="CENTRE DE TRI CS"/>
    <s v="POLY-VALOR"/>
    <s v="BOULEVARD DE LA BOUVINERIE"/>
    <s v="49124 SAINT-BARTHELEMY D'ANJOU"/>
    <n v="83626"/>
    <n v="7"/>
    <x v="1"/>
    <n v="2.82"/>
    <d v="1899-12-30T00:09:00"/>
    <x v="1"/>
  </r>
  <r>
    <n v="171677"/>
    <d v="2022-02-19T00:00:00"/>
    <s v="09:02"/>
    <s v="2/035232"/>
    <d v="2022-02-19T00:00:00"/>
    <s v="08:50"/>
    <s v="1/040260"/>
    <s v="VP 4159 PAV ALM"/>
    <s v="01"/>
    <s v="22"/>
    <s v="VP 4159"/>
    <s v="0"/>
    <s v="0"/>
    <x v="2"/>
    <x v="2"/>
    <s v="DZ-919-CF"/>
    <s v="SANS OBJET"/>
    <s v="SANS OBJET"/>
    <n v="20440"/>
    <n v="20040"/>
    <n v="400"/>
    <s v="D"/>
    <n v="2"/>
    <s v="CENTRE DE TRI CS"/>
    <s v="POLY-VALOR"/>
    <s v="BOULEVARD DE LA BOUVINERIE"/>
    <s v="49124 SAINT-BARTHELEMY D'ANJOU"/>
    <n v="79268"/>
    <n v="7"/>
    <x v="1"/>
    <n v="0.4"/>
    <d v="1899-12-30T00:12:00"/>
    <x v="1"/>
  </r>
  <r>
    <n v="171681"/>
    <d v="2022-02-21T00:00:00"/>
    <s v="07:17"/>
    <s v="2/035236"/>
    <d v="2022-02-21T00:00:00"/>
    <s v="07:06"/>
    <s v="1/040265"/>
    <s v="VP 3662 PAV ALM"/>
    <s v="01"/>
    <s v="22"/>
    <s v="VP 3662"/>
    <s v="0"/>
    <s v="0"/>
    <x v="2"/>
    <x v="2"/>
    <s v="DR-373-SQ"/>
    <s v="SANS OBJET"/>
    <s v="SANS OBJET"/>
    <n v="18200"/>
    <n v="17940"/>
    <n v="260"/>
    <s v="D"/>
    <n v="2"/>
    <s v="CENTRE DE TRI CS"/>
    <s v="POLY-VALOR"/>
    <s v="BOULEVARD DE LA BOUVINERIE"/>
    <s v="49124 SAINT-BARTHELEMY D'ANJOU"/>
    <n v="83636"/>
    <n v="8"/>
    <x v="1"/>
    <n v="0.26"/>
    <d v="1899-12-30T00:11:00"/>
    <x v="1"/>
  </r>
  <r>
    <n v="171682"/>
    <d v="2022-02-21T00:00:00"/>
    <s v="07:27"/>
    <s v="2/035237"/>
    <d v="2022-02-21T00:00:00"/>
    <s v="06:51"/>
    <s v="1/040264"/>
    <s v="SEMAE 2"/>
    <s v="40"/>
    <s v="40"/>
    <s v="SEMAE 02"/>
    <s v="0"/>
    <s v="6"/>
    <x v="0"/>
    <x v="0"/>
    <s v="CH-700-RD"/>
    <s v="SANS OBJET"/>
    <s v="ST LAMBERT DES LEVEES Bellevue"/>
    <n v="30380"/>
    <n v="17680"/>
    <n v="12700"/>
    <s v="D"/>
    <n v="2"/>
    <s v="CENTRE DE TRI CS"/>
    <s v="POLY-VALOR"/>
    <s v="BOULEVARD DE LA BOUVINERIE"/>
    <s v="49124 SAINT-BARTHELEMY D'ANJOU"/>
    <n v="0"/>
    <n v="8"/>
    <x v="1"/>
    <n v="12.7"/>
    <d v="1899-12-30T00:36:00"/>
    <x v="0"/>
  </r>
  <r>
    <n v="171686"/>
    <d v="2022-02-21T00:00:00"/>
    <s v="08:01"/>
    <s v="2/035242"/>
    <d v="2022-02-21T00:00:00"/>
    <s v="07:21"/>
    <s v="1/040267"/>
    <s v="SMIPE"/>
    <s v="60"/>
    <s v="60"/>
    <s v="SMIPE 02"/>
    <s v="0"/>
    <s v="0"/>
    <x v="1"/>
    <x v="1"/>
    <s v="EH-383-DC"/>
    <s v="SANS OBJET"/>
    <s v="SANS OBJET"/>
    <n v="28000"/>
    <n v="22380"/>
    <n v="5620"/>
    <s v="D"/>
    <n v="2"/>
    <s v="CENTRE DE TRI CS"/>
    <s v="POLY-VALOR"/>
    <s v="BOULEVARD DE LA BOUVINERIE"/>
    <s v="49124 SAINT-BARTHELEMY D'ANJOU"/>
    <n v="0"/>
    <n v="8"/>
    <x v="1"/>
    <n v="5.62"/>
    <d v="1899-12-30T00:40:00"/>
    <x v="0"/>
  </r>
  <r>
    <n v="171689"/>
    <d v="2022-02-21T00:00:00"/>
    <s v="08:40"/>
    <s v="2/035245"/>
    <d v="2022-02-21T00:00:00"/>
    <s v="08:26"/>
    <s v="1/040274"/>
    <s v="VP EVEN CE2 ALM"/>
    <s v="01"/>
    <s v="22"/>
    <s v="VP EVEN 2"/>
    <s v="0"/>
    <s v="0"/>
    <x v="2"/>
    <x v="2"/>
    <s v="FX-644-ZP"/>
    <s v="SANS OBJET"/>
    <s v="SANS OBJET"/>
    <n v="19100"/>
    <n v="18480"/>
    <n v="620"/>
    <s v="D"/>
    <n v="2"/>
    <s v="CENTRE DE TRI CS"/>
    <s v="POLY-VALOR"/>
    <s v="BOULEVARD DE LA BOUVINERIE"/>
    <s v="49124 SAINT-BARTHELEMY D'ANJOU"/>
    <n v="73522"/>
    <n v="8"/>
    <x v="1"/>
    <n v="0.62"/>
    <d v="1899-12-30T00:14:00"/>
    <x v="1"/>
  </r>
  <r>
    <n v="171702"/>
    <d v="2022-02-21T00:00:00"/>
    <s v="09:12"/>
    <s v="0"/>
    <d v="2022-02-21T00:00:00"/>
    <s v="09:12"/>
    <s v="0"/>
    <s v="PAPREC 6"/>
    <s v="90"/>
    <s v="90"/>
    <s v="PAPREC 06"/>
    <s v="0"/>
    <s v="3"/>
    <x v="4"/>
    <x v="6"/>
    <s v="CK-376-LT"/>
    <s v="SANS OBJET"/>
    <s v="SEGRE-EN-ANJOU"/>
    <n v="31360"/>
    <n v="23060"/>
    <n v="8300"/>
    <s v="X"/>
    <n v="2"/>
    <s v="CENTRE DE TRI CS"/>
    <s v="POLY-VALOR"/>
    <s v="BOULEVARD DE LA BOUVINERIE"/>
    <s v="49124 SAINT-BARTHELEMY D'ANJOU"/>
    <n v="0"/>
    <n v="8"/>
    <x v="1"/>
    <n v="8.3000000000000007"/>
    <d v="1899-12-30T00:00:00"/>
    <x v="0"/>
  </r>
  <r>
    <n v="171697"/>
    <d v="2022-02-21T00:00:00"/>
    <s v="09:35"/>
    <s v="2/035253"/>
    <d v="2022-02-21T00:00:00"/>
    <s v="09:19"/>
    <s v="1/040284"/>
    <s v="CC BV 10"/>
    <s v="35"/>
    <s v="36"/>
    <s v="CC BV 10"/>
    <s v="0"/>
    <s v="0"/>
    <x v="3"/>
    <x v="5"/>
    <s v="FZ-961-WC"/>
    <s v="SANS OBJET"/>
    <s v="SANS OBJET"/>
    <n v="18740"/>
    <n v="17440"/>
    <n v="1300"/>
    <s v="D"/>
    <n v="2"/>
    <s v="CENTRE DE TRI CS"/>
    <s v="POLY-VALOR"/>
    <s v="BOULEVARD DE LA BOUVINERIE"/>
    <s v="49124 SAINT-BARTHELEMY D'ANJOU"/>
    <n v="0"/>
    <n v="8"/>
    <x v="1"/>
    <n v="1.3"/>
    <d v="1899-12-30T00:16:00"/>
    <x v="3"/>
  </r>
  <r>
    <n v="171703"/>
    <d v="2022-02-21T00:00:00"/>
    <s v="09:52"/>
    <s v="2/035258"/>
    <d v="2022-02-21T00:00:00"/>
    <s v="09:37"/>
    <s v="1/040287"/>
    <s v="VP 3161 PAV ALM"/>
    <s v="01"/>
    <s v="22"/>
    <s v="VP 3161"/>
    <s v="0"/>
    <s v="0"/>
    <x v="2"/>
    <x v="2"/>
    <s v="AZ-825-SD"/>
    <s v="SANS OBJET"/>
    <s v="SANS OBJET"/>
    <n v="20640"/>
    <n v="18660"/>
    <n v="1980"/>
    <s v="D"/>
    <n v="2"/>
    <s v="CENTRE DE TRI CS"/>
    <s v="POLY-VALOR"/>
    <s v="BOULEVARD DE LA BOUVINERIE"/>
    <s v="49124 SAINT-BARTHELEMY D'ANJOU"/>
    <n v="83638"/>
    <n v="8"/>
    <x v="1"/>
    <n v="1.98"/>
    <d v="1899-12-30T00:15:00"/>
    <x v="1"/>
  </r>
  <r>
    <n v="171705"/>
    <d v="2022-02-21T00:00:00"/>
    <s v="10:09"/>
    <s v="2/035260"/>
    <d v="2022-02-21T00:00:00"/>
    <s v="10:01"/>
    <s v="1/040289"/>
    <s v="SUEZ JML024"/>
    <s v="01"/>
    <s v="21"/>
    <s v="SUEZJML024"/>
    <s v="0"/>
    <s v="0"/>
    <x v="2"/>
    <x v="3"/>
    <s v="EL-322-KS"/>
    <s v="SANS OBJET"/>
    <s v="SANS OBJET"/>
    <n v="17440"/>
    <n v="14920"/>
    <n v="2520"/>
    <s v="D"/>
    <n v="2"/>
    <s v="CENTRE DE TRI CS"/>
    <s v="POLY-VALOR"/>
    <s v="BOULEVARD DE LA BOUVINERIE"/>
    <s v="49124 SAINT-BARTHELEMY D'ANJOU"/>
    <n v="83625"/>
    <n v="8"/>
    <x v="1"/>
    <n v="2.52"/>
    <d v="1899-12-30T00:08:00"/>
    <x v="1"/>
  </r>
  <r>
    <n v="171720"/>
    <d v="2022-02-21T00:00:00"/>
    <s v="10:59"/>
    <s v="1/040311"/>
    <d v="2022-02-21T00:00:00"/>
    <s v="07:38"/>
    <s v="2/035239"/>
    <s v="BT 54"/>
    <s v="01"/>
    <s v="85"/>
    <s v="BT 54"/>
    <s v="1"/>
    <s v="0"/>
    <x v="2"/>
    <x v="4"/>
    <s v="FD-859-RH"/>
    <s v="BOUYER LEROUX"/>
    <s v="SANS OBJET"/>
    <n v="38680"/>
    <n v="22220"/>
    <n v="16460"/>
    <s v="D"/>
    <n v="2"/>
    <s v="CENTRE DE TRI CS"/>
    <s v="POLY-VALOR"/>
    <s v="BOULEVARD DE LA BOUVINERIE"/>
    <s v="49124 SAINT-BARTHELEMY D'ANJOU"/>
    <n v="0"/>
    <n v="8"/>
    <x v="1"/>
    <n v="16.46"/>
    <d v="1899-12-30T03:21:00"/>
    <x v="2"/>
  </r>
  <r>
    <n v="171723"/>
    <d v="2022-02-21T00:00:00"/>
    <s v="11:03"/>
    <s v="2/035277"/>
    <d v="2022-02-21T00:00:00"/>
    <s v="10:55"/>
    <s v="1/040308"/>
    <s v="SUEZ JML020"/>
    <s v="01"/>
    <s v="21"/>
    <s v="SUEZJML020"/>
    <s v="0"/>
    <s v="0"/>
    <x v="2"/>
    <x v="3"/>
    <s v="EJ-894-PB"/>
    <s v="SANS OBJET"/>
    <s v="SANS OBJET"/>
    <n v="18380"/>
    <n v="14900"/>
    <n v="3480"/>
    <s v="D"/>
    <n v="2"/>
    <s v="CENTRE DE TRI CS"/>
    <s v="POLY-VALOR"/>
    <s v="BOULEVARD DE LA BOUVINERIE"/>
    <s v="49124 SAINT-BARTHELEMY D'ANJOU"/>
    <n v="83627"/>
    <n v="8"/>
    <x v="1"/>
    <n v="3.48"/>
    <d v="1899-12-30T00:08:00"/>
    <x v="1"/>
  </r>
  <r>
    <n v="171724"/>
    <d v="2022-02-21T00:00:00"/>
    <s v="11:05"/>
    <s v="2/035278"/>
    <d v="2022-02-21T00:00:00"/>
    <s v="09:57"/>
    <s v="1/040288"/>
    <s v="GEODIS 08"/>
    <s v="40"/>
    <s v="72"/>
    <s v="GIODIS 08"/>
    <s v="6"/>
    <s v="0"/>
    <x v="0"/>
    <x v="13"/>
    <s v="DZ 912 WE"/>
    <s v="CARTONS SMURFIT SAILLAT (87-F)"/>
    <s v="SANS OBJET"/>
    <n v="14440"/>
    <n v="42800"/>
    <n v="28360"/>
    <s v="D"/>
    <n v="2"/>
    <s v="CENTRE DE TRI CS"/>
    <s v="POLY-VALOR"/>
    <s v="BOULEVARD DE LA BOUVINERIE"/>
    <s v="49124 SAINT-BARTHELEMY D'ANJOU"/>
    <n v="0"/>
    <n v="8"/>
    <x v="1"/>
    <n v="28.36"/>
    <d v="1899-12-30T01:08:00"/>
    <x v="2"/>
  </r>
  <r>
    <n v="171726"/>
    <d v="2022-02-21T00:00:00"/>
    <s v="11:10"/>
    <s v="2/035280"/>
    <d v="2022-02-21T00:00:00"/>
    <s v="10:45"/>
    <s v="1/040304"/>
    <s v="SEMAE 02"/>
    <s v="90"/>
    <s v="90"/>
    <s v="SEMAE 02"/>
    <s v="0"/>
    <s v="4"/>
    <x v="4"/>
    <x v="6"/>
    <s v="CH-700-RD"/>
    <s v="SANS OBJET"/>
    <s v="TIERCE"/>
    <n v="24280"/>
    <n v="17640"/>
    <n v="6640"/>
    <s v="D"/>
    <n v="2"/>
    <s v="CENTRE DE TRI CS"/>
    <s v="POLY-VALOR"/>
    <s v="BOULEVARD DE LA BOUVINERIE"/>
    <s v="49124 SAINT-BARTHELEMY D'ANJOU"/>
    <n v="0"/>
    <n v="8"/>
    <x v="1"/>
    <n v="6.64"/>
    <d v="1899-12-30T00:25:00"/>
    <x v="0"/>
  </r>
  <r>
    <n v="171745"/>
    <d v="2022-02-21T00:00:00"/>
    <s v="11:11"/>
    <s v="0"/>
    <d v="2022-02-21T00:00:00"/>
    <s v="11:11"/>
    <s v="0"/>
    <s v="SEMAE 5"/>
    <s v="90"/>
    <s v="90"/>
    <s v="SEMAE 05"/>
    <s v="0"/>
    <s v="0"/>
    <x v="4"/>
    <x v="6"/>
    <s v="EK-656-JS"/>
    <s v="SANS OBJET"/>
    <s v="SANS OBJET"/>
    <n v="23880"/>
    <n v="18300"/>
    <n v="5580"/>
    <s v="X"/>
    <n v="2"/>
    <s v="CENTRE DE TRI CS"/>
    <s v="POLY-VALOR"/>
    <s v="BOULEVARD DE LA BOUVINERIE"/>
    <s v="49124 SAINT-BARTHELEMY D'ANJOU"/>
    <n v="0"/>
    <n v="8"/>
    <x v="1"/>
    <n v="5.58"/>
    <d v="1899-12-30T00:00:00"/>
    <x v="0"/>
  </r>
  <r>
    <n v="171727"/>
    <d v="2022-02-21T00:00:00"/>
    <s v="11:16"/>
    <s v="2/035281"/>
    <d v="2022-02-21T00:00:00"/>
    <s v="10:56"/>
    <s v="1/040309"/>
    <s v="VP 4159 PAV ALM"/>
    <s v="01"/>
    <s v="22"/>
    <s v="VP 4159"/>
    <s v="0"/>
    <s v="0"/>
    <x v="2"/>
    <x v="2"/>
    <s v="DZ-919-CF"/>
    <s v="SANS OBJET"/>
    <s v="SANS OBJET"/>
    <n v="20060"/>
    <n v="17720"/>
    <n v="2340"/>
    <s v="D"/>
    <n v="2"/>
    <s v="CENTRE DE TRI CS"/>
    <s v="POLY-VALOR"/>
    <s v="BOULEVARD DE LA BOUVINERIE"/>
    <s v="49124 SAINT-BARTHELEMY D'ANJOU"/>
    <n v="79268"/>
    <n v="8"/>
    <x v="1"/>
    <n v="2.34"/>
    <d v="1899-12-30T00:20:00"/>
    <x v="1"/>
  </r>
  <r>
    <n v="171735"/>
    <d v="2022-02-21T00:00:00"/>
    <s v="11:35"/>
    <s v="2/035288"/>
    <d v="2022-02-21T00:00:00"/>
    <s v="11:22"/>
    <s v="1/040318"/>
    <s v="VP19007 PAV ALM"/>
    <s v="01"/>
    <s v="22"/>
    <s v="VP 19007"/>
    <s v="0"/>
    <s v="0"/>
    <x v="2"/>
    <x v="2"/>
    <s v="EJ-252-BY"/>
    <s v="SANS OBJET"/>
    <s v="SANS OBJET"/>
    <n v="19440"/>
    <n v="17020"/>
    <n v="2420"/>
    <s v="D"/>
    <n v="2"/>
    <s v="CENTRE DE TRI CS"/>
    <s v="POLY-VALOR"/>
    <s v="BOULEVARD DE LA BOUVINERIE"/>
    <s v="49124 SAINT-BARTHELEMY D'ANJOU"/>
    <n v="70062"/>
    <n v="8"/>
    <x v="1"/>
    <n v="2.42"/>
    <d v="1899-12-30T00:13:00"/>
    <x v="1"/>
  </r>
  <r>
    <n v="171753"/>
    <d v="2022-02-21T00:00:00"/>
    <s v="12:53"/>
    <s v="2/035294"/>
    <d v="2022-02-21T00:00:00"/>
    <s v="10:58"/>
    <s v="1/040310"/>
    <s v="ALLIANCE 2"/>
    <s v="90"/>
    <s v="74"/>
    <s v="ALLIANCE 2"/>
    <s v="19"/>
    <s v="0"/>
    <x v="4"/>
    <x v="11"/>
    <s v="FY 554 SA"/>
    <s v="PET-C PLASTIPAK BEAUNE (21-FR)"/>
    <s v="SANS OBJET"/>
    <n v="17100"/>
    <n v="34200"/>
    <n v="17100"/>
    <s v="D"/>
    <n v="2"/>
    <s v="CENTRE DE TRI CS"/>
    <s v="POLY-VALOR"/>
    <s v="BOULEVARD DE LA BOUVINERIE"/>
    <s v="49124 SAINT-BARTHELEMY D'ANJOU"/>
    <n v="0"/>
    <n v="8"/>
    <x v="1"/>
    <n v="17.100000000000001"/>
    <d v="1899-12-30T01:55:00"/>
    <x v="2"/>
  </r>
  <r>
    <n v="171758"/>
    <d v="2022-02-21T00:00:00"/>
    <s v="14:21"/>
    <s v="2/035299"/>
    <d v="2022-02-21T00:00:00"/>
    <s v="14:11"/>
    <s v="1/040329"/>
    <s v="VP 4159 PAV ALM"/>
    <s v="01"/>
    <s v="22"/>
    <s v="VP 4159"/>
    <s v="0"/>
    <s v="0"/>
    <x v="2"/>
    <x v="2"/>
    <s v="DZ-919-CF"/>
    <s v="SANS OBJET"/>
    <s v="SANS OBJET"/>
    <n v="19740"/>
    <n v="17700"/>
    <n v="2040"/>
    <s v="D"/>
    <n v="2"/>
    <s v="CENTRE DE TRI CS"/>
    <s v="POLY-VALOR"/>
    <s v="BOULEVARD DE LA BOUVINERIE"/>
    <s v="49124 SAINT-BARTHELEMY D'ANJOU"/>
    <n v="79268"/>
    <n v="8"/>
    <x v="1"/>
    <n v="2.04"/>
    <d v="1899-12-30T00:10:00"/>
    <x v="1"/>
  </r>
  <r>
    <n v="171765"/>
    <d v="2022-02-21T00:00:00"/>
    <s v="15:38"/>
    <s v="2/035306"/>
    <d v="2022-02-21T00:00:00"/>
    <s v="13:52"/>
    <s v="1/040327"/>
    <s v="MARTI 3"/>
    <s v="01"/>
    <s v="71"/>
    <s v="MARTI 3"/>
    <s v="02"/>
    <s v="0"/>
    <x v="2"/>
    <x v="19"/>
    <s v="R 3271 BCY"/>
    <s v="PENINSOUL (ES)"/>
    <s v="SANS OBJET"/>
    <n v="14660"/>
    <n v="39740"/>
    <n v="25080"/>
    <s v="D"/>
    <n v="2"/>
    <s v="CENTRE DE TRI CS"/>
    <s v="POLY-VALOR"/>
    <s v="BOULEVARD DE LA BOUVINERIE"/>
    <s v="49124 SAINT-BARTHELEMY D'ANJOU"/>
    <n v="0"/>
    <n v="8"/>
    <x v="1"/>
    <n v="25.08"/>
    <d v="1899-12-30T01:46:00"/>
    <x v="2"/>
  </r>
  <r>
    <n v="171767"/>
    <d v="2022-02-21T00:00:00"/>
    <s v="15:59"/>
    <s v="1/040340"/>
    <d v="2022-02-21T00:00:00"/>
    <s v="11:40"/>
    <s v="2/035290"/>
    <s v="BT 54"/>
    <s v="01"/>
    <s v="85"/>
    <s v="BT 54"/>
    <s v="1"/>
    <s v="0"/>
    <x v="2"/>
    <x v="4"/>
    <s v="FD-859-RH"/>
    <s v="BOUYER LEROUX"/>
    <s v="SANS OBJET"/>
    <n v="38340"/>
    <n v="22980"/>
    <n v="15360"/>
    <s v="D"/>
    <n v="2"/>
    <s v="CENTRE DE TRI CS"/>
    <s v="POLY-VALOR"/>
    <s v="BOULEVARD DE LA BOUVINERIE"/>
    <s v="49124 SAINT-BARTHELEMY D'ANJOU"/>
    <n v="0"/>
    <n v="8"/>
    <x v="1"/>
    <n v="15.36"/>
    <d v="1899-12-30T04:19:00"/>
    <x v="2"/>
  </r>
  <r>
    <n v="171769"/>
    <d v="2022-02-21T00:00:00"/>
    <s v="16:11"/>
    <s v="2/035308"/>
    <d v="2022-02-21T00:00:00"/>
    <s v="15:38"/>
    <s v="1/040338"/>
    <s v="VP 3769 PAV ALM"/>
    <s v="01"/>
    <s v="22"/>
    <s v="VP 3769"/>
    <s v="0"/>
    <s v="0"/>
    <x v="2"/>
    <x v="2"/>
    <s v="FC-210-YQ"/>
    <s v="SANS OBJET"/>
    <s v="SANS OBJET"/>
    <n v="21760"/>
    <n v="17140"/>
    <n v="4620"/>
    <s v="D"/>
    <n v="2"/>
    <s v="CENTRE DE TRI CS"/>
    <s v="POLY-VALOR"/>
    <s v="BOULEVARD DE LA BOUVINERIE"/>
    <s v="49124 SAINT-BARTHELEMY D'ANJOU"/>
    <n v="95031"/>
    <n v="8"/>
    <x v="1"/>
    <n v="4.62"/>
    <d v="1899-12-30T00:33:00"/>
    <x v="1"/>
  </r>
  <r>
    <n v="171770"/>
    <d v="2022-02-21T00:00:00"/>
    <s v="16:35"/>
    <s v="2/035309"/>
    <d v="2022-02-21T00:00:00"/>
    <s v="16:22"/>
    <s v="1/040341"/>
    <s v="VP 4159 PAV ALM"/>
    <s v="01"/>
    <s v="22"/>
    <s v="VP 4159"/>
    <s v="0"/>
    <s v="0"/>
    <x v="2"/>
    <x v="2"/>
    <s v="DZ-919-CF"/>
    <s v="SANS OBJET"/>
    <s v="SANS OBJET"/>
    <n v="19360"/>
    <n v="17680"/>
    <n v="1680"/>
    <s v="D"/>
    <n v="2"/>
    <s v="CENTRE DE TRI CS"/>
    <s v="POLY-VALOR"/>
    <s v="BOULEVARD DE LA BOUVINERIE"/>
    <s v="49124 SAINT-BARTHELEMY D'ANJOU"/>
    <n v="79268"/>
    <n v="8"/>
    <x v="1"/>
    <n v="1.68"/>
    <d v="1899-12-30T00:13:00"/>
    <x v="1"/>
  </r>
  <r>
    <n v="171773"/>
    <d v="2022-02-21T00:00:00"/>
    <s v="17:17"/>
    <s v="2/035312"/>
    <d v="2022-02-21T00:00:00"/>
    <s v="17:11"/>
    <s v="1/040344"/>
    <s v="SUEZ JML020"/>
    <s v="01"/>
    <s v="21"/>
    <s v="SUEZJML020"/>
    <s v="0"/>
    <s v="0"/>
    <x v="2"/>
    <x v="3"/>
    <s v="EJ-894-PB"/>
    <s v="SANS OBJET"/>
    <s v="SANS OBJET"/>
    <n v="18100"/>
    <n v="14960"/>
    <n v="3140"/>
    <s v="D"/>
    <n v="2"/>
    <s v="CENTRE DE TRI CS"/>
    <s v="POLY-VALOR"/>
    <s v="BOULEVARD DE LA BOUVINERIE"/>
    <s v="49124 SAINT-BARTHELEMY D'ANJOU"/>
    <n v="83627"/>
    <n v="8"/>
    <x v="1"/>
    <n v="3.14"/>
    <d v="1899-12-30T00:06:00"/>
    <x v="1"/>
  </r>
  <r>
    <n v="171774"/>
    <d v="2022-02-21T00:00:00"/>
    <s v="17:20"/>
    <s v="2/035313"/>
    <d v="2022-02-21T00:00:00"/>
    <s v="16:25"/>
    <s v="1/040342"/>
    <s v="MAUFFREY 33"/>
    <s v="01"/>
    <s v="70"/>
    <s v="MAUFFREY33"/>
    <s v="4"/>
    <s v="0"/>
    <x v="2"/>
    <x v="7"/>
    <s v="FZ 291 QJ"/>
    <s v="1.11 - NORSKE GOLBEY (F)"/>
    <s v="SANS OBJET"/>
    <n v="16060"/>
    <n v="41200"/>
    <n v="25140"/>
    <s v="D"/>
    <n v="2"/>
    <s v="CENTRE DE TRI CS"/>
    <s v="POLY-VALOR"/>
    <s v="BOULEVARD DE LA BOUVINERIE"/>
    <s v="49124 SAINT-BARTHELEMY D'ANJOU"/>
    <n v="0"/>
    <n v="8"/>
    <x v="1"/>
    <n v="25.14"/>
    <d v="1899-12-30T00:55:00"/>
    <x v="2"/>
  </r>
  <r>
    <n v="171792"/>
    <d v="2022-02-22T00:00:00"/>
    <s v="07:15"/>
    <s v="2/035332"/>
    <d v="2022-02-22T00:00:00"/>
    <s v="07:00"/>
    <s v="1/040361"/>
    <s v="SEMAE 4"/>
    <s v="90"/>
    <s v="90"/>
    <s v="SEMAE 04"/>
    <s v="0"/>
    <s v="1"/>
    <x v="4"/>
    <x v="6"/>
    <s v="DE-983-WC"/>
    <s v="SANS OBJET"/>
    <s v="DOUE LA FONTAINE"/>
    <n v="24400"/>
    <n v="17940"/>
    <n v="6460"/>
    <s v="D"/>
    <n v="2"/>
    <s v="CENTRE DE TRI CS"/>
    <s v="POLY-VALOR"/>
    <s v="BOULEVARD DE LA BOUVINERIE"/>
    <s v="49124 SAINT-BARTHELEMY D'ANJOU"/>
    <n v="0"/>
    <n v="8"/>
    <x v="1"/>
    <n v="6.46"/>
    <d v="1899-12-30T00:15:00"/>
    <x v="0"/>
  </r>
  <r>
    <n v="171795"/>
    <d v="2022-02-22T00:00:00"/>
    <s v="07:40"/>
    <s v="2/035336"/>
    <d v="2022-02-22T00:00:00"/>
    <s v="07:11"/>
    <s v="1/040362"/>
    <s v="SEMAE 5"/>
    <s v="40"/>
    <s v="40"/>
    <s v="SEMAE 05"/>
    <s v="0"/>
    <s v="6"/>
    <x v="0"/>
    <x v="0"/>
    <s v="EK-656-JS"/>
    <s v="SANS OBJET"/>
    <s v="ST LAMBERT DES LEVEES Bellevue"/>
    <n v="30280"/>
    <n v="18600"/>
    <n v="11680"/>
    <s v="D"/>
    <n v="2"/>
    <s v="CENTRE DE TRI CS"/>
    <s v="POLY-VALOR"/>
    <s v="BOULEVARD DE LA BOUVINERIE"/>
    <s v="49124 SAINT-BARTHELEMY D'ANJOU"/>
    <n v="0"/>
    <n v="8"/>
    <x v="1"/>
    <n v="11.68"/>
    <d v="1899-12-30T00:29:00"/>
    <x v="0"/>
  </r>
  <r>
    <n v="171805"/>
    <d v="2022-02-22T00:00:00"/>
    <s v="09:20"/>
    <s v="2/035346"/>
    <d v="2022-02-22T00:00:00"/>
    <s v="09:08"/>
    <s v="1/040375"/>
    <s v="VP 3161 PAV ALM"/>
    <s v="01"/>
    <s v="22"/>
    <s v="VP 3161"/>
    <s v="0"/>
    <s v="0"/>
    <x v="2"/>
    <x v="2"/>
    <s v="AZ-825-SD"/>
    <s v="SANS OBJET"/>
    <s v="SANS OBJET"/>
    <n v="20180"/>
    <n v="18700"/>
    <n v="1480"/>
    <s v="D"/>
    <n v="2"/>
    <s v="CENTRE DE TRI CS"/>
    <s v="POLY-VALOR"/>
    <s v="BOULEVARD DE LA BOUVINERIE"/>
    <s v="49124 SAINT-BARTHELEMY D'ANJOU"/>
    <n v="83638"/>
    <n v="8"/>
    <x v="1"/>
    <n v="1.48"/>
    <d v="1899-12-30T00:12:00"/>
    <x v="1"/>
  </r>
  <r>
    <n v="171807"/>
    <d v="2022-02-22T00:00:00"/>
    <s v="09:35"/>
    <s v="2/035348"/>
    <d v="2022-02-22T00:00:00"/>
    <s v="09:25"/>
    <s v="1/040377"/>
    <s v="CC BV 09"/>
    <s v="35"/>
    <s v="35"/>
    <s v="CC BV 09"/>
    <s v="0"/>
    <s v="0"/>
    <x v="3"/>
    <x v="15"/>
    <s v="FX-848-CF"/>
    <s v="SANS OBJET"/>
    <s v="SANS OBJET"/>
    <n v="15680"/>
    <n v="12900"/>
    <n v="2780"/>
    <s v="D"/>
    <n v="2"/>
    <s v="CENTRE DE TRI CS"/>
    <s v="POLY-VALOR"/>
    <s v="BOULEVARD DE LA BOUVINERIE"/>
    <s v="49124 SAINT-BARTHELEMY D'ANJOU"/>
    <n v="0"/>
    <n v="8"/>
    <x v="1"/>
    <n v="2.78"/>
    <d v="1899-12-30T00:10:00"/>
    <x v="1"/>
  </r>
  <r>
    <n v="171815"/>
    <d v="2022-02-22T00:00:00"/>
    <s v="10:33"/>
    <s v="2/035359"/>
    <d v="2022-02-22T00:00:00"/>
    <s v="10:17"/>
    <s v="2/035353"/>
    <s v="SEMAE 4"/>
    <s v="90"/>
    <s v="91"/>
    <s v="SEMAE 04"/>
    <s v="0"/>
    <s v="4"/>
    <x v="4"/>
    <x v="9"/>
    <s v="DE-983-WC"/>
    <s v="SANS OBJET"/>
    <s v="TIERCE"/>
    <n v="24020"/>
    <n v="17880"/>
    <n v="6140"/>
    <s v="D"/>
    <n v="2"/>
    <s v="CENTRE DE TRI CS"/>
    <s v="POLY-VALOR"/>
    <s v="BOULEVARD DE LA BOUVINERIE"/>
    <s v="49124 SAINT-BARTHELEMY D'ANJOU"/>
    <n v="0"/>
    <n v="8"/>
    <x v="1"/>
    <n v="6.14"/>
    <d v="1899-12-30T00:16:00"/>
    <x v="1"/>
  </r>
  <r>
    <n v="171822"/>
    <d v="2022-02-22T00:00:00"/>
    <s v="10:54"/>
    <s v="2/035366"/>
    <d v="2022-02-22T00:00:00"/>
    <s v="10:23"/>
    <s v="1/040380"/>
    <s v="PAPREC 11"/>
    <s v="30"/>
    <s v="30"/>
    <s v="PAPREC 11"/>
    <s v="0"/>
    <s v="2"/>
    <x v="8"/>
    <x v="20"/>
    <s v="DV-441-AK"/>
    <s v="SANS OBJET"/>
    <s v="LOUROUX-BECONNAIS"/>
    <n v="28020"/>
    <n v="22440"/>
    <n v="5580"/>
    <s v="D"/>
    <n v="2"/>
    <s v="CENTRE DE TRI CS"/>
    <s v="POLY-VALOR"/>
    <s v="BOULEVARD DE LA BOUVINERIE"/>
    <s v="49124 SAINT-BARTHELEMY D'ANJOU"/>
    <n v="0"/>
    <n v="8"/>
    <x v="1"/>
    <n v="5.58"/>
    <d v="1899-12-30T00:31:00"/>
    <x v="0"/>
  </r>
  <r>
    <n v="171823"/>
    <d v="2022-02-22T00:00:00"/>
    <s v="11:02"/>
    <s v="1/040392"/>
    <d v="2022-02-22T00:00:00"/>
    <s v="07:36"/>
    <s v="2/035335"/>
    <s v="BT 54"/>
    <s v="01"/>
    <s v="85"/>
    <s v="BT 54"/>
    <s v="1"/>
    <s v="0"/>
    <x v="2"/>
    <x v="4"/>
    <s v="FD-859-RH"/>
    <s v="BOUYER LEROUX"/>
    <s v="SANS OBJET"/>
    <n v="36360"/>
    <n v="22900"/>
    <n v="13460"/>
    <s v="D"/>
    <n v="2"/>
    <s v="CENTRE DE TRI CS"/>
    <s v="POLY-VALOR"/>
    <s v="BOULEVARD DE LA BOUVINERIE"/>
    <s v="49124 SAINT-BARTHELEMY D'ANJOU"/>
    <n v="0"/>
    <n v="8"/>
    <x v="1"/>
    <n v="13.46"/>
    <d v="1899-12-30T03:26:00"/>
    <x v="2"/>
  </r>
  <r>
    <n v="171826"/>
    <d v="2022-02-22T00:00:00"/>
    <s v="11:15"/>
    <s v="2/035369"/>
    <d v="2022-02-22T00:00:00"/>
    <s v="11:08"/>
    <s v="1/040394"/>
    <s v="SUEZ JM0027"/>
    <s v="01"/>
    <s v="21"/>
    <s v="SUEZJM0027"/>
    <s v="0"/>
    <s v="0"/>
    <x v="2"/>
    <x v="3"/>
    <s v="BF-553-XA"/>
    <s v="SANS OBJET"/>
    <s v="SANS OBJET"/>
    <n v="19100"/>
    <n v="14800"/>
    <n v="4300"/>
    <s v="D"/>
    <n v="2"/>
    <s v="CENTRE DE TRI CS"/>
    <s v="POLY-VALOR"/>
    <s v="BOULEVARD DE LA BOUVINERIE"/>
    <s v="49124 SAINT-BARTHELEMY D'ANJOU"/>
    <n v="64488"/>
    <n v="8"/>
    <x v="1"/>
    <n v="4.3"/>
    <d v="1899-12-30T00:07:00"/>
    <x v="1"/>
  </r>
  <r>
    <n v="171830"/>
    <d v="2022-02-22T00:00:00"/>
    <s v="11:38"/>
    <s v="2/035373"/>
    <d v="2022-02-22T00:00:00"/>
    <s v="11:22"/>
    <s v="1/040399"/>
    <s v="VP 3161 PAV ALM"/>
    <s v="01"/>
    <s v="22"/>
    <s v="VP 3161"/>
    <s v="0"/>
    <s v="0"/>
    <x v="2"/>
    <x v="2"/>
    <s v="AZ-825-SD"/>
    <s v="SANS OBJET"/>
    <s v="SANS OBJET"/>
    <n v="20240"/>
    <n v="18700"/>
    <n v="1540"/>
    <s v="D"/>
    <n v="2"/>
    <s v="CENTRE DE TRI CS"/>
    <s v="POLY-VALOR"/>
    <s v="BOULEVARD DE LA BOUVINERIE"/>
    <s v="49124 SAINT-BARTHELEMY D'ANJOU"/>
    <n v="83638"/>
    <n v="8"/>
    <x v="1"/>
    <n v="1.54"/>
    <d v="1899-12-30T00:16:00"/>
    <x v="1"/>
  </r>
  <r>
    <n v="171831"/>
    <d v="2022-02-22T00:00:00"/>
    <s v="11:40"/>
    <s v="2/035374"/>
    <d v="2022-02-22T00:00:00"/>
    <s v="11:19"/>
    <s v="1/040398"/>
    <s v="VP19007 PAV ALM"/>
    <s v="01"/>
    <s v="22"/>
    <s v="VP 19007"/>
    <s v="0"/>
    <s v="0"/>
    <x v="2"/>
    <x v="2"/>
    <s v="EJ-252-BY"/>
    <s v="SANS OBJET"/>
    <s v="SANS OBJET"/>
    <n v="21300"/>
    <n v="17040"/>
    <n v="4260"/>
    <s v="D"/>
    <n v="2"/>
    <s v="CENTRE DE TRI CS"/>
    <s v="POLY-VALOR"/>
    <s v="BOULEVARD DE LA BOUVINERIE"/>
    <s v="49124 SAINT-BARTHELEMY D'ANJOU"/>
    <n v="70062"/>
    <n v="8"/>
    <x v="1"/>
    <n v="4.26"/>
    <d v="1899-12-30T00:21:00"/>
    <x v="1"/>
  </r>
  <r>
    <n v="171832"/>
    <d v="2022-02-22T00:00:00"/>
    <s v="11:40"/>
    <s v="2/035375"/>
    <d v="2022-02-22T00:00:00"/>
    <s v="11:26"/>
    <s v="1/040400"/>
    <s v="SUEZ JML021"/>
    <s v="01"/>
    <s v="21"/>
    <s v="SUEZJML021"/>
    <s v="0"/>
    <s v="0"/>
    <x v="2"/>
    <x v="3"/>
    <s v="EK-186-EM"/>
    <s v="SANS OBJET"/>
    <s v="SANS OBJET"/>
    <n v="16360"/>
    <n v="12820"/>
    <n v="3540"/>
    <s v="D"/>
    <n v="2"/>
    <s v="CENTRE DE TRI CS"/>
    <s v="POLY-VALOR"/>
    <s v="BOULEVARD DE LA BOUVINERIE"/>
    <s v="49124 SAINT-BARTHELEMY D'ANJOU"/>
    <n v="64487"/>
    <n v="8"/>
    <x v="1"/>
    <n v="3.54"/>
    <d v="1899-12-30T00:14:00"/>
    <x v="1"/>
  </r>
  <r>
    <n v="171833"/>
    <d v="2022-02-22T00:00:00"/>
    <s v="11:45"/>
    <s v="2/035376"/>
    <d v="2022-02-22T00:00:00"/>
    <s v="11:31"/>
    <s v="1/040401"/>
    <s v="SUEZ JML022"/>
    <s v="01"/>
    <s v="21"/>
    <s v="SUEZJML022"/>
    <s v="0"/>
    <s v="0"/>
    <x v="2"/>
    <x v="3"/>
    <s v="EK-512-VH"/>
    <s v="SANS OBJET"/>
    <s v="SANS OBJET"/>
    <n v="18220"/>
    <n v="14900"/>
    <n v="3320"/>
    <s v="D"/>
    <n v="2"/>
    <s v="CENTRE DE TRI CS"/>
    <s v="POLY-VALOR"/>
    <s v="BOULEVARD DE LA BOUVINERIE"/>
    <s v="49124 SAINT-BARTHELEMY D'ANJOU"/>
    <n v="83626"/>
    <n v="8"/>
    <x v="1"/>
    <n v="3.32"/>
    <d v="1899-12-30T00:14:00"/>
    <x v="1"/>
  </r>
  <r>
    <n v="171834"/>
    <d v="2022-02-22T00:00:00"/>
    <s v="11:48"/>
    <s v="2/035377"/>
    <d v="2022-02-22T00:00:00"/>
    <s v="11:34"/>
    <s v="1/040402"/>
    <s v="SUEZ NMP520"/>
    <s v="01"/>
    <s v="21"/>
    <s v="SUEZNMP520"/>
    <s v="0"/>
    <s v="0"/>
    <x v="2"/>
    <x v="3"/>
    <s v="CX-610-YK"/>
    <s v="SANS OBJET"/>
    <s v="SANS OBJET"/>
    <n v="15160"/>
    <n v="11640"/>
    <n v="3520"/>
    <s v="D"/>
    <n v="2"/>
    <s v="CENTRE DE TRI CS"/>
    <s v="POLY-VALOR"/>
    <s v="BOULEVARD DE LA BOUVINERIE"/>
    <s v="49124 SAINT-BARTHELEMY D'ANJOU"/>
    <n v="83621"/>
    <n v="8"/>
    <x v="1"/>
    <n v="3.52"/>
    <d v="1899-12-30T00:14:00"/>
    <x v="1"/>
  </r>
  <r>
    <n v="171835"/>
    <d v="2022-02-22T00:00:00"/>
    <s v="11:50"/>
    <s v="2/035378"/>
    <d v="2022-02-22T00:00:00"/>
    <s v="11:37"/>
    <s v="1/040403"/>
    <s v="SUEZ JML024"/>
    <s v="01"/>
    <s v="21"/>
    <s v="SUEZJML024"/>
    <s v="0"/>
    <s v="0"/>
    <x v="2"/>
    <x v="3"/>
    <s v="EL-322-KS"/>
    <s v="SANS OBJET"/>
    <s v="SANS OBJET"/>
    <n v="18380"/>
    <n v="14920"/>
    <n v="3460"/>
    <s v="D"/>
    <n v="2"/>
    <s v="CENTRE DE TRI CS"/>
    <s v="POLY-VALOR"/>
    <s v="BOULEVARD DE LA BOUVINERIE"/>
    <s v="49124 SAINT-BARTHELEMY D'ANJOU"/>
    <n v="83625"/>
    <n v="8"/>
    <x v="1"/>
    <n v="3.46"/>
    <d v="1899-12-30T00:13:00"/>
    <x v="1"/>
  </r>
  <r>
    <n v="171837"/>
    <d v="2022-02-22T00:00:00"/>
    <s v="11:55"/>
    <s v="2/035381"/>
    <d v="2022-02-22T00:00:00"/>
    <s v="10:21"/>
    <s v="1/040379"/>
    <s v="BERTHELARD"/>
    <s v="40"/>
    <s v="80"/>
    <s v="BERTHELARD"/>
    <s v="31"/>
    <s v="0"/>
    <x v="0"/>
    <x v="24"/>
    <s v="BJ 473 BX"/>
    <s v="ALU - REGEAL COMPIEGNE (60-FR)"/>
    <s v="SANS OBJET"/>
    <n v="15100"/>
    <n v="25820"/>
    <n v="10720"/>
    <s v="D"/>
    <n v="2"/>
    <s v="CENTRE DE TRI CS"/>
    <s v="POLY-VALOR"/>
    <s v="BOULEVARD DE LA BOUVINERIE"/>
    <s v="49124 SAINT-BARTHELEMY D'ANJOU"/>
    <n v="0"/>
    <n v="8"/>
    <x v="1"/>
    <n v="10.72"/>
    <d v="1899-12-30T01:34:00"/>
    <x v="2"/>
  </r>
  <r>
    <n v="171838"/>
    <d v="2022-02-22T00:00:00"/>
    <s v="12:08"/>
    <s v="2/035382"/>
    <d v="2022-02-22T00:00:00"/>
    <s v="11:58"/>
    <s v="1/040405"/>
    <s v="VP 4159 PAV ALM"/>
    <s v="01"/>
    <s v="22"/>
    <s v="VP 4159"/>
    <s v="0"/>
    <s v="0"/>
    <x v="2"/>
    <x v="2"/>
    <s v="DZ-919-CF"/>
    <s v="SANS OBJET"/>
    <s v="SANS OBJET"/>
    <n v="20120"/>
    <n v="17720"/>
    <n v="2400"/>
    <s v="D"/>
    <n v="2"/>
    <s v="CENTRE DE TRI CS"/>
    <s v="POLY-VALOR"/>
    <s v="BOULEVARD DE LA BOUVINERIE"/>
    <s v="49124 SAINT-BARTHELEMY D'ANJOU"/>
    <n v="79268"/>
    <n v="8"/>
    <x v="1"/>
    <n v="2.4"/>
    <d v="1899-12-30T00:10:00"/>
    <x v="1"/>
  </r>
  <r>
    <n v="171839"/>
    <d v="2022-02-22T00:00:00"/>
    <s v="12:28"/>
    <s v="2/035383"/>
    <d v="2022-02-22T00:00:00"/>
    <s v="10:48"/>
    <s v="1/040391"/>
    <s v="LAVILAINOISE"/>
    <s v="40"/>
    <s v="72"/>
    <s v="LAVILAINOI"/>
    <s v="6"/>
    <s v="0"/>
    <x v="0"/>
    <x v="13"/>
    <s v="ER 843 VD"/>
    <s v="CARTONS SMURFIT SAILLAT (87-F)"/>
    <s v="SANS OBJET"/>
    <n v="14820"/>
    <n v="43380"/>
    <n v="28560"/>
    <s v="D"/>
    <n v="2"/>
    <s v="CENTRE DE TRI CS"/>
    <s v="POLY-VALOR"/>
    <s v="BOULEVARD DE LA BOUVINERIE"/>
    <s v="49124 SAINT-BARTHELEMY D'ANJOU"/>
    <n v="0"/>
    <n v="8"/>
    <x v="1"/>
    <n v="28.56"/>
    <d v="1899-12-30T01:40:00"/>
    <x v="2"/>
  </r>
  <r>
    <n v="171840"/>
    <d v="2022-02-22T00:00:00"/>
    <s v="13:00"/>
    <s v="2/035384"/>
    <d v="2022-02-22T00:00:00"/>
    <s v="12:37"/>
    <s v="1/040407"/>
    <s v="SEMAE 5"/>
    <s v="40"/>
    <s v="40"/>
    <s v="SEMAE 05"/>
    <s v="0"/>
    <s v="6"/>
    <x v="0"/>
    <x v="0"/>
    <s v="EK-656-JS"/>
    <s v="SANS OBJET"/>
    <s v="ST LAMBERT DES LEVEES Bellevue"/>
    <n v="30860"/>
    <n v="18540"/>
    <n v="12320"/>
    <s v="D"/>
    <n v="2"/>
    <s v="CENTRE DE TRI CS"/>
    <s v="POLY-VALOR"/>
    <s v="BOULEVARD DE LA BOUVINERIE"/>
    <s v="49124 SAINT-BARTHELEMY D'ANJOU"/>
    <n v="0"/>
    <n v="8"/>
    <x v="1"/>
    <n v="12.32"/>
    <d v="1899-12-30T00:23:00"/>
    <x v="0"/>
  </r>
  <r>
    <n v="171842"/>
    <d v="2022-02-22T00:00:00"/>
    <s v="13:23"/>
    <s v="2/035385"/>
    <d v="2022-02-22T00:00:00"/>
    <s v="12:48"/>
    <s v="1/040408"/>
    <s v="PAPREC 15"/>
    <s v="90"/>
    <s v="90"/>
    <s v="PAPREC 15"/>
    <s v="0"/>
    <s v="3"/>
    <x v="4"/>
    <x v="6"/>
    <s v="EZ-802-DX"/>
    <s v="SANS OBJET"/>
    <s v="SEGRE-EN-ANJOU"/>
    <n v="34020"/>
    <n v="23540"/>
    <n v="10480"/>
    <s v="D"/>
    <n v="2"/>
    <s v="CENTRE DE TRI CS"/>
    <s v="POLY-VALOR"/>
    <s v="BOULEVARD DE LA BOUVINERIE"/>
    <s v="49124 SAINT-BARTHELEMY D'ANJOU"/>
    <n v="0"/>
    <n v="8"/>
    <x v="1"/>
    <n v="10.48"/>
    <d v="1899-12-30T00:35:00"/>
    <x v="0"/>
  </r>
  <r>
    <n v="171846"/>
    <d v="2022-02-22T00:00:00"/>
    <s v="14:46"/>
    <s v="2/035389"/>
    <d v="2022-02-22T00:00:00"/>
    <s v="11:14"/>
    <s v="1/040396"/>
    <s v="XPO"/>
    <s v="01"/>
    <s v="75"/>
    <s v="XPO"/>
    <s v="21"/>
    <s v="0"/>
    <x v="2"/>
    <x v="8"/>
    <s v="FZ 1130 Y"/>
    <s v="PEHD PP ENVIRONNEMENT(48)"/>
    <s v="SANS OBJET"/>
    <n v="17680"/>
    <n v="36860"/>
    <n v="19180"/>
    <s v="D"/>
    <n v="2"/>
    <s v="CENTRE DE TRI CS"/>
    <s v="POLY-VALOR"/>
    <s v="BOULEVARD DE LA BOUVINERIE"/>
    <s v="49124 SAINT-BARTHELEMY D'ANJOU"/>
    <n v="0"/>
    <n v="8"/>
    <x v="1"/>
    <n v="19.18"/>
    <d v="1899-12-30T03:32:00"/>
    <x v="2"/>
  </r>
  <r>
    <n v="171848"/>
    <d v="2022-02-22T00:00:00"/>
    <s v="14:50"/>
    <s v="2/035391"/>
    <d v="2022-02-22T00:00:00"/>
    <s v="14:38"/>
    <s v="1/040414"/>
    <s v="SUEZ JML020"/>
    <s v="01"/>
    <s v="21"/>
    <s v="SUEZJML020"/>
    <s v="0"/>
    <s v="0"/>
    <x v="2"/>
    <x v="3"/>
    <s v="EJ-894-PB"/>
    <s v="SANS OBJET"/>
    <s v="SANS OBJET"/>
    <n v="16240"/>
    <n v="15000"/>
    <n v="1240"/>
    <s v="D"/>
    <n v="2"/>
    <s v="CENTRE DE TRI CS"/>
    <s v="POLY-VALOR"/>
    <s v="BOULEVARD DE LA BOUVINERIE"/>
    <s v="49124 SAINT-BARTHELEMY D'ANJOU"/>
    <n v="83627"/>
    <n v="8"/>
    <x v="1"/>
    <n v="1.24"/>
    <d v="1899-12-30T00:12:00"/>
    <x v="1"/>
  </r>
  <r>
    <n v="171850"/>
    <d v="2022-02-22T00:00:00"/>
    <s v="15:07"/>
    <s v="2/035393"/>
    <d v="2022-02-22T00:00:00"/>
    <s v="14:48"/>
    <s v="1/040416"/>
    <s v="SEMAE 06"/>
    <s v="90"/>
    <s v="91"/>
    <s v="SEMAE 06"/>
    <s v="0"/>
    <s v="4"/>
    <x v="4"/>
    <x v="9"/>
    <s v="FG-918-WV"/>
    <s v="SANS OBJET"/>
    <s v="TIERCE"/>
    <n v="25700"/>
    <n v="18640"/>
    <n v="7060"/>
    <s v="D"/>
    <n v="2"/>
    <s v="CENTRE DE TRI CS"/>
    <s v="POLY-VALOR"/>
    <s v="BOULEVARD DE LA BOUVINERIE"/>
    <s v="49124 SAINT-BARTHELEMY D'ANJOU"/>
    <n v="0"/>
    <n v="8"/>
    <x v="1"/>
    <n v="7.06"/>
    <d v="1899-12-30T00:19:00"/>
    <x v="1"/>
  </r>
  <r>
    <n v="171856"/>
    <d v="2022-02-22T00:00:00"/>
    <s v="15:53"/>
    <s v="2/035398"/>
    <d v="2022-02-22T00:00:00"/>
    <s v="15:41"/>
    <s v="1/040420"/>
    <s v="VP 3161 PAV ALM"/>
    <s v="01"/>
    <s v="22"/>
    <s v="VP 3161"/>
    <s v="0"/>
    <s v="0"/>
    <x v="2"/>
    <x v="2"/>
    <s v="AZ-825-SD"/>
    <s v="SANS OBJET"/>
    <s v="SANS OBJET"/>
    <n v="20480"/>
    <n v="18680"/>
    <n v="1800"/>
    <s v="D"/>
    <n v="2"/>
    <s v="CENTRE DE TRI CS"/>
    <s v="POLY-VALOR"/>
    <s v="BOULEVARD DE LA BOUVINERIE"/>
    <s v="49124 SAINT-BARTHELEMY D'ANJOU"/>
    <n v="83638"/>
    <n v="8"/>
    <x v="1"/>
    <n v="1.8"/>
    <d v="1899-12-30T00:12:00"/>
    <x v="1"/>
  </r>
  <r>
    <n v="171857"/>
    <d v="2022-02-22T00:00:00"/>
    <s v="15:55"/>
    <s v="1/040422"/>
    <d v="2022-02-22T00:00:00"/>
    <s v="11:34"/>
    <s v="2/035372"/>
    <s v="BT 54"/>
    <s v="01"/>
    <s v="85"/>
    <s v="BT 54"/>
    <s v="1"/>
    <s v="0"/>
    <x v="2"/>
    <x v="4"/>
    <s v="FD-859-RH"/>
    <s v="BOUYER LEROUX"/>
    <s v="SANS OBJET"/>
    <n v="39580"/>
    <n v="22240"/>
    <n v="17340"/>
    <s v="D"/>
    <n v="2"/>
    <s v="CENTRE DE TRI CS"/>
    <s v="POLY-VALOR"/>
    <s v="BOULEVARD DE LA BOUVINERIE"/>
    <s v="49124 SAINT-BARTHELEMY D'ANJOU"/>
    <n v="0"/>
    <n v="8"/>
    <x v="1"/>
    <n v="17.34"/>
    <d v="1899-12-30T04:21:00"/>
    <x v="2"/>
  </r>
  <r>
    <n v="171858"/>
    <d v="2022-02-22T00:00:00"/>
    <s v="16:19"/>
    <s v="2/035399"/>
    <d v="2022-02-22T00:00:00"/>
    <s v="16:11"/>
    <s v="1/040423"/>
    <s v="SUEZ JML021"/>
    <s v="01"/>
    <s v="21"/>
    <s v="SUEZJML021"/>
    <s v="0"/>
    <s v="0"/>
    <x v="2"/>
    <x v="3"/>
    <s v="EK-186-EM"/>
    <s v="SANS OBJET"/>
    <s v="SANS OBJET"/>
    <n v="17000"/>
    <n v="12820"/>
    <n v="4180"/>
    <s v="D"/>
    <n v="2"/>
    <s v="CENTRE DE TRI CS"/>
    <s v="POLY-VALOR"/>
    <s v="BOULEVARD DE LA BOUVINERIE"/>
    <s v="49124 SAINT-BARTHELEMY D'ANJOU"/>
    <n v="64487"/>
    <n v="8"/>
    <x v="1"/>
    <n v="4.18"/>
    <d v="1899-12-30T00:08:00"/>
    <x v="1"/>
  </r>
  <r>
    <n v="171860"/>
    <d v="2022-02-22T00:00:00"/>
    <s v="16:36"/>
    <s v="2/035401"/>
    <d v="2022-02-22T00:00:00"/>
    <s v="16:23"/>
    <s v="1/040426"/>
    <s v="VP 4159 PAV ALM"/>
    <s v="01"/>
    <s v="22"/>
    <s v="VP 4159"/>
    <s v="0"/>
    <s v="0"/>
    <x v="2"/>
    <x v="2"/>
    <s v="DZ-919-CF"/>
    <s v="SANS OBJET"/>
    <s v="SANS OBJET"/>
    <n v="18920"/>
    <n v="17680"/>
    <n v="1240"/>
    <s v="D"/>
    <n v="2"/>
    <s v="CENTRE DE TRI CS"/>
    <s v="POLY-VALOR"/>
    <s v="BOULEVARD DE LA BOUVINERIE"/>
    <s v="49124 SAINT-BARTHELEMY D'ANJOU"/>
    <n v="79268"/>
    <n v="8"/>
    <x v="1"/>
    <n v="1.24"/>
    <d v="1899-12-30T00:13:00"/>
    <x v="1"/>
  </r>
  <r>
    <n v="171861"/>
    <d v="2022-02-22T00:00:00"/>
    <s v="16:36"/>
    <s v="2/035402"/>
    <d v="2022-02-22T00:00:00"/>
    <s v="16:20"/>
    <s v="1/040425"/>
    <s v="VP19007 PAV ALM"/>
    <s v="01"/>
    <s v="22"/>
    <s v="VP 19007"/>
    <s v="0"/>
    <s v="0"/>
    <x v="2"/>
    <x v="2"/>
    <s v="EJ-252-BY"/>
    <s v="SANS OBJET"/>
    <s v="SANS OBJET"/>
    <n v="18920"/>
    <n v="17000"/>
    <n v="1920"/>
    <s v="D"/>
    <n v="2"/>
    <s v="CENTRE DE TRI CS"/>
    <s v="POLY-VALOR"/>
    <s v="BOULEVARD DE LA BOUVINERIE"/>
    <s v="49124 SAINT-BARTHELEMY D'ANJOU"/>
    <n v="70062"/>
    <n v="8"/>
    <x v="1"/>
    <n v="1.92"/>
    <d v="1899-12-30T00:16:00"/>
    <x v="1"/>
  </r>
  <r>
    <n v="171862"/>
    <d v="2022-02-22T00:00:00"/>
    <s v="16:42"/>
    <s v="2/035403"/>
    <d v="2022-02-22T00:00:00"/>
    <s v="12:35"/>
    <s v="1/040406"/>
    <s v="ROUCOULET"/>
    <s v="01"/>
    <s v="75"/>
    <s v="ROUCOULET1"/>
    <s v="21"/>
    <s v="0"/>
    <x v="2"/>
    <x v="8"/>
    <s v="EY 302 DQ"/>
    <s v="PEHD PP ENVIRONNEMENT(48)"/>
    <s v="SANS OBJET"/>
    <n v="17660"/>
    <n v="34300"/>
    <n v="16640"/>
    <s v="D"/>
    <n v="2"/>
    <s v="CENTRE DE TRI CS"/>
    <s v="POLY-VALOR"/>
    <s v="BOULEVARD DE LA BOUVINERIE"/>
    <s v="49124 SAINT-BARTHELEMY D'ANJOU"/>
    <n v="0"/>
    <n v="8"/>
    <x v="1"/>
    <n v="16.64"/>
    <d v="1899-12-30T04:07:00"/>
    <x v="2"/>
  </r>
  <r>
    <n v="171875"/>
    <d v="2022-02-22T00:00:00"/>
    <s v="18:06"/>
    <s v="2/035416"/>
    <d v="2022-02-22T00:00:00"/>
    <s v="16:52"/>
    <s v="1/040427"/>
    <s v="MARTI 4"/>
    <s v="40"/>
    <s v="71"/>
    <s v="MARTI 4"/>
    <s v="02"/>
    <s v="0"/>
    <x v="0"/>
    <x v="19"/>
    <s v="R 1231BCX"/>
    <s v="PENINSOUL (ES)"/>
    <s v="SANS OBJET"/>
    <n v="14880"/>
    <n v="39300"/>
    <n v="24420"/>
    <s v="D"/>
    <n v="2"/>
    <s v="CENTRE DE TRI CS"/>
    <s v="POLY-VALOR"/>
    <s v="BOULEVARD DE LA BOUVINERIE"/>
    <s v="49124 SAINT-BARTHELEMY D'ANJOU"/>
    <n v="0"/>
    <n v="8"/>
    <x v="1"/>
    <n v="24.42"/>
    <d v="1899-12-30T01:14:00"/>
    <x v="2"/>
  </r>
  <r>
    <n v="171877"/>
    <d v="2022-02-22T00:00:00"/>
    <s v="18:47"/>
    <s v="2/035418"/>
    <d v="2022-02-22T00:00:00"/>
    <s v="18:27"/>
    <s v="1/040441"/>
    <s v="VP 3769 PAV ALM"/>
    <s v="01"/>
    <s v="22"/>
    <s v="VP 3769"/>
    <s v="0"/>
    <s v="0"/>
    <x v="2"/>
    <x v="2"/>
    <s v="FC-210-YQ"/>
    <s v="SANS OBJET"/>
    <s v="SANS OBJET"/>
    <n v="21800"/>
    <n v="17200"/>
    <n v="4600"/>
    <s v="D"/>
    <n v="2"/>
    <s v="CENTRE DE TRI CS"/>
    <s v="POLY-VALOR"/>
    <s v="BOULEVARD DE LA BOUVINERIE"/>
    <s v="49124 SAINT-BARTHELEMY D'ANJOU"/>
    <n v="95031"/>
    <n v="8"/>
    <x v="1"/>
    <n v="4.5999999999999996"/>
    <d v="1899-12-30T00:20:00"/>
    <x v="1"/>
  </r>
  <r>
    <n v="171878"/>
    <d v="2022-02-22T00:00:00"/>
    <s v="19:02"/>
    <s v="2/035419"/>
    <d v="2022-02-22T00:00:00"/>
    <s v="18:58"/>
    <s v="1/040442"/>
    <s v="SUEZ JML020"/>
    <s v="01"/>
    <s v="21"/>
    <s v="SUEZJML020"/>
    <s v="0"/>
    <s v="0"/>
    <x v="2"/>
    <x v="3"/>
    <s v="EJ-894-PB"/>
    <s v="SANS OBJET"/>
    <s v="SANS OBJET"/>
    <n v="16640"/>
    <n v="14960"/>
    <n v="1680"/>
    <s v="D"/>
    <n v="2"/>
    <s v="CENTRE DE TRI CS"/>
    <s v="POLY-VALOR"/>
    <s v="BOULEVARD DE LA BOUVINERIE"/>
    <s v="49124 SAINT-BARTHELEMY D'ANJOU"/>
    <n v="83627"/>
    <n v="8"/>
    <x v="1"/>
    <n v="1.68"/>
    <d v="1899-12-30T00:04:00"/>
    <x v="1"/>
  </r>
  <r>
    <n v="171879"/>
    <d v="2022-02-22T00:00:00"/>
    <s v="19:04"/>
    <s v="2/035420"/>
    <d v="2022-02-22T00:00:00"/>
    <s v="18:58"/>
    <s v="1/040443"/>
    <s v="SUEZ JML024"/>
    <s v="01"/>
    <s v="21"/>
    <s v="SUEZJML024"/>
    <s v="0"/>
    <s v="0"/>
    <x v="2"/>
    <x v="3"/>
    <s v="EL-322-KS"/>
    <s v="SANS OBJET"/>
    <s v="SANS OBJET"/>
    <n v="18900"/>
    <n v="14900"/>
    <n v="4000"/>
    <s v="D"/>
    <n v="2"/>
    <s v="CENTRE DE TRI CS"/>
    <s v="POLY-VALOR"/>
    <s v="BOULEVARD DE LA BOUVINERIE"/>
    <s v="49124 SAINT-BARTHELEMY D'ANJOU"/>
    <n v="83625"/>
    <n v="8"/>
    <x v="1"/>
    <n v="4"/>
    <d v="1899-12-30T00:06:00"/>
    <x v="1"/>
  </r>
  <r>
    <n v="171880"/>
    <d v="2022-02-22T00:00:00"/>
    <s v="19:15"/>
    <s v="2/035421"/>
    <d v="2022-02-22T00:00:00"/>
    <s v="19:10"/>
    <s v="1/040444"/>
    <s v="SUEZ JML021"/>
    <s v="01"/>
    <s v="21"/>
    <s v="SUEZJML021"/>
    <s v="0"/>
    <s v="0"/>
    <x v="2"/>
    <x v="3"/>
    <s v="EK-186-EM"/>
    <s v="SANS OBJET"/>
    <s v="SANS OBJET"/>
    <n v="14780"/>
    <n v="12800"/>
    <n v="1980"/>
    <s v="D"/>
    <n v="2"/>
    <s v="CENTRE DE TRI CS"/>
    <s v="POLY-VALOR"/>
    <s v="BOULEVARD DE LA BOUVINERIE"/>
    <s v="49124 SAINT-BARTHELEMY D'ANJOU"/>
    <n v="64487"/>
    <n v="8"/>
    <x v="1"/>
    <n v="1.98"/>
    <d v="1899-12-30T00:05:00"/>
    <x v="1"/>
  </r>
  <r>
    <n v="171885"/>
    <d v="2022-02-23T00:00:00"/>
    <s v="07:29"/>
    <s v="2/035426"/>
    <d v="2022-02-23T00:00:00"/>
    <s v="07:06"/>
    <s v="1/040449"/>
    <s v="SEMAE 4"/>
    <s v="40"/>
    <s v="40"/>
    <s v="SEMAE 04"/>
    <s v="0"/>
    <s v="1"/>
    <x v="0"/>
    <x v="0"/>
    <s v="DE-983-WC"/>
    <s v="SANS OBJET"/>
    <s v="DOUE LA FONTAINE"/>
    <n v="24980"/>
    <n v="17820"/>
    <n v="7160"/>
    <s v="D"/>
    <n v="2"/>
    <s v="CENTRE DE TRI CS"/>
    <s v="POLY-VALOR"/>
    <s v="BOULEVARD DE LA BOUVINERIE"/>
    <s v="49124 SAINT-BARTHELEMY D'ANJOU"/>
    <n v="0"/>
    <n v="8"/>
    <x v="1"/>
    <n v="7.16"/>
    <d v="1899-12-30T00:23:00"/>
    <x v="0"/>
  </r>
  <r>
    <n v="171888"/>
    <d v="2022-02-23T00:00:00"/>
    <s v="07:49"/>
    <s v="2/035430"/>
    <d v="2022-02-23T00:00:00"/>
    <s v="07:43"/>
    <s v="1/040453"/>
    <s v="ALM 144"/>
    <s v="01"/>
    <s v="20"/>
    <s v="ALM 144"/>
    <s v="0"/>
    <s v="0"/>
    <x v="2"/>
    <x v="14"/>
    <s v="CQ-468-YW"/>
    <s v="SANS OBJET"/>
    <s v="SANS OBJET"/>
    <n v="14300"/>
    <n v="11800"/>
    <n v="2500"/>
    <s v="D"/>
    <n v="2"/>
    <s v="CENTRE DE TRI CS"/>
    <s v="POLY-VALOR"/>
    <s v="BOULEVARD DE LA BOUVINERIE"/>
    <s v="49124 SAINT-BARTHELEMY D'ANJOU"/>
    <n v="89407"/>
    <n v="8"/>
    <x v="1"/>
    <n v="2.5"/>
    <d v="1899-12-30T00:06:00"/>
    <x v="1"/>
  </r>
  <r>
    <n v="171889"/>
    <d v="2022-02-23T00:00:00"/>
    <s v="08:12"/>
    <s v="2/035431"/>
    <d v="2022-02-23T00:00:00"/>
    <s v="07:07"/>
    <s v="1/040450"/>
    <s v="ALSACE 10"/>
    <s v="01"/>
    <s v="70"/>
    <s v="ALSACE 10"/>
    <s v="4"/>
    <s v="0"/>
    <x v="2"/>
    <x v="7"/>
    <s v="ER 839 WK"/>
    <s v="1.11 - NORSKE GOLBEY (F)"/>
    <s v="SANS OBJET"/>
    <n v="15080"/>
    <n v="41820"/>
    <n v="26740"/>
    <s v="D"/>
    <n v="2"/>
    <s v="CENTRE DE TRI CS"/>
    <s v="POLY-VALOR"/>
    <s v="BOULEVARD DE LA BOUVINERIE"/>
    <s v="49124 SAINT-BARTHELEMY D'ANJOU"/>
    <n v="0"/>
    <n v="8"/>
    <x v="1"/>
    <n v="26.74"/>
    <d v="1899-12-30T01:05:00"/>
    <x v="2"/>
  </r>
  <r>
    <n v="171890"/>
    <d v="2022-02-23T00:00:00"/>
    <s v="08:13"/>
    <s v="2/035432"/>
    <d v="2022-02-23T00:00:00"/>
    <s v="08:04"/>
    <s v="1/040455"/>
    <s v="ALM R171"/>
    <s v="01"/>
    <s v="20"/>
    <s v="ALM R171"/>
    <s v="0"/>
    <s v="0"/>
    <x v="2"/>
    <x v="14"/>
    <s v="FS-792-KB"/>
    <s v="SANS OBJET"/>
    <s v="SANS OBJET"/>
    <n v="14660"/>
    <n v="11620"/>
    <n v="3040"/>
    <s v="D"/>
    <n v="2"/>
    <s v="CENTRE DE TRI CS"/>
    <s v="POLY-VALOR"/>
    <s v="BOULEVARD DE LA BOUVINERIE"/>
    <s v="49124 SAINT-BARTHELEMY D'ANJOU"/>
    <n v="83220"/>
    <n v="8"/>
    <x v="1"/>
    <n v="3.04"/>
    <d v="1899-12-30T00:09:00"/>
    <x v="1"/>
  </r>
  <r>
    <n v="171891"/>
    <d v="2022-02-23T00:00:00"/>
    <s v="08:14"/>
    <s v="2/035433"/>
    <d v="2022-02-23T00:00:00"/>
    <s v="08:07"/>
    <s v="1/040456"/>
    <s v="ALM R167"/>
    <s v="01"/>
    <s v="20"/>
    <s v="ALM R167"/>
    <s v="0"/>
    <s v="0"/>
    <x v="2"/>
    <x v="14"/>
    <s v="EZ-278-VW"/>
    <s v="SANS OBJET"/>
    <s v="SANS OBJET"/>
    <n v="8020"/>
    <n v="6460"/>
    <n v="1560"/>
    <s v="D"/>
    <n v="2"/>
    <s v="CENTRE DE TRI CS"/>
    <s v="POLY-VALOR"/>
    <s v="BOULEVARD DE LA BOUVINERIE"/>
    <s v="49124 SAINT-BARTHELEMY D'ANJOU"/>
    <n v="93890"/>
    <n v="8"/>
    <x v="1"/>
    <n v="1.56"/>
    <d v="1899-12-30T00:07:00"/>
    <x v="1"/>
  </r>
  <r>
    <n v="171892"/>
    <d v="2022-02-23T00:00:00"/>
    <s v="08:15"/>
    <s v="2/035434"/>
    <d v="2022-02-23T00:00:00"/>
    <s v="08:08"/>
    <s v="1/040457"/>
    <s v="ALM R159"/>
    <s v="01"/>
    <s v="20"/>
    <s v="ALM R159"/>
    <s v="0"/>
    <s v="0"/>
    <x v="2"/>
    <x v="14"/>
    <s v="ER-567-BS"/>
    <s v="SANS OBJET"/>
    <s v="SANS OBJET"/>
    <n v="14680"/>
    <n v="11600"/>
    <n v="3080"/>
    <s v="D"/>
    <n v="2"/>
    <s v="CENTRE DE TRI CS"/>
    <s v="POLY-VALOR"/>
    <s v="BOULEVARD DE LA BOUVINERIE"/>
    <s v="49124 SAINT-BARTHELEMY D'ANJOU"/>
    <n v="60052"/>
    <n v="8"/>
    <x v="1"/>
    <n v="3.08"/>
    <d v="1899-12-30T00:07:00"/>
    <x v="1"/>
  </r>
  <r>
    <n v="171893"/>
    <d v="2022-02-23T00:00:00"/>
    <s v="08:19"/>
    <s v="2/035435"/>
    <d v="2022-02-23T00:00:00"/>
    <s v="08:10"/>
    <s v="1/040458"/>
    <s v="ALM R153"/>
    <s v="01"/>
    <s v="20"/>
    <s v="ALM R153"/>
    <s v="0"/>
    <s v="0"/>
    <x v="2"/>
    <x v="14"/>
    <s v="DX-540-PY"/>
    <s v="SANS OBJET"/>
    <s v="SANS OBJET"/>
    <n v="14640"/>
    <n v="11840"/>
    <n v="2800"/>
    <s v="D"/>
    <n v="2"/>
    <s v="CENTRE DE TRI CS"/>
    <s v="POLY-VALOR"/>
    <s v="BOULEVARD DE LA BOUVINERIE"/>
    <s v="49124 SAINT-BARTHELEMY D'ANJOU"/>
    <n v="50222"/>
    <n v="8"/>
    <x v="1"/>
    <n v="2.8"/>
    <d v="1899-12-30T00:09:00"/>
    <x v="1"/>
  </r>
  <r>
    <n v="171895"/>
    <d v="2022-02-23T00:00:00"/>
    <s v="08:44"/>
    <s v="2/035437"/>
    <d v="2022-02-23T00:00:00"/>
    <s v="08:37"/>
    <s v="1/040459"/>
    <s v="ALM R151"/>
    <s v="01"/>
    <s v="20"/>
    <s v="ALM R151"/>
    <s v="0"/>
    <s v="0"/>
    <x v="2"/>
    <x v="14"/>
    <s v="DX-358-PY"/>
    <s v="SANS OBJET"/>
    <s v="SANS OBJET"/>
    <n v="14780"/>
    <n v="11760"/>
    <n v="3020"/>
    <s v="D"/>
    <n v="2"/>
    <s v="CENTRE DE TRI CS"/>
    <s v="POLY-VALOR"/>
    <s v="BOULEVARD DE LA BOUVINERIE"/>
    <s v="49124 SAINT-BARTHELEMY D'ANJOU"/>
    <n v="89410"/>
    <n v="8"/>
    <x v="1"/>
    <n v="3.02"/>
    <d v="1899-12-30T00:07:00"/>
    <x v="1"/>
  </r>
  <r>
    <n v="171896"/>
    <d v="2022-02-23T00:00:00"/>
    <s v="08:51"/>
    <s v="2/035438"/>
    <d v="2022-02-23T00:00:00"/>
    <s v="08:44"/>
    <s v="1/040460"/>
    <s v="ALM R158"/>
    <s v="01"/>
    <s v="20"/>
    <s v="ALM R158"/>
    <s v="0"/>
    <s v="0"/>
    <x v="2"/>
    <x v="14"/>
    <s v="EQ-672-SD"/>
    <s v="SANS OBJET"/>
    <s v="SANS OBJET"/>
    <n v="14940"/>
    <n v="11600"/>
    <n v="3340"/>
    <s v="D"/>
    <n v="2"/>
    <s v="CENTRE DE TRI CS"/>
    <s v="POLY-VALOR"/>
    <s v="BOULEVARD DE LA BOUVINERIE"/>
    <s v="49124 SAINT-BARTHELEMY D'ANJOU"/>
    <n v="60051"/>
    <n v="8"/>
    <x v="1"/>
    <n v="3.34"/>
    <d v="1899-12-30T00:07:00"/>
    <x v="1"/>
  </r>
  <r>
    <n v="171897"/>
    <d v="2022-02-23T00:00:00"/>
    <s v="09:03"/>
    <s v="2/035439"/>
    <d v="2022-02-23T00:00:00"/>
    <s v="08:56"/>
    <s v="1/040462"/>
    <s v="ALM R172"/>
    <s v="01"/>
    <s v="20"/>
    <s v="ALM R172"/>
    <s v="0"/>
    <s v="0"/>
    <x v="2"/>
    <x v="14"/>
    <s v="FS-980-KB"/>
    <s v="SANS OBJET"/>
    <s v="SANS OBJET"/>
    <n v="14480"/>
    <n v="11640"/>
    <n v="2840"/>
    <s v="D"/>
    <n v="2"/>
    <s v="CENTRE DE TRI CS"/>
    <s v="POLY-VALOR"/>
    <s v="BOULEVARD DE LA BOUVINERIE"/>
    <s v="49124 SAINT-BARTHELEMY D'ANJOU"/>
    <n v="83219"/>
    <n v="8"/>
    <x v="1"/>
    <n v="2.84"/>
    <d v="1899-12-30T00:07:00"/>
    <x v="1"/>
  </r>
  <r>
    <n v="171898"/>
    <d v="2022-02-23T00:00:00"/>
    <s v="09:14"/>
    <s v="2/035440"/>
    <d v="2022-02-23T00:00:00"/>
    <s v="08:59"/>
    <s v="1/040464"/>
    <s v="VP 3161 PAV ALM"/>
    <s v="01"/>
    <s v="22"/>
    <s v="VP 3161"/>
    <s v="0"/>
    <s v="0"/>
    <x v="2"/>
    <x v="2"/>
    <s v="AZ-825-SD"/>
    <s v="SANS OBJET"/>
    <s v="SANS OBJET"/>
    <n v="20380"/>
    <n v="18720"/>
    <n v="1660"/>
    <s v="D"/>
    <n v="2"/>
    <s v="CENTRE DE TRI CS"/>
    <s v="POLY-VALOR"/>
    <s v="BOULEVARD DE LA BOUVINERIE"/>
    <s v="49124 SAINT-BARTHELEMY D'ANJOU"/>
    <n v="83638"/>
    <n v="8"/>
    <x v="1"/>
    <n v="1.66"/>
    <d v="1899-12-30T00:15:00"/>
    <x v="1"/>
  </r>
  <r>
    <n v="171899"/>
    <d v="2022-02-23T00:00:00"/>
    <s v="09:20"/>
    <s v="2/035441"/>
    <d v="2022-02-23T00:00:00"/>
    <s v="08:59"/>
    <s v="1/040463"/>
    <s v="CC BV 10"/>
    <s v="35"/>
    <s v="36"/>
    <s v="CC BV 10"/>
    <s v="0"/>
    <s v="0"/>
    <x v="3"/>
    <x v="5"/>
    <s v="FZ-961-WC"/>
    <s v="SANS OBJET"/>
    <s v="SANS OBJET"/>
    <n v="18660"/>
    <n v="17700"/>
    <n v="960"/>
    <s v="D"/>
    <n v="2"/>
    <s v="CENTRE DE TRI CS"/>
    <s v="POLY-VALOR"/>
    <s v="BOULEVARD DE LA BOUVINERIE"/>
    <s v="49124 SAINT-BARTHELEMY D'ANJOU"/>
    <n v="0"/>
    <n v="8"/>
    <x v="1"/>
    <n v="0.96"/>
    <d v="1899-12-30T00:21:00"/>
    <x v="3"/>
  </r>
  <r>
    <n v="171900"/>
    <d v="2022-02-23T00:00:00"/>
    <s v="09:31"/>
    <s v="2/035442"/>
    <d v="2022-02-23T00:00:00"/>
    <s v="09:14"/>
    <s v="1/040468"/>
    <s v="ALM R166"/>
    <s v="01"/>
    <s v="20"/>
    <s v="ALM R166"/>
    <s v="0"/>
    <s v="0"/>
    <x v="2"/>
    <x v="14"/>
    <s v="EQ-095-MH"/>
    <s v="SANS OBJET"/>
    <s v="SANS OBJET"/>
    <n v="11480"/>
    <n v="11060"/>
    <n v="420"/>
    <s v="D"/>
    <n v="2"/>
    <s v="CENTRE DE TRI CS"/>
    <s v="POLY-VALOR"/>
    <s v="BOULEVARD DE LA BOUVINERIE"/>
    <s v="49124 SAINT-BARTHELEMY D'ANJOU"/>
    <n v="83222"/>
    <n v="8"/>
    <x v="1"/>
    <n v="0.42"/>
    <d v="1899-12-30T00:17:00"/>
    <x v="1"/>
  </r>
  <r>
    <n v="171901"/>
    <d v="2022-02-23T00:00:00"/>
    <s v="09:34"/>
    <s v="2/035443"/>
    <d v="2022-02-23T00:00:00"/>
    <s v="09:13"/>
    <s v="1/040467"/>
    <s v="SEMAE 4"/>
    <s v="90"/>
    <s v="91"/>
    <s v="SEMAE 04"/>
    <s v="0"/>
    <s v="4"/>
    <x v="4"/>
    <x v="9"/>
    <s v="DE-983-WC"/>
    <s v="SANS OBJET"/>
    <s v="TIERCE"/>
    <n v="25180"/>
    <n v="17800"/>
    <n v="7380"/>
    <s v="D"/>
    <n v="2"/>
    <s v="CENTRE DE TRI CS"/>
    <s v="POLY-VALOR"/>
    <s v="BOULEVARD DE LA BOUVINERIE"/>
    <s v="49124 SAINT-BARTHELEMY D'ANJOU"/>
    <n v="0"/>
    <n v="8"/>
    <x v="1"/>
    <n v="7.38"/>
    <d v="1899-12-30T00:21:00"/>
    <x v="1"/>
  </r>
  <r>
    <n v="171902"/>
    <d v="2022-02-23T00:00:00"/>
    <s v="09:38"/>
    <s v="2/035444"/>
    <d v="2022-02-23T00:00:00"/>
    <s v="09:01"/>
    <s v="1/040465"/>
    <s v="PAPREC 12"/>
    <s v="90"/>
    <s v="90"/>
    <s v="PAPREC 12"/>
    <s v="0"/>
    <s v="3"/>
    <x v="4"/>
    <x v="6"/>
    <s v="DV-711-BX"/>
    <s v="SANS OBJET"/>
    <s v="SEGRE-EN-ANJOU"/>
    <n v="34120"/>
    <n v="23680"/>
    <n v="10440"/>
    <s v="D"/>
    <n v="2"/>
    <s v="CENTRE DE TRI CS"/>
    <s v="POLY-VALOR"/>
    <s v="BOULEVARD DE LA BOUVINERIE"/>
    <s v="49124 SAINT-BARTHELEMY D'ANJOU"/>
    <n v="0"/>
    <n v="8"/>
    <x v="1"/>
    <n v="10.44"/>
    <d v="1899-12-30T00:37:00"/>
    <x v="0"/>
  </r>
  <r>
    <n v="171904"/>
    <d v="2022-02-23T00:00:00"/>
    <s v="10:15"/>
    <s v="2/035446"/>
    <d v="2022-02-23T00:00:00"/>
    <s v="10:07"/>
    <s v="1/040470"/>
    <s v="SUEZ JML024"/>
    <s v="01"/>
    <s v="21"/>
    <s v="SUEZJML024"/>
    <s v="0"/>
    <s v="0"/>
    <x v="2"/>
    <x v="3"/>
    <s v="EL-322-KS"/>
    <s v="SANS OBJET"/>
    <s v="SANS OBJET"/>
    <n v="17640"/>
    <n v="14960"/>
    <n v="2680"/>
    <s v="D"/>
    <n v="2"/>
    <s v="CENTRE DE TRI CS"/>
    <s v="POLY-VALOR"/>
    <s v="BOULEVARD DE LA BOUVINERIE"/>
    <s v="49124 SAINT-BARTHELEMY D'ANJOU"/>
    <n v="83625"/>
    <n v="8"/>
    <x v="1"/>
    <n v="2.68"/>
    <d v="1899-12-30T00:08:00"/>
    <x v="1"/>
  </r>
  <r>
    <n v="171905"/>
    <d v="2022-02-23T00:00:00"/>
    <s v="10:23"/>
    <s v="2/035447"/>
    <d v="2022-02-23T00:00:00"/>
    <s v="09:59"/>
    <s v="1/040469"/>
    <s v="AT METIER"/>
    <s v="01"/>
    <s v="20"/>
    <s v="AT METIER"/>
    <s v="0"/>
    <s v="0"/>
    <x v="2"/>
    <x v="14"/>
    <s v="EL-091-LA"/>
    <s v="SANS OBJET"/>
    <s v="SANS OBJET"/>
    <n v="2940"/>
    <n v="2620"/>
    <n v="320"/>
    <s v="D"/>
    <n v="2"/>
    <s v="CENTRE DE TRI CS"/>
    <s v="POLY-VALOR"/>
    <s v="BOULEVARD DE LA BOUVINERIE"/>
    <s v="49124 SAINT-BARTHELEMY D'ANJOU"/>
    <n v="64489"/>
    <n v="8"/>
    <x v="1"/>
    <n v="0.32"/>
    <d v="1899-12-30T00:24:00"/>
    <x v="1"/>
  </r>
  <r>
    <n v="171906"/>
    <d v="2022-02-23T00:00:00"/>
    <s v="10:26"/>
    <s v="2/035448"/>
    <d v="2022-02-23T00:00:00"/>
    <s v="08:48"/>
    <s v="1/040461"/>
    <s v="MAUFFREY30"/>
    <s v="01"/>
    <s v="76"/>
    <s v="MAUFFREY30"/>
    <s v="20"/>
    <s v="0"/>
    <x v="2"/>
    <x v="18"/>
    <s v="CN 194 CZ"/>
    <s v="F-DEV FOUESNANT (29)"/>
    <s v="SANS OBJET"/>
    <n v="16140"/>
    <n v="37280"/>
    <n v="21140"/>
    <s v="D"/>
    <n v="2"/>
    <s v="CENTRE DE TRI CS"/>
    <s v="POLY-VALOR"/>
    <s v="BOULEVARD DE LA BOUVINERIE"/>
    <s v="49124 SAINT-BARTHELEMY D'ANJOU"/>
    <n v="0"/>
    <n v="8"/>
    <x v="1"/>
    <n v="21.14"/>
    <d v="1899-12-30T01:38:00"/>
    <x v="2"/>
  </r>
  <r>
    <n v="171907"/>
    <d v="2022-02-23T00:00:00"/>
    <s v="10:34"/>
    <s v="2/035449"/>
    <d v="2022-02-23T00:00:00"/>
    <s v="10:25"/>
    <s v="1/040471"/>
    <s v="ALM R159"/>
    <s v="01"/>
    <s v="20"/>
    <s v="ALM R159"/>
    <s v="0"/>
    <s v="0"/>
    <x v="2"/>
    <x v="14"/>
    <s v="ER-567-BS"/>
    <s v="SANS OBJET"/>
    <s v="SANS OBJET"/>
    <n v="12680"/>
    <n v="11580"/>
    <n v="1100"/>
    <s v="D"/>
    <n v="2"/>
    <s v="CENTRE DE TRI CS"/>
    <s v="POLY-VALOR"/>
    <s v="BOULEVARD DE LA BOUVINERIE"/>
    <s v="49124 SAINT-BARTHELEMY D'ANJOU"/>
    <n v="60052"/>
    <n v="8"/>
    <x v="1"/>
    <n v="1.1000000000000001"/>
    <d v="1899-12-30T00:09:00"/>
    <x v="1"/>
  </r>
  <r>
    <n v="171908"/>
    <d v="2022-02-23T00:00:00"/>
    <s v="10:36"/>
    <s v="2/035450"/>
    <d v="2022-02-23T00:00:00"/>
    <s v="10:30"/>
    <s v="1/040472"/>
    <s v="ALM R151"/>
    <s v="01"/>
    <s v="20"/>
    <s v="ALM R151"/>
    <s v="0"/>
    <s v="0"/>
    <x v="2"/>
    <x v="14"/>
    <s v="DX-358-PY"/>
    <s v="SANS OBJET"/>
    <s v="SANS OBJET"/>
    <n v="12700"/>
    <n v="11740"/>
    <n v="960"/>
    <s v="D"/>
    <n v="2"/>
    <s v="CENTRE DE TRI CS"/>
    <s v="POLY-VALOR"/>
    <s v="BOULEVARD DE LA BOUVINERIE"/>
    <s v="49124 SAINT-BARTHELEMY D'ANJOU"/>
    <n v="89410"/>
    <n v="8"/>
    <x v="1"/>
    <n v="0.96"/>
    <d v="1899-12-30T00:06:00"/>
    <x v="1"/>
  </r>
  <r>
    <n v="171909"/>
    <d v="2022-02-23T00:00:00"/>
    <s v="10:38"/>
    <s v="2/035451"/>
    <d v="2022-02-23T00:00:00"/>
    <s v="10:30"/>
    <s v="1/040473"/>
    <s v="ALM R163"/>
    <s v="01"/>
    <s v="20"/>
    <s v="ALM R163"/>
    <s v="0"/>
    <s v="0"/>
    <x v="2"/>
    <x v="14"/>
    <s v="EP-050-YS"/>
    <s v="SANS OBJET"/>
    <s v="SANS OBJET"/>
    <n v="17400"/>
    <n v="14520"/>
    <n v="2880"/>
    <s v="D"/>
    <n v="2"/>
    <s v="CENTRE DE TRI CS"/>
    <s v="POLY-VALOR"/>
    <s v="BOULEVARD DE LA BOUVINERIE"/>
    <s v="49124 SAINT-BARTHELEMY D'ANJOU"/>
    <n v="60056"/>
    <n v="8"/>
    <x v="1"/>
    <n v="2.88"/>
    <d v="1899-12-30T00:08:00"/>
    <x v="1"/>
  </r>
  <r>
    <n v="171910"/>
    <d v="2022-02-23T00:00:00"/>
    <s v="10:42"/>
    <s v="2/035452"/>
    <d v="2022-02-23T00:00:00"/>
    <s v="10:31"/>
    <s v="1/040474"/>
    <s v="ALM R161"/>
    <s v="01"/>
    <s v="20"/>
    <s v="ALM R161"/>
    <s v="0"/>
    <s v="0"/>
    <x v="2"/>
    <x v="14"/>
    <s v="EM-078-FZ"/>
    <s v="SANS OBJET"/>
    <s v="SANS OBJET"/>
    <n v="17940"/>
    <n v="14600"/>
    <n v="3340"/>
    <s v="D"/>
    <n v="2"/>
    <s v="CENTRE DE TRI CS"/>
    <s v="POLY-VALOR"/>
    <s v="BOULEVARD DE LA BOUVINERIE"/>
    <s v="49124 SAINT-BARTHELEMY D'ANJOU"/>
    <n v="60054"/>
    <n v="8"/>
    <x v="1"/>
    <n v="3.34"/>
    <d v="1899-12-30T00:11:00"/>
    <x v="1"/>
  </r>
  <r>
    <n v="171911"/>
    <d v="2022-02-23T00:00:00"/>
    <s v="10:45"/>
    <s v="2/035453"/>
    <d v="2022-02-23T00:00:00"/>
    <s v="10:32"/>
    <s v="1/040475"/>
    <s v="ALM R160"/>
    <s v="01"/>
    <s v="20"/>
    <s v="ALM R160"/>
    <s v="0"/>
    <s v="0"/>
    <x v="2"/>
    <x v="14"/>
    <s v="EJ-729-BH"/>
    <s v="SANS OBJET"/>
    <s v="SANS OBJET"/>
    <n v="17560"/>
    <n v="14580"/>
    <n v="2980"/>
    <s v="D"/>
    <n v="2"/>
    <s v="CENTRE DE TRI CS"/>
    <s v="POLY-VALOR"/>
    <s v="BOULEVARD DE LA BOUVINERIE"/>
    <s v="49124 SAINT-BARTHELEMY D'ANJOU"/>
    <n v="60053"/>
    <n v="8"/>
    <x v="1"/>
    <n v="2.98"/>
    <d v="1899-12-30T00:13:00"/>
    <x v="1"/>
  </r>
  <r>
    <n v="171912"/>
    <d v="2022-02-23T00:00:00"/>
    <s v="10:45"/>
    <s v="2/035454"/>
    <d v="2022-02-23T00:00:00"/>
    <s v="10:33"/>
    <s v="1/040476"/>
    <s v="ALM R171"/>
    <s v="01"/>
    <s v="20"/>
    <s v="ALM R171"/>
    <s v="0"/>
    <s v="0"/>
    <x v="2"/>
    <x v="14"/>
    <s v="FS-792-KB"/>
    <s v="SANS OBJET"/>
    <s v="SANS OBJET"/>
    <n v="13500"/>
    <n v="11600"/>
    <n v="1900"/>
    <s v="D"/>
    <n v="2"/>
    <s v="CENTRE DE TRI CS"/>
    <s v="POLY-VALOR"/>
    <s v="BOULEVARD DE LA BOUVINERIE"/>
    <s v="49124 SAINT-BARTHELEMY D'ANJOU"/>
    <n v="83220"/>
    <n v="8"/>
    <x v="1"/>
    <n v="1.9"/>
    <d v="1899-12-30T00:12:00"/>
    <x v="1"/>
  </r>
  <r>
    <n v="171913"/>
    <d v="2022-02-23T00:00:00"/>
    <s v="10:48"/>
    <s v="2/035455"/>
    <d v="2022-02-23T00:00:00"/>
    <s v="10:34"/>
    <s v="1/040477"/>
    <s v="SUEZ JML019"/>
    <s v="01"/>
    <s v="21"/>
    <s v="SUEZJML019"/>
    <s v="0"/>
    <s v="0"/>
    <x v="2"/>
    <x v="3"/>
    <s v="EJ-503-DK"/>
    <s v="SANS OBJET"/>
    <s v="SANS OBJET"/>
    <n v="18840"/>
    <n v="14860"/>
    <n v="3980"/>
    <s v="D"/>
    <n v="2"/>
    <s v="CENTRE DE TRI CS"/>
    <s v="POLY-VALOR"/>
    <s v="BOULEVARD DE LA BOUVINERIE"/>
    <s v="49124 SAINT-BARTHELEMY D'ANJOU"/>
    <n v="83628"/>
    <n v="8"/>
    <x v="1"/>
    <n v="3.98"/>
    <d v="1899-12-30T00:14:00"/>
    <x v="1"/>
  </r>
  <r>
    <n v="171915"/>
    <d v="2022-02-23T00:00:00"/>
    <s v="10:51"/>
    <s v="2/035457"/>
    <d v="2022-02-23T00:00:00"/>
    <s v="10:35"/>
    <s v="1/040478"/>
    <s v="SUEZ JML020"/>
    <s v="01"/>
    <s v="21"/>
    <s v="SUEZJML020"/>
    <s v="0"/>
    <s v="0"/>
    <x v="2"/>
    <x v="3"/>
    <s v="EJ-894-PB"/>
    <s v="SANS OBJET"/>
    <s v="SANS OBJET"/>
    <n v="18440"/>
    <n v="14900"/>
    <n v="3540"/>
    <s v="D"/>
    <n v="2"/>
    <s v="CENTRE DE TRI CS"/>
    <s v="POLY-VALOR"/>
    <s v="BOULEVARD DE LA BOUVINERIE"/>
    <s v="49124 SAINT-BARTHELEMY D'ANJOU"/>
    <n v="83627"/>
    <n v="8"/>
    <x v="1"/>
    <n v="3.54"/>
    <d v="1899-12-30T00:16:00"/>
    <x v="1"/>
  </r>
  <r>
    <n v="171916"/>
    <d v="2022-02-23T00:00:00"/>
    <s v="10:52"/>
    <s v="2/035458"/>
    <d v="2022-02-23T00:00:00"/>
    <s v="10:39"/>
    <s v="1/040479"/>
    <s v="ALM R153"/>
    <s v="01"/>
    <s v="20"/>
    <s v="ALM R153"/>
    <s v="0"/>
    <s v="0"/>
    <x v="2"/>
    <x v="14"/>
    <s v="DX-540-PY"/>
    <s v="SANS OBJET"/>
    <s v="SANS OBJET"/>
    <n v="13220"/>
    <n v="11820"/>
    <n v="1400"/>
    <s v="D"/>
    <n v="2"/>
    <s v="CENTRE DE TRI CS"/>
    <s v="POLY-VALOR"/>
    <s v="BOULEVARD DE LA BOUVINERIE"/>
    <s v="49124 SAINT-BARTHELEMY D'ANJOU"/>
    <n v="50222"/>
    <n v="8"/>
    <x v="1"/>
    <n v="1.4"/>
    <d v="1899-12-30T00:13:00"/>
    <x v="1"/>
  </r>
  <r>
    <n v="171917"/>
    <d v="2022-02-23T00:00:00"/>
    <s v="10:55"/>
    <s v="2/035459"/>
    <d v="2022-02-23T00:00:00"/>
    <s v="10:40"/>
    <s v="1/040480"/>
    <s v="ALM R164"/>
    <s v="01"/>
    <s v="20"/>
    <s v="ALM R164"/>
    <s v="0"/>
    <s v="0"/>
    <x v="2"/>
    <x v="14"/>
    <s v="EJ-405-YY"/>
    <s v="SANS OBJET"/>
    <s v="SANS OBJET"/>
    <n v="20620"/>
    <n v="14820"/>
    <n v="5800"/>
    <s v="D"/>
    <n v="2"/>
    <s v="CENTRE DE TRI CS"/>
    <s v="POLY-VALOR"/>
    <s v="BOULEVARD DE LA BOUVINERIE"/>
    <s v="49124 SAINT-BARTHELEMY D'ANJOU"/>
    <n v="83216"/>
    <n v="8"/>
    <x v="1"/>
    <n v="5.8"/>
    <d v="1899-12-30T00:15:00"/>
    <x v="1"/>
  </r>
  <r>
    <n v="171918"/>
    <d v="2022-02-23T00:00:00"/>
    <s v="10:57"/>
    <s v="2/035460"/>
    <d v="2022-02-23T00:00:00"/>
    <s v="10:44"/>
    <s v="1/040482"/>
    <s v="ALM R158"/>
    <s v="01"/>
    <s v="20"/>
    <s v="ALM R158"/>
    <s v="0"/>
    <s v="0"/>
    <x v="2"/>
    <x v="14"/>
    <s v="EQ-672-SD"/>
    <s v="SANS OBJET"/>
    <s v="SANS OBJET"/>
    <n v="12300"/>
    <n v="11580"/>
    <n v="720"/>
    <s v="D"/>
    <n v="2"/>
    <s v="CENTRE DE TRI CS"/>
    <s v="POLY-VALOR"/>
    <s v="BOULEVARD DE LA BOUVINERIE"/>
    <s v="49124 SAINT-BARTHELEMY D'ANJOU"/>
    <n v="60051"/>
    <n v="8"/>
    <x v="1"/>
    <n v="0.72"/>
    <d v="1899-12-30T00:13:00"/>
    <x v="1"/>
  </r>
  <r>
    <n v="171919"/>
    <d v="2022-02-23T00:00:00"/>
    <s v="10:58"/>
    <s v="2/035461"/>
    <d v="2022-02-23T00:00:00"/>
    <s v="10:52"/>
    <s v="1/040484"/>
    <s v="ALM 144"/>
    <s v="01"/>
    <s v="20"/>
    <s v="ALM 144"/>
    <s v="0"/>
    <s v="0"/>
    <x v="2"/>
    <x v="14"/>
    <s v="CQ-468-YW"/>
    <s v="SANS OBJET"/>
    <s v="SANS OBJET"/>
    <n v="14060"/>
    <n v="11780"/>
    <n v="2280"/>
    <s v="D"/>
    <n v="2"/>
    <s v="CENTRE DE TRI CS"/>
    <s v="POLY-VALOR"/>
    <s v="BOULEVARD DE LA BOUVINERIE"/>
    <s v="49124 SAINT-BARTHELEMY D'ANJOU"/>
    <n v="89407"/>
    <n v="8"/>
    <x v="1"/>
    <n v="2.2799999999999998"/>
    <d v="1899-12-30T00:06:00"/>
    <x v="1"/>
  </r>
  <r>
    <n v="171920"/>
    <d v="2022-02-23T00:00:00"/>
    <s v="11:02"/>
    <s v="2/035462"/>
    <d v="2022-02-23T00:00:00"/>
    <s v="10:53"/>
    <s v="1/040485"/>
    <s v="ALM R150"/>
    <s v="01"/>
    <s v="20"/>
    <s v="ALM R150"/>
    <s v="0"/>
    <s v="0"/>
    <x v="2"/>
    <x v="14"/>
    <s v="DX-274-PY"/>
    <s v="SANS OBJET"/>
    <s v="SANS OBJET"/>
    <n v="15040"/>
    <n v="11740"/>
    <n v="3300"/>
    <s v="D"/>
    <n v="2"/>
    <s v="CENTRE DE TRI CS"/>
    <s v="POLY-VALOR"/>
    <s v="BOULEVARD DE LA BOUVINERIE"/>
    <s v="49124 SAINT-BARTHELEMY D'ANJOU"/>
    <n v="89412"/>
    <n v="8"/>
    <x v="1"/>
    <n v="3.3"/>
    <d v="1899-12-30T00:09:00"/>
    <x v="1"/>
  </r>
  <r>
    <n v="171921"/>
    <d v="2022-02-23T00:00:00"/>
    <s v="11:03"/>
    <s v="1/040489"/>
    <d v="2022-02-23T00:00:00"/>
    <s v="07:36"/>
    <s v="2/035427"/>
    <s v="BT 54"/>
    <s v="01"/>
    <s v="85"/>
    <s v="BT 54"/>
    <s v="1"/>
    <s v="0"/>
    <x v="2"/>
    <x v="4"/>
    <s v="FD-859-RH"/>
    <s v="BOUYER LEROUX"/>
    <s v="SANS OBJET"/>
    <n v="39840"/>
    <n v="22940"/>
    <n v="16900"/>
    <s v="D"/>
    <n v="2"/>
    <s v="CENTRE DE TRI CS"/>
    <s v="POLY-VALOR"/>
    <s v="BOULEVARD DE LA BOUVINERIE"/>
    <s v="49124 SAINT-BARTHELEMY D'ANJOU"/>
    <n v="0"/>
    <n v="8"/>
    <x v="1"/>
    <n v="16.899999999999999"/>
    <d v="1899-12-30T03:27:00"/>
    <x v="2"/>
  </r>
  <r>
    <n v="171922"/>
    <d v="2022-02-23T00:00:00"/>
    <s v="11:04"/>
    <s v="2/035463"/>
    <d v="2022-02-23T00:00:00"/>
    <s v="10:55"/>
    <s v="1/040486"/>
    <s v="ALM R156"/>
    <s v="01"/>
    <s v="20"/>
    <s v="ALM R156"/>
    <s v="0"/>
    <s v="0"/>
    <x v="2"/>
    <x v="14"/>
    <s v="ED-559-YE"/>
    <s v="SANS OBJET"/>
    <s v="SANS OBJET"/>
    <n v="12940"/>
    <n v="11880"/>
    <n v="1060"/>
    <s v="D"/>
    <n v="2"/>
    <s v="CENTRE DE TRI CS"/>
    <s v="POLY-VALOR"/>
    <s v="BOULEVARD DE LA BOUVINERIE"/>
    <s v="49124 SAINT-BARTHELEMY D'ANJOU"/>
    <n v="60049"/>
    <n v="8"/>
    <x v="1"/>
    <n v="1.06"/>
    <d v="1899-12-30T00:09:00"/>
    <x v="1"/>
  </r>
  <r>
    <n v="171923"/>
    <d v="2022-02-23T00:00:00"/>
    <s v="11:08"/>
    <s v="2/035464"/>
    <d v="2022-02-23T00:00:00"/>
    <s v="10:50"/>
    <s v="1/040483"/>
    <s v="VP19007 PAV ALM"/>
    <s v="01"/>
    <s v="22"/>
    <s v="VP 19007"/>
    <s v="0"/>
    <s v="0"/>
    <x v="2"/>
    <x v="2"/>
    <s v="EJ-252-BY"/>
    <s v="SANS OBJET"/>
    <s v="SANS OBJET"/>
    <n v="18960"/>
    <n v="17040"/>
    <n v="1920"/>
    <s v="D"/>
    <n v="2"/>
    <s v="CENTRE DE TRI CS"/>
    <s v="POLY-VALOR"/>
    <s v="BOULEVARD DE LA BOUVINERIE"/>
    <s v="49124 SAINT-BARTHELEMY D'ANJOU"/>
    <n v="70062"/>
    <n v="8"/>
    <x v="1"/>
    <n v="1.92"/>
    <d v="1899-12-30T00:18:00"/>
    <x v="1"/>
  </r>
  <r>
    <n v="171924"/>
    <d v="2022-02-23T00:00:00"/>
    <s v="11:09"/>
    <s v="2/035465"/>
    <d v="2022-02-23T00:00:00"/>
    <s v="10:56"/>
    <s v="1/040487"/>
    <s v="ALM R172"/>
    <s v="01"/>
    <s v="20"/>
    <s v="ALM R172"/>
    <s v="0"/>
    <s v="0"/>
    <x v="2"/>
    <x v="14"/>
    <s v="FS-980-KB"/>
    <s v="SANS OBJET"/>
    <s v="SANS OBJET"/>
    <n v="12940"/>
    <n v="11500"/>
    <n v="1440"/>
    <s v="D"/>
    <n v="2"/>
    <s v="CENTRE DE TRI CS"/>
    <s v="POLY-VALOR"/>
    <s v="BOULEVARD DE LA BOUVINERIE"/>
    <s v="49124 SAINT-BARTHELEMY D'ANJOU"/>
    <n v="83219"/>
    <n v="8"/>
    <x v="1"/>
    <n v="1.44"/>
    <d v="1899-12-30T00:13:00"/>
    <x v="1"/>
  </r>
  <r>
    <n v="171926"/>
    <d v="2022-02-23T00:00:00"/>
    <s v="11:12"/>
    <s v="2/035467"/>
    <d v="2022-02-23T00:00:00"/>
    <s v="10:59"/>
    <s v="1/040488"/>
    <s v="ALM R165"/>
    <s v="01"/>
    <s v="20"/>
    <s v="ALM R165"/>
    <s v="0"/>
    <s v="0"/>
    <x v="2"/>
    <x v="14"/>
    <s v="EJ-046-YY"/>
    <s v="SANS OBJET"/>
    <s v="SANS OBJET"/>
    <n v="19780"/>
    <n v="14740"/>
    <n v="5040"/>
    <s v="D"/>
    <n v="2"/>
    <s v="CENTRE DE TRI CS"/>
    <s v="POLY-VALOR"/>
    <s v="BOULEVARD DE LA BOUVINERIE"/>
    <s v="49124 SAINT-BARTHELEMY D'ANJOU"/>
    <n v="83223"/>
    <n v="8"/>
    <x v="1"/>
    <n v="5.04"/>
    <d v="1899-12-30T00:13:00"/>
    <x v="1"/>
  </r>
  <r>
    <n v="171932"/>
    <d v="2022-02-23T00:00:00"/>
    <s v="11:49"/>
    <s v="2/035473"/>
    <d v="2022-02-23T00:00:00"/>
    <s v="11:28"/>
    <s v="1/040496"/>
    <s v="AT METIER"/>
    <s v="01"/>
    <s v="20"/>
    <s v="AT METIER"/>
    <s v="0"/>
    <s v="0"/>
    <x v="2"/>
    <x v="14"/>
    <s v="EL-091-LA"/>
    <s v="SANS OBJET"/>
    <s v="SANS OBJET"/>
    <n v="2780"/>
    <n v="2620"/>
    <n v="160"/>
    <s v="D"/>
    <n v="2"/>
    <s v="CENTRE DE TRI CS"/>
    <s v="POLY-VALOR"/>
    <s v="BOULEVARD DE LA BOUVINERIE"/>
    <s v="49124 SAINT-BARTHELEMY D'ANJOU"/>
    <n v="64489"/>
    <n v="8"/>
    <x v="1"/>
    <n v="0.16"/>
    <d v="1899-12-30T00:21:00"/>
    <x v="1"/>
  </r>
  <r>
    <n v="171935"/>
    <d v="2022-02-23T00:00:00"/>
    <s v="13:14"/>
    <s v="2/035476"/>
    <d v="2022-02-23T00:00:00"/>
    <s v="13:03"/>
    <s v="1/040501"/>
    <s v="VP 3161 PAV ALM"/>
    <s v="01"/>
    <s v="22"/>
    <s v="VP 3161"/>
    <s v="0"/>
    <s v="0"/>
    <x v="2"/>
    <x v="2"/>
    <s v="AZ-825-SD"/>
    <s v="SANS OBJET"/>
    <s v="SANS OBJET"/>
    <n v="20920"/>
    <n v="18680"/>
    <n v="2240"/>
    <s v="D"/>
    <n v="2"/>
    <s v="CENTRE DE TRI CS"/>
    <s v="POLY-VALOR"/>
    <s v="BOULEVARD DE LA BOUVINERIE"/>
    <s v="49124 SAINT-BARTHELEMY D'ANJOU"/>
    <n v="83638"/>
    <n v="8"/>
    <x v="1"/>
    <n v="2.2400000000000002"/>
    <d v="1899-12-30T00:11:00"/>
    <x v="1"/>
  </r>
  <r>
    <n v="171937"/>
    <d v="2022-02-23T00:00:00"/>
    <s v="13:49"/>
    <s v="2/035478"/>
    <d v="2022-02-23T00:00:00"/>
    <s v="13:40"/>
    <s v="1/040502"/>
    <s v="CC BV 09"/>
    <s v="35"/>
    <s v="35"/>
    <s v="CC BV 09"/>
    <s v="0"/>
    <s v="0"/>
    <x v="3"/>
    <x v="15"/>
    <s v="FX-848-CF"/>
    <s v="SANS OBJET"/>
    <s v="SANS OBJET"/>
    <n v="15920"/>
    <n v="12800"/>
    <n v="3120"/>
    <s v="D"/>
    <n v="2"/>
    <s v="CENTRE DE TRI CS"/>
    <s v="POLY-VALOR"/>
    <s v="BOULEVARD DE LA BOUVINERIE"/>
    <s v="49124 SAINT-BARTHELEMY D'ANJOU"/>
    <n v="0"/>
    <n v="8"/>
    <x v="1"/>
    <n v="3.12"/>
    <d v="1899-12-30T00:09:00"/>
    <x v="1"/>
  </r>
  <r>
    <n v="171938"/>
    <d v="2022-02-23T00:00:00"/>
    <s v="13:58"/>
    <s v="2/035479"/>
    <d v="2022-02-23T00:00:00"/>
    <s v="13:50"/>
    <s v="1/040503"/>
    <s v="CC BV 03"/>
    <s v="35"/>
    <s v="35"/>
    <s v="CC BV 03"/>
    <s v="0"/>
    <s v="0"/>
    <x v="3"/>
    <x v="15"/>
    <s v="CG-284-KA"/>
    <s v="SANS OBJET"/>
    <s v="SANS OBJET"/>
    <n v="21660"/>
    <n v="14520"/>
    <n v="7140"/>
    <s v="D"/>
    <n v="2"/>
    <s v="CENTRE DE TRI CS"/>
    <s v="POLY-VALOR"/>
    <s v="BOULEVARD DE LA BOUVINERIE"/>
    <s v="49124 SAINT-BARTHELEMY D'ANJOU"/>
    <n v="0"/>
    <n v="8"/>
    <x v="1"/>
    <n v="7.14"/>
    <d v="1899-12-30T00:08:00"/>
    <x v="1"/>
  </r>
  <r>
    <n v="171939"/>
    <d v="2022-02-23T00:00:00"/>
    <s v="14:12"/>
    <s v="2/035480"/>
    <d v="2022-02-23T00:00:00"/>
    <s v="12:45"/>
    <s v="1/040499"/>
    <s v="ALLIANCE"/>
    <s v="40"/>
    <s v="74"/>
    <s v="ALLIANCE11"/>
    <s v="19"/>
    <s v="0"/>
    <x v="0"/>
    <x v="11"/>
    <s v="ER-954-GS"/>
    <s v="PET-C PLASTIPAK BEAUNE (21-FR)"/>
    <s v="SANS OBJET"/>
    <n v="16220"/>
    <n v="31840"/>
    <n v="15620"/>
    <s v="D"/>
    <n v="2"/>
    <s v="CENTRE DE TRI CS"/>
    <s v="POLY-VALOR"/>
    <s v="BOULEVARD DE LA BOUVINERIE"/>
    <s v="49124 SAINT-BARTHELEMY D'ANJOU"/>
    <n v="0"/>
    <n v="8"/>
    <x v="1"/>
    <n v="15.62"/>
    <d v="1899-12-30T01:27:00"/>
    <x v="2"/>
  </r>
  <r>
    <n v="171941"/>
    <d v="2022-02-23T00:00:00"/>
    <s v="14:51"/>
    <s v="2/035482"/>
    <d v="2022-02-23T00:00:00"/>
    <s v="14:33"/>
    <s v="1/040505"/>
    <s v="VP 3769 PAV ALM"/>
    <s v="01"/>
    <s v="22"/>
    <s v="VP 3769"/>
    <s v="0"/>
    <s v="0"/>
    <x v="2"/>
    <x v="2"/>
    <s v="FC-210-YQ"/>
    <s v="SANS OBJET"/>
    <s v="SANS OBJET"/>
    <n v="21820"/>
    <n v="17220"/>
    <n v="4600"/>
    <s v="D"/>
    <n v="2"/>
    <s v="CENTRE DE TRI CS"/>
    <s v="POLY-VALOR"/>
    <s v="BOULEVARD DE LA BOUVINERIE"/>
    <s v="49124 SAINT-BARTHELEMY D'ANJOU"/>
    <n v="95031"/>
    <n v="8"/>
    <x v="1"/>
    <n v="4.5999999999999996"/>
    <d v="1899-12-30T00:18:00"/>
    <x v="1"/>
  </r>
  <r>
    <n v="171944"/>
    <d v="2022-02-23T00:00:00"/>
    <s v="15:35"/>
    <s v="2/035485"/>
    <d v="2022-02-23T00:00:00"/>
    <s v="15:23"/>
    <s v="1/040511"/>
    <s v="VP 3161 PAV ALM"/>
    <s v="01"/>
    <s v="22"/>
    <s v="VP 3161"/>
    <s v="0"/>
    <s v="0"/>
    <x v="2"/>
    <x v="2"/>
    <s v="AZ-825-SD"/>
    <s v="SANS OBJET"/>
    <s v="SANS OBJET"/>
    <n v="20040"/>
    <n v="18660"/>
    <n v="1380"/>
    <s v="D"/>
    <n v="2"/>
    <s v="CENTRE DE TRI CS"/>
    <s v="POLY-VALOR"/>
    <s v="BOULEVARD DE LA BOUVINERIE"/>
    <s v="49124 SAINT-BARTHELEMY D'ANJOU"/>
    <n v="83638"/>
    <n v="8"/>
    <x v="1"/>
    <n v="1.38"/>
    <d v="1899-12-30T00:12:00"/>
    <x v="1"/>
  </r>
  <r>
    <n v="171945"/>
    <d v="2022-02-23T00:00:00"/>
    <s v="15:36"/>
    <s v="2/035486"/>
    <d v="2022-02-23T00:00:00"/>
    <s v="14:58"/>
    <s v="1/040507"/>
    <s v="PAPREC 12"/>
    <s v="90"/>
    <s v="90"/>
    <s v="PAPREC 12"/>
    <s v="0"/>
    <s v="5"/>
    <x v="4"/>
    <x v="6"/>
    <s v="DV-711-BX"/>
    <s v="SANS OBJET"/>
    <s v="MONTJEAN SUR LOIRE"/>
    <n v="26700"/>
    <n v="22260"/>
    <n v="4440"/>
    <s v="D"/>
    <n v="2"/>
    <s v="CENTRE DE TRI CS"/>
    <s v="POLY-VALOR"/>
    <s v="BOULEVARD DE LA BOUVINERIE"/>
    <s v="49124 SAINT-BARTHELEMY D'ANJOU"/>
    <n v="0"/>
    <n v="8"/>
    <x v="1"/>
    <n v="4.4400000000000004"/>
    <d v="1899-12-30T00:38:00"/>
    <x v="0"/>
  </r>
  <r>
    <n v="171946"/>
    <d v="2022-02-23T00:00:00"/>
    <s v="15:42"/>
    <s v="2/035487"/>
    <d v="2022-02-23T00:00:00"/>
    <s v="14:49"/>
    <s v="1/040506"/>
    <s v="IZARET 01"/>
    <s v="90"/>
    <s v="72"/>
    <s v="IZARET 01"/>
    <s v="6"/>
    <s v="0"/>
    <x v="4"/>
    <x v="13"/>
    <s v="GC 525 BT"/>
    <s v="CARTONS SMURFIT SAILLAT (87-F)"/>
    <s v="SANS OBJET"/>
    <n v="14780"/>
    <n v="42060"/>
    <n v="27280"/>
    <s v="D"/>
    <n v="2"/>
    <s v="CENTRE DE TRI CS"/>
    <s v="POLY-VALOR"/>
    <s v="BOULEVARD DE LA BOUVINERIE"/>
    <s v="49124 SAINT-BARTHELEMY D'ANJOU"/>
    <n v="0"/>
    <n v="8"/>
    <x v="1"/>
    <n v="27.28"/>
    <d v="1899-12-30T00:53:00"/>
    <x v="2"/>
  </r>
  <r>
    <n v="171948"/>
    <d v="2022-02-23T00:00:00"/>
    <s v="16:10"/>
    <s v="2/035489"/>
    <d v="2022-02-23T00:00:00"/>
    <s v="15:50"/>
    <s v="1/040513"/>
    <s v="VP19007 PAV ALM"/>
    <s v="01"/>
    <s v="22"/>
    <s v="VP 19007"/>
    <s v="0"/>
    <s v="0"/>
    <x v="2"/>
    <x v="2"/>
    <s v="EJ-252-BY"/>
    <s v="SANS OBJET"/>
    <s v="SANS OBJET"/>
    <n v="18800"/>
    <n v="17000"/>
    <n v="1800"/>
    <s v="D"/>
    <n v="2"/>
    <s v="CENTRE DE TRI CS"/>
    <s v="POLY-VALOR"/>
    <s v="BOULEVARD DE LA BOUVINERIE"/>
    <s v="49124 SAINT-BARTHELEMY D'ANJOU"/>
    <n v="70062"/>
    <n v="8"/>
    <x v="1"/>
    <n v="1.8"/>
    <d v="1899-12-30T00:20:00"/>
    <x v="1"/>
  </r>
  <r>
    <n v="171949"/>
    <d v="2022-02-23T00:00:00"/>
    <s v="16:18"/>
    <s v="2/035490"/>
    <d v="2022-02-23T00:00:00"/>
    <s v="16:00"/>
    <s v="1/040514"/>
    <s v="AT METIER"/>
    <s v="01"/>
    <s v="20"/>
    <s v="AT METIER"/>
    <s v="0"/>
    <s v="0"/>
    <x v="2"/>
    <x v="14"/>
    <s v="EL-091-LA"/>
    <s v="SANS OBJET"/>
    <s v="SANS OBJET"/>
    <n v="2860"/>
    <n v="2620"/>
    <n v="240"/>
    <s v="D"/>
    <n v="2"/>
    <s v="CENTRE DE TRI CS"/>
    <s v="POLY-VALOR"/>
    <s v="BOULEVARD DE LA BOUVINERIE"/>
    <s v="49124 SAINT-BARTHELEMY D'ANJOU"/>
    <n v="64489"/>
    <n v="8"/>
    <x v="1"/>
    <n v="0.24"/>
    <d v="1899-12-30T00:18:00"/>
    <x v="1"/>
  </r>
  <r>
    <n v="171952"/>
    <d v="2022-02-23T00:00:00"/>
    <s v="17:06"/>
    <s v="2/035493"/>
    <d v="2022-02-23T00:00:00"/>
    <s v="17:01"/>
    <s v="1/040518"/>
    <s v="SUEZ JML020"/>
    <s v="01"/>
    <s v="21"/>
    <s v="SUEZJML020"/>
    <s v="0"/>
    <s v="0"/>
    <x v="2"/>
    <x v="3"/>
    <s v="EJ-894-PB"/>
    <s v="SANS OBJET"/>
    <s v="SANS OBJET"/>
    <n v="17980"/>
    <n v="14840"/>
    <n v="3140"/>
    <s v="D"/>
    <n v="2"/>
    <s v="CENTRE DE TRI CS"/>
    <s v="POLY-VALOR"/>
    <s v="BOULEVARD DE LA BOUVINERIE"/>
    <s v="49124 SAINT-BARTHELEMY D'ANJOU"/>
    <n v="83627"/>
    <n v="8"/>
    <x v="1"/>
    <n v="3.14"/>
    <d v="1899-12-30T00:05:00"/>
    <x v="1"/>
  </r>
  <r>
    <n v="171953"/>
    <d v="2022-02-23T00:00:00"/>
    <s v="17:07"/>
    <s v="2/035494"/>
    <d v="2022-02-23T00:00:00"/>
    <s v="17:02"/>
    <s v="1/040519"/>
    <s v="SUEZ JML019"/>
    <s v="01"/>
    <s v="21"/>
    <s v="SUEZJML019"/>
    <s v="0"/>
    <s v="0"/>
    <x v="2"/>
    <x v="3"/>
    <s v="EJ-503-DK"/>
    <s v="SANS OBJET"/>
    <s v="SANS OBJET"/>
    <n v="17820"/>
    <n v="14800"/>
    <n v="3020"/>
    <s v="D"/>
    <n v="2"/>
    <s v="CENTRE DE TRI CS"/>
    <s v="POLY-VALOR"/>
    <s v="BOULEVARD DE LA BOUVINERIE"/>
    <s v="49124 SAINT-BARTHELEMY D'ANJOU"/>
    <n v="83628"/>
    <n v="8"/>
    <x v="1"/>
    <n v="3.02"/>
    <d v="1899-12-30T00:05:00"/>
    <x v="1"/>
  </r>
  <r>
    <n v="171958"/>
    <d v="2022-02-23T00:00:00"/>
    <s v="17:44"/>
    <s v="2/035499"/>
    <d v="2022-02-23T00:00:00"/>
    <s v="17:36"/>
    <s v="1/040523"/>
    <s v="ALM R160"/>
    <s v="01"/>
    <s v="20"/>
    <s v="ALM R160"/>
    <s v="0"/>
    <s v="0"/>
    <x v="2"/>
    <x v="14"/>
    <s v="EJ-729-BH"/>
    <s v="SANS OBJET"/>
    <s v="SANS OBJET"/>
    <n v="16600"/>
    <n v="14600"/>
    <n v="2000"/>
    <s v="D"/>
    <n v="2"/>
    <s v="CENTRE DE TRI CS"/>
    <s v="POLY-VALOR"/>
    <s v="BOULEVARD DE LA BOUVINERIE"/>
    <s v="49124 SAINT-BARTHELEMY D'ANJOU"/>
    <n v="60053"/>
    <n v="8"/>
    <x v="1"/>
    <n v="2"/>
    <d v="1899-12-30T00:08:00"/>
    <x v="1"/>
  </r>
  <r>
    <n v="171959"/>
    <d v="2022-02-23T00:00:00"/>
    <s v="17:46"/>
    <s v="2/035500"/>
    <d v="2022-02-23T00:00:00"/>
    <s v="17:37"/>
    <s v="1/040524"/>
    <s v="ALM R161"/>
    <s v="01"/>
    <s v="20"/>
    <s v="ALM R161"/>
    <s v="0"/>
    <s v="0"/>
    <x v="2"/>
    <x v="14"/>
    <s v="EM-078-FZ"/>
    <s v="SANS OBJET"/>
    <s v="SANS OBJET"/>
    <n v="17180"/>
    <n v="14600"/>
    <n v="2580"/>
    <s v="D"/>
    <n v="2"/>
    <s v="CENTRE DE TRI CS"/>
    <s v="POLY-VALOR"/>
    <s v="BOULEVARD DE LA BOUVINERIE"/>
    <s v="49124 SAINT-BARTHELEMY D'ANJOU"/>
    <n v="60054"/>
    <n v="8"/>
    <x v="1"/>
    <n v="2.58"/>
    <d v="1899-12-30T00:09:00"/>
    <x v="1"/>
  </r>
  <r>
    <n v="171961"/>
    <d v="2022-02-23T00:00:00"/>
    <s v="17:58"/>
    <s v="2/035501"/>
    <d v="2022-02-23T00:00:00"/>
    <s v="17:51"/>
    <s v="1/040525"/>
    <s v="ALM R163"/>
    <s v="01"/>
    <s v="20"/>
    <s v="ALM R163"/>
    <s v="0"/>
    <s v="0"/>
    <x v="2"/>
    <x v="14"/>
    <s v="EP-050-YS"/>
    <s v="SANS OBJET"/>
    <s v="SANS OBJET"/>
    <n v="16920"/>
    <n v="14500"/>
    <n v="2420"/>
    <s v="D"/>
    <n v="2"/>
    <s v="CENTRE DE TRI CS"/>
    <s v="POLY-VALOR"/>
    <s v="BOULEVARD DE LA BOUVINERIE"/>
    <s v="49124 SAINT-BARTHELEMY D'ANJOU"/>
    <n v="60056"/>
    <n v="8"/>
    <x v="1"/>
    <n v="2.42"/>
    <d v="1899-12-30T00:07:00"/>
    <x v="1"/>
  </r>
  <r>
    <n v="171962"/>
    <d v="2022-02-23T00:00:00"/>
    <s v="18:13"/>
    <s v="2/035502"/>
    <d v="2022-02-23T00:00:00"/>
    <s v="18:04"/>
    <s v="1/040526"/>
    <s v="ALM R159"/>
    <s v="01"/>
    <s v="20"/>
    <s v="ALM R159"/>
    <s v="0"/>
    <s v="0"/>
    <x v="2"/>
    <x v="14"/>
    <s v="ER-567-BS"/>
    <s v="SANS OBJET"/>
    <s v="SANS OBJET"/>
    <n v="15000"/>
    <n v="11380"/>
    <n v="3620"/>
    <s v="D"/>
    <n v="2"/>
    <s v="CENTRE DE TRI CS"/>
    <s v="POLY-VALOR"/>
    <s v="BOULEVARD DE LA BOUVINERIE"/>
    <s v="49124 SAINT-BARTHELEMY D'ANJOU"/>
    <n v="60052"/>
    <n v="8"/>
    <x v="1"/>
    <n v="3.62"/>
    <d v="1899-12-30T00:09:00"/>
    <x v="1"/>
  </r>
  <r>
    <n v="171964"/>
    <d v="2022-02-23T00:00:00"/>
    <s v="18:38"/>
    <s v="2/035504"/>
    <d v="2022-02-23T00:00:00"/>
    <s v="18:29"/>
    <s v="1/040527"/>
    <s v="ALM R165"/>
    <s v="01"/>
    <s v="20"/>
    <s v="ALM R165"/>
    <s v="0"/>
    <s v="0"/>
    <x v="2"/>
    <x v="14"/>
    <s v="EJ-046-YY"/>
    <s v="SANS OBJET"/>
    <s v="SANS OBJET"/>
    <n v="19160"/>
    <n v="14560"/>
    <n v="4600"/>
    <s v="D"/>
    <n v="2"/>
    <s v="CENTRE DE TRI CS"/>
    <s v="POLY-VALOR"/>
    <s v="BOULEVARD DE LA BOUVINERIE"/>
    <s v="49124 SAINT-BARTHELEMY D'ANJOU"/>
    <n v="83223"/>
    <n v="8"/>
    <x v="1"/>
    <n v="4.5999999999999996"/>
    <d v="1899-12-30T00:09:00"/>
    <x v="1"/>
  </r>
  <r>
    <n v="171965"/>
    <d v="2022-02-23T00:00:00"/>
    <s v="18:38"/>
    <s v="2/035505"/>
    <d v="2022-02-23T00:00:00"/>
    <s v="18:32"/>
    <s v="1/040528"/>
    <s v="ALM R156"/>
    <s v="01"/>
    <s v="20"/>
    <s v="ALM R156"/>
    <s v="0"/>
    <s v="0"/>
    <x v="2"/>
    <x v="14"/>
    <s v="ED-559-YE"/>
    <s v="SANS OBJET"/>
    <s v="SANS OBJET"/>
    <n v="13740"/>
    <n v="11720"/>
    <n v="2020"/>
    <s v="D"/>
    <n v="2"/>
    <s v="CENTRE DE TRI CS"/>
    <s v="POLY-VALOR"/>
    <s v="BOULEVARD DE LA BOUVINERIE"/>
    <s v="49124 SAINT-BARTHELEMY D'ANJOU"/>
    <n v="60049"/>
    <n v="8"/>
    <x v="1"/>
    <n v="2.02"/>
    <d v="1899-12-30T00:06:00"/>
    <x v="1"/>
  </r>
  <r>
    <n v="171966"/>
    <d v="2022-02-23T00:00:00"/>
    <s v="18:42"/>
    <s v="2/035506"/>
    <d v="2022-02-23T00:00:00"/>
    <s v="18:35"/>
    <s v="1/040529"/>
    <s v="ALM 141"/>
    <s v="01"/>
    <s v="20"/>
    <s v="ALM 141"/>
    <s v="0"/>
    <s v="0"/>
    <x v="2"/>
    <x v="14"/>
    <s v="BG-640-SG"/>
    <s v="SANS OBJET"/>
    <s v="SANS OBJET"/>
    <n v="20380"/>
    <n v="15080"/>
    <n v="5300"/>
    <s v="D"/>
    <n v="2"/>
    <s v="CENTRE DE TRI CS"/>
    <s v="POLY-VALOR"/>
    <s v="BOULEVARD DE LA BOUVINERIE"/>
    <s v="49124 SAINT-BARTHELEMY D'ANJOU"/>
    <n v="60058"/>
    <n v="8"/>
    <x v="1"/>
    <n v="5.3"/>
    <d v="1899-12-30T00:07:00"/>
    <x v="1"/>
  </r>
  <r>
    <n v="171967"/>
    <d v="2022-02-23T00:00:00"/>
    <s v="18:45"/>
    <s v="2/035507"/>
    <d v="2022-02-23T00:00:00"/>
    <s v="18:38"/>
    <s v="1/040530"/>
    <s v="ALM R164"/>
    <s v="01"/>
    <s v="20"/>
    <s v="ALM R164"/>
    <s v="0"/>
    <s v="0"/>
    <x v="2"/>
    <x v="14"/>
    <s v="EJ-405-YY"/>
    <s v="SANS OBJET"/>
    <s v="SANS OBJET"/>
    <n v="19580"/>
    <n v="14540"/>
    <n v="5040"/>
    <s v="D"/>
    <n v="2"/>
    <s v="CENTRE DE TRI CS"/>
    <s v="POLY-VALOR"/>
    <s v="BOULEVARD DE LA BOUVINERIE"/>
    <s v="49124 SAINT-BARTHELEMY D'ANJOU"/>
    <n v="83216"/>
    <n v="8"/>
    <x v="1"/>
    <n v="5.04"/>
    <d v="1899-12-30T00:07:00"/>
    <x v="1"/>
  </r>
  <r>
    <n v="171968"/>
    <d v="2022-02-23T00:00:00"/>
    <s v="18:50"/>
    <s v="2/035508"/>
    <d v="2022-02-23T00:00:00"/>
    <s v="18:39"/>
    <s v="1/040531"/>
    <s v="ALM R152"/>
    <s v="01"/>
    <s v="20"/>
    <s v="ALM R152"/>
    <s v="0"/>
    <s v="0"/>
    <x v="2"/>
    <x v="14"/>
    <s v="DX-469-PY"/>
    <s v="SANS OBJET"/>
    <s v="SANS OBJET"/>
    <n v="14620"/>
    <n v="11600"/>
    <n v="3020"/>
    <s v="D"/>
    <n v="2"/>
    <s v="CENTRE DE TRI CS"/>
    <s v="POLY-VALOR"/>
    <s v="BOULEVARD DE LA BOUVINERIE"/>
    <s v="49124 SAINT-BARTHELEMY D'ANJOU"/>
    <n v="89414"/>
    <n v="8"/>
    <x v="1"/>
    <n v="3.02"/>
    <d v="1899-12-30T00:11:00"/>
    <x v="1"/>
  </r>
  <r>
    <n v="171969"/>
    <d v="2022-02-23T00:00:00"/>
    <s v="18:53"/>
    <s v="2/035509"/>
    <d v="2022-02-23T00:00:00"/>
    <s v="18:40"/>
    <s v="1/040532"/>
    <s v="ALM R173"/>
    <s v="01"/>
    <s v="20"/>
    <s v="ALM R173"/>
    <s v="0"/>
    <s v="0"/>
    <x v="2"/>
    <x v="14"/>
    <s v="FQ-664-WE"/>
    <s v="SANS OBJET"/>
    <s v="SANS OBJET"/>
    <n v="19220"/>
    <n v="14740"/>
    <n v="4480"/>
    <s v="D"/>
    <n v="2"/>
    <s v="CENTRE DE TRI CS"/>
    <s v="POLY-VALOR"/>
    <s v="BOULEVARD DE LA BOUVINERIE"/>
    <s v="49124 SAINT-BARTHELEMY D'ANJOU"/>
    <n v="83218"/>
    <n v="8"/>
    <x v="1"/>
    <n v="4.4800000000000004"/>
    <d v="1899-12-30T00:13:00"/>
    <x v="1"/>
  </r>
  <r>
    <n v="171970"/>
    <d v="2022-02-23T00:00:00"/>
    <s v="23:31"/>
    <s v="2/035510"/>
    <d v="2022-02-23T00:00:00"/>
    <s v="23:27"/>
    <s v="1/040533"/>
    <s v="ALM 144"/>
    <s v="01"/>
    <s v="20"/>
    <s v="ALM 144"/>
    <s v="0"/>
    <s v="0"/>
    <x v="2"/>
    <x v="14"/>
    <s v="CQ-468-YW"/>
    <s v="SANS OBJET"/>
    <s v="SANS OBJET"/>
    <n v="15360"/>
    <n v="11620"/>
    <n v="3740"/>
    <s v="D"/>
    <n v="2"/>
    <s v="CENTRE DE TRI CS"/>
    <s v="POLY-VALOR"/>
    <s v="BOULEVARD DE LA BOUVINERIE"/>
    <s v="49124 SAINT-BARTHELEMY D'ANJOU"/>
    <n v="89407"/>
    <n v="8"/>
    <x v="1"/>
    <n v="3.74"/>
    <d v="1899-12-30T00:04:00"/>
    <x v="1"/>
  </r>
  <r>
    <n v="171971"/>
    <d v="2022-02-24T00:00:00"/>
    <s v="01:12"/>
    <s v="2/035511"/>
    <d v="2022-02-24T00:00:00"/>
    <s v="00:31"/>
    <s v="1/040534"/>
    <s v="ALM 142"/>
    <s v="01"/>
    <s v="20"/>
    <s v="ALM 142"/>
    <s v="0"/>
    <s v="0"/>
    <x v="2"/>
    <x v="14"/>
    <s v="BL-928-FC"/>
    <s v="SANS OBJET"/>
    <s v="SANS OBJET"/>
    <n v="15200"/>
    <n v="11660"/>
    <n v="3540"/>
    <s v="D"/>
    <n v="2"/>
    <s v="CENTRE DE TRI CS"/>
    <s v="POLY-VALOR"/>
    <s v="BOULEVARD DE LA BOUVINERIE"/>
    <s v="49124 SAINT-BARTHELEMY D'ANJOU"/>
    <n v="60059"/>
    <n v="8"/>
    <x v="1"/>
    <n v="3.54"/>
    <d v="1899-12-30T00:41:00"/>
    <x v="1"/>
  </r>
  <r>
    <n v="171972"/>
    <d v="2022-02-24T00:00:00"/>
    <s v="02:35"/>
    <s v="2/035512"/>
    <d v="2022-02-24T00:00:00"/>
    <s v="02:31"/>
    <s v="1/040535"/>
    <s v="ALM 144"/>
    <s v="01"/>
    <s v="20"/>
    <s v="ALM 144"/>
    <s v="0"/>
    <s v="0"/>
    <x v="2"/>
    <x v="14"/>
    <s v="CQ-468-YW"/>
    <s v="SANS OBJET"/>
    <s v="SANS OBJET"/>
    <n v="14200"/>
    <n v="11600"/>
    <n v="2600"/>
    <s v="D"/>
    <n v="2"/>
    <s v="CENTRE DE TRI CS"/>
    <s v="POLY-VALOR"/>
    <s v="BOULEVARD DE LA BOUVINERIE"/>
    <s v="49124 SAINT-BARTHELEMY D'ANJOU"/>
    <n v="89407"/>
    <n v="8"/>
    <x v="1"/>
    <n v="2.6"/>
    <d v="1899-12-30T00:04:00"/>
    <x v="1"/>
  </r>
  <r>
    <n v="171973"/>
    <d v="2022-02-24T00:00:00"/>
    <s v="02:40"/>
    <s v="2/035513"/>
    <d v="2022-02-24T00:00:00"/>
    <s v="02:36"/>
    <s v="1/040536"/>
    <s v="ALM 142"/>
    <s v="01"/>
    <s v="20"/>
    <s v="ALM 142"/>
    <s v="0"/>
    <s v="0"/>
    <x v="2"/>
    <x v="14"/>
    <s v="BL-928-FC"/>
    <s v="SANS OBJET"/>
    <s v="SANS OBJET"/>
    <n v="13040"/>
    <n v="11640"/>
    <n v="1400"/>
    <s v="D"/>
    <n v="2"/>
    <s v="CENTRE DE TRI CS"/>
    <s v="POLY-VALOR"/>
    <s v="BOULEVARD DE LA BOUVINERIE"/>
    <s v="49124 SAINT-BARTHELEMY D'ANJOU"/>
    <n v="60059"/>
    <n v="8"/>
    <x v="1"/>
    <n v="1.4"/>
    <d v="1899-12-30T00:04:00"/>
    <x v="1"/>
  </r>
  <r>
    <n v="171975"/>
    <d v="2022-02-24T00:00:00"/>
    <s v="07:15"/>
    <s v="2/035515"/>
    <d v="2022-02-24T00:00:00"/>
    <s v="07:00"/>
    <s v="1/040539"/>
    <s v="SEMAE 4"/>
    <s v="90"/>
    <s v="90"/>
    <s v="SEMAE 04"/>
    <s v="0"/>
    <s v="1"/>
    <x v="4"/>
    <x v="6"/>
    <s v="DE-983-WC"/>
    <s v="SANS OBJET"/>
    <s v="DOUE LA FONTAINE"/>
    <n v="24780"/>
    <n v="17740"/>
    <n v="7040"/>
    <s v="D"/>
    <n v="2"/>
    <s v="CENTRE DE TRI CS"/>
    <s v="POLY-VALOR"/>
    <s v="BOULEVARD DE LA BOUVINERIE"/>
    <s v="49124 SAINT-BARTHELEMY D'ANJOU"/>
    <n v="0"/>
    <n v="8"/>
    <x v="1"/>
    <n v="7.04"/>
    <d v="1899-12-30T00:15:00"/>
    <x v="0"/>
  </r>
  <r>
    <n v="171977"/>
    <d v="2022-02-24T00:00:00"/>
    <s v="07:15"/>
    <s v="0"/>
    <d v="2022-02-24T00:00:00"/>
    <s v="07:15"/>
    <s v="0"/>
    <s v="SEMAE 1"/>
    <s v="40"/>
    <s v="40"/>
    <s v="SEMAE 01"/>
    <s v="0"/>
    <s v="1"/>
    <x v="0"/>
    <x v="0"/>
    <s v="AS-759-HW"/>
    <s v="SANS OBJET"/>
    <s v="DOUE LA FONTAINE"/>
    <n v="16020"/>
    <n v="13420"/>
    <n v="2600"/>
    <s v="X"/>
    <n v="2"/>
    <s v="CENTRE DE TRI CS"/>
    <s v="POLY-VALOR"/>
    <s v="BOULEVARD DE LA BOUVINERIE"/>
    <s v="49124 SAINT-BARTHELEMY D'ANJOU"/>
    <n v="0"/>
    <n v="8"/>
    <x v="1"/>
    <n v="2.6"/>
    <d v="1899-12-30T00:00:00"/>
    <x v="0"/>
  </r>
  <r>
    <n v="171976"/>
    <d v="2022-02-24T00:00:00"/>
    <s v="07:40"/>
    <s v="2/035517"/>
    <d v="2022-02-24T00:00:00"/>
    <s v="07:30"/>
    <s v="1/040540"/>
    <s v="ALM 142"/>
    <s v="01"/>
    <s v="20"/>
    <s v="ALM 142"/>
    <s v="0"/>
    <s v="0"/>
    <x v="2"/>
    <x v="14"/>
    <s v="BL-928-FC"/>
    <s v="SANS OBJET"/>
    <s v="SANS OBJET"/>
    <n v="13920"/>
    <n v="11480"/>
    <n v="2440"/>
    <s v="D"/>
    <n v="2"/>
    <s v="CENTRE DE TRI CS"/>
    <s v="POLY-VALOR"/>
    <s v="BOULEVARD DE LA BOUVINERIE"/>
    <s v="49124 SAINT-BARTHELEMY D'ANJOU"/>
    <n v="60059"/>
    <n v="8"/>
    <x v="1"/>
    <n v="2.44"/>
    <d v="1899-12-30T00:10:00"/>
    <x v="1"/>
  </r>
  <r>
    <n v="171978"/>
    <d v="2022-02-24T00:00:00"/>
    <s v="07:52"/>
    <s v="2/035518"/>
    <d v="2022-02-24T00:00:00"/>
    <s v="07:39"/>
    <s v="2/035516"/>
    <s v="SEMAE 01"/>
    <s v="40"/>
    <s v="40"/>
    <s v="SEMAE 01"/>
    <s v="0"/>
    <s v="1"/>
    <x v="0"/>
    <x v="0"/>
    <s v="AS-759-HW"/>
    <s v="SANS OBJET"/>
    <s v="DOUE LA FONTAINE"/>
    <n v="15600"/>
    <n v="13340"/>
    <n v="2260"/>
    <s v="D"/>
    <n v="2"/>
    <s v="CENTRE DE TRI CS"/>
    <s v="POLY-VALOR"/>
    <s v="BOULEVARD DE LA BOUVINERIE"/>
    <s v="49124 SAINT-BARTHELEMY D'ANJOU"/>
    <n v="0"/>
    <n v="8"/>
    <x v="1"/>
    <n v="2.2599999999999998"/>
    <d v="1899-12-30T00:13:00"/>
    <x v="0"/>
  </r>
  <r>
    <n v="171979"/>
    <d v="2022-02-24T00:00:00"/>
    <s v="08:06"/>
    <s v="2/035519"/>
    <d v="2022-02-24T00:00:00"/>
    <s v="06:40"/>
    <s v="1/040537"/>
    <s v="TSL 3"/>
    <s v="90"/>
    <s v="76"/>
    <s v="TSL 03"/>
    <s v="20"/>
    <s v="0"/>
    <x v="4"/>
    <x v="18"/>
    <s v="CQ 803 FS"/>
    <s v="F-DEV FOUESNANT (29)"/>
    <s v="SANS OBJET"/>
    <n v="16240"/>
    <n v="35720"/>
    <n v="19480"/>
    <s v="D"/>
    <n v="2"/>
    <s v="CENTRE DE TRI CS"/>
    <s v="POLY-VALOR"/>
    <s v="BOULEVARD DE LA BOUVINERIE"/>
    <s v="49124 SAINT-BARTHELEMY D'ANJOU"/>
    <n v="0"/>
    <n v="8"/>
    <x v="1"/>
    <n v="19.48"/>
    <d v="1899-12-30T01:26:00"/>
    <x v="2"/>
  </r>
  <r>
    <n v="171980"/>
    <d v="2022-02-24T00:00:00"/>
    <s v="08:27"/>
    <s v="2/035520"/>
    <d v="2022-02-24T00:00:00"/>
    <s v="08:18"/>
    <s v="1/040543"/>
    <s v="ALM R151"/>
    <s v="01"/>
    <s v="20"/>
    <s v="ALM R151"/>
    <s v="0"/>
    <s v="0"/>
    <x v="2"/>
    <x v="14"/>
    <s v="DX-358-PY"/>
    <s v="SANS OBJET"/>
    <s v="SANS OBJET"/>
    <n v="14680"/>
    <n v="11780"/>
    <n v="2900"/>
    <s v="D"/>
    <n v="2"/>
    <s v="CENTRE DE TRI CS"/>
    <s v="POLY-VALOR"/>
    <s v="BOULEVARD DE LA BOUVINERIE"/>
    <s v="49124 SAINT-BARTHELEMY D'ANJOU"/>
    <n v="89410"/>
    <n v="8"/>
    <x v="1"/>
    <n v="2.9"/>
    <d v="1899-12-30T00:09:00"/>
    <x v="1"/>
  </r>
  <r>
    <n v="171983"/>
    <d v="2022-02-24T00:00:00"/>
    <s v="08:59"/>
    <s v="2/035524"/>
    <d v="2022-02-24T00:00:00"/>
    <s v="08:30"/>
    <s v="1/040545"/>
    <s v="SEMAE 5"/>
    <s v="40"/>
    <s v="40"/>
    <s v="SEMAE 05"/>
    <s v="0"/>
    <s v="6"/>
    <x v="0"/>
    <x v="0"/>
    <s v="EK-656-JS"/>
    <s v="SANS OBJET"/>
    <s v="ST LAMBERT DES LEVEES Bellevue"/>
    <n v="29240"/>
    <n v="18640"/>
    <n v="10600"/>
    <s v="D"/>
    <n v="2"/>
    <s v="CENTRE DE TRI CS"/>
    <s v="POLY-VALOR"/>
    <s v="BOULEVARD DE LA BOUVINERIE"/>
    <s v="49124 SAINT-BARTHELEMY D'ANJOU"/>
    <n v="0"/>
    <n v="8"/>
    <x v="1"/>
    <n v="10.6"/>
    <d v="1899-12-30T00:29:00"/>
    <x v="0"/>
  </r>
  <r>
    <n v="171984"/>
    <d v="2022-02-24T00:00:00"/>
    <s v="09:01"/>
    <s v="2/035525"/>
    <d v="2022-02-24T00:00:00"/>
    <s v="08:41"/>
    <s v="1/040546"/>
    <s v="CC BV 10"/>
    <s v="35"/>
    <s v="36"/>
    <s v="CC BV 10"/>
    <s v="0"/>
    <s v="0"/>
    <x v="3"/>
    <x v="5"/>
    <s v="FZ-961-WC"/>
    <s v="SANS OBJET"/>
    <s v="SANS OBJET"/>
    <n v="19060"/>
    <n v="17380"/>
    <n v="1680"/>
    <s v="D"/>
    <n v="2"/>
    <s v="CENTRE DE TRI CS"/>
    <s v="POLY-VALOR"/>
    <s v="BOULEVARD DE LA BOUVINERIE"/>
    <s v="49124 SAINT-BARTHELEMY D'ANJOU"/>
    <n v="0"/>
    <n v="8"/>
    <x v="1"/>
    <n v="1.68"/>
    <d v="1899-12-30T00:20:00"/>
    <x v="3"/>
  </r>
  <r>
    <n v="171986"/>
    <d v="2022-02-24T00:00:00"/>
    <s v="09:09"/>
    <s v="2/035527"/>
    <d v="2022-02-24T00:00:00"/>
    <s v="09:02"/>
    <s v="1/040549"/>
    <s v="ALM R158"/>
    <s v="01"/>
    <s v="20"/>
    <s v="ALM R158"/>
    <s v="0"/>
    <s v="0"/>
    <x v="2"/>
    <x v="14"/>
    <s v="EQ-672-SD"/>
    <s v="SANS OBJET"/>
    <s v="SANS OBJET"/>
    <n v="15640"/>
    <n v="11640"/>
    <n v="4000"/>
    <s v="D"/>
    <n v="2"/>
    <s v="CENTRE DE TRI CS"/>
    <s v="POLY-VALOR"/>
    <s v="BOULEVARD DE LA BOUVINERIE"/>
    <s v="49124 SAINT-BARTHELEMY D'ANJOU"/>
    <n v="60051"/>
    <n v="8"/>
    <x v="1"/>
    <n v="4"/>
    <d v="1899-12-30T00:07:00"/>
    <x v="1"/>
  </r>
  <r>
    <n v="171988"/>
    <d v="2022-02-24T00:00:00"/>
    <s v="09:39"/>
    <s v="2/035529"/>
    <d v="2022-02-24T00:00:00"/>
    <s v="08:51"/>
    <s v="1/040547"/>
    <s v="BOUYAT"/>
    <s v="90"/>
    <s v="72"/>
    <s v="BOUYAT"/>
    <s v="6"/>
    <s v="0"/>
    <x v="4"/>
    <x v="13"/>
    <s v="FE 628 CT"/>
    <s v="CARTONS SMURFIT SAILLAT (87-F)"/>
    <s v="SANS OBJET"/>
    <n v="15400"/>
    <n v="42080"/>
    <n v="26680"/>
    <s v="D"/>
    <n v="2"/>
    <s v="CENTRE DE TRI CS"/>
    <s v="POLY-VALOR"/>
    <s v="BOULEVARD DE LA BOUVINERIE"/>
    <s v="49124 SAINT-BARTHELEMY D'ANJOU"/>
    <n v="0"/>
    <n v="8"/>
    <x v="1"/>
    <n v="26.68"/>
    <d v="1899-12-30T00:48:00"/>
    <x v="2"/>
  </r>
  <r>
    <n v="171989"/>
    <d v="2022-02-24T00:00:00"/>
    <s v="09:54"/>
    <s v="2/035530"/>
    <d v="2022-02-24T00:00:00"/>
    <s v="09:33"/>
    <s v="1/040550"/>
    <s v="SEMAE 4"/>
    <s v="40"/>
    <s v="40"/>
    <s v="SEMAE 04"/>
    <s v="0"/>
    <s v="1"/>
    <x v="0"/>
    <x v="0"/>
    <s v="DE-983-WC"/>
    <s v="SANS OBJET"/>
    <s v="DOUE LA FONTAINE"/>
    <n v="24920"/>
    <n v="17720"/>
    <n v="7200"/>
    <s v="D"/>
    <n v="2"/>
    <s v="CENTRE DE TRI CS"/>
    <s v="POLY-VALOR"/>
    <s v="BOULEVARD DE LA BOUVINERIE"/>
    <s v="49124 SAINT-BARTHELEMY D'ANJOU"/>
    <n v="0"/>
    <n v="8"/>
    <x v="1"/>
    <n v="7.2"/>
    <d v="1899-12-30T00:21:00"/>
    <x v="0"/>
  </r>
  <r>
    <n v="171990"/>
    <d v="2022-02-24T00:00:00"/>
    <s v="10:00"/>
    <s v="2/035531"/>
    <d v="2022-02-24T00:00:00"/>
    <s v="09:51"/>
    <s v="1/040553"/>
    <s v="CC BV 06"/>
    <s v="35"/>
    <s v="35"/>
    <s v="CC BV 06"/>
    <s v="0"/>
    <s v="0"/>
    <x v="3"/>
    <x v="15"/>
    <s v="FL-015-TP"/>
    <s v="SANS OBJET"/>
    <s v="SANS OBJET"/>
    <n v="18520"/>
    <n v="14820"/>
    <n v="3700"/>
    <s v="D"/>
    <n v="2"/>
    <s v="CENTRE DE TRI CS"/>
    <s v="POLY-VALOR"/>
    <s v="BOULEVARD DE LA BOUVINERIE"/>
    <s v="49124 SAINT-BARTHELEMY D'ANJOU"/>
    <n v="0"/>
    <n v="8"/>
    <x v="1"/>
    <n v="3.7"/>
    <d v="1899-12-30T00:09:00"/>
    <x v="1"/>
  </r>
  <r>
    <n v="171992"/>
    <d v="2022-02-24T00:00:00"/>
    <s v="10:19"/>
    <s v="2/035533"/>
    <d v="2022-02-24T00:00:00"/>
    <s v="10:11"/>
    <s v="1/040554"/>
    <s v="CC  BV 07"/>
    <s v="35"/>
    <s v="35"/>
    <s v="CC BV 07"/>
    <s v="0"/>
    <s v="0"/>
    <x v="3"/>
    <x v="15"/>
    <s v="FL-963-TN"/>
    <s v="SANS OBJET"/>
    <s v="SANS OBJET"/>
    <n v="18980"/>
    <n v="14920"/>
    <n v="4060"/>
    <s v="D"/>
    <n v="2"/>
    <s v="CENTRE DE TRI CS"/>
    <s v="POLY-VALOR"/>
    <s v="BOULEVARD DE LA BOUVINERIE"/>
    <s v="49124 SAINT-BARTHELEMY D'ANJOU"/>
    <n v="0"/>
    <n v="8"/>
    <x v="1"/>
    <n v="4.0599999999999996"/>
    <d v="1899-12-30T00:08:00"/>
    <x v="1"/>
  </r>
  <r>
    <n v="171994"/>
    <d v="2022-02-24T00:00:00"/>
    <s v="10:25"/>
    <s v="2/035535"/>
    <d v="2022-02-24T00:00:00"/>
    <s v="10:17"/>
    <s v="1/040556"/>
    <s v="CC BV 05"/>
    <s v="35"/>
    <s v="35"/>
    <s v="CC BV 05"/>
    <s v="0"/>
    <s v="0"/>
    <x v="3"/>
    <x v="15"/>
    <s v="EY-787-VP"/>
    <s v="SANS OBJET"/>
    <s v="SANS OBJET"/>
    <n v="15540"/>
    <n v="12900"/>
    <n v="2640"/>
    <s v="D"/>
    <n v="2"/>
    <s v="CENTRE DE TRI CS"/>
    <s v="POLY-VALOR"/>
    <s v="BOULEVARD DE LA BOUVINERIE"/>
    <s v="49124 SAINT-BARTHELEMY D'ANJOU"/>
    <n v="0"/>
    <n v="8"/>
    <x v="1"/>
    <n v="2.64"/>
    <d v="1899-12-30T00:08:00"/>
    <x v="1"/>
  </r>
  <r>
    <n v="171998"/>
    <d v="2022-02-24T00:00:00"/>
    <s v="10:32"/>
    <s v="2/035539"/>
    <d v="2022-02-24T00:00:00"/>
    <s v="10:25"/>
    <s v="1/040563"/>
    <s v="ALM R171"/>
    <s v="01"/>
    <s v="20"/>
    <s v="ALM R171"/>
    <s v="0"/>
    <s v="0"/>
    <x v="2"/>
    <x v="14"/>
    <s v="FS-792-KB"/>
    <s v="SANS OBJET"/>
    <s v="SANS OBJET"/>
    <n v="14480"/>
    <n v="11620"/>
    <n v="2860"/>
    <s v="D"/>
    <n v="2"/>
    <s v="CENTRE DE TRI CS"/>
    <s v="POLY-VALOR"/>
    <s v="BOULEVARD DE LA BOUVINERIE"/>
    <s v="49124 SAINT-BARTHELEMY D'ANJOU"/>
    <n v="83220"/>
    <n v="8"/>
    <x v="1"/>
    <n v="2.86"/>
    <d v="1899-12-30T00:07:00"/>
    <x v="1"/>
  </r>
  <r>
    <n v="172000"/>
    <d v="2022-02-24T00:00:00"/>
    <s v="10:33"/>
    <s v="2/035541"/>
    <d v="2022-02-24T00:00:00"/>
    <s v="10:26"/>
    <s v="1/040564"/>
    <s v="ALM R173"/>
    <s v="01"/>
    <s v="20"/>
    <s v="ALM R173"/>
    <s v="0"/>
    <s v="0"/>
    <x v="2"/>
    <x v="14"/>
    <s v="FQ-664-WE"/>
    <s v="SANS OBJET"/>
    <s v="SANS OBJET"/>
    <n v="17980"/>
    <n v="14860"/>
    <n v="3120"/>
    <s v="D"/>
    <n v="2"/>
    <s v="CENTRE DE TRI CS"/>
    <s v="POLY-VALOR"/>
    <s v="BOULEVARD DE LA BOUVINERIE"/>
    <s v="49124 SAINT-BARTHELEMY D'ANJOU"/>
    <n v="83218"/>
    <n v="8"/>
    <x v="1"/>
    <n v="3.12"/>
    <d v="1899-12-30T00:07:00"/>
    <x v="1"/>
  </r>
  <r>
    <n v="172003"/>
    <d v="2022-02-24T00:00:00"/>
    <s v="10:39"/>
    <s v="2/035544"/>
    <d v="2022-02-24T00:00:00"/>
    <s v="10:32"/>
    <s v="1/040572"/>
    <s v="ALM 144"/>
    <s v="01"/>
    <s v="20"/>
    <s v="ALM 144"/>
    <s v="0"/>
    <s v="0"/>
    <x v="2"/>
    <x v="14"/>
    <s v="CQ-468-YW"/>
    <s v="SANS OBJET"/>
    <s v="SANS OBJET"/>
    <n v="15260"/>
    <n v="11780"/>
    <n v="3480"/>
    <s v="D"/>
    <n v="2"/>
    <s v="CENTRE DE TRI CS"/>
    <s v="POLY-VALOR"/>
    <s v="BOULEVARD DE LA BOUVINERIE"/>
    <s v="49124 SAINT-BARTHELEMY D'ANJOU"/>
    <n v="89407"/>
    <n v="8"/>
    <x v="1"/>
    <n v="3.48"/>
    <d v="1899-12-30T00:07:00"/>
    <x v="1"/>
  </r>
  <r>
    <n v="172004"/>
    <d v="2022-02-24T00:00:00"/>
    <s v="10:44"/>
    <s v="1/040576"/>
    <d v="2022-02-24T00:00:00"/>
    <s v="08:38"/>
    <s v="2/035521"/>
    <s v="SEMAE 1"/>
    <s v="90"/>
    <s v="85"/>
    <s v="SEMAE 01"/>
    <s v="2"/>
    <s v="0"/>
    <x v="4"/>
    <x v="4"/>
    <s v="AS-759-HW"/>
    <s v="SAVED"/>
    <s v="SANS OBJET"/>
    <n v="38720"/>
    <n v="22240"/>
    <n v="16480"/>
    <s v="D"/>
    <n v="2"/>
    <s v="CENTRE DE TRI CS"/>
    <s v="POLY-VALOR"/>
    <s v="BOULEVARD DE LA BOUVINERIE"/>
    <s v="49124 SAINT-BARTHELEMY D'ANJOU"/>
    <n v="0"/>
    <n v="8"/>
    <x v="1"/>
    <n v="16.48"/>
    <d v="1899-12-30T02:06:00"/>
    <x v="2"/>
  </r>
  <r>
    <n v="172007"/>
    <d v="2022-02-24T00:00:00"/>
    <s v="10:45"/>
    <s v="2/035547"/>
    <d v="2022-02-24T00:00:00"/>
    <s v="10:35"/>
    <s v="1/040573"/>
    <s v="ALM R151"/>
    <s v="01"/>
    <s v="20"/>
    <s v="ALM R151"/>
    <s v="0"/>
    <s v="0"/>
    <x v="2"/>
    <x v="14"/>
    <s v="DX-358-PY"/>
    <s v="SANS OBJET"/>
    <s v="SANS OBJET"/>
    <n v="12900"/>
    <n v="11780"/>
    <n v="1120"/>
    <s v="D"/>
    <n v="2"/>
    <s v="CENTRE DE TRI CS"/>
    <s v="POLY-VALOR"/>
    <s v="BOULEVARD DE LA BOUVINERIE"/>
    <s v="49124 SAINT-BARTHELEMY D'ANJOU"/>
    <n v="89410"/>
    <n v="8"/>
    <x v="1"/>
    <n v="1.1200000000000001"/>
    <d v="1899-12-30T00:10:00"/>
    <x v="1"/>
  </r>
  <r>
    <n v="172008"/>
    <d v="2022-02-24T00:00:00"/>
    <s v="10:48"/>
    <s v="2/035548"/>
    <d v="2022-02-24T00:00:00"/>
    <s v="10:27"/>
    <s v="1/040566"/>
    <s v="VP 3161 PAV ALM"/>
    <s v="01"/>
    <s v="22"/>
    <s v="VP 3161"/>
    <s v="0"/>
    <s v="0"/>
    <x v="2"/>
    <x v="2"/>
    <s v="AZ-825-SD"/>
    <s v="SANS OBJET"/>
    <s v="SANS OBJET"/>
    <n v="20520"/>
    <n v="18700"/>
    <n v="1820"/>
    <s v="D"/>
    <n v="2"/>
    <s v="CENTRE DE TRI CS"/>
    <s v="POLY-VALOR"/>
    <s v="BOULEVARD DE LA BOUVINERIE"/>
    <s v="49124 SAINT-BARTHELEMY D'ANJOU"/>
    <n v="83638"/>
    <n v="8"/>
    <x v="1"/>
    <n v="1.82"/>
    <d v="1899-12-30T00:21:00"/>
    <x v="1"/>
  </r>
  <r>
    <n v="172009"/>
    <d v="2022-02-24T00:00:00"/>
    <s v="10:48"/>
    <s v="2/035549"/>
    <d v="2022-02-24T00:00:00"/>
    <s v="10:36"/>
    <s v="1/040574"/>
    <s v="ALM R164"/>
    <s v="01"/>
    <s v="20"/>
    <s v="ALM R164"/>
    <s v="0"/>
    <s v="0"/>
    <x v="2"/>
    <x v="14"/>
    <s v="EJ-405-YY"/>
    <s v="SANS OBJET"/>
    <s v="SANS OBJET"/>
    <n v="18340"/>
    <n v="14740"/>
    <n v="3600"/>
    <s v="D"/>
    <n v="2"/>
    <s v="CENTRE DE TRI CS"/>
    <s v="POLY-VALOR"/>
    <s v="BOULEVARD DE LA BOUVINERIE"/>
    <s v="49124 SAINT-BARTHELEMY D'ANJOU"/>
    <n v="83216"/>
    <n v="8"/>
    <x v="1"/>
    <n v="3.6"/>
    <d v="1899-12-30T00:12:00"/>
    <x v="1"/>
  </r>
  <r>
    <n v="172013"/>
    <d v="2022-02-24T00:00:00"/>
    <s v="10:57"/>
    <s v="2/035553"/>
    <d v="2022-02-24T00:00:00"/>
    <s v="10:40"/>
    <s v="1/040575"/>
    <s v="SUEZ JML024"/>
    <s v="01"/>
    <s v="21"/>
    <s v="SUEZJML024"/>
    <s v="0"/>
    <s v="0"/>
    <x v="2"/>
    <x v="3"/>
    <s v="EL-322-KS"/>
    <s v="SANS OBJET"/>
    <s v="SANS OBJET"/>
    <n v="18840"/>
    <n v="14940"/>
    <n v="3900"/>
    <s v="D"/>
    <n v="2"/>
    <s v="CENTRE DE TRI CS"/>
    <s v="POLY-VALOR"/>
    <s v="BOULEVARD DE LA BOUVINERIE"/>
    <s v="49124 SAINT-BARTHELEMY D'ANJOU"/>
    <n v="83625"/>
    <n v="8"/>
    <x v="1"/>
    <n v="3.9"/>
    <d v="1899-12-30T00:17:00"/>
    <x v="1"/>
  </r>
  <r>
    <n v="172015"/>
    <d v="2022-02-24T00:00:00"/>
    <s v="11:11"/>
    <s v="2/035555"/>
    <d v="2022-02-24T00:00:00"/>
    <s v="11:04"/>
    <s v="1/040579"/>
    <s v="ALM R158"/>
    <s v="01"/>
    <s v="20"/>
    <s v="ALM R158"/>
    <s v="0"/>
    <s v="0"/>
    <x v="2"/>
    <x v="14"/>
    <s v="EQ-672-SD"/>
    <s v="SANS OBJET"/>
    <s v="SANS OBJET"/>
    <n v="12840"/>
    <n v="11620"/>
    <n v="1220"/>
    <s v="D"/>
    <n v="2"/>
    <s v="CENTRE DE TRI CS"/>
    <s v="POLY-VALOR"/>
    <s v="BOULEVARD DE LA BOUVINERIE"/>
    <s v="49124 SAINT-BARTHELEMY D'ANJOU"/>
    <n v="60051"/>
    <n v="8"/>
    <x v="1"/>
    <n v="1.22"/>
    <d v="1899-12-30T00:07:00"/>
    <x v="1"/>
  </r>
  <r>
    <n v="172018"/>
    <d v="2022-02-24T00:00:00"/>
    <s v="11:24"/>
    <s v="2/035558"/>
    <d v="2022-02-24T00:00:00"/>
    <s v="10:59"/>
    <s v="1/040578"/>
    <s v="AT METIER"/>
    <s v="01"/>
    <s v="20"/>
    <s v="AT METIER"/>
    <s v="0"/>
    <s v="0"/>
    <x v="2"/>
    <x v="14"/>
    <s v="EL-091-LA"/>
    <s v="SANS OBJET"/>
    <s v="SANS OBJET"/>
    <n v="2860"/>
    <n v="2620"/>
    <n v="240"/>
    <s v="D"/>
    <n v="2"/>
    <s v="CENTRE DE TRI CS"/>
    <s v="POLY-VALOR"/>
    <s v="BOULEVARD DE LA BOUVINERIE"/>
    <s v="49124 SAINT-BARTHELEMY D'ANJOU"/>
    <n v="64489"/>
    <n v="8"/>
    <x v="1"/>
    <n v="0.24"/>
    <d v="1899-12-30T00:25:00"/>
    <x v="1"/>
  </r>
  <r>
    <n v="172021"/>
    <d v="2022-02-24T00:00:00"/>
    <s v="11:36"/>
    <s v="2/035561"/>
    <d v="2022-02-24T00:00:00"/>
    <s v="11:29"/>
    <s v="1/040586"/>
    <s v="CC BV 09"/>
    <s v="35"/>
    <s v="35"/>
    <s v="CC BV 09"/>
    <s v="0"/>
    <s v="0"/>
    <x v="3"/>
    <x v="15"/>
    <s v="FX-848-CF"/>
    <s v="SANS OBJET"/>
    <s v="SANS OBJET"/>
    <n v="15240"/>
    <n v="12840"/>
    <n v="2400"/>
    <s v="D"/>
    <n v="2"/>
    <s v="CENTRE DE TRI CS"/>
    <s v="POLY-VALOR"/>
    <s v="BOULEVARD DE LA BOUVINERIE"/>
    <s v="49124 SAINT-BARTHELEMY D'ANJOU"/>
    <n v="0"/>
    <n v="8"/>
    <x v="1"/>
    <n v="2.4"/>
    <d v="1899-12-30T00:07:00"/>
    <x v="1"/>
  </r>
  <r>
    <n v="172023"/>
    <d v="2022-02-24T00:00:00"/>
    <s v="11:45"/>
    <s v="2/035563"/>
    <d v="2022-02-24T00:00:00"/>
    <s v="11:28"/>
    <s v="1/040585"/>
    <s v="VP 3769 PAV ALM"/>
    <s v="01"/>
    <s v="22"/>
    <s v="VP 3769"/>
    <s v="0"/>
    <s v="0"/>
    <x v="2"/>
    <x v="2"/>
    <s v="FC-210-YQ"/>
    <s v="SANS OBJET"/>
    <s v="SANS OBJET"/>
    <n v="21960"/>
    <n v="17200"/>
    <n v="4760"/>
    <s v="D"/>
    <n v="2"/>
    <s v="CENTRE DE TRI CS"/>
    <s v="POLY-VALOR"/>
    <s v="BOULEVARD DE LA BOUVINERIE"/>
    <s v="49124 SAINT-BARTHELEMY D'ANJOU"/>
    <n v="95031"/>
    <n v="8"/>
    <x v="1"/>
    <n v="4.76"/>
    <d v="1899-12-30T00:17:00"/>
    <x v="1"/>
  </r>
  <r>
    <n v="172024"/>
    <d v="2022-02-24T00:00:00"/>
    <s v="11:46"/>
    <s v="2/035564"/>
    <d v="2022-02-24T00:00:00"/>
    <s v="11:12"/>
    <s v="1/040581"/>
    <s v="PAPREC 13"/>
    <s v="90"/>
    <s v="90"/>
    <s v="PAPREC 13"/>
    <s v="0"/>
    <s v="5"/>
    <x v="4"/>
    <x v="6"/>
    <s v="ED-315-QZ"/>
    <s v="SANS OBJET"/>
    <s v="MONTJEAN SUR LOIRE"/>
    <n v="27060"/>
    <n v="22100"/>
    <n v="4960"/>
    <s v="D"/>
    <n v="2"/>
    <s v="CENTRE DE TRI CS"/>
    <s v="POLY-VALOR"/>
    <s v="BOULEVARD DE LA BOUVINERIE"/>
    <s v="49124 SAINT-BARTHELEMY D'ANJOU"/>
    <n v="0"/>
    <n v="8"/>
    <x v="1"/>
    <n v="4.96"/>
    <d v="1899-12-30T00:34:00"/>
    <x v="0"/>
  </r>
  <r>
    <n v="172025"/>
    <d v="2022-02-24T00:00:00"/>
    <s v="11:57"/>
    <s v="2/035565"/>
    <d v="2022-02-24T00:00:00"/>
    <s v="11:11"/>
    <s v="1/040580"/>
    <s v="SNN"/>
    <s v="35"/>
    <s v="72"/>
    <s v="SNN"/>
    <s v="6"/>
    <s v="0"/>
    <x v="3"/>
    <x v="13"/>
    <s v="EE 858 GR"/>
    <s v="CARTONS SMURFIT SAILLAT (87-F)"/>
    <s v="SANS OBJET"/>
    <n v="15180"/>
    <n v="43340"/>
    <n v="28160"/>
    <s v="D"/>
    <n v="2"/>
    <s v="CENTRE DE TRI CS"/>
    <s v="POLY-VALOR"/>
    <s v="BOULEVARD DE LA BOUVINERIE"/>
    <s v="49124 SAINT-BARTHELEMY D'ANJOU"/>
    <n v="0"/>
    <n v="8"/>
    <x v="1"/>
    <n v="28.16"/>
    <d v="1899-12-30T00:46:00"/>
    <x v="2"/>
  </r>
  <r>
    <n v="172027"/>
    <d v="2022-02-24T00:00:00"/>
    <s v="12:41"/>
    <s v="2/035567"/>
    <d v="2022-02-24T00:00:00"/>
    <s v="10:56"/>
    <s v="1/040577"/>
    <s v="GIACCOMIN 3"/>
    <s v="90"/>
    <s v="78"/>
    <s v="GIACOMIN 3"/>
    <s v="10"/>
    <s v="0"/>
    <x v="4"/>
    <x v="12"/>
    <s v="CC 867 ZD"/>
    <s v="ACIERS - CELSA FRANCE (64-FR)"/>
    <s v="SANS OBJET"/>
    <n v="15160"/>
    <n v="44100"/>
    <n v="28940"/>
    <s v="D"/>
    <n v="2"/>
    <s v="CENTRE DE TRI CS"/>
    <s v="POLY-VALOR"/>
    <s v="BOULEVARD DE LA BOUVINERIE"/>
    <s v="49124 SAINT-BARTHELEMY D'ANJOU"/>
    <n v="0"/>
    <n v="8"/>
    <x v="1"/>
    <n v="28.94"/>
    <d v="1899-12-30T01:45:00"/>
    <x v="2"/>
  </r>
  <r>
    <n v="172029"/>
    <d v="2022-02-24T00:00:00"/>
    <s v="13:15"/>
    <s v="2/035569"/>
    <d v="2022-02-24T00:00:00"/>
    <s v="13:00"/>
    <s v="1/040589"/>
    <s v="SEMAE 4"/>
    <s v="90"/>
    <s v="91"/>
    <s v="SEMAE 04"/>
    <s v="0"/>
    <s v="4"/>
    <x v="4"/>
    <x v="9"/>
    <s v="DE-983-WC"/>
    <s v="SANS OBJET"/>
    <s v="TIERCE"/>
    <n v="24480"/>
    <n v="17640"/>
    <n v="6840"/>
    <s v="D"/>
    <n v="2"/>
    <s v="CENTRE DE TRI CS"/>
    <s v="POLY-VALOR"/>
    <s v="BOULEVARD DE LA BOUVINERIE"/>
    <s v="49124 SAINT-BARTHELEMY D'ANJOU"/>
    <n v="0"/>
    <n v="8"/>
    <x v="1"/>
    <n v="6.84"/>
    <d v="1899-12-30T00:15:00"/>
    <x v="1"/>
  </r>
  <r>
    <n v="172031"/>
    <d v="2022-02-24T00:00:00"/>
    <s v="13:46"/>
    <s v="2/035570"/>
    <d v="2022-02-24T00:00:00"/>
    <s v="13:33"/>
    <s v="1/040592"/>
    <s v="CC BV 01"/>
    <s v="35"/>
    <s v="36"/>
    <s v="CC BV 01"/>
    <s v="0"/>
    <s v="0"/>
    <x v="3"/>
    <x v="5"/>
    <s v="AC-913-KM"/>
    <s v="SANS OBJET"/>
    <s v="SANS OBJET"/>
    <n v="14820"/>
    <n v="13780"/>
    <n v="1040"/>
    <s v="D"/>
    <n v="2"/>
    <s v="CENTRE DE TRI CS"/>
    <s v="POLY-VALOR"/>
    <s v="BOULEVARD DE LA BOUVINERIE"/>
    <s v="49124 SAINT-BARTHELEMY D'ANJOU"/>
    <n v="0"/>
    <n v="8"/>
    <x v="1"/>
    <n v="1.04"/>
    <d v="1899-12-30T00:13:00"/>
    <x v="3"/>
  </r>
  <r>
    <n v="172033"/>
    <d v="2022-02-24T00:00:00"/>
    <s v="14:07"/>
    <s v="2/035572"/>
    <d v="2022-02-24T00:00:00"/>
    <s v="13:59"/>
    <s v="1/040593"/>
    <s v="AT METIER"/>
    <s v="01"/>
    <s v="20"/>
    <s v="AT METIER"/>
    <s v="0"/>
    <s v="0"/>
    <x v="2"/>
    <x v="14"/>
    <s v="EL-091-LA"/>
    <s v="SANS OBJET"/>
    <s v="SANS OBJET"/>
    <n v="2380"/>
    <n v="2620"/>
    <n v="240"/>
    <s v="D"/>
    <n v="2"/>
    <s v="CENTRE DE TRI CS"/>
    <s v="POLY-VALOR"/>
    <s v="BOULEVARD DE LA BOUVINERIE"/>
    <s v="49124 SAINT-BARTHELEMY D'ANJOU"/>
    <n v="64489"/>
    <n v="8"/>
    <x v="1"/>
    <n v="0.24"/>
    <d v="1899-12-30T00:08:00"/>
    <x v="1"/>
  </r>
  <r>
    <n v="172035"/>
    <d v="2022-02-24T00:00:00"/>
    <s v="15:35"/>
    <s v="2/035574"/>
    <d v="2022-02-24T00:00:00"/>
    <s v="15:30"/>
    <s v="1/040596"/>
    <s v="ALM R159"/>
    <s v="01"/>
    <s v="20"/>
    <s v="ALM R159"/>
    <s v="0"/>
    <s v="0"/>
    <x v="2"/>
    <x v="14"/>
    <s v="ER-567-BS"/>
    <s v="SANS OBJET"/>
    <s v="SANS OBJET"/>
    <n v="14460"/>
    <n v="11560"/>
    <n v="2900"/>
    <s v="D"/>
    <n v="2"/>
    <s v="CENTRE DE TRI CS"/>
    <s v="POLY-VALOR"/>
    <s v="BOULEVARD DE LA BOUVINERIE"/>
    <s v="49124 SAINT-BARTHELEMY D'ANJOU"/>
    <n v="60052"/>
    <n v="8"/>
    <x v="1"/>
    <n v="2.9"/>
    <d v="1899-12-30T00:05:00"/>
    <x v="1"/>
  </r>
  <r>
    <n v="172036"/>
    <d v="2022-02-24T00:00:00"/>
    <s v="15:47"/>
    <s v="2/035575"/>
    <d v="2022-02-24T00:00:00"/>
    <s v="15:38"/>
    <s v="1/040597"/>
    <s v="ALM R158"/>
    <s v="01"/>
    <s v="20"/>
    <s v="ALM R158"/>
    <s v="0"/>
    <s v="0"/>
    <x v="2"/>
    <x v="14"/>
    <s v="EQ-672-SD"/>
    <s v="SANS OBJET"/>
    <s v="SANS OBJET"/>
    <n v="14580"/>
    <n v="11600"/>
    <n v="2980"/>
    <s v="D"/>
    <n v="2"/>
    <s v="CENTRE DE TRI CS"/>
    <s v="POLY-VALOR"/>
    <s v="BOULEVARD DE LA BOUVINERIE"/>
    <s v="49124 SAINT-BARTHELEMY D'ANJOU"/>
    <n v="60051"/>
    <n v="8"/>
    <x v="1"/>
    <n v="2.98"/>
    <d v="1899-12-30T00:09:00"/>
    <x v="1"/>
  </r>
  <r>
    <n v="172037"/>
    <d v="2022-02-24T00:00:00"/>
    <s v="16:21"/>
    <s v="2/035576"/>
    <d v="2022-02-24T00:00:00"/>
    <s v="16:03"/>
    <s v="1/040598"/>
    <s v="VP 3769 PAV ALM"/>
    <s v="01"/>
    <s v="22"/>
    <s v="VP 3769"/>
    <s v="0"/>
    <s v="0"/>
    <x v="2"/>
    <x v="2"/>
    <s v="FC-210-YQ"/>
    <s v="SANS OBJET"/>
    <s v="SANS OBJET"/>
    <n v="18620"/>
    <n v="17200"/>
    <n v="1420"/>
    <s v="D"/>
    <n v="2"/>
    <s v="CENTRE DE TRI CS"/>
    <s v="POLY-VALOR"/>
    <s v="BOULEVARD DE LA BOUVINERIE"/>
    <s v="49124 SAINT-BARTHELEMY D'ANJOU"/>
    <n v="95031"/>
    <n v="8"/>
    <x v="1"/>
    <n v="1.42"/>
    <d v="1899-12-30T00:18:00"/>
    <x v="1"/>
  </r>
  <r>
    <n v="172038"/>
    <d v="2022-02-24T00:00:00"/>
    <s v="16:28"/>
    <s v="2/035577"/>
    <d v="2022-02-24T00:00:00"/>
    <s v="16:23"/>
    <s v="1/040599"/>
    <s v="ALM 147"/>
    <s v="01"/>
    <s v="20"/>
    <s v="ALM 147"/>
    <s v="0"/>
    <s v="0"/>
    <x v="2"/>
    <x v="14"/>
    <s v="DJ-749-GD"/>
    <s v="SANS OBJET"/>
    <s v="SANS OBJET"/>
    <n v="11120"/>
    <n v="11000"/>
    <n v="120"/>
    <s v="D"/>
    <n v="2"/>
    <s v="CENTRE DE TRI CS"/>
    <s v="POLY-VALOR"/>
    <s v="BOULEVARD DE LA BOUVINERIE"/>
    <s v="49124 SAINT-BARTHELEMY D'ANJOU"/>
    <n v="89413"/>
    <n v="8"/>
    <x v="1"/>
    <n v="0.12"/>
    <d v="1899-12-30T00:05:00"/>
    <x v="1"/>
  </r>
  <r>
    <n v="172039"/>
    <d v="2022-02-24T00:00:00"/>
    <s v="16:45"/>
    <s v="2/035578"/>
    <d v="2022-02-24T00:00:00"/>
    <s v="16:28"/>
    <s v="1/040600"/>
    <s v="VP 3161 PAV ALM"/>
    <s v="01"/>
    <s v="22"/>
    <s v="VP 3161"/>
    <s v="0"/>
    <s v="0"/>
    <x v="2"/>
    <x v="2"/>
    <s v="AZ-825-SD"/>
    <s v="SANS OBJET"/>
    <s v="SANS OBJET"/>
    <n v="20640"/>
    <n v="18700"/>
    <n v="1940"/>
    <s v="D"/>
    <n v="2"/>
    <s v="CENTRE DE TRI CS"/>
    <s v="POLY-VALOR"/>
    <s v="BOULEVARD DE LA BOUVINERIE"/>
    <s v="49124 SAINT-BARTHELEMY D'ANJOU"/>
    <n v="83638"/>
    <n v="8"/>
    <x v="1"/>
    <n v="1.94"/>
    <d v="1899-12-30T00:17:00"/>
    <x v="1"/>
  </r>
  <r>
    <n v="172041"/>
    <d v="2022-02-24T00:00:00"/>
    <s v="16:57"/>
    <s v="2/035580"/>
    <d v="2022-02-24T00:00:00"/>
    <s v="16:52"/>
    <s v="1/040602"/>
    <s v="ALM R171"/>
    <s v="01"/>
    <s v="20"/>
    <s v="ALM R171"/>
    <s v="0"/>
    <s v="0"/>
    <x v="2"/>
    <x v="14"/>
    <s v="FS-792-KB"/>
    <s v="SANS OBJET"/>
    <s v="SANS OBJET"/>
    <n v="15620"/>
    <n v="11640"/>
    <n v="3980"/>
    <s v="D"/>
    <n v="2"/>
    <s v="CENTRE DE TRI CS"/>
    <s v="POLY-VALOR"/>
    <s v="BOULEVARD DE LA BOUVINERIE"/>
    <s v="49124 SAINT-BARTHELEMY D'ANJOU"/>
    <n v="83220"/>
    <n v="8"/>
    <x v="1"/>
    <n v="3.98"/>
    <d v="1899-12-30T00:05:00"/>
    <x v="1"/>
  </r>
  <r>
    <n v="172043"/>
    <d v="2022-02-24T00:00:00"/>
    <s v="17:21"/>
    <s v="2/035582"/>
    <d v="2022-02-24T00:00:00"/>
    <s v="17:07"/>
    <s v="1/040604"/>
    <s v="VP19007 PAV ALM"/>
    <s v="01"/>
    <s v="22"/>
    <s v="VP 19007"/>
    <s v="0"/>
    <s v="0"/>
    <x v="2"/>
    <x v="2"/>
    <s v="EJ-252-BY"/>
    <s v="SANS OBJET"/>
    <s v="SANS OBJET"/>
    <n v="20980"/>
    <n v="17000"/>
    <n v="3980"/>
    <s v="D"/>
    <n v="2"/>
    <s v="CENTRE DE TRI CS"/>
    <s v="POLY-VALOR"/>
    <s v="BOULEVARD DE LA BOUVINERIE"/>
    <s v="49124 SAINT-BARTHELEMY D'ANJOU"/>
    <n v="70062"/>
    <n v="8"/>
    <x v="1"/>
    <n v="3.98"/>
    <d v="1899-12-30T00:14:00"/>
    <x v="1"/>
  </r>
  <r>
    <n v="172046"/>
    <d v="2022-02-24T00:00:00"/>
    <s v="17:32"/>
    <s v="2/035585"/>
    <d v="2022-02-24T00:00:00"/>
    <s v="17:24"/>
    <s v="1/040608"/>
    <s v="SUEZ JML021"/>
    <s v="01"/>
    <s v="21"/>
    <s v="SUEZJML021"/>
    <s v="0"/>
    <s v="0"/>
    <x v="2"/>
    <x v="3"/>
    <s v="EK-186-EM"/>
    <s v="SANS OBJET"/>
    <s v="SANS OBJET"/>
    <n v="16940"/>
    <n v="12920"/>
    <n v="4020"/>
    <s v="D"/>
    <n v="2"/>
    <s v="CENTRE DE TRI CS"/>
    <s v="POLY-VALOR"/>
    <s v="BOULEVARD DE LA BOUVINERIE"/>
    <s v="49124 SAINT-BARTHELEMY D'ANJOU"/>
    <n v="64487"/>
    <n v="8"/>
    <x v="1"/>
    <n v="4.0199999999999996"/>
    <d v="1899-12-30T00:08:00"/>
    <x v="1"/>
  </r>
  <r>
    <n v="172048"/>
    <d v="2022-02-24T00:00:00"/>
    <s v="17:34"/>
    <s v="2/035587"/>
    <d v="2022-02-24T00:00:00"/>
    <s v="17:26"/>
    <s v="1/040609"/>
    <s v="ALM R159"/>
    <s v="01"/>
    <s v="20"/>
    <s v="ALM R159"/>
    <s v="0"/>
    <s v="0"/>
    <x v="2"/>
    <x v="14"/>
    <s v="ER-567-BS"/>
    <s v="SANS OBJET"/>
    <s v="SANS OBJET"/>
    <n v="12760"/>
    <n v="11540"/>
    <n v="1220"/>
    <s v="D"/>
    <n v="2"/>
    <s v="CENTRE DE TRI CS"/>
    <s v="POLY-VALOR"/>
    <s v="BOULEVARD DE LA BOUVINERIE"/>
    <s v="49124 SAINT-BARTHELEMY D'ANJOU"/>
    <n v="60052"/>
    <n v="8"/>
    <x v="1"/>
    <n v="1.22"/>
    <d v="1899-12-30T00:08:00"/>
    <x v="1"/>
  </r>
  <r>
    <n v="172051"/>
    <d v="2022-02-24T00:00:00"/>
    <s v="17:41"/>
    <s v="2/035590"/>
    <d v="2022-02-24T00:00:00"/>
    <s v="17:30"/>
    <s v="1/040610"/>
    <s v="ALM R160"/>
    <s v="01"/>
    <s v="20"/>
    <s v="ALM R160"/>
    <s v="0"/>
    <s v="0"/>
    <x v="2"/>
    <x v="14"/>
    <s v="EJ-729-BH"/>
    <s v="SANS OBJET"/>
    <s v="SANS OBJET"/>
    <n v="17740"/>
    <n v="14640"/>
    <n v="3100"/>
    <s v="D"/>
    <n v="2"/>
    <s v="CENTRE DE TRI CS"/>
    <s v="POLY-VALOR"/>
    <s v="BOULEVARD DE LA BOUVINERIE"/>
    <s v="49124 SAINT-BARTHELEMY D'ANJOU"/>
    <n v="60053"/>
    <n v="8"/>
    <x v="1"/>
    <n v="3.1"/>
    <d v="1899-12-30T00:11:00"/>
    <x v="1"/>
  </r>
  <r>
    <n v="172052"/>
    <d v="2022-02-24T00:00:00"/>
    <s v="17:48"/>
    <s v="2/035591"/>
    <d v="2022-02-24T00:00:00"/>
    <s v="17:31"/>
    <s v="1/040611"/>
    <s v="ALM R161"/>
    <s v="01"/>
    <s v="20"/>
    <s v="ALM R161"/>
    <s v="0"/>
    <s v="0"/>
    <x v="2"/>
    <x v="14"/>
    <s v="EM-078-FZ"/>
    <s v="SANS OBJET"/>
    <s v="SANS OBJET"/>
    <n v="17780"/>
    <n v="14600"/>
    <n v="3180"/>
    <s v="D"/>
    <n v="2"/>
    <s v="CENTRE DE TRI CS"/>
    <s v="POLY-VALOR"/>
    <s v="BOULEVARD DE LA BOUVINERIE"/>
    <s v="49124 SAINT-BARTHELEMY D'ANJOU"/>
    <n v="60054"/>
    <n v="8"/>
    <x v="1"/>
    <n v="3.18"/>
    <d v="1899-12-30T00:17:00"/>
    <x v="1"/>
  </r>
  <r>
    <n v="172053"/>
    <d v="2022-02-24T00:00:00"/>
    <s v="17:53"/>
    <s v="2/035592"/>
    <d v="2022-02-24T00:00:00"/>
    <s v="17:36"/>
    <s v="1/040614"/>
    <s v="ALM R150"/>
    <s v="01"/>
    <s v="20"/>
    <s v="ALM R150"/>
    <s v="0"/>
    <s v="0"/>
    <x v="2"/>
    <x v="14"/>
    <s v="DX-274-PY"/>
    <s v="SANS OBJET"/>
    <s v="SANS OBJET"/>
    <n v="15580"/>
    <n v="11660"/>
    <n v="3920"/>
    <s v="D"/>
    <n v="2"/>
    <s v="CENTRE DE TRI CS"/>
    <s v="POLY-VALOR"/>
    <s v="BOULEVARD DE LA BOUVINERIE"/>
    <s v="49124 SAINT-BARTHELEMY D'ANJOU"/>
    <n v="89412"/>
    <n v="8"/>
    <x v="1"/>
    <n v="3.92"/>
    <d v="1899-12-30T00:17:00"/>
    <x v="1"/>
  </r>
  <r>
    <n v="172054"/>
    <d v="2022-02-24T00:00:00"/>
    <s v="17:58"/>
    <s v="2/035593"/>
    <d v="2022-02-24T00:00:00"/>
    <s v="17:35"/>
    <s v="1/040613"/>
    <s v="ALM R163"/>
    <s v="01"/>
    <s v="20"/>
    <s v="ALM R163"/>
    <s v="0"/>
    <s v="0"/>
    <x v="2"/>
    <x v="14"/>
    <s v="EP-050-YS"/>
    <s v="SANS OBJET"/>
    <s v="SANS OBJET"/>
    <n v="17340"/>
    <n v="14480"/>
    <n v="2860"/>
    <s v="D"/>
    <n v="2"/>
    <s v="CENTRE DE TRI CS"/>
    <s v="POLY-VALOR"/>
    <s v="BOULEVARD DE LA BOUVINERIE"/>
    <s v="49124 SAINT-BARTHELEMY D'ANJOU"/>
    <n v="60056"/>
    <n v="8"/>
    <x v="1"/>
    <n v="2.86"/>
    <d v="1899-12-30T00:23:00"/>
    <x v="1"/>
  </r>
  <r>
    <n v="172055"/>
    <d v="2022-02-24T00:00:00"/>
    <s v="18:05"/>
    <s v="2/035594"/>
    <d v="2022-02-24T00:00:00"/>
    <s v="17:45"/>
    <s v="1/040615"/>
    <s v="ALM R158"/>
    <s v="01"/>
    <s v="20"/>
    <s v="ALM R158"/>
    <s v="0"/>
    <s v="0"/>
    <x v="2"/>
    <x v="14"/>
    <s v="EQ-672-SD"/>
    <s v="SANS OBJET"/>
    <s v="SANS OBJET"/>
    <n v="13020"/>
    <n v="11600"/>
    <n v="1420"/>
    <s v="D"/>
    <n v="2"/>
    <s v="CENTRE DE TRI CS"/>
    <s v="POLY-VALOR"/>
    <s v="BOULEVARD DE LA BOUVINERIE"/>
    <s v="49124 SAINT-BARTHELEMY D'ANJOU"/>
    <n v="60051"/>
    <n v="8"/>
    <x v="1"/>
    <n v="1.42"/>
    <d v="1899-12-30T00:20:00"/>
    <x v="1"/>
  </r>
  <r>
    <n v="172062"/>
    <d v="2022-02-25T00:00:00"/>
    <s v="07:40"/>
    <s v="2/035601"/>
    <d v="2022-02-25T00:00:00"/>
    <s v="07:25"/>
    <s v="1/040621"/>
    <s v="VEOLIA"/>
    <s v="90"/>
    <s v="90"/>
    <s v="VP 3662"/>
    <s v="0"/>
    <s v="0"/>
    <x v="4"/>
    <x v="6"/>
    <s v="DR-373-SQ"/>
    <s v="SANS OBJET"/>
    <s v="SANS OBJET"/>
    <n v="19140"/>
    <n v="17940"/>
    <n v="1200"/>
    <s v="D"/>
    <n v="2"/>
    <s v="CENTRE DE TRI CS"/>
    <s v="POLY-VALOR"/>
    <s v="BOULEVARD DE LA BOUVINERIE"/>
    <s v="49124 SAINT-BARTHELEMY D'ANJOU"/>
    <n v="0"/>
    <n v="8"/>
    <x v="1"/>
    <n v="1.2"/>
    <d v="1899-12-30T00:15:00"/>
    <x v="0"/>
  </r>
  <r>
    <n v="172069"/>
    <d v="2022-02-25T00:00:00"/>
    <s v="09:09"/>
    <s v="2/035609"/>
    <d v="2022-02-25T00:00:00"/>
    <s v="08:46"/>
    <s v="1/040629"/>
    <s v="SEMAE 5"/>
    <s v="40"/>
    <s v="40"/>
    <s v="SEMAE 05"/>
    <s v="0"/>
    <s v="6"/>
    <x v="0"/>
    <x v="0"/>
    <s v="EK-656-JS"/>
    <s v="SANS OBJET"/>
    <s v="ST LAMBERT DES LEVEES Bellevue"/>
    <n v="29840"/>
    <n v="18520"/>
    <n v="11320"/>
    <s v="D"/>
    <n v="2"/>
    <s v="CENTRE DE TRI CS"/>
    <s v="POLY-VALOR"/>
    <s v="BOULEVARD DE LA BOUVINERIE"/>
    <s v="49124 SAINT-BARTHELEMY D'ANJOU"/>
    <n v="0"/>
    <n v="8"/>
    <x v="1"/>
    <n v="11.32"/>
    <d v="1899-12-30T00:23:00"/>
    <x v="0"/>
  </r>
  <r>
    <n v="172073"/>
    <d v="2022-02-25T00:00:00"/>
    <s v="09:39"/>
    <s v="2/035613"/>
    <d v="2022-02-25T00:00:00"/>
    <s v="09:20"/>
    <s v="1/040634"/>
    <s v="VP 3161 PAV ALM"/>
    <s v="01"/>
    <s v="22"/>
    <s v="VP 3161"/>
    <s v="0"/>
    <s v="0"/>
    <x v="2"/>
    <x v="2"/>
    <s v="AZ-825-SD"/>
    <s v="SANS OBJET"/>
    <s v="SANS OBJET"/>
    <n v="20260"/>
    <n v="18680"/>
    <n v="1580"/>
    <s v="D"/>
    <n v="2"/>
    <s v="CENTRE DE TRI CS"/>
    <s v="POLY-VALOR"/>
    <s v="BOULEVARD DE LA BOUVINERIE"/>
    <s v="49124 SAINT-BARTHELEMY D'ANJOU"/>
    <n v="83638"/>
    <n v="8"/>
    <x v="1"/>
    <n v="1.58"/>
    <d v="1899-12-30T00:19:00"/>
    <x v="1"/>
  </r>
  <r>
    <n v="172081"/>
    <d v="2022-02-25T00:00:00"/>
    <s v="10:31"/>
    <s v="2/035621"/>
    <d v="2022-02-25T00:00:00"/>
    <s v="10:24"/>
    <s v="1/040644"/>
    <s v="CC BV 02"/>
    <s v="35"/>
    <s v="35"/>
    <s v="CC BV 02"/>
    <s v="0"/>
    <s v="0"/>
    <x v="3"/>
    <x v="15"/>
    <s v="AH-262-QE"/>
    <s v="SANS OBJET"/>
    <s v="SANS OBJET"/>
    <n v="19140"/>
    <n v="14260"/>
    <n v="4880"/>
    <s v="D"/>
    <n v="2"/>
    <s v="CENTRE DE TRI CS"/>
    <s v="POLY-VALOR"/>
    <s v="BOULEVARD DE LA BOUVINERIE"/>
    <s v="49124 SAINT-BARTHELEMY D'ANJOU"/>
    <n v="0"/>
    <n v="8"/>
    <x v="1"/>
    <n v="4.88"/>
    <d v="1899-12-30T00:07:00"/>
    <x v="1"/>
  </r>
  <r>
    <n v="172086"/>
    <d v="2022-02-25T00:00:00"/>
    <s v="10:40"/>
    <s v="2/035626"/>
    <d v="2022-02-25T00:00:00"/>
    <s v="10:34"/>
    <s v="1/040649"/>
    <s v="SUEZ JML021"/>
    <s v="01"/>
    <s v="21"/>
    <s v="SUEZJML021"/>
    <s v="0"/>
    <s v="0"/>
    <x v="2"/>
    <x v="3"/>
    <s v="EK-186-EM"/>
    <s v="SANS OBJET"/>
    <s v="SANS OBJET"/>
    <n v="17180"/>
    <n v="12880"/>
    <n v="4300"/>
    <s v="D"/>
    <n v="2"/>
    <s v="CENTRE DE TRI CS"/>
    <s v="POLY-VALOR"/>
    <s v="BOULEVARD DE LA BOUVINERIE"/>
    <s v="49124 SAINT-BARTHELEMY D'ANJOU"/>
    <n v="64487"/>
    <n v="8"/>
    <x v="1"/>
    <n v="4.3"/>
    <d v="1899-12-30T00:06:00"/>
    <x v="1"/>
  </r>
  <r>
    <n v="172091"/>
    <d v="2022-02-25T00:00:00"/>
    <s v="10:54"/>
    <s v="2/035631"/>
    <d v="2022-02-25T00:00:00"/>
    <s v="10:44"/>
    <s v="1/040652"/>
    <s v="SUEZ JML020"/>
    <s v="01"/>
    <s v="21"/>
    <s v="SUEZJML020"/>
    <s v="0"/>
    <s v="0"/>
    <x v="2"/>
    <x v="3"/>
    <s v="EJ-894-PB"/>
    <s v="SANS OBJET"/>
    <s v="SANS OBJET"/>
    <n v="17800"/>
    <n v="14940"/>
    <n v="2860"/>
    <s v="D"/>
    <n v="2"/>
    <s v="CENTRE DE TRI CS"/>
    <s v="POLY-VALOR"/>
    <s v="BOULEVARD DE LA BOUVINERIE"/>
    <s v="49124 SAINT-BARTHELEMY D'ANJOU"/>
    <n v="83627"/>
    <n v="8"/>
    <x v="1"/>
    <n v="2.86"/>
    <d v="1899-12-30T00:10:00"/>
    <x v="1"/>
  </r>
  <r>
    <n v="172092"/>
    <d v="2022-02-25T00:00:00"/>
    <s v="10:57"/>
    <s v="1/040657"/>
    <d v="2022-02-25T00:00:00"/>
    <s v="08:09"/>
    <s v="2/035603"/>
    <s v="BT 51"/>
    <s v="01"/>
    <s v="85"/>
    <s v="BT 51"/>
    <s v="1"/>
    <s v="0"/>
    <x v="2"/>
    <x v="4"/>
    <s v="ET-749-ZD"/>
    <s v="BOUYER LEROUX"/>
    <s v="SANS OBJET"/>
    <n v="40160"/>
    <n v="23320"/>
    <n v="16840"/>
    <s v="D"/>
    <n v="2"/>
    <s v="CENTRE DE TRI CS"/>
    <s v="POLY-VALOR"/>
    <s v="BOULEVARD DE LA BOUVINERIE"/>
    <s v="49124 SAINT-BARTHELEMY D'ANJOU"/>
    <n v="0"/>
    <n v="8"/>
    <x v="1"/>
    <n v="16.84"/>
    <d v="1899-12-30T02:48:00"/>
    <x v="2"/>
  </r>
  <r>
    <n v="172094"/>
    <d v="2022-02-25T00:00:00"/>
    <s v="10:59"/>
    <s v="2/035633"/>
    <d v="2022-02-25T00:00:00"/>
    <s v="10:03"/>
    <s v="1/040639"/>
    <s v="LACHEZE"/>
    <s v="40"/>
    <s v="72"/>
    <s v="LACHEZE 06"/>
    <s v="6"/>
    <s v="0"/>
    <x v="0"/>
    <x v="13"/>
    <s v="FW 472 GX"/>
    <s v="CARTONS SMURFIT SAILLAT (87-F)"/>
    <s v="SANS OBJET"/>
    <n v="14820"/>
    <n v="42000"/>
    <n v="27180"/>
    <s v="D"/>
    <n v="2"/>
    <s v="CENTRE DE TRI CS"/>
    <s v="POLY-VALOR"/>
    <s v="BOULEVARD DE LA BOUVINERIE"/>
    <s v="49124 SAINT-BARTHELEMY D'ANJOU"/>
    <n v="0"/>
    <n v="8"/>
    <x v="1"/>
    <n v="27.18"/>
    <d v="1899-12-30T00:56:00"/>
    <x v="2"/>
  </r>
  <r>
    <n v="172096"/>
    <d v="2022-02-25T00:00:00"/>
    <s v="11:08"/>
    <s v="2/035635"/>
    <d v="2022-02-25T00:00:00"/>
    <s v="11:00"/>
    <s v="1/040659"/>
    <s v="SUEZ NMP520"/>
    <s v="01"/>
    <s v="21"/>
    <s v="SUEZNMP520"/>
    <s v="0"/>
    <s v="0"/>
    <x v="2"/>
    <x v="3"/>
    <s v="CX-610-YK"/>
    <s v="SANS OBJET"/>
    <s v="SANS OBJET"/>
    <n v="14660"/>
    <n v="11740"/>
    <n v="2920"/>
    <s v="D"/>
    <n v="2"/>
    <s v="CENTRE DE TRI CS"/>
    <s v="POLY-VALOR"/>
    <s v="BOULEVARD DE LA BOUVINERIE"/>
    <s v="49124 SAINT-BARTHELEMY D'ANJOU"/>
    <n v="83621"/>
    <n v="8"/>
    <x v="1"/>
    <n v="2.92"/>
    <d v="1899-12-30T00:08:00"/>
    <x v="1"/>
  </r>
  <r>
    <n v="172097"/>
    <d v="2022-02-25T00:00:00"/>
    <s v="11:10"/>
    <s v="2/035636"/>
    <d v="2022-02-25T00:00:00"/>
    <s v="10:56"/>
    <s v="1/040656"/>
    <s v="VP19007 PAV ALM"/>
    <s v="01"/>
    <s v="22"/>
    <s v="VP 19007"/>
    <s v="0"/>
    <s v="0"/>
    <x v="2"/>
    <x v="2"/>
    <s v="EJ-252-BY"/>
    <s v="SANS OBJET"/>
    <s v="SANS OBJET"/>
    <n v="18840"/>
    <n v="17040"/>
    <n v="1800"/>
    <s v="D"/>
    <n v="2"/>
    <s v="CENTRE DE TRI CS"/>
    <s v="POLY-VALOR"/>
    <s v="BOULEVARD DE LA BOUVINERIE"/>
    <s v="49124 SAINT-BARTHELEMY D'ANJOU"/>
    <n v="70062"/>
    <n v="8"/>
    <x v="1"/>
    <n v="1.8"/>
    <d v="1899-12-30T00:14:00"/>
    <x v="1"/>
  </r>
  <r>
    <n v="172098"/>
    <d v="2022-02-25T00:00:00"/>
    <s v="11:16"/>
    <s v="2/035637"/>
    <d v="2022-02-25T00:00:00"/>
    <s v="11:04"/>
    <s v="1/040660"/>
    <s v="SUEZ JM0027"/>
    <s v="01"/>
    <s v="21"/>
    <s v="SUEZJM0027"/>
    <s v="0"/>
    <s v="0"/>
    <x v="2"/>
    <x v="3"/>
    <s v="BF-553-XA"/>
    <s v="SANS OBJET"/>
    <s v="SANS OBJET"/>
    <n v="17640"/>
    <n v="14820"/>
    <n v="2820"/>
    <s v="D"/>
    <n v="2"/>
    <s v="CENTRE DE TRI CS"/>
    <s v="POLY-VALOR"/>
    <s v="BOULEVARD DE LA BOUVINERIE"/>
    <s v="49124 SAINT-BARTHELEMY D'ANJOU"/>
    <n v="64488"/>
    <n v="8"/>
    <x v="1"/>
    <n v="2.82"/>
    <d v="1899-12-30T00:12:00"/>
    <x v="1"/>
  </r>
  <r>
    <n v="172100"/>
    <d v="2022-02-25T00:00:00"/>
    <s v="11:47"/>
    <s v="2/035640"/>
    <d v="2022-02-25T00:00:00"/>
    <s v="11:38"/>
    <s v="1/040662"/>
    <s v="CC BV 05"/>
    <s v="35"/>
    <s v="35"/>
    <s v="CC BV 05"/>
    <s v="0"/>
    <s v="0"/>
    <x v="3"/>
    <x v="15"/>
    <s v="EY-787-VP"/>
    <s v="SANS OBJET"/>
    <s v="SANS OBJET"/>
    <n v="14740"/>
    <n v="12820"/>
    <n v="1920"/>
    <s v="D"/>
    <n v="2"/>
    <s v="CENTRE DE TRI CS"/>
    <s v="POLY-VALOR"/>
    <s v="BOULEVARD DE LA BOUVINERIE"/>
    <s v="49124 SAINT-BARTHELEMY D'ANJOU"/>
    <n v="0"/>
    <n v="8"/>
    <x v="1"/>
    <n v="1.92"/>
    <d v="1899-12-30T00:09:00"/>
    <x v="1"/>
  </r>
  <r>
    <n v="172101"/>
    <d v="2022-02-25T00:00:00"/>
    <s v="11:48"/>
    <s v="2/035641"/>
    <d v="2022-02-25T00:00:00"/>
    <s v="11:39"/>
    <s v="1/040663"/>
    <s v="CC BV 07"/>
    <s v="35"/>
    <s v="35"/>
    <s v="CC BV 07"/>
    <s v="0"/>
    <s v="0"/>
    <x v="3"/>
    <x v="15"/>
    <s v="FL-963-TN"/>
    <s v="SANS OBJET"/>
    <s v="SANS OBJET"/>
    <n v="18440"/>
    <n v="14940"/>
    <n v="3500"/>
    <s v="D"/>
    <n v="2"/>
    <s v="CENTRE DE TRI CS"/>
    <s v="POLY-VALOR"/>
    <s v="BOULEVARD DE LA BOUVINERIE"/>
    <s v="49124 SAINT-BARTHELEMY D'ANJOU"/>
    <n v="0"/>
    <n v="8"/>
    <x v="1"/>
    <n v="3.5"/>
    <d v="1899-12-30T00:09:00"/>
    <x v="1"/>
  </r>
  <r>
    <n v="172103"/>
    <d v="2022-02-25T00:00:00"/>
    <s v="11:51"/>
    <s v="2/035642"/>
    <d v="2022-02-25T00:00:00"/>
    <s v="11:43"/>
    <s v="1/040665"/>
    <s v="CC BV 03"/>
    <s v="35"/>
    <s v="35"/>
    <s v="CC BV 03"/>
    <s v="0"/>
    <s v="0"/>
    <x v="3"/>
    <x v="15"/>
    <s v="CG-284-KA"/>
    <s v="SANS OBJET"/>
    <s v="SANS OBJET"/>
    <n v="18340"/>
    <n v="14520"/>
    <n v="3820"/>
    <s v="D"/>
    <n v="2"/>
    <s v="CENTRE DE TRI CS"/>
    <s v="POLY-VALOR"/>
    <s v="BOULEVARD DE LA BOUVINERIE"/>
    <s v="49124 SAINT-BARTHELEMY D'ANJOU"/>
    <n v="0"/>
    <n v="8"/>
    <x v="1"/>
    <n v="3.82"/>
    <d v="1899-12-30T00:08:00"/>
    <x v="1"/>
  </r>
  <r>
    <n v="172105"/>
    <d v="2022-02-25T00:00:00"/>
    <s v="12:42"/>
    <s v="2/035644"/>
    <d v="2022-02-25T00:00:00"/>
    <s v="10:08"/>
    <s v="1/040640"/>
    <s v="TSL 01"/>
    <s v="01"/>
    <s v="76"/>
    <s v="TSL 01"/>
    <s v="20"/>
    <s v="0"/>
    <x v="2"/>
    <x v="18"/>
    <s v="NC 194 CZ"/>
    <s v="F-DEV FOUESNANT (29)"/>
    <s v="SANS OBJET"/>
    <n v="16160"/>
    <n v="35360"/>
    <n v="19200"/>
    <s v="D"/>
    <n v="2"/>
    <s v="CENTRE DE TRI CS"/>
    <s v="POLY-VALOR"/>
    <s v="BOULEVARD DE LA BOUVINERIE"/>
    <s v="49124 SAINT-BARTHELEMY D'ANJOU"/>
    <n v="0"/>
    <n v="8"/>
    <x v="1"/>
    <n v="19.2"/>
    <d v="1899-12-30T02:34:00"/>
    <x v="2"/>
  </r>
  <r>
    <n v="172106"/>
    <d v="2022-02-25T00:00:00"/>
    <s v="13:33"/>
    <s v="2/035645"/>
    <d v="2022-02-25T00:00:00"/>
    <s v="10:49"/>
    <s v="1/040654"/>
    <s v="IZARET"/>
    <s v="01"/>
    <s v="72"/>
    <s v="IZARET 03"/>
    <s v="6"/>
    <s v="0"/>
    <x v="2"/>
    <x v="13"/>
    <s v="EQ-380-QQ"/>
    <s v="CARTONS SMURFIT SAILLAT (87-F)"/>
    <s v="SANS OBJET"/>
    <n v="14460"/>
    <n v="42440"/>
    <n v="27980"/>
    <s v="D"/>
    <n v="2"/>
    <s v="CENTRE DE TRI CS"/>
    <s v="POLY-VALOR"/>
    <s v="BOULEVARD DE LA BOUVINERIE"/>
    <s v="49124 SAINT-BARTHELEMY D'ANJOU"/>
    <n v="0"/>
    <n v="8"/>
    <x v="1"/>
    <n v="27.98"/>
    <d v="1899-12-30T02:44:00"/>
    <x v="2"/>
  </r>
  <r>
    <n v="172108"/>
    <d v="2022-02-25T00:00:00"/>
    <s v="14:21"/>
    <s v="2/035647"/>
    <d v="2022-02-25T00:00:00"/>
    <s v="11:59"/>
    <s v="1/040668"/>
    <s v="AUBRY 00"/>
    <s v="01"/>
    <s v="70"/>
    <s v="AUBRY 00"/>
    <s v="4"/>
    <s v="0"/>
    <x v="2"/>
    <x v="7"/>
    <s v="FC 531 AZ"/>
    <s v="1.11 - NORSKE GOLBEY (F)"/>
    <s v="SANS OBJET"/>
    <n v="14660"/>
    <n v="41980"/>
    <n v="27320"/>
    <s v="D"/>
    <n v="2"/>
    <s v="CENTRE DE TRI CS"/>
    <s v="POLY-VALOR"/>
    <s v="BOULEVARD DE LA BOUVINERIE"/>
    <s v="49124 SAINT-BARTHELEMY D'ANJOU"/>
    <n v="0"/>
    <n v="8"/>
    <x v="1"/>
    <n v="27.32"/>
    <d v="1899-12-30T02:22:00"/>
    <x v="2"/>
  </r>
  <r>
    <n v="172111"/>
    <d v="2022-02-25T00:00:00"/>
    <s v="14:47"/>
    <s v="2/035650"/>
    <d v="2022-02-25T00:00:00"/>
    <s v="14:27"/>
    <s v="1/040675"/>
    <s v="CC BV 10"/>
    <s v="35"/>
    <s v="36"/>
    <s v="CC BV 10"/>
    <s v="0"/>
    <s v="0"/>
    <x v="3"/>
    <x v="5"/>
    <s v="FZ-961-WC"/>
    <s v="SANS OBJET"/>
    <s v="SANS OBJET"/>
    <n v="18600"/>
    <n v="17420"/>
    <n v="1180"/>
    <s v="D"/>
    <n v="2"/>
    <s v="CENTRE DE TRI CS"/>
    <s v="POLY-VALOR"/>
    <s v="BOULEVARD DE LA BOUVINERIE"/>
    <s v="49124 SAINT-BARTHELEMY D'ANJOU"/>
    <n v="0"/>
    <n v="8"/>
    <x v="1"/>
    <n v="1.18"/>
    <d v="1899-12-30T00:20:00"/>
    <x v="3"/>
  </r>
  <r>
    <n v="172112"/>
    <d v="2022-02-25T00:00:00"/>
    <s v="14:55"/>
    <s v="2/035651"/>
    <d v="2022-02-25T00:00:00"/>
    <s v="14:21"/>
    <s v="1/040672"/>
    <s v="PAPREC 11"/>
    <s v="30"/>
    <s v="30"/>
    <s v="PAPREC 11"/>
    <s v="0"/>
    <s v="3"/>
    <x v="8"/>
    <x v="20"/>
    <s v="DV-441-AK"/>
    <s v="SANS OBJET"/>
    <s v="SEGRE-EN-ANJOU"/>
    <n v="33980"/>
    <n v="23140"/>
    <n v="10840"/>
    <s v="D"/>
    <n v="2"/>
    <s v="CENTRE DE TRI CS"/>
    <s v="POLY-VALOR"/>
    <s v="BOULEVARD DE LA BOUVINERIE"/>
    <s v="49124 SAINT-BARTHELEMY D'ANJOU"/>
    <n v="0"/>
    <n v="8"/>
    <x v="1"/>
    <n v="10.84"/>
    <d v="1899-12-30T00:34:00"/>
    <x v="0"/>
  </r>
  <r>
    <n v="172113"/>
    <d v="2022-02-25T00:00:00"/>
    <s v="14:56"/>
    <s v="2/035652"/>
    <d v="2022-02-25T00:00:00"/>
    <s v="12:00"/>
    <s v="1/040669"/>
    <s v="CL NORD 19"/>
    <s v="01"/>
    <s v="70"/>
    <s v="CL NORD 19"/>
    <s v="4"/>
    <s v="0"/>
    <x v="2"/>
    <x v="7"/>
    <s v="EK 906 CY"/>
    <s v="1.11 - NORSKE GOLBEY (F)"/>
    <s v="SANS OBJET"/>
    <n v="15660"/>
    <n v="43120"/>
    <n v="27460"/>
    <s v="D"/>
    <n v="2"/>
    <s v="CENTRE DE TRI CS"/>
    <s v="POLY-VALOR"/>
    <s v="BOULEVARD DE LA BOUVINERIE"/>
    <s v="49124 SAINT-BARTHELEMY D'ANJOU"/>
    <n v="0"/>
    <n v="8"/>
    <x v="1"/>
    <n v="27.46"/>
    <d v="1899-12-30T02:56:00"/>
    <x v="2"/>
  </r>
  <r>
    <n v="172114"/>
    <d v="2022-02-25T00:00:00"/>
    <s v="15:01"/>
    <s v="2/035653"/>
    <d v="2022-02-25T00:00:00"/>
    <s v="14:25"/>
    <s v="1/040673"/>
    <s v="PAPREC 13"/>
    <s v="90"/>
    <s v="90"/>
    <s v="PAPREC 13"/>
    <s v="0"/>
    <s v="5"/>
    <x v="4"/>
    <x v="6"/>
    <s v="ED-315-QZ"/>
    <s v="SANS OBJET"/>
    <s v="MONTJEAN SUR LOIRE"/>
    <n v="26500"/>
    <n v="21980"/>
    <n v="4520"/>
    <s v="D"/>
    <n v="2"/>
    <s v="CENTRE DE TRI CS"/>
    <s v="POLY-VALOR"/>
    <s v="BOULEVARD DE LA BOUVINERIE"/>
    <s v="49124 SAINT-BARTHELEMY D'ANJOU"/>
    <n v="0"/>
    <n v="8"/>
    <x v="1"/>
    <n v="4.5199999999999996"/>
    <d v="1899-12-30T00:36:00"/>
    <x v="0"/>
  </r>
  <r>
    <n v="172116"/>
    <d v="2022-02-25T00:00:00"/>
    <s v="15:30"/>
    <s v="2/035655"/>
    <d v="2022-02-25T00:00:00"/>
    <s v="15:12"/>
    <s v="1/040678"/>
    <s v="VP 3161 PAV ALM"/>
    <s v="01"/>
    <s v="22"/>
    <s v="VP 3161"/>
    <s v="0"/>
    <s v="0"/>
    <x v="2"/>
    <x v="2"/>
    <s v="AZ-825-SD"/>
    <s v="SANS OBJET"/>
    <s v="SANS OBJET"/>
    <n v="20400"/>
    <n v="18640"/>
    <n v="1760"/>
    <s v="D"/>
    <n v="2"/>
    <s v="CENTRE DE TRI CS"/>
    <s v="POLY-VALOR"/>
    <s v="BOULEVARD DE LA BOUVINERIE"/>
    <s v="49124 SAINT-BARTHELEMY D'ANJOU"/>
    <n v="83638"/>
    <n v="8"/>
    <x v="1"/>
    <n v="1.76"/>
    <d v="1899-12-30T00:18:00"/>
    <x v="1"/>
  </r>
  <r>
    <n v="172118"/>
    <d v="2022-02-25T00:00:00"/>
    <s v="15:48"/>
    <s v="1/040680"/>
    <d v="2022-02-25T00:00:00"/>
    <s v="11:31"/>
    <s v="2/035639"/>
    <s v="BT 51"/>
    <s v="01"/>
    <s v="85"/>
    <s v="BT 51"/>
    <s v="1"/>
    <s v="0"/>
    <x v="2"/>
    <x v="4"/>
    <s v="ET-749-ZD"/>
    <s v="BOUYER LEROUX"/>
    <s v="SANS OBJET"/>
    <n v="38320"/>
    <n v="23340"/>
    <n v="14980"/>
    <s v="D"/>
    <n v="2"/>
    <s v="CENTRE DE TRI CS"/>
    <s v="POLY-VALOR"/>
    <s v="BOULEVARD DE LA BOUVINERIE"/>
    <s v="49124 SAINT-BARTHELEMY D'ANJOU"/>
    <n v="0"/>
    <n v="8"/>
    <x v="1"/>
    <n v="14.98"/>
    <d v="1899-12-30T04:17:00"/>
    <x v="2"/>
  </r>
  <r>
    <n v="172119"/>
    <d v="2022-02-25T00:00:00"/>
    <s v="15:55"/>
    <s v="2/035657"/>
    <d v="2022-02-25T00:00:00"/>
    <s v="15:32"/>
    <s v="1/040679"/>
    <s v="SEMAE 05"/>
    <s v="90"/>
    <s v="91"/>
    <s v="SEMAE 05"/>
    <s v="0"/>
    <s v="4"/>
    <x v="4"/>
    <x v="9"/>
    <s v="EK-656-JS"/>
    <s v="SANS OBJET"/>
    <s v="TIERCE"/>
    <n v="25060"/>
    <n v="18420"/>
    <n v="6640"/>
    <s v="D"/>
    <n v="2"/>
    <s v="CENTRE DE TRI CS"/>
    <s v="POLY-VALOR"/>
    <s v="BOULEVARD DE LA BOUVINERIE"/>
    <s v="49124 SAINT-BARTHELEMY D'ANJOU"/>
    <n v="0"/>
    <n v="8"/>
    <x v="1"/>
    <n v="6.64"/>
    <d v="1899-12-30T00:23:00"/>
    <x v="1"/>
  </r>
  <r>
    <n v="172121"/>
    <d v="2022-02-25T00:00:00"/>
    <s v="16:30"/>
    <s v="2/035659"/>
    <d v="2022-02-25T00:00:00"/>
    <s v="16:15"/>
    <s v="1/040682"/>
    <s v="VP19007 PAV ALM"/>
    <s v="01"/>
    <s v="22"/>
    <s v="VP 19007"/>
    <s v="0"/>
    <s v="0"/>
    <x v="2"/>
    <x v="2"/>
    <s v="EJ-252-BY"/>
    <s v="SANS OBJET"/>
    <s v="SANS OBJET"/>
    <n v="18700"/>
    <n v="17040"/>
    <n v="1660"/>
    <s v="D"/>
    <n v="2"/>
    <s v="CENTRE DE TRI CS"/>
    <s v="POLY-VALOR"/>
    <s v="BOULEVARD DE LA BOUVINERIE"/>
    <s v="49124 SAINT-BARTHELEMY D'ANJOU"/>
    <n v="70062"/>
    <n v="8"/>
    <x v="1"/>
    <n v="1.66"/>
    <d v="1899-12-30T00:15:00"/>
    <x v="1"/>
  </r>
  <r>
    <n v="172133"/>
    <d v="2022-02-25T00:00:00"/>
    <s v="18:12"/>
    <s v="2/035671"/>
    <d v="2022-02-25T00:00:00"/>
    <s v="17:58"/>
    <s v="1/040695"/>
    <s v="VP 3769 PAV ALM"/>
    <s v="01"/>
    <s v="22"/>
    <s v="VP 3769"/>
    <s v="0"/>
    <s v="0"/>
    <x v="2"/>
    <x v="2"/>
    <s v="FC-210-YQ"/>
    <s v="SANS OBJET"/>
    <s v="SANS OBJET"/>
    <n v="21260"/>
    <n v="17200"/>
    <n v="4060"/>
    <s v="D"/>
    <n v="2"/>
    <s v="CENTRE DE TRI CS"/>
    <s v="POLY-VALOR"/>
    <s v="BOULEVARD DE LA BOUVINERIE"/>
    <s v="49124 SAINT-BARTHELEMY D'ANJOU"/>
    <n v="95031"/>
    <n v="8"/>
    <x v="1"/>
    <n v="4.0599999999999996"/>
    <d v="1899-12-30T00:14:00"/>
    <x v="1"/>
  </r>
  <r>
    <n v="172140"/>
    <d v="2022-02-26T00:00:00"/>
    <s v="10:58"/>
    <s v="2/035678"/>
    <d v="2022-02-26T00:00:00"/>
    <s v="10:48"/>
    <s v="1/040701"/>
    <s v="VP 3084 PAV ALM"/>
    <s v="01"/>
    <s v="22"/>
    <s v="VP 3084"/>
    <s v="0"/>
    <s v="0"/>
    <x v="2"/>
    <x v="2"/>
    <s v="FM-010-CX"/>
    <s v="SANS OBJET"/>
    <s v="SANS OBJET"/>
    <n v="18600"/>
    <n v="18060"/>
    <n v="540"/>
    <s v="D"/>
    <n v="2"/>
    <s v="CENTRE DE TRI CS"/>
    <s v="POLY-VALOR"/>
    <s v="BOULEVARD DE LA BOUVINERIE"/>
    <s v="49124 SAINT-BARTHELEMY D'ANJOU"/>
    <n v="95029"/>
    <n v="8"/>
    <x v="1"/>
    <n v="0.54"/>
    <d v="1899-12-30T00:10:00"/>
    <x v="1"/>
  </r>
  <r>
    <n v="172145"/>
    <d v="2022-02-28T00:00:00"/>
    <s v="07:29"/>
    <s v="2/035683"/>
    <d v="2022-02-28T00:00:00"/>
    <s v="07:00"/>
    <s v="1/040706"/>
    <s v="SEMAE 04"/>
    <s v="40"/>
    <s v="40"/>
    <s v="SEMAE 04"/>
    <s v="0"/>
    <s v="6"/>
    <x v="0"/>
    <x v="0"/>
    <s v="DE-983-WC"/>
    <s v="SANS OBJET"/>
    <s v="ST LAMBERT DES LEVEES Bellevue"/>
    <n v="28640"/>
    <n v="17740"/>
    <n v="10900"/>
    <s v="D"/>
    <n v="2"/>
    <s v="CENTRE DE TRI CS"/>
    <s v="POLY-VALOR"/>
    <s v="BOULEVARD DE LA BOUVINERIE"/>
    <s v="49124 SAINT-BARTHELEMY D'ANJOU"/>
    <n v="0"/>
    <n v="9"/>
    <x v="1"/>
    <n v="10.9"/>
    <d v="1899-12-30T00:29:00"/>
    <x v="0"/>
  </r>
  <r>
    <n v="172148"/>
    <d v="2022-02-28T00:00:00"/>
    <s v="07:56"/>
    <s v="2/035687"/>
    <d v="2022-02-28T00:00:00"/>
    <s v="07:17"/>
    <s v="1/040707"/>
    <s v="SMIPE 02"/>
    <s v="60"/>
    <s v="60"/>
    <s v="SMIPE 02"/>
    <s v="0"/>
    <s v="0"/>
    <x v="1"/>
    <x v="1"/>
    <s v="EH-383-DC"/>
    <s v="SANS OBJET"/>
    <s v="SANS OBJET"/>
    <n v="28380"/>
    <n v="22280"/>
    <n v="6100"/>
    <s v="D"/>
    <n v="2"/>
    <s v="CENTRE DE TRI CS"/>
    <s v="POLY-VALOR"/>
    <s v="BOULEVARD DE LA BOUVINERIE"/>
    <s v="49124 SAINT-BARTHELEMY D'ANJOU"/>
    <n v="0"/>
    <n v="9"/>
    <x v="1"/>
    <n v="6.1"/>
    <d v="1899-12-30T00:39:00"/>
    <x v="0"/>
  </r>
  <r>
    <n v="172151"/>
    <d v="2022-02-28T00:00:00"/>
    <s v="08:32"/>
    <s v="2/035689"/>
    <d v="2022-02-28T00:00:00"/>
    <s v="08:14"/>
    <s v="1/040711"/>
    <s v="SEMAE 06"/>
    <s v="40"/>
    <s v="40"/>
    <s v="SEMAE 06"/>
    <s v="0"/>
    <s v="6"/>
    <x v="0"/>
    <x v="0"/>
    <s v="FG-918-WV"/>
    <s v="SANS OBJET"/>
    <s v="ST LAMBERT DES LEVEES Bellevue"/>
    <n v="29880"/>
    <n v="18660"/>
    <n v="11220"/>
    <s v="D"/>
    <n v="2"/>
    <s v="CENTRE DE TRI CS"/>
    <s v="POLY-VALOR"/>
    <s v="BOULEVARD DE LA BOUVINERIE"/>
    <s v="49124 SAINT-BARTHELEMY D'ANJOU"/>
    <n v="0"/>
    <n v="9"/>
    <x v="1"/>
    <n v="11.22"/>
    <d v="1899-12-30T00:18:00"/>
    <x v="0"/>
  </r>
  <r>
    <n v="172156"/>
    <d v="2022-02-28T00:00:00"/>
    <s v="08:58"/>
    <s v="2/035694"/>
    <d v="2022-02-28T00:00:00"/>
    <s v="08:47"/>
    <s v="1/040720"/>
    <s v="VP EVEN CE2 ALM"/>
    <s v="01"/>
    <s v="22"/>
    <s v="VP EVEN 2"/>
    <s v="0"/>
    <s v="0"/>
    <x v="2"/>
    <x v="2"/>
    <s v="FX-644-ZP"/>
    <s v="SANS OBJET"/>
    <s v="SANS OBJET"/>
    <n v="19020"/>
    <n v="18640"/>
    <n v="380"/>
    <s v="D"/>
    <n v="2"/>
    <s v="CENTRE DE TRI CS"/>
    <s v="POLY-VALOR"/>
    <s v="BOULEVARD DE LA BOUVINERIE"/>
    <s v="49124 SAINT-BARTHELEMY D'ANJOU"/>
    <n v="73522"/>
    <n v="9"/>
    <x v="1"/>
    <n v="0.38"/>
    <d v="1899-12-30T00:11:00"/>
    <x v="1"/>
  </r>
  <r>
    <n v="172168"/>
    <d v="2022-02-28T00:00:00"/>
    <s v="10:26"/>
    <s v="2/035707"/>
    <d v="2022-02-28T00:00:00"/>
    <s v="08:39"/>
    <s v="1/040717"/>
    <s v="ALLIANCE 1"/>
    <s v="90"/>
    <s v="74"/>
    <s v="ALLIANCE 1"/>
    <s v="25"/>
    <s v="0"/>
    <x v="4"/>
    <x v="11"/>
    <s v="FY 707 XH"/>
    <s v="PET-C FR. PLAST. PONT STE MAX"/>
    <s v="SANS OBJET"/>
    <n v="17080"/>
    <n v="34960"/>
    <n v="17880"/>
    <s v="D"/>
    <n v="2"/>
    <s v="CENTRE DE TRI CS"/>
    <s v="POLY-VALOR"/>
    <s v="BOULEVARD DE LA BOUVINERIE"/>
    <s v="49124 SAINT-BARTHELEMY D'ANJOU"/>
    <n v="0"/>
    <n v="9"/>
    <x v="1"/>
    <n v="17.88"/>
    <d v="1899-12-30T01:47:00"/>
    <x v="2"/>
  </r>
  <r>
    <n v="172172"/>
    <d v="2022-02-28T00:00:00"/>
    <s v="10:35"/>
    <s v="1/040736"/>
    <d v="2022-02-28T00:00:00"/>
    <s v="07:39"/>
    <s v="2/035685"/>
    <s v="BT 55"/>
    <s v="01"/>
    <s v="85"/>
    <s v="BT 55"/>
    <s v="1"/>
    <s v="0"/>
    <x v="2"/>
    <x v="4"/>
    <s v="FE-109-VA"/>
    <s v="BOUYER LEROUX"/>
    <s v="SANS OBJET"/>
    <n v="39140"/>
    <n v="23040"/>
    <n v="16100"/>
    <s v="D"/>
    <n v="2"/>
    <s v="CENTRE DE TRI CS"/>
    <s v="POLY-VALOR"/>
    <s v="BOULEVARD DE LA BOUVINERIE"/>
    <s v="49124 SAINT-BARTHELEMY D'ANJOU"/>
    <n v="0"/>
    <n v="9"/>
    <x v="1"/>
    <n v="16.100000000000001"/>
    <d v="1899-12-30T02:56:00"/>
    <x v="2"/>
  </r>
  <r>
    <n v="172178"/>
    <d v="2022-02-28T00:00:00"/>
    <s v="10:52"/>
    <s v="2/035716"/>
    <d v="2022-02-28T00:00:00"/>
    <s v="10:21"/>
    <s v="1/040731"/>
    <s v="PAPREC 11"/>
    <s v="90"/>
    <s v="90"/>
    <s v="PAPREC 11"/>
    <s v="0"/>
    <s v="2"/>
    <x v="4"/>
    <x v="6"/>
    <s v="DV-441-AK"/>
    <s v="SANS OBJET"/>
    <s v="LOUROUX-BECONNAIS"/>
    <n v="28680"/>
    <n v="22500"/>
    <n v="6180"/>
    <s v="D"/>
    <n v="2"/>
    <s v="CENTRE DE TRI CS"/>
    <s v="POLY-VALOR"/>
    <s v="BOULEVARD DE LA BOUVINERIE"/>
    <s v="49124 SAINT-BARTHELEMY D'ANJOU"/>
    <n v="0"/>
    <n v="9"/>
    <x v="1"/>
    <n v="6.18"/>
    <d v="1899-12-30T00:31:00"/>
    <x v="0"/>
  </r>
  <r>
    <n v="172189"/>
    <d v="2022-02-28T00:00:00"/>
    <s v="11:23"/>
    <s v="2/035728"/>
    <d v="2022-02-28T00:00:00"/>
    <s v="10:54"/>
    <s v="1/040743"/>
    <s v="SEMAE 04"/>
    <s v="90"/>
    <s v="91"/>
    <s v="SEMAE 04"/>
    <s v="0"/>
    <s v="4"/>
    <x v="4"/>
    <x v="9"/>
    <s v="DE-983-WC"/>
    <s v="SANS OBJET"/>
    <s v="TIERCE"/>
    <n v="23720"/>
    <n v="17700"/>
    <n v="6020"/>
    <s v="D"/>
    <n v="2"/>
    <s v="CENTRE DE TRI CS"/>
    <s v="POLY-VALOR"/>
    <s v="BOULEVARD DE LA BOUVINERIE"/>
    <s v="49124 SAINT-BARTHELEMY D'ANJOU"/>
    <n v="0"/>
    <n v="9"/>
    <x v="1"/>
    <n v="6.02"/>
    <d v="1899-12-30T00:29:00"/>
    <x v="1"/>
  </r>
  <r>
    <n v="172194"/>
    <d v="2022-02-28T00:00:00"/>
    <s v="11:34"/>
    <s v="2/035733"/>
    <d v="2022-02-28T00:00:00"/>
    <s v="11:21"/>
    <s v="1/040754"/>
    <s v="SUEZ NMP520"/>
    <s v="01"/>
    <s v="21"/>
    <s v="SUEZNMP520"/>
    <s v="0"/>
    <s v="0"/>
    <x v="2"/>
    <x v="3"/>
    <s v="CX-610-YK"/>
    <s v="SANS OBJET"/>
    <s v="SANS OBJET"/>
    <n v="14780"/>
    <n v="11680"/>
    <n v="3100"/>
    <s v="D"/>
    <n v="2"/>
    <s v="CENTRE DE TRI CS"/>
    <s v="POLY-VALOR"/>
    <s v="BOULEVARD DE LA BOUVINERIE"/>
    <s v="49124 SAINT-BARTHELEMY D'ANJOU"/>
    <n v="83621"/>
    <n v="9"/>
    <x v="1"/>
    <n v="3.1"/>
    <d v="1899-12-30T00:13:00"/>
    <x v="1"/>
  </r>
  <r>
    <n v="172195"/>
    <d v="2022-02-28T00:00:00"/>
    <s v="11:37"/>
    <s v="2/035734"/>
    <d v="2022-02-28T00:00:00"/>
    <s v="11:19"/>
    <s v="1/040753"/>
    <s v="VP 3161 PAV ALM"/>
    <s v="01"/>
    <s v="22"/>
    <s v="VP 3161"/>
    <s v="0"/>
    <s v="0"/>
    <x v="2"/>
    <x v="2"/>
    <s v="AZ-825-SD"/>
    <s v="SANS OBJET"/>
    <s v="SANS OBJET"/>
    <n v="20660"/>
    <n v="18700"/>
    <n v="1960"/>
    <s v="D"/>
    <n v="2"/>
    <s v="CENTRE DE TRI CS"/>
    <s v="POLY-VALOR"/>
    <s v="BOULEVARD DE LA BOUVINERIE"/>
    <s v="49124 SAINT-BARTHELEMY D'ANJOU"/>
    <n v="83638"/>
    <n v="9"/>
    <x v="1"/>
    <n v="1.96"/>
    <d v="1899-12-30T00:18:00"/>
    <x v="1"/>
  </r>
  <r>
    <n v="172196"/>
    <d v="2022-02-28T00:00:00"/>
    <s v="11:39"/>
    <s v="2/035735"/>
    <d v="2022-02-28T00:00:00"/>
    <s v="11:29"/>
    <s v="1/040756"/>
    <s v="SUEZ JML021"/>
    <s v="01"/>
    <s v="21"/>
    <s v="SUEZJML021"/>
    <s v="0"/>
    <s v="0"/>
    <x v="2"/>
    <x v="3"/>
    <s v="EK-186-EM"/>
    <s v="SANS OBJET"/>
    <s v="SANS OBJET"/>
    <n v="16660"/>
    <n v="12760"/>
    <n v="3900"/>
    <s v="D"/>
    <n v="2"/>
    <s v="CENTRE DE TRI CS"/>
    <s v="POLY-VALOR"/>
    <s v="BOULEVARD DE LA BOUVINERIE"/>
    <s v="49124 SAINT-BARTHELEMY D'ANJOU"/>
    <n v="64487"/>
    <n v="9"/>
    <x v="1"/>
    <n v="3.9"/>
    <d v="1899-12-30T00:10:00"/>
    <x v="1"/>
  </r>
  <r>
    <n v="172200"/>
    <d v="2022-02-28T00:00:00"/>
    <s v="12:58"/>
    <s v="2/035739"/>
    <d v="2022-02-28T00:00:00"/>
    <s v="12:28"/>
    <s v="1/040758"/>
    <s v="SEMAE 02"/>
    <s v="90"/>
    <s v="90"/>
    <s v="SEMAE 02"/>
    <s v="0"/>
    <s v="1"/>
    <x v="4"/>
    <x v="6"/>
    <s v="CH-700-RD"/>
    <s v="SANS OBJET"/>
    <s v="DOUE LA FONTAINE"/>
    <n v="24120"/>
    <n v="17620"/>
    <n v="6500"/>
    <s v="D"/>
    <n v="2"/>
    <s v="CENTRE DE TRI CS"/>
    <s v="POLY-VALOR"/>
    <s v="BOULEVARD DE LA BOUVINERIE"/>
    <s v="49124 SAINT-BARTHELEMY D'ANJOU"/>
    <n v="0"/>
    <n v="9"/>
    <x v="1"/>
    <n v="6.5"/>
    <d v="1899-12-30T00:30:00"/>
    <x v="0"/>
  </r>
  <r>
    <n v="172205"/>
    <d v="2022-02-28T00:00:00"/>
    <s v="13:41"/>
    <s v="2/035744"/>
    <d v="2022-02-28T00:00:00"/>
    <s v="13:12"/>
    <s v="1/040762"/>
    <s v="PAPREC 11"/>
    <s v="30"/>
    <s v="30"/>
    <s v="PAPREC 11"/>
    <s v="0"/>
    <s v="3"/>
    <x v="8"/>
    <x v="20"/>
    <s v="DV-441-AK"/>
    <s v="SANS OBJET"/>
    <s v="SEGRE-EN-ANJOU"/>
    <n v="32080"/>
    <n v="22620"/>
    <n v="9460"/>
    <s v="D"/>
    <n v="2"/>
    <s v="CENTRE DE TRI CS"/>
    <s v="POLY-VALOR"/>
    <s v="BOULEVARD DE LA BOUVINERIE"/>
    <s v="49124 SAINT-BARTHELEMY D'ANJOU"/>
    <n v="0"/>
    <n v="9"/>
    <x v="1"/>
    <n v="9.4600000000000009"/>
    <d v="1899-12-30T00:29:00"/>
    <x v="0"/>
  </r>
  <r>
    <n v="172208"/>
    <d v="2022-02-28T00:00:00"/>
    <s v="14:38"/>
    <s v="2/035747"/>
    <d v="2022-02-28T00:00:00"/>
    <s v="14:12"/>
    <s v="1/040769"/>
    <s v="SEMAE 5"/>
    <s v="40"/>
    <s v="40"/>
    <s v="SEMAE 05"/>
    <s v="0"/>
    <s v="1"/>
    <x v="0"/>
    <x v="0"/>
    <s v="EK-656-JS"/>
    <s v="SANS OBJET"/>
    <s v="DOUE LA FONTAINE"/>
    <n v="24620"/>
    <n v="18240"/>
    <n v="6380"/>
    <s v="D"/>
    <n v="2"/>
    <s v="CENTRE DE TRI CS"/>
    <s v="POLY-VALOR"/>
    <s v="BOULEVARD DE LA BOUVINERIE"/>
    <s v="49124 SAINT-BARTHELEMY D'ANJOU"/>
    <n v="0"/>
    <n v="9"/>
    <x v="1"/>
    <n v="6.38"/>
    <d v="1899-12-30T00:26:00"/>
    <x v="0"/>
  </r>
  <r>
    <n v="172211"/>
    <d v="2022-02-28T00:00:00"/>
    <s v="14:59"/>
    <s v="2/035750"/>
    <d v="2022-02-28T00:00:00"/>
    <s v="14:50"/>
    <s v="1/040772"/>
    <s v="SUEZ JML021"/>
    <s v="01"/>
    <s v="21"/>
    <s v="SUEZJML021"/>
    <s v="0"/>
    <s v="0"/>
    <x v="2"/>
    <x v="3"/>
    <s v="EK-186-EM"/>
    <s v="SANS OBJET"/>
    <s v="SANS OBJET"/>
    <n v="13080"/>
    <n v="12820"/>
    <n v="260"/>
    <s v="D"/>
    <n v="2"/>
    <s v="CENTRE DE TRI CS"/>
    <s v="POLY-VALOR"/>
    <s v="BOULEVARD DE LA BOUVINERIE"/>
    <s v="49124 SAINT-BARTHELEMY D'ANJOU"/>
    <n v="64487"/>
    <n v="9"/>
    <x v="1"/>
    <n v="0.26"/>
    <d v="1899-12-30T00:09:00"/>
    <x v="1"/>
  </r>
  <r>
    <n v="172216"/>
    <d v="2022-02-28T00:00:00"/>
    <s v="15:46"/>
    <s v="1/040776"/>
    <d v="2022-02-28T00:00:00"/>
    <s v="11:05"/>
    <s v="2/035722"/>
    <s v="BT 55"/>
    <s v="01"/>
    <s v="85"/>
    <s v="BT 55"/>
    <s v="1"/>
    <s v="0"/>
    <x v="2"/>
    <x v="4"/>
    <s v="FE-109-VA"/>
    <s v="BOUYER LEROUX"/>
    <s v="SANS OBJET"/>
    <n v="37680"/>
    <n v="22820"/>
    <n v="14860"/>
    <s v="D"/>
    <n v="2"/>
    <s v="CENTRE DE TRI CS"/>
    <s v="POLY-VALOR"/>
    <s v="BOULEVARD DE LA BOUVINERIE"/>
    <s v="49124 SAINT-BARTHELEMY D'ANJOU"/>
    <n v="0"/>
    <n v="9"/>
    <x v="1"/>
    <n v="14.86"/>
    <d v="1899-12-30T04:41:00"/>
    <x v="2"/>
  </r>
  <r>
    <n v="172218"/>
    <d v="2022-02-28T00:00:00"/>
    <s v="16:17"/>
    <s v="2/035756"/>
    <d v="2022-02-28T00:00:00"/>
    <s v="15:55"/>
    <s v="1/040777"/>
    <s v="SEMAE 5"/>
    <s v="90"/>
    <s v="91"/>
    <s v="SEMAE 05"/>
    <s v="0"/>
    <s v="4"/>
    <x v="4"/>
    <x v="9"/>
    <s v="EK-656-JS"/>
    <s v="SANS OBJET"/>
    <s v="TIERCE"/>
    <n v="25220"/>
    <n v="18240"/>
    <n v="6980"/>
    <s v="D"/>
    <n v="2"/>
    <s v="CENTRE DE TRI CS"/>
    <s v="POLY-VALOR"/>
    <s v="BOULEVARD DE LA BOUVINERIE"/>
    <s v="49124 SAINT-BARTHELEMY D'ANJOU"/>
    <n v="0"/>
    <n v="9"/>
    <x v="1"/>
    <n v="6.98"/>
    <d v="1899-12-30T00:22:00"/>
    <x v="1"/>
  </r>
  <r>
    <n v="172219"/>
    <d v="2022-02-28T00:00:00"/>
    <s v="16:18"/>
    <s v="2/035757"/>
    <d v="2022-02-28T00:00:00"/>
    <s v="16:02"/>
    <s v="1/040779"/>
    <s v="VP 3161 PAV ALM"/>
    <s v="01"/>
    <s v="22"/>
    <s v="VP 3161"/>
    <s v="0"/>
    <s v="0"/>
    <x v="2"/>
    <x v="2"/>
    <s v="AZ-825-SD"/>
    <s v="SANS OBJET"/>
    <s v="SANS OBJET"/>
    <n v="20580"/>
    <n v="18680"/>
    <n v="1900"/>
    <s v="D"/>
    <n v="2"/>
    <s v="CENTRE DE TRI CS"/>
    <s v="POLY-VALOR"/>
    <s v="BOULEVARD DE LA BOUVINERIE"/>
    <s v="49124 SAINT-BARTHELEMY D'ANJOU"/>
    <n v="83638"/>
    <n v="9"/>
    <x v="1"/>
    <n v="1.9"/>
    <d v="1899-12-30T00:16:00"/>
    <x v="1"/>
  </r>
  <r>
    <n v="172221"/>
    <d v="2022-02-28T00:00:00"/>
    <s v="16:42"/>
    <s v="2/035759"/>
    <d v="2022-02-28T00:00:00"/>
    <s v="16:20"/>
    <s v="1/040780"/>
    <s v="VP 3769 PAV ALM"/>
    <s v="01"/>
    <s v="22"/>
    <s v="VP 3769"/>
    <s v="0"/>
    <s v="0"/>
    <x v="2"/>
    <x v="2"/>
    <s v="FC-210-YQ"/>
    <s v="SANS OBJET"/>
    <s v="SANS OBJET"/>
    <n v="22000"/>
    <n v="17220"/>
    <n v="4780"/>
    <s v="D"/>
    <n v="2"/>
    <s v="CENTRE DE TRI CS"/>
    <s v="POLY-VALOR"/>
    <s v="BOULEVARD DE LA BOUVINERIE"/>
    <s v="49124 SAINT-BARTHELEMY D'ANJOU"/>
    <n v="95031"/>
    <n v="9"/>
    <x v="1"/>
    <n v="4.78"/>
    <d v="1899-12-30T00:22: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5" cacheId="0" dataOnRows="1" applyNumberFormats="0" applyBorderFormats="0" applyFontFormats="0" applyPatternFormats="0" applyAlignmentFormats="0" applyWidthHeightFormats="1" dataCaption="Données" updatedVersion="6" minRefreshableVersion="3" showMemberPropertyTips="0" useAutoFormatting="1" itemPrintTitles="1" createdVersion="5" indent="0" compact="0" compactData="0" gridDropZones="1" chartFormat="4">
  <location ref="A4:F67" firstHeaderRow="1" firstDataRow="2" firstDataCol="3"/>
  <pivotFields count="35">
    <pivotField compact="0" numFmtId="1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0">
        <item x="2"/>
        <item x="3"/>
        <item x="0"/>
        <item x="7"/>
        <item m="1" x="9"/>
        <item x="1"/>
        <item x="5"/>
        <item x="6"/>
        <item x="4"/>
        <item x="8"/>
      </items>
    </pivotField>
    <pivotField axis="axisRow" compact="0" outline="0" showAll="0" sortType="ascending" defaultSubtotal="0">
      <items count="25">
        <item x="6"/>
        <item x="9"/>
        <item x="20"/>
        <item x="14"/>
        <item x="3"/>
        <item x="2"/>
        <item x="5"/>
        <item x="15"/>
        <item x="21"/>
        <item x="0"/>
        <item x="1"/>
        <item x="22"/>
        <item x="12"/>
        <item x="24"/>
        <item x="16"/>
        <item x="13"/>
        <item x="17"/>
        <item x="19"/>
        <item x="7"/>
        <item x="18"/>
        <item x="10"/>
        <item x="8"/>
        <item x="11"/>
        <item x="23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1" outline="0" showAll="0" defaultSubtotal="0"/>
    <pivotField compact="0" numFmtId="1" outline="0" showAll="0" defaultSubtotal="0"/>
    <pivotField compact="0" numFmtId="165" outline="0" subtotalTop="0" showAll="0" includeNewItemsInFilter="1"/>
    <pivotField compact="0" outline="0" showAll="0" defaultSubtotal="0"/>
    <pivotField compact="0" numFmtId="1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" outline="0" showAll="0" defaultSubtotal="0"/>
    <pivotField compact="0" outline="0" multipleItemSelectionAllowed="1" showAll="0" defaultSubtotal="0"/>
    <pivotField axis="axisCol" compact="0" outline="0" multipleItemSelectionAllowed="1" showAll="0" defaultSubtotal="0">
      <items count="2">
        <item x="0"/>
        <item x="1"/>
      </items>
    </pivotField>
    <pivotField dataField="1" compact="0" outline="0" showAll="0" defaultSubtotal="0"/>
    <pivotField compact="0" numFmtId="167" outline="0" showAll="0" defaultSubtotal="0"/>
    <pivotField axis="axisRow" compact="0" outline="0" showAll="0" sumSubtotal="1">
      <items count="5">
        <item x="0"/>
        <item x="1"/>
        <item x="3"/>
        <item x="2"/>
        <item t="sum"/>
      </items>
    </pivotField>
    <pivotField compact="0" outline="0" dragToRow="0" dragToCol="0" dragToPage="0" showAll="0" defaultSubtotal="0"/>
    <pivotField compact="0" outline="0" dragToRow="0" dragToCol="0" dragToPage="0" showAll="0" defaultSubtotal="0"/>
  </pivotFields>
  <rowFields count="3">
    <field x="32"/>
    <field x="13"/>
    <field x="14"/>
  </rowFields>
  <rowItems count="62">
    <i>
      <x/>
      <x v="2"/>
      <x v="9"/>
    </i>
    <i r="1">
      <x v="5"/>
      <x v="10"/>
    </i>
    <i r="1">
      <x v="8"/>
      <x/>
    </i>
    <i r="1">
      <x v="9"/>
      <x v="2"/>
    </i>
    <i t="sum">
      <x/>
    </i>
    <i>
      <x v="1"/>
      <x/>
      <x v="3"/>
    </i>
    <i r="2">
      <x v="4"/>
    </i>
    <i r="2">
      <x v="5"/>
    </i>
    <i r="1">
      <x v="1"/>
      <x v="7"/>
    </i>
    <i r="1">
      <x v="8"/>
      <x v="1"/>
    </i>
    <i t="sum">
      <x v="1"/>
    </i>
    <i>
      <x v="2"/>
      <x v="1"/>
      <x v="6"/>
    </i>
    <i r="2">
      <x v="8"/>
    </i>
    <i t="sum">
      <x v="2"/>
    </i>
    <i>
      <x v="3"/>
      <x/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1">
      <x v="1"/>
      <x v="12"/>
    </i>
    <i r="2">
      <x v="15"/>
    </i>
    <i r="2">
      <x v="17"/>
    </i>
    <i r="2">
      <x v="18"/>
    </i>
    <i r="2">
      <x v="19"/>
    </i>
    <i r="2">
      <x v="22"/>
    </i>
    <i r="2">
      <x v="24"/>
    </i>
    <i r="1">
      <x v="2"/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1">
      <x v="3"/>
      <x v="15"/>
    </i>
    <i r="1">
      <x v="5"/>
      <x v="22"/>
    </i>
    <i r="2">
      <x v="24"/>
    </i>
    <i r="1">
      <x v="6"/>
      <x v="15"/>
    </i>
    <i r="2">
      <x v="18"/>
    </i>
    <i r="1">
      <x v="7"/>
      <x v="11"/>
    </i>
    <i r="2">
      <x v="16"/>
    </i>
    <i r="2">
      <x v="23"/>
    </i>
    <i r="1">
      <x v="8"/>
      <x v="12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1">
      <x v="9"/>
      <x v="24"/>
    </i>
    <i t="sum">
      <x v="3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Somme de POIDS EN T" fld="30" baseField="14" baseItem="5"/>
  </dataFields>
  <formats count="8">
    <format dxfId="36">
      <pivotArea type="all" dataOnly="0" outline="0" fieldPosition="0"/>
    </format>
    <format dxfId="35">
      <pivotArea outline="0" fieldPosition="0"/>
    </format>
    <format dxfId="34">
      <pivotArea dataOnly="0" labelOnly="1" grandRow="1" outline="0" fieldPosition="0"/>
    </format>
    <format dxfId="33">
      <pivotArea dataOnly="0" labelOnly="1" grandCol="1" outline="0" fieldPosition="0"/>
    </format>
    <format dxfId="32">
      <pivotArea outline="0" fieldPosition="0"/>
    </format>
    <format dxfId="31">
      <pivotArea grandCol="1" outline="0" fieldPosition="0"/>
    </format>
    <format dxfId="30">
      <pivotArea dataOnly="0" labelOnly="1" grandCol="1" outline="0" fieldPosition="0"/>
    </format>
    <format dxfId="29">
      <pivotArea dataOnly="0" labelOnly="1" grandCol="1" outline="0" fieldPosition="0"/>
    </format>
  </formats>
  <pivotTableStyleInfo name="PivotStyleDark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 filterMode="1"/>
  <dimension ref="A1:GH1556"/>
  <sheetViews>
    <sheetView zoomScale="80" zoomScaleNormal="80" workbookViewId="0">
      <pane ySplit="1" topLeftCell="A2" activePane="bottomLeft" state="frozen"/>
      <selection pane="bottomLeft" activeCell="K1564" sqref="K1564"/>
    </sheetView>
  </sheetViews>
  <sheetFormatPr baseColWidth="10" defaultColWidth="8.7109375" defaultRowHeight="15" x14ac:dyDescent="0.25"/>
  <cols>
    <col min="1" max="1" width="9.7109375" style="35" customWidth="1"/>
    <col min="2" max="2" width="19.28515625" style="35" customWidth="1"/>
    <col min="3" max="3" width="16.28515625" style="35" customWidth="1"/>
    <col min="4" max="4" width="18.7109375" style="35" customWidth="1"/>
    <col min="5" max="5" width="11.7109375" style="35" customWidth="1"/>
    <col min="6" max="6" width="10.5703125" style="35" customWidth="1"/>
    <col min="7" max="7" width="12" style="35" customWidth="1"/>
    <col min="8" max="8" width="17.28515625" style="94" customWidth="1"/>
    <col min="9" max="9" width="7.28515625" style="95" customWidth="1"/>
    <col min="10" max="10" width="8.28515625" style="35" customWidth="1"/>
    <col min="11" max="11" width="14.85546875" style="35" customWidth="1"/>
    <col min="12" max="12" width="11.7109375" style="35" customWidth="1"/>
    <col min="13" max="13" width="16.42578125" style="35" customWidth="1"/>
    <col min="14" max="14" width="26.140625" style="35" customWidth="1"/>
    <col min="15" max="15" width="37.5703125" style="35" customWidth="1"/>
    <col min="16" max="16" width="11.7109375" style="35" customWidth="1"/>
    <col min="17" max="17" width="22.28515625" style="35" customWidth="1"/>
    <col min="18" max="18" width="12.28515625" style="35" customWidth="1"/>
    <col min="19" max="19" width="11.28515625" style="35" customWidth="1"/>
    <col min="20" max="20" width="12.28515625" style="35" customWidth="1"/>
    <col min="21" max="21" width="12.5703125" style="35" customWidth="1"/>
    <col min="22" max="23" width="11.5703125" style="35" customWidth="1"/>
    <col min="24" max="24" width="14.28515625" style="35" customWidth="1"/>
    <col min="25" max="25" width="13.5703125" style="35" customWidth="1"/>
    <col min="26" max="29" width="9.28515625" style="35" customWidth="1"/>
    <col min="30" max="30" width="10.28515625" style="35" customWidth="1"/>
    <col min="31" max="31" width="9.7109375" style="35" customWidth="1"/>
    <col min="32" max="32" width="13.7109375" style="35" customWidth="1"/>
    <col min="33" max="33" width="17.7109375" style="35" customWidth="1"/>
    <col min="34" max="35" width="17.28515625" style="35" customWidth="1"/>
    <col min="36" max="38" width="10.7109375" style="35" customWidth="1"/>
    <col min="39" max="42" width="5.5703125" style="35" customWidth="1"/>
    <col min="43" max="43" width="9.28515625" style="35" customWidth="1"/>
    <col min="44" max="44" width="20.7109375" style="35" customWidth="1"/>
    <col min="45" max="45" width="18.5703125" style="35" customWidth="1"/>
    <col min="46" max="47" width="13.5703125" style="35" customWidth="1"/>
    <col min="48" max="48" width="20.7109375" style="35" customWidth="1"/>
    <col min="49" max="49" width="18.5703125" style="35" customWidth="1"/>
    <col min="50" max="51" width="15.7109375" style="35" customWidth="1"/>
    <col min="52" max="52" width="16.7109375" style="35" customWidth="1"/>
    <col min="53" max="54" width="17.7109375" style="35" customWidth="1"/>
    <col min="55" max="55" width="32.28515625" style="35" customWidth="1"/>
    <col min="56" max="56" width="32.7109375" style="35" customWidth="1"/>
    <col min="57" max="57" width="24" style="35" customWidth="1"/>
    <col min="58" max="59" width="11.42578125" style="35" customWidth="1"/>
    <col min="60" max="60" width="26.42578125" style="35" customWidth="1"/>
    <col min="61" max="61" width="15.28515625" style="35" customWidth="1"/>
    <col min="62" max="63" width="18.28515625" style="35" customWidth="1"/>
    <col min="64" max="64" width="17.28515625" style="35" customWidth="1"/>
    <col min="65" max="65" width="17.42578125" style="35" customWidth="1"/>
    <col min="66" max="66" width="8.28515625" style="35" customWidth="1"/>
    <col min="67" max="67" width="18.7109375" style="35" customWidth="1"/>
    <col min="68" max="68" width="18" style="35" customWidth="1"/>
    <col min="69" max="70" width="18.28515625" style="35" customWidth="1"/>
    <col min="71" max="71" width="17.28515625" style="35" customWidth="1"/>
    <col min="72" max="72" width="15.28515625" style="35" customWidth="1"/>
    <col min="73" max="73" width="20.28515625" style="35" customWidth="1"/>
    <col min="74" max="74" width="20.42578125" style="35" customWidth="1"/>
    <col min="75" max="75" width="8.28515625" style="35" customWidth="1"/>
    <col min="76" max="77" width="9.28515625" style="35" customWidth="1"/>
    <col min="78" max="78" width="11.5703125" style="35" customWidth="1"/>
    <col min="79" max="79" width="10.5703125" style="35" customWidth="1"/>
    <col min="80" max="80" width="9.28515625" style="35" customWidth="1"/>
    <col min="81" max="81" width="34.7109375" style="35" customWidth="1"/>
    <col min="82" max="82" width="15.42578125" style="35" customWidth="1"/>
    <col min="83" max="83" width="13.5703125" style="35" customWidth="1"/>
    <col min="84" max="84" width="13.7109375" style="35" customWidth="1"/>
    <col min="85" max="85" width="15.7109375" style="35" customWidth="1"/>
    <col min="86" max="86" width="12.5703125" style="35" customWidth="1"/>
    <col min="87" max="87" width="21.28515625" style="35" customWidth="1"/>
    <col min="88" max="88" width="7.28515625" style="35" customWidth="1"/>
    <col min="89" max="89" width="13.28515625" style="35" customWidth="1"/>
    <col min="90" max="90" width="8.7109375" style="35" customWidth="1"/>
    <col min="91" max="91" width="11.7109375" style="35" customWidth="1"/>
    <col min="92" max="92" width="14.7109375" style="35" customWidth="1"/>
    <col min="93" max="95" width="14" style="35" customWidth="1"/>
    <col min="96" max="96" width="16.7109375" style="35" customWidth="1"/>
    <col min="97" max="97" width="9.7109375" style="35" customWidth="1"/>
    <col min="98" max="100" width="15.28515625" style="35" customWidth="1"/>
    <col min="101" max="101" width="17.7109375" style="35" customWidth="1"/>
    <col min="102" max="102" width="10.7109375" style="35" customWidth="1"/>
    <col min="103" max="103" width="25.7109375" style="35" customWidth="1"/>
    <col min="104" max="105" width="19.7109375" style="35" customWidth="1"/>
    <col min="106" max="106" width="22.42578125" style="35" customWidth="1"/>
    <col min="107" max="107" width="23.5703125" style="35" customWidth="1"/>
    <col min="108" max="111" width="14.7109375" style="35" customWidth="1"/>
    <col min="112" max="112" width="19.5703125" style="35" customWidth="1"/>
    <col min="113" max="113" width="20.7109375" style="35" customWidth="1"/>
    <col min="114" max="114" width="18.7109375" style="35" bestFit="1" customWidth="1"/>
    <col min="115" max="115" width="21.42578125" style="35" bestFit="1" customWidth="1"/>
    <col min="116" max="116" width="23.7109375" style="35" bestFit="1" customWidth="1"/>
    <col min="117" max="117" width="29.7109375" style="35" bestFit="1" customWidth="1"/>
    <col min="118" max="118" width="21" style="35" bestFit="1" customWidth="1"/>
    <col min="119" max="119" width="18.7109375" style="35" bestFit="1" customWidth="1"/>
    <col min="120" max="120" width="21.28515625" style="35" bestFit="1" customWidth="1"/>
    <col min="121" max="121" width="19.28515625" style="35" bestFit="1" customWidth="1"/>
    <col min="122" max="124" width="15.28515625" style="35" bestFit="1" customWidth="1"/>
    <col min="125" max="125" width="17.7109375" style="35" bestFit="1" customWidth="1"/>
    <col min="126" max="126" width="10.7109375" style="35" bestFit="1" customWidth="1"/>
    <col min="127" max="127" width="7.28515625" style="35" bestFit="1" customWidth="1"/>
    <col min="128" max="16384" width="8.7109375" style="35"/>
  </cols>
  <sheetData>
    <row r="1" spans="1:190" ht="13.9" customHeight="1" x14ac:dyDescent="0.2">
      <c r="A1" s="150" t="s">
        <v>44</v>
      </c>
      <c r="B1" s="150" t="s">
        <v>45</v>
      </c>
      <c r="C1" s="150" t="s">
        <v>46</v>
      </c>
      <c r="D1" s="150" t="s">
        <v>47</v>
      </c>
      <c r="E1" s="150" t="s">
        <v>48</v>
      </c>
      <c r="F1" s="150" t="s">
        <v>49</v>
      </c>
      <c r="G1" s="150" t="s">
        <v>50</v>
      </c>
      <c r="H1" s="150" t="s">
        <v>51</v>
      </c>
      <c r="I1" s="150" t="s">
        <v>3368</v>
      </c>
      <c r="J1" s="150" t="s">
        <v>3369</v>
      </c>
      <c r="K1" s="150" t="s">
        <v>3370</v>
      </c>
      <c r="L1" s="150" t="s">
        <v>3371</v>
      </c>
      <c r="M1" s="150" t="s">
        <v>3372</v>
      </c>
      <c r="N1" s="150" t="s">
        <v>52</v>
      </c>
      <c r="O1" s="150" t="s">
        <v>53</v>
      </c>
      <c r="P1" s="150" t="s">
        <v>54</v>
      </c>
      <c r="Q1" s="150" t="s">
        <v>3373</v>
      </c>
      <c r="R1" s="150" t="s">
        <v>3374</v>
      </c>
      <c r="S1" s="150" t="s">
        <v>55</v>
      </c>
      <c r="T1" s="150" t="s">
        <v>56</v>
      </c>
      <c r="U1" s="150" t="s">
        <v>10</v>
      </c>
      <c r="V1" s="150" t="s">
        <v>57</v>
      </c>
      <c r="W1" s="150" t="s">
        <v>58</v>
      </c>
      <c r="X1" s="150" t="s">
        <v>59</v>
      </c>
      <c r="Y1" s="150" t="s">
        <v>60</v>
      </c>
      <c r="Z1" s="150" t="s">
        <v>61</v>
      </c>
      <c r="AA1" s="150" t="s">
        <v>62</v>
      </c>
      <c r="AB1" s="150" t="s">
        <v>3375</v>
      </c>
      <c r="AC1" s="97" t="s">
        <v>16</v>
      </c>
      <c r="AD1" s="97" t="s">
        <v>11</v>
      </c>
      <c r="AE1" s="35" t="s">
        <v>688</v>
      </c>
      <c r="AF1" s="35" t="s">
        <v>2940</v>
      </c>
      <c r="AG1" s="35" t="s">
        <v>3885</v>
      </c>
    </row>
    <row r="2" spans="1:190" customFormat="1" ht="14.65" hidden="1" customHeight="1" x14ac:dyDescent="0.25">
      <c r="A2" s="151">
        <v>168319</v>
      </c>
      <c r="B2" s="152">
        <v>44564</v>
      </c>
      <c r="C2" s="150" t="s">
        <v>242</v>
      </c>
      <c r="D2" s="150" t="s">
        <v>903</v>
      </c>
      <c r="E2" s="152">
        <v>44564</v>
      </c>
      <c r="F2" s="150" t="s">
        <v>768</v>
      </c>
      <c r="G2" s="150" t="s">
        <v>904</v>
      </c>
      <c r="H2" s="150" t="s">
        <v>766</v>
      </c>
      <c r="I2" s="150" t="s">
        <v>3376</v>
      </c>
      <c r="J2" s="150" t="s">
        <v>3376</v>
      </c>
      <c r="K2" s="150" t="s">
        <v>766</v>
      </c>
      <c r="L2" s="150" t="s">
        <v>18</v>
      </c>
      <c r="M2" s="150" t="s">
        <v>18</v>
      </c>
      <c r="N2" s="150" t="s">
        <v>656</v>
      </c>
      <c r="O2" s="150" t="s">
        <v>657</v>
      </c>
      <c r="P2" s="150" t="s">
        <v>767</v>
      </c>
      <c r="Q2" s="150" t="s">
        <v>3377</v>
      </c>
      <c r="R2" s="150" t="s">
        <v>3377</v>
      </c>
      <c r="S2" s="151">
        <v>30900</v>
      </c>
      <c r="T2" s="151">
        <v>17860</v>
      </c>
      <c r="U2" s="151">
        <v>13040</v>
      </c>
      <c r="V2" s="150" t="s">
        <v>78</v>
      </c>
      <c r="W2" s="151">
        <v>2</v>
      </c>
      <c r="X2" s="150" t="s">
        <v>69</v>
      </c>
      <c r="Y2" s="150" t="s">
        <v>70</v>
      </c>
      <c r="Z2" s="150" t="s">
        <v>71</v>
      </c>
      <c r="AA2" s="150" t="s">
        <v>72</v>
      </c>
      <c r="AB2" s="151">
        <v>0</v>
      </c>
      <c r="AC2" s="101">
        <f>_xlfn.ISOWEEKNUM(B2)</f>
        <v>1</v>
      </c>
      <c r="AD2" s="101" t="str">
        <f>TEXT(B2,"mmmm")</f>
        <v>janvier</v>
      </c>
      <c r="AE2" s="96">
        <f>U2/1000</f>
        <v>13.04</v>
      </c>
      <c r="AF2" s="149">
        <f>C2-F2</f>
        <v>2.9166666666666674E-2</v>
      </c>
      <c r="AG2" t="s">
        <v>3562</v>
      </c>
      <c r="AH2" s="96"/>
      <c r="AM2" s="96"/>
      <c r="AN2" s="96"/>
      <c r="AO2" s="96"/>
      <c r="AP2" s="96"/>
      <c r="AR2" s="96"/>
      <c r="AS2" s="96"/>
      <c r="AV2" s="96"/>
      <c r="AW2" s="96"/>
      <c r="AZ2" s="96"/>
      <c r="BA2" s="96"/>
      <c r="BB2" s="96"/>
      <c r="BC2" s="96"/>
      <c r="BD2" s="96"/>
      <c r="BE2" s="96"/>
      <c r="BF2" s="96"/>
      <c r="BH2" s="96"/>
      <c r="BI2" s="96"/>
      <c r="BJ2" s="96"/>
      <c r="BK2" s="96"/>
      <c r="BL2" s="96"/>
      <c r="BM2" s="96"/>
      <c r="BN2" s="96"/>
      <c r="BQ2" s="96"/>
      <c r="BR2" s="96"/>
      <c r="BS2" s="96"/>
      <c r="BU2" s="96"/>
      <c r="BW2" s="96"/>
      <c r="BX2" s="96"/>
      <c r="BY2" s="96"/>
      <c r="BZ2" s="96"/>
      <c r="CA2" s="96"/>
      <c r="CB2" s="96"/>
      <c r="CC2" s="96"/>
      <c r="CD2" s="96"/>
      <c r="CG2" s="96"/>
      <c r="CJ2" s="96"/>
      <c r="CL2" s="96"/>
      <c r="CM2" s="96"/>
      <c r="CN2" s="96"/>
      <c r="CY2" s="96"/>
      <c r="CZ2" s="96"/>
      <c r="DA2" s="96"/>
      <c r="DB2" s="96"/>
      <c r="DC2" s="96"/>
      <c r="DH2" s="96"/>
      <c r="DJ2" s="96"/>
      <c r="DK2" s="96"/>
      <c r="DL2" s="96"/>
      <c r="DM2" s="96"/>
      <c r="DP2" s="96"/>
      <c r="DQ2" s="96"/>
      <c r="DW2" s="96"/>
      <c r="EV2" s="96"/>
      <c r="EW2" s="96"/>
      <c r="FJ2" s="96"/>
      <c r="FK2" s="96"/>
      <c r="FL2" s="96"/>
      <c r="FT2" s="96"/>
      <c r="FU2" s="96"/>
      <c r="FV2" s="96"/>
      <c r="FW2" s="96"/>
      <c r="GE2" s="96"/>
      <c r="GF2" s="96"/>
      <c r="GG2" s="96"/>
      <c r="GH2" s="96"/>
    </row>
    <row r="3" spans="1:190" customFormat="1" ht="14.65" hidden="1" customHeight="1" x14ac:dyDescent="0.25">
      <c r="A3" s="151">
        <v>168324</v>
      </c>
      <c r="B3" s="152">
        <v>44564</v>
      </c>
      <c r="C3" s="150" t="s">
        <v>246</v>
      </c>
      <c r="D3" s="150" t="s">
        <v>905</v>
      </c>
      <c r="E3" s="152">
        <v>44564</v>
      </c>
      <c r="F3" s="150" t="s">
        <v>489</v>
      </c>
      <c r="G3" s="150" t="s">
        <v>906</v>
      </c>
      <c r="H3" s="150" t="s">
        <v>580</v>
      </c>
      <c r="I3" s="150" t="s">
        <v>3378</v>
      </c>
      <c r="J3" s="150" t="s">
        <v>3378</v>
      </c>
      <c r="K3" s="150" t="s">
        <v>580</v>
      </c>
      <c r="L3" s="150" t="s">
        <v>18</v>
      </c>
      <c r="M3" s="150" t="s">
        <v>18</v>
      </c>
      <c r="N3" s="150" t="s">
        <v>581</v>
      </c>
      <c r="O3" s="150" t="s">
        <v>582</v>
      </c>
      <c r="P3" s="150" t="s">
        <v>583</v>
      </c>
      <c r="Q3" s="150" t="s">
        <v>3377</v>
      </c>
      <c r="R3" s="150" t="s">
        <v>3377</v>
      </c>
      <c r="S3" s="151">
        <v>30060</v>
      </c>
      <c r="T3" s="151">
        <v>22240</v>
      </c>
      <c r="U3" s="151">
        <v>7820</v>
      </c>
      <c r="V3" s="150" t="s">
        <v>78</v>
      </c>
      <c r="W3" s="151">
        <v>2</v>
      </c>
      <c r="X3" s="150" t="s">
        <v>69</v>
      </c>
      <c r="Y3" s="150" t="s">
        <v>70</v>
      </c>
      <c r="Z3" s="150" t="s">
        <v>71</v>
      </c>
      <c r="AA3" s="150" t="s">
        <v>72</v>
      </c>
      <c r="AB3" s="151">
        <v>0</v>
      </c>
      <c r="AC3" s="101">
        <f t="shared" ref="AC3:AC66" si="0">_xlfn.ISOWEEKNUM(B3)</f>
        <v>1</v>
      </c>
      <c r="AD3" s="101" t="str">
        <f t="shared" ref="AD3:AD66" si="1">TEXT(B3,"mmmm")</f>
        <v>janvier</v>
      </c>
      <c r="AE3" s="96">
        <f t="shared" ref="AE3:AE66" si="2">U3/1000</f>
        <v>7.82</v>
      </c>
      <c r="AF3" s="149">
        <f t="shared" ref="AF3:AF66" si="3">C3-F3</f>
        <v>3.0555555555555558E-2</v>
      </c>
      <c r="AG3" t="s">
        <v>3562</v>
      </c>
      <c r="AH3" s="96"/>
      <c r="AM3" s="96"/>
      <c r="AN3" s="96"/>
      <c r="AO3" s="96"/>
      <c r="AP3" s="96"/>
      <c r="AR3" s="96"/>
      <c r="AS3" s="96"/>
      <c r="AV3" s="96"/>
      <c r="AW3" s="96"/>
      <c r="AZ3" s="96"/>
      <c r="BA3" s="96"/>
      <c r="BB3" s="96"/>
      <c r="BC3" s="96"/>
      <c r="BD3" s="96"/>
      <c r="BH3" s="96"/>
      <c r="BI3" s="96"/>
      <c r="BJ3" s="96"/>
      <c r="BK3" s="96"/>
      <c r="BL3" s="96"/>
      <c r="BM3" s="96"/>
      <c r="BN3" s="96"/>
      <c r="BQ3" s="96"/>
      <c r="BR3" s="96"/>
      <c r="BS3" s="96"/>
      <c r="BU3" s="96"/>
      <c r="BW3" s="96"/>
      <c r="BX3" s="96"/>
      <c r="BY3" s="96"/>
      <c r="BZ3" s="96"/>
      <c r="CA3" s="96"/>
      <c r="CB3" s="96"/>
      <c r="CC3" s="96"/>
      <c r="CD3" s="96"/>
      <c r="CE3" s="96"/>
      <c r="CG3" s="96"/>
      <c r="CJ3" s="96"/>
      <c r="CL3" s="96"/>
      <c r="CM3" s="96"/>
      <c r="CN3" s="96"/>
      <c r="CY3" s="96"/>
      <c r="CZ3" s="96"/>
      <c r="DB3" s="96"/>
      <c r="DC3" s="96"/>
      <c r="DH3" s="96"/>
      <c r="DJ3" s="96"/>
      <c r="DK3" s="96"/>
      <c r="DL3" s="96"/>
      <c r="DM3" s="96"/>
      <c r="DP3" s="96"/>
      <c r="DQ3" s="96"/>
      <c r="DW3" s="96"/>
      <c r="EV3" s="96"/>
      <c r="EW3" s="96"/>
      <c r="FJ3" s="96"/>
      <c r="FK3" s="96"/>
      <c r="FL3" s="96"/>
      <c r="FT3" s="96"/>
      <c r="FU3" s="96"/>
      <c r="FV3" s="96"/>
      <c r="FW3" s="96"/>
      <c r="GE3" s="96"/>
      <c r="GF3" s="96"/>
      <c r="GG3" s="96"/>
      <c r="GH3" s="96"/>
    </row>
    <row r="4" spans="1:190" customFormat="1" ht="14.65" hidden="1" customHeight="1" x14ac:dyDescent="0.25">
      <c r="A4" s="151">
        <v>168327</v>
      </c>
      <c r="B4" s="152">
        <v>44564</v>
      </c>
      <c r="C4" s="150" t="s">
        <v>339</v>
      </c>
      <c r="D4" s="150" t="s">
        <v>907</v>
      </c>
      <c r="E4" s="152">
        <v>44564</v>
      </c>
      <c r="F4" s="150" t="s">
        <v>603</v>
      </c>
      <c r="G4" s="150" t="s">
        <v>908</v>
      </c>
      <c r="H4" s="150" t="s">
        <v>313</v>
      </c>
      <c r="I4" s="150" t="s">
        <v>3379</v>
      </c>
      <c r="J4" s="150" t="s">
        <v>3380</v>
      </c>
      <c r="K4" s="150" t="s">
        <v>3381</v>
      </c>
      <c r="L4" s="150" t="s">
        <v>18</v>
      </c>
      <c r="M4" s="150" t="s">
        <v>18</v>
      </c>
      <c r="N4" s="150" t="s">
        <v>19</v>
      </c>
      <c r="O4" s="150" t="s">
        <v>314</v>
      </c>
      <c r="P4" s="150" t="s">
        <v>315</v>
      </c>
      <c r="Q4" s="150" t="s">
        <v>3377</v>
      </c>
      <c r="R4" s="150" t="s">
        <v>3377</v>
      </c>
      <c r="S4" s="151">
        <v>19140</v>
      </c>
      <c r="T4" s="151">
        <v>18420</v>
      </c>
      <c r="U4" s="151">
        <v>720</v>
      </c>
      <c r="V4" s="150" t="s">
        <v>78</v>
      </c>
      <c r="W4" s="151">
        <v>2</v>
      </c>
      <c r="X4" s="150" t="s">
        <v>69</v>
      </c>
      <c r="Y4" s="150" t="s">
        <v>70</v>
      </c>
      <c r="Z4" s="150" t="s">
        <v>71</v>
      </c>
      <c r="AA4" s="150" t="s">
        <v>72</v>
      </c>
      <c r="AB4" s="151">
        <v>73522</v>
      </c>
      <c r="AC4" s="101">
        <f t="shared" si="0"/>
        <v>1</v>
      </c>
      <c r="AD4" s="101" t="str">
        <f t="shared" si="1"/>
        <v>janvier</v>
      </c>
      <c r="AE4" s="96">
        <f t="shared" si="2"/>
        <v>0.72</v>
      </c>
      <c r="AF4" s="149">
        <f t="shared" si="3"/>
        <v>2.5000000000000022E-2</v>
      </c>
      <c r="AG4" t="s">
        <v>3886</v>
      </c>
      <c r="AH4" s="96"/>
      <c r="AM4" s="96"/>
      <c r="AN4" s="96"/>
      <c r="AO4" s="96"/>
      <c r="AP4" s="96"/>
      <c r="AR4" s="96"/>
      <c r="AS4" s="96"/>
      <c r="AV4" s="96"/>
      <c r="AW4" s="96"/>
      <c r="AZ4" s="96"/>
      <c r="BA4" s="96"/>
      <c r="BB4" s="96"/>
      <c r="BC4" s="96"/>
      <c r="BD4" s="96"/>
      <c r="BE4" s="96"/>
      <c r="BF4" s="96"/>
      <c r="BH4" s="96"/>
      <c r="BI4" s="96"/>
      <c r="BJ4" s="96"/>
      <c r="BK4" s="96"/>
      <c r="BL4" s="96"/>
      <c r="BM4" s="96"/>
      <c r="BN4" s="96"/>
      <c r="BQ4" s="96"/>
      <c r="BR4" s="96"/>
      <c r="BS4" s="96"/>
      <c r="BU4" s="96"/>
      <c r="BW4" s="96"/>
      <c r="BX4" s="96"/>
      <c r="BY4" s="96"/>
      <c r="BZ4" s="96"/>
      <c r="CA4" s="96"/>
      <c r="CB4" s="96"/>
      <c r="CC4" s="96"/>
      <c r="CD4" s="96"/>
      <c r="CG4" s="96"/>
      <c r="CJ4" s="96"/>
      <c r="CL4" s="96"/>
      <c r="CM4" s="96"/>
      <c r="CN4" s="96"/>
      <c r="CY4" s="96"/>
      <c r="CZ4" s="96"/>
      <c r="DA4" s="96"/>
      <c r="DB4" s="96"/>
      <c r="DC4" s="96"/>
      <c r="DH4" s="96"/>
      <c r="DJ4" s="96"/>
      <c r="DK4" s="96"/>
      <c r="DL4" s="96"/>
      <c r="DM4" s="96"/>
      <c r="DP4" s="96"/>
      <c r="DQ4" s="96"/>
      <c r="DW4" s="96"/>
      <c r="EV4" s="96"/>
      <c r="EW4" s="96"/>
      <c r="FJ4" s="96"/>
      <c r="FK4" s="96"/>
      <c r="FL4" s="96"/>
      <c r="FT4" s="96"/>
      <c r="FU4" s="96"/>
      <c r="FV4" s="96"/>
      <c r="FW4" s="96"/>
      <c r="GE4" s="96"/>
      <c r="GF4" s="96"/>
      <c r="GG4" s="96"/>
      <c r="GH4" s="96"/>
    </row>
    <row r="5" spans="1:190" customFormat="1" ht="14.65" hidden="1" customHeight="1" x14ac:dyDescent="0.25">
      <c r="A5" s="151">
        <v>168338</v>
      </c>
      <c r="B5" s="152">
        <v>44564</v>
      </c>
      <c r="C5" s="150" t="s">
        <v>108</v>
      </c>
      <c r="D5" s="150" t="s">
        <v>909</v>
      </c>
      <c r="E5" s="152">
        <v>44564</v>
      </c>
      <c r="F5" s="150" t="s">
        <v>79</v>
      </c>
      <c r="G5" s="150" t="s">
        <v>910</v>
      </c>
      <c r="H5" s="150" t="s">
        <v>690</v>
      </c>
      <c r="I5" s="150" t="s">
        <v>3379</v>
      </c>
      <c r="J5" s="150" t="s">
        <v>3382</v>
      </c>
      <c r="K5" s="150" t="s">
        <v>3383</v>
      </c>
      <c r="L5" s="150" t="s">
        <v>18</v>
      </c>
      <c r="M5" s="150" t="s">
        <v>18</v>
      </c>
      <c r="N5" s="150" t="s">
        <v>19</v>
      </c>
      <c r="O5" s="150" t="s">
        <v>335</v>
      </c>
      <c r="P5" s="150" t="s">
        <v>691</v>
      </c>
      <c r="Q5" s="150" t="s">
        <v>3377</v>
      </c>
      <c r="R5" s="150" t="s">
        <v>3377</v>
      </c>
      <c r="S5" s="151">
        <v>14660</v>
      </c>
      <c r="T5" s="151">
        <v>12900</v>
      </c>
      <c r="U5" s="151">
        <v>1760</v>
      </c>
      <c r="V5" s="150" t="s">
        <v>78</v>
      </c>
      <c r="W5" s="151">
        <v>2</v>
      </c>
      <c r="X5" s="150" t="s">
        <v>69</v>
      </c>
      <c r="Y5" s="150" t="s">
        <v>70</v>
      </c>
      <c r="Z5" s="150" t="s">
        <v>71</v>
      </c>
      <c r="AA5" s="150" t="s">
        <v>72</v>
      </c>
      <c r="AB5" s="151">
        <v>64488</v>
      </c>
      <c r="AC5" s="101">
        <f t="shared" si="0"/>
        <v>1</v>
      </c>
      <c r="AD5" s="101" t="str">
        <f t="shared" si="1"/>
        <v>janvier</v>
      </c>
      <c r="AE5" s="96">
        <f t="shared" si="2"/>
        <v>1.76</v>
      </c>
      <c r="AF5" s="149">
        <f t="shared" si="3"/>
        <v>5.5555555555555913E-3</v>
      </c>
      <c r="AG5" t="s">
        <v>3886</v>
      </c>
      <c r="AH5" s="96"/>
      <c r="AM5" s="96"/>
      <c r="AN5" s="96"/>
      <c r="AO5" s="96"/>
      <c r="AP5" s="96"/>
      <c r="AR5" s="96"/>
      <c r="AS5" s="96"/>
      <c r="AV5" s="96"/>
      <c r="AW5" s="96"/>
      <c r="AZ5" s="96"/>
      <c r="BA5" s="96"/>
      <c r="BB5" s="96"/>
      <c r="BC5" s="96"/>
      <c r="BD5" s="96"/>
      <c r="BE5" s="96"/>
      <c r="BF5" s="96"/>
      <c r="BH5" s="96"/>
      <c r="BI5" s="96"/>
      <c r="BJ5" s="96"/>
      <c r="BK5" s="96"/>
      <c r="BL5" s="96"/>
      <c r="BM5" s="96"/>
      <c r="BN5" s="96"/>
      <c r="BQ5" s="96"/>
      <c r="BR5" s="96"/>
      <c r="BS5" s="96"/>
      <c r="BU5" s="96"/>
      <c r="BW5" s="96"/>
      <c r="BX5" s="96"/>
      <c r="BY5" s="96"/>
      <c r="BZ5" s="96"/>
      <c r="CA5" s="96"/>
      <c r="CB5" s="96"/>
      <c r="CC5" s="96"/>
      <c r="CD5" s="96"/>
      <c r="CG5" s="96"/>
      <c r="CJ5" s="96"/>
      <c r="CL5" s="96"/>
      <c r="CM5" s="96"/>
      <c r="CN5" s="96"/>
      <c r="CY5" s="96"/>
      <c r="CZ5" s="96"/>
      <c r="DA5" s="96"/>
      <c r="DB5" s="96"/>
      <c r="DC5" s="96"/>
      <c r="DH5" s="96"/>
      <c r="DJ5" s="96"/>
      <c r="DK5" s="96"/>
      <c r="DL5" s="96"/>
      <c r="DM5" s="96"/>
      <c r="DP5" s="96"/>
      <c r="DQ5" s="96"/>
      <c r="DW5" s="96"/>
      <c r="EV5" s="96"/>
      <c r="EW5" s="96"/>
      <c r="FJ5" s="96"/>
      <c r="FK5" s="96"/>
      <c r="FL5" s="96"/>
      <c r="FT5" s="96"/>
      <c r="FU5" s="96"/>
      <c r="FV5" s="96"/>
      <c r="FW5" s="96"/>
      <c r="GE5" s="96"/>
      <c r="GF5" s="96"/>
      <c r="GG5" s="96"/>
      <c r="GH5" s="96"/>
    </row>
    <row r="6" spans="1:190" customFormat="1" ht="14.65" hidden="1" customHeight="1" x14ac:dyDescent="0.25">
      <c r="A6" s="151">
        <v>168339</v>
      </c>
      <c r="B6" s="152">
        <v>44564</v>
      </c>
      <c r="C6" s="150" t="s">
        <v>124</v>
      </c>
      <c r="D6" s="150" t="s">
        <v>911</v>
      </c>
      <c r="E6" s="152">
        <v>44564</v>
      </c>
      <c r="F6" s="150" t="s">
        <v>659</v>
      </c>
      <c r="G6" s="150" t="s">
        <v>912</v>
      </c>
      <c r="H6" s="150" t="s">
        <v>913</v>
      </c>
      <c r="I6" s="150" t="s">
        <v>3379</v>
      </c>
      <c r="J6" s="150" t="s">
        <v>3384</v>
      </c>
      <c r="K6" s="150" t="s">
        <v>913</v>
      </c>
      <c r="L6" s="150" t="s">
        <v>3385</v>
      </c>
      <c r="M6" s="150" t="s">
        <v>18</v>
      </c>
      <c r="N6" s="150" t="s">
        <v>19</v>
      </c>
      <c r="O6" s="150" t="s">
        <v>261</v>
      </c>
      <c r="P6" s="150" t="s">
        <v>914</v>
      </c>
      <c r="Q6" s="150" t="s">
        <v>3386</v>
      </c>
      <c r="R6" s="150" t="s">
        <v>3377</v>
      </c>
      <c r="S6" s="151">
        <v>36980</v>
      </c>
      <c r="T6" s="151">
        <v>23460</v>
      </c>
      <c r="U6" s="151">
        <v>13520</v>
      </c>
      <c r="V6" s="150" t="s">
        <v>78</v>
      </c>
      <c r="W6" s="151">
        <v>2</v>
      </c>
      <c r="X6" s="150" t="s">
        <v>69</v>
      </c>
      <c r="Y6" s="150" t="s">
        <v>70</v>
      </c>
      <c r="Z6" s="150" t="s">
        <v>71</v>
      </c>
      <c r="AA6" s="150" t="s">
        <v>72</v>
      </c>
      <c r="AB6" s="151">
        <v>0</v>
      </c>
      <c r="AC6" s="101">
        <f t="shared" si="0"/>
        <v>1</v>
      </c>
      <c r="AD6" s="101" t="str">
        <f t="shared" si="1"/>
        <v>janvier</v>
      </c>
      <c r="AE6" s="96">
        <f t="shared" si="2"/>
        <v>13.52</v>
      </c>
      <c r="AF6" s="149">
        <f t="shared" si="3"/>
        <v>0.12361111111111112</v>
      </c>
      <c r="AG6" t="s">
        <v>3888</v>
      </c>
      <c r="AH6" s="96"/>
      <c r="AM6" s="96"/>
      <c r="AN6" s="96"/>
      <c r="AO6" s="96"/>
      <c r="AP6" s="96"/>
      <c r="AR6" s="96"/>
      <c r="AS6" s="96"/>
      <c r="AV6" s="96"/>
      <c r="AW6" s="96"/>
      <c r="AZ6" s="96"/>
      <c r="BA6" s="96"/>
      <c r="BB6" s="96"/>
      <c r="BC6" s="96"/>
      <c r="BD6" s="96"/>
      <c r="BE6" s="96"/>
      <c r="BF6" s="96"/>
      <c r="BH6" s="96"/>
      <c r="BI6" s="96"/>
      <c r="BJ6" s="96"/>
      <c r="BK6" s="96"/>
      <c r="BL6" s="96"/>
      <c r="BM6" s="96"/>
      <c r="BN6" s="96"/>
      <c r="BQ6" s="96"/>
      <c r="BR6" s="96"/>
      <c r="BS6" s="96"/>
      <c r="BU6" s="96"/>
      <c r="BW6" s="96"/>
      <c r="BX6" s="96"/>
      <c r="BY6" s="96"/>
      <c r="BZ6" s="96"/>
      <c r="CA6" s="96"/>
      <c r="CB6" s="96"/>
      <c r="CC6" s="96"/>
      <c r="CD6" s="96"/>
      <c r="CG6" s="96"/>
      <c r="CJ6" s="96"/>
      <c r="CL6" s="96"/>
      <c r="CM6" s="96"/>
      <c r="CN6" s="96"/>
      <c r="CY6" s="96"/>
      <c r="CZ6" s="96"/>
      <c r="DA6" s="96"/>
      <c r="DB6" s="96"/>
      <c r="DC6" s="96"/>
      <c r="DH6" s="96"/>
      <c r="DJ6" s="96"/>
      <c r="DK6" s="96"/>
      <c r="DL6" s="96"/>
      <c r="DM6" s="96"/>
      <c r="DP6" s="96"/>
      <c r="DQ6" s="96"/>
      <c r="DW6" s="96"/>
      <c r="EV6" s="96"/>
      <c r="EW6" s="96"/>
      <c r="FJ6" s="96"/>
      <c r="FK6" s="96"/>
      <c r="FL6" s="96"/>
      <c r="FT6" s="96"/>
      <c r="FU6" s="96"/>
      <c r="FV6" s="96"/>
      <c r="FW6" s="96"/>
      <c r="GE6" s="96"/>
      <c r="GF6" s="96"/>
      <c r="GG6" s="96"/>
      <c r="GH6" s="96"/>
    </row>
    <row r="7" spans="1:190" customFormat="1" ht="14.65" hidden="1" customHeight="1" x14ac:dyDescent="0.25">
      <c r="A7" s="151">
        <v>168342</v>
      </c>
      <c r="B7" s="152">
        <v>44564</v>
      </c>
      <c r="C7" s="150" t="s">
        <v>251</v>
      </c>
      <c r="D7" s="150" t="s">
        <v>915</v>
      </c>
      <c r="E7" s="152">
        <v>44564</v>
      </c>
      <c r="F7" s="150" t="s">
        <v>380</v>
      </c>
      <c r="G7" s="150" t="s">
        <v>916</v>
      </c>
      <c r="H7" s="150" t="s">
        <v>90</v>
      </c>
      <c r="I7" s="150" t="s">
        <v>3387</v>
      </c>
      <c r="J7" s="150" t="s">
        <v>3388</v>
      </c>
      <c r="K7" s="150" t="s">
        <v>90</v>
      </c>
      <c r="L7" s="150" t="s">
        <v>18</v>
      </c>
      <c r="M7" s="150" t="s">
        <v>18</v>
      </c>
      <c r="N7" s="150" t="s">
        <v>65</v>
      </c>
      <c r="O7" s="150" t="s">
        <v>185</v>
      </c>
      <c r="P7" s="150" t="s">
        <v>91</v>
      </c>
      <c r="Q7" s="150" t="s">
        <v>3377</v>
      </c>
      <c r="R7" s="150" t="s">
        <v>3377</v>
      </c>
      <c r="S7" s="151">
        <v>19260</v>
      </c>
      <c r="T7" s="151">
        <v>17480</v>
      </c>
      <c r="U7" s="151">
        <v>1780</v>
      </c>
      <c r="V7" s="150" t="s">
        <v>78</v>
      </c>
      <c r="W7" s="151">
        <v>2</v>
      </c>
      <c r="X7" s="150" t="s">
        <v>69</v>
      </c>
      <c r="Y7" s="150" t="s">
        <v>70</v>
      </c>
      <c r="Z7" s="150" t="s">
        <v>71</v>
      </c>
      <c r="AA7" s="150" t="s">
        <v>72</v>
      </c>
      <c r="AB7" s="151">
        <v>0</v>
      </c>
      <c r="AC7" s="101">
        <f t="shared" si="0"/>
        <v>1</v>
      </c>
      <c r="AD7" s="101" t="str">
        <f t="shared" si="1"/>
        <v>janvier</v>
      </c>
      <c r="AE7" s="96">
        <f t="shared" si="2"/>
        <v>1.78</v>
      </c>
      <c r="AF7" s="149">
        <f t="shared" si="3"/>
        <v>1.5277777777777779E-2</v>
      </c>
      <c r="AG7" t="s">
        <v>3887</v>
      </c>
      <c r="AH7" s="96"/>
      <c r="AM7" s="96"/>
      <c r="AN7" s="96"/>
      <c r="AO7" s="96"/>
      <c r="AP7" s="96"/>
      <c r="AR7" s="96"/>
      <c r="AS7" s="96"/>
      <c r="AV7" s="96"/>
      <c r="AW7" s="96"/>
      <c r="AZ7" s="96"/>
      <c r="BA7" s="96"/>
      <c r="BB7" s="96"/>
      <c r="BC7" s="96"/>
      <c r="BD7" s="96"/>
      <c r="BE7" s="96"/>
      <c r="BF7" s="96"/>
      <c r="BH7" s="96"/>
      <c r="BI7" s="96"/>
      <c r="BJ7" s="96"/>
      <c r="BK7" s="96"/>
      <c r="BL7" s="96"/>
      <c r="BM7" s="96"/>
      <c r="BN7" s="96"/>
      <c r="BQ7" s="96"/>
      <c r="BR7" s="96"/>
      <c r="BS7" s="96"/>
      <c r="BU7" s="96"/>
      <c r="BW7" s="96"/>
      <c r="BX7" s="96"/>
      <c r="BY7" s="96"/>
      <c r="BZ7" s="96"/>
      <c r="CA7" s="96"/>
      <c r="CB7" s="96"/>
      <c r="CC7" s="96"/>
      <c r="CD7" s="96"/>
      <c r="CG7" s="96"/>
      <c r="CJ7" s="96"/>
      <c r="CL7" s="96"/>
      <c r="CM7" s="96"/>
      <c r="CN7" s="96"/>
      <c r="CY7" s="96"/>
      <c r="CZ7" s="96"/>
      <c r="DA7" s="96"/>
      <c r="DB7" s="96"/>
      <c r="DC7" s="96"/>
      <c r="DH7" s="96"/>
      <c r="DJ7" s="96"/>
      <c r="DK7" s="96"/>
      <c r="DL7" s="96"/>
      <c r="DM7" s="96"/>
      <c r="DP7" s="96"/>
      <c r="DQ7" s="96"/>
      <c r="DW7" s="96"/>
      <c r="EK7" s="96"/>
      <c r="EL7" s="96"/>
      <c r="EV7" s="96"/>
      <c r="EW7" s="96"/>
      <c r="FJ7" s="96"/>
      <c r="FK7" s="96"/>
      <c r="FL7" s="96"/>
      <c r="FT7" s="96"/>
      <c r="FU7" s="96"/>
      <c r="FV7" s="96"/>
      <c r="FW7" s="96"/>
      <c r="GE7" s="96"/>
      <c r="GF7" s="96"/>
      <c r="GG7" s="96"/>
      <c r="GH7" s="96"/>
    </row>
    <row r="8" spans="1:190" customFormat="1" ht="14.65" hidden="1" customHeight="1" x14ac:dyDescent="0.25">
      <c r="A8" s="151">
        <v>168351</v>
      </c>
      <c r="B8" s="152">
        <v>44564</v>
      </c>
      <c r="C8" s="150" t="s">
        <v>204</v>
      </c>
      <c r="D8" s="150" t="s">
        <v>917</v>
      </c>
      <c r="E8" s="152">
        <v>44564</v>
      </c>
      <c r="F8" s="150" t="s">
        <v>226</v>
      </c>
      <c r="G8" s="150" t="s">
        <v>918</v>
      </c>
      <c r="H8" s="150" t="s">
        <v>655</v>
      </c>
      <c r="I8" s="150" t="s">
        <v>3389</v>
      </c>
      <c r="J8" s="150" t="s">
        <v>3389</v>
      </c>
      <c r="K8" s="150" t="s">
        <v>655</v>
      </c>
      <c r="L8" s="150" t="s">
        <v>18</v>
      </c>
      <c r="M8" s="150" t="s">
        <v>3385</v>
      </c>
      <c r="N8" s="150" t="s">
        <v>919</v>
      </c>
      <c r="O8" s="150" t="s">
        <v>920</v>
      </c>
      <c r="P8" s="150" t="s">
        <v>658</v>
      </c>
      <c r="Q8" s="150" t="s">
        <v>3377</v>
      </c>
      <c r="R8" s="150" t="s">
        <v>3390</v>
      </c>
      <c r="S8" s="151">
        <v>26140</v>
      </c>
      <c r="T8" s="151">
        <v>18400</v>
      </c>
      <c r="U8" s="151">
        <v>7740</v>
      </c>
      <c r="V8" s="150" t="s">
        <v>78</v>
      </c>
      <c r="W8" s="151">
        <v>2</v>
      </c>
      <c r="X8" s="150" t="s">
        <v>69</v>
      </c>
      <c r="Y8" s="150" t="s">
        <v>70</v>
      </c>
      <c r="Z8" s="150" t="s">
        <v>71</v>
      </c>
      <c r="AA8" s="150" t="s">
        <v>72</v>
      </c>
      <c r="AB8" s="151">
        <v>0</v>
      </c>
      <c r="AC8" s="101">
        <f t="shared" si="0"/>
        <v>1</v>
      </c>
      <c r="AD8" s="101" t="str">
        <f t="shared" si="1"/>
        <v>janvier</v>
      </c>
      <c r="AE8" s="96">
        <f t="shared" si="2"/>
        <v>7.74</v>
      </c>
      <c r="AF8" s="149">
        <f t="shared" si="3"/>
        <v>2.4999999999999967E-2</v>
      </c>
      <c r="AG8" t="s">
        <v>3562</v>
      </c>
      <c r="AH8" s="96"/>
      <c r="AM8" s="96"/>
      <c r="AN8" s="96"/>
      <c r="AO8" s="96"/>
      <c r="AP8" s="96"/>
      <c r="AR8" s="96"/>
      <c r="AS8" s="96"/>
      <c r="AV8" s="96"/>
      <c r="AW8" s="96"/>
      <c r="AZ8" s="96"/>
      <c r="BA8" s="96"/>
      <c r="BB8" s="96"/>
      <c r="BC8" s="96"/>
      <c r="BD8" s="96"/>
      <c r="BE8" s="96"/>
      <c r="BF8" s="96"/>
      <c r="BH8" s="96"/>
      <c r="BI8" s="96"/>
      <c r="BJ8" s="96"/>
      <c r="BK8" s="96"/>
      <c r="BL8" s="96"/>
      <c r="BM8" s="96"/>
      <c r="BN8" s="96"/>
      <c r="BQ8" s="96"/>
      <c r="BR8" s="96"/>
      <c r="BS8" s="96"/>
      <c r="BU8" s="96"/>
      <c r="BW8" s="96"/>
      <c r="BX8" s="96"/>
      <c r="BY8" s="96"/>
      <c r="BZ8" s="96"/>
      <c r="CA8" s="96"/>
      <c r="CB8" s="96"/>
      <c r="CC8" s="96"/>
      <c r="CD8" s="96"/>
      <c r="CG8" s="96"/>
      <c r="CJ8" s="96"/>
      <c r="CL8" s="96"/>
      <c r="CM8" s="96"/>
      <c r="CN8" s="96"/>
      <c r="CY8" s="96"/>
      <c r="CZ8" s="96"/>
      <c r="DA8" s="96"/>
      <c r="DB8" s="96"/>
      <c r="DC8" s="96"/>
      <c r="DH8" s="96"/>
      <c r="DJ8" s="96"/>
      <c r="DK8" s="96"/>
      <c r="DL8" s="96"/>
      <c r="DM8" s="96"/>
      <c r="DP8" s="96"/>
      <c r="DQ8" s="96"/>
      <c r="DW8" s="96"/>
      <c r="EV8" s="96"/>
      <c r="EW8" s="96"/>
      <c r="FJ8" s="96"/>
      <c r="FK8" s="96"/>
      <c r="FL8" s="96"/>
      <c r="FT8" s="96"/>
      <c r="FU8" s="96"/>
      <c r="FV8" s="96"/>
      <c r="FW8" s="96"/>
      <c r="GE8" s="96"/>
      <c r="GF8" s="96"/>
      <c r="GG8" s="96"/>
      <c r="GH8" s="96"/>
    </row>
    <row r="9" spans="1:190" customFormat="1" ht="14.65" hidden="1" customHeight="1" x14ac:dyDescent="0.25">
      <c r="A9" s="151">
        <v>168362</v>
      </c>
      <c r="B9" s="152">
        <v>44564</v>
      </c>
      <c r="C9" s="150" t="s">
        <v>544</v>
      </c>
      <c r="D9" s="150" t="s">
        <v>921</v>
      </c>
      <c r="E9" s="152">
        <v>44564</v>
      </c>
      <c r="F9" s="150" t="s">
        <v>205</v>
      </c>
      <c r="G9" s="150" t="s">
        <v>922</v>
      </c>
      <c r="H9" s="150" t="s">
        <v>480</v>
      </c>
      <c r="I9" s="150" t="s">
        <v>3379</v>
      </c>
      <c r="J9" s="150" t="s">
        <v>3380</v>
      </c>
      <c r="K9" s="150" t="s">
        <v>923</v>
      </c>
      <c r="L9" s="150" t="s">
        <v>18</v>
      </c>
      <c r="M9" s="150" t="s">
        <v>18</v>
      </c>
      <c r="N9" s="150" t="s">
        <v>19</v>
      </c>
      <c r="O9" s="150" t="s">
        <v>314</v>
      </c>
      <c r="P9" s="150" t="s">
        <v>481</v>
      </c>
      <c r="Q9" s="150" t="s">
        <v>3377</v>
      </c>
      <c r="R9" s="150" t="s">
        <v>3377</v>
      </c>
      <c r="S9" s="151">
        <v>20700</v>
      </c>
      <c r="T9" s="151">
        <v>18680</v>
      </c>
      <c r="U9" s="151">
        <v>2020</v>
      </c>
      <c r="V9" s="150" t="s">
        <v>78</v>
      </c>
      <c r="W9" s="151">
        <v>2</v>
      </c>
      <c r="X9" s="150" t="s">
        <v>69</v>
      </c>
      <c r="Y9" s="150" t="s">
        <v>70</v>
      </c>
      <c r="Z9" s="150" t="s">
        <v>71</v>
      </c>
      <c r="AA9" s="150" t="s">
        <v>72</v>
      </c>
      <c r="AB9" s="151">
        <v>83638</v>
      </c>
      <c r="AC9" s="101">
        <f t="shared" si="0"/>
        <v>1</v>
      </c>
      <c r="AD9" s="101" t="str">
        <f t="shared" si="1"/>
        <v>janvier</v>
      </c>
      <c r="AE9" s="96">
        <f t="shared" si="2"/>
        <v>2.02</v>
      </c>
      <c r="AF9" s="149">
        <f t="shared" si="3"/>
        <v>3.7499999999999978E-2</v>
      </c>
      <c r="AG9" t="s">
        <v>3886</v>
      </c>
      <c r="AH9" s="96"/>
      <c r="AM9" s="96"/>
      <c r="AN9" s="96"/>
      <c r="AO9" s="96"/>
      <c r="AP9" s="96"/>
      <c r="AR9" s="96"/>
      <c r="AS9" s="96"/>
      <c r="AV9" s="96"/>
      <c r="AW9" s="96"/>
      <c r="AZ9" s="96"/>
      <c r="BA9" s="96"/>
      <c r="BB9" s="96"/>
      <c r="BC9" s="96"/>
      <c r="BD9" s="96"/>
      <c r="BE9" s="96"/>
      <c r="BF9" s="96"/>
      <c r="BH9" s="96"/>
      <c r="BI9" s="96"/>
      <c r="BJ9" s="96"/>
      <c r="BK9" s="96"/>
      <c r="BL9" s="96"/>
      <c r="BM9" s="96"/>
      <c r="BN9" s="96"/>
      <c r="BQ9" s="96"/>
      <c r="BR9" s="96"/>
      <c r="BS9" s="96"/>
      <c r="BU9" s="96"/>
      <c r="BW9" s="96"/>
      <c r="BX9" s="96"/>
      <c r="BY9" s="96"/>
      <c r="BZ9" s="96"/>
      <c r="CA9" s="96"/>
      <c r="CB9" s="96"/>
      <c r="CC9" s="96"/>
      <c r="CD9" s="96"/>
      <c r="CG9" s="96"/>
      <c r="CJ9" s="96"/>
      <c r="CL9" s="96"/>
      <c r="CM9" s="96"/>
      <c r="CN9" s="96"/>
      <c r="CY9" s="96"/>
      <c r="CZ9" s="96"/>
      <c r="DA9" s="96"/>
      <c r="DB9" s="96"/>
      <c r="DC9" s="96"/>
      <c r="DH9" s="96"/>
      <c r="DJ9" s="96"/>
      <c r="DK9" s="96"/>
      <c r="DL9" s="96"/>
      <c r="DM9" s="96"/>
      <c r="DP9" s="96"/>
      <c r="DQ9" s="96"/>
      <c r="DW9" s="96"/>
      <c r="EV9" s="96"/>
      <c r="EW9" s="96"/>
      <c r="FJ9" s="96"/>
      <c r="FK9" s="96"/>
      <c r="FL9" s="96"/>
      <c r="FT9" s="96"/>
      <c r="FU9" s="96"/>
      <c r="FV9" s="96"/>
      <c r="FW9" s="96"/>
      <c r="GE9" s="96"/>
      <c r="GF9" s="96"/>
      <c r="GG9" s="96"/>
      <c r="GH9" s="96"/>
    </row>
    <row r="10" spans="1:190" customFormat="1" ht="14.65" hidden="1" customHeight="1" x14ac:dyDescent="0.25">
      <c r="A10" s="151">
        <v>168364</v>
      </c>
      <c r="B10" s="152">
        <v>44564</v>
      </c>
      <c r="C10" s="150" t="s">
        <v>229</v>
      </c>
      <c r="D10" s="150" t="s">
        <v>924</v>
      </c>
      <c r="E10" s="152">
        <v>44564</v>
      </c>
      <c r="F10" s="150" t="s">
        <v>271</v>
      </c>
      <c r="G10" s="150" t="s">
        <v>925</v>
      </c>
      <c r="H10" s="150" t="s">
        <v>348</v>
      </c>
      <c r="I10" s="150" t="s">
        <v>3379</v>
      </c>
      <c r="J10" s="150" t="s">
        <v>3382</v>
      </c>
      <c r="K10" s="150" t="s">
        <v>3391</v>
      </c>
      <c r="L10" s="150" t="s">
        <v>18</v>
      </c>
      <c r="M10" s="150" t="s">
        <v>18</v>
      </c>
      <c r="N10" s="150" t="s">
        <v>19</v>
      </c>
      <c r="O10" s="150" t="s">
        <v>335</v>
      </c>
      <c r="P10" s="150" t="s">
        <v>349</v>
      </c>
      <c r="Q10" s="150" t="s">
        <v>3377</v>
      </c>
      <c r="R10" s="150" t="s">
        <v>3377</v>
      </c>
      <c r="S10" s="151">
        <v>17340</v>
      </c>
      <c r="T10" s="151">
        <v>12800</v>
      </c>
      <c r="U10" s="151">
        <v>4540</v>
      </c>
      <c r="V10" s="150" t="s">
        <v>78</v>
      </c>
      <c r="W10" s="151">
        <v>2</v>
      </c>
      <c r="X10" s="150" t="s">
        <v>69</v>
      </c>
      <c r="Y10" s="150" t="s">
        <v>70</v>
      </c>
      <c r="Z10" s="150" t="s">
        <v>71</v>
      </c>
      <c r="AA10" s="150" t="s">
        <v>72</v>
      </c>
      <c r="AB10" s="151">
        <v>64487</v>
      </c>
      <c r="AC10" s="101">
        <f t="shared" si="0"/>
        <v>1</v>
      </c>
      <c r="AD10" s="101" t="str">
        <f t="shared" si="1"/>
        <v>janvier</v>
      </c>
      <c r="AE10" s="96">
        <f t="shared" si="2"/>
        <v>4.54</v>
      </c>
      <c r="AF10" s="149">
        <f t="shared" si="3"/>
        <v>2.2916666666666641E-2</v>
      </c>
      <c r="AG10" t="s">
        <v>3886</v>
      </c>
      <c r="AH10" s="96"/>
      <c r="AM10" s="96"/>
      <c r="AN10" s="96"/>
      <c r="AO10" s="96"/>
      <c r="AP10" s="96"/>
      <c r="AR10" s="96"/>
      <c r="AS10" s="96"/>
      <c r="AV10" s="96"/>
      <c r="AW10" s="96"/>
      <c r="AZ10" s="96"/>
      <c r="BA10" s="96"/>
      <c r="BB10" s="96"/>
      <c r="BC10" s="96"/>
      <c r="BD10" s="96"/>
      <c r="BE10" s="96"/>
      <c r="BF10" s="96"/>
      <c r="BH10" s="96"/>
      <c r="BI10" s="96"/>
      <c r="BJ10" s="96"/>
      <c r="BK10" s="96"/>
      <c r="BL10" s="96"/>
      <c r="BM10" s="96"/>
      <c r="BN10" s="96"/>
      <c r="BQ10" s="96"/>
      <c r="BR10" s="96"/>
      <c r="BS10" s="96"/>
      <c r="BU10" s="96"/>
      <c r="BW10" s="96"/>
      <c r="BX10" s="96"/>
      <c r="BY10" s="96"/>
      <c r="BZ10" s="96"/>
      <c r="CA10" s="96"/>
      <c r="CB10" s="96"/>
      <c r="CC10" s="96"/>
      <c r="CD10" s="96"/>
      <c r="CG10" s="96"/>
      <c r="CJ10" s="96"/>
      <c r="CL10" s="96"/>
      <c r="CM10" s="96"/>
      <c r="CN10" s="96"/>
      <c r="CY10" s="96"/>
      <c r="CZ10" s="96"/>
      <c r="DA10" s="96"/>
      <c r="DB10" s="96"/>
      <c r="DC10" s="96"/>
      <c r="DH10" s="96"/>
      <c r="DJ10" s="96"/>
      <c r="DK10" s="96"/>
      <c r="DL10" s="96"/>
      <c r="DM10" s="96"/>
      <c r="DP10" s="96"/>
      <c r="DQ10" s="96"/>
      <c r="DW10" s="96"/>
      <c r="EV10" s="96"/>
      <c r="EW10" s="96"/>
      <c r="FJ10" s="96"/>
      <c r="FK10" s="96"/>
      <c r="FL10" s="96"/>
      <c r="FT10" s="96"/>
      <c r="FU10" s="96"/>
      <c r="FV10" s="96"/>
      <c r="FW10" s="96"/>
      <c r="GE10" s="96"/>
      <c r="GF10" s="96"/>
      <c r="GG10" s="96"/>
      <c r="GH10" s="96"/>
    </row>
    <row r="11" spans="1:190" customFormat="1" ht="14.65" hidden="1" customHeight="1" x14ac:dyDescent="0.25">
      <c r="A11" s="151">
        <v>168367</v>
      </c>
      <c r="B11" s="152">
        <v>44564</v>
      </c>
      <c r="C11" s="150" t="s">
        <v>545</v>
      </c>
      <c r="D11" s="150" t="s">
        <v>926</v>
      </c>
      <c r="E11" s="152">
        <v>44564</v>
      </c>
      <c r="F11" s="150" t="s">
        <v>509</v>
      </c>
      <c r="G11" s="150" t="s">
        <v>927</v>
      </c>
      <c r="H11" s="150" t="s">
        <v>474</v>
      </c>
      <c r="I11" s="150" t="s">
        <v>3379</v>
      </c>
      <c r="J11" s="150" t="s">
        <v>3380</v>
      </c>
      <c r="K11" s="150" t="s">
        <v>3392</v>
      </c>
      <c r="L11" s="150" t="s">
        <v>18</v>
      </c>
      <c r="M11" s="150" t="s">
        <v>18</v>
      </c>
      <c r="N11" s="150" t="s">
        <v>19</v>
      </c>
      <c r="O11" s="150" t="s">
        <v>314</v>
      </c>
      <c r="P11" s="150" t="s">
        <v>475</v>
      </c>
      <c r="Q11" s="150" t="s">
        <v>3377</v>
      </c>
      <c r="R11" s="150" t="s">
        <v>3377</v>
      </c>
      <c r="S11" s="151">
        <v>22800</v>
      </c>
      <c r="T11" s="151">
        <v>18600</v>
      </c>
      <c r="U11" s="151">
        <v>4200</v>
      </c>
      <c r="V11" s="150" t="s">
        <v>78</v>
      </c>
      <c r="W11" s="151">
        <v>2</v>
      </c>
      <c r="X11" s="150" t="s">
        <v>69</v>
      </c>
      <c r="Y11" s="150" t="s">
        <v>70</v>
      </c>
      <c r="Z11" s="150" t="s">
        <v>71</v>
      </c>
      <c r="AA11" s="150" t="s">
        <v>72</v>
      </c>
      <c r="AB11" s="151">
        <v>79268</v>
      </c>
      <c r="AC11" s="101">
        <f t="shared" si="0"/>
        <v>1</v>
      </c>
      <c r="AD11" s="101" t="str">
        <f t="shared" si="1"/>
        <v>janvier</v>
      </c>
      <c r="AE11" s="96">
        <f t="shared" si="2"/>
        <v>4.2</v>
      </c>
      <c r="AF11" s="149">
        <f t="shared" si="3"/>
        <v>2.430555555555558E-2</v>
      </c>
      <c r="AG11" t="s">
        <v>3886</v>
      </c>
      <c r="AH11" s="96"/>
      <c r="AM11" s="96"/>
      <c r="AN11" s="96"/>
      <c r="AO11" s="96"/>
      <c r="AP11" s="96"/>
      <c r="AR11" s="96"/>
      <c r="AS11" s="96"/>
      <c r="AV11" s="96"/>
      <c r="AW11" s="96"/>
      <c r="AZ11" s="96"/>
      <c r="BA11" s="96"/>
      <c r="BB11" s="96"/>
      <c r="BC11" s="96"/>
      <c r="BD11" s="96"/>
      <c r="BE11" s="96"/>
      <c r="BF11" s="96"/>
      <c r="BH11" s="96"/>
      <c r="BI11" s="96"/>
      <c r="BJ11" s="96"/>
      <c r="BK11" s="96"/>
      <c r="BL11" s="96"/>
      <c r="BM11" s="96"/>
      <c r="BN11" s="96"/>
      <c r="BQ11" s="96"/>
      <c r="BR11" s="96"/>
      <c r="BS11" s="96"/>
      <c r="BU11" s="96"/>
      <c r="BW11" s="96"/>
      <c r="BX11" s="96"/>
      <c r="BY11" s="96"/>
      <c r="BZ11" s="96"/>
      <c r="CA11" s="96"/>
      <c r="CB11" s="96"/>
      <c r="CC11" s="96"/>
      <c r="CD11" s="96"/>
      <c r="CG11" s="96"/>
      <c r="CJ11" s="96"/>
      <c r="CL11" s="96"/>
      <c r="CM11" s="96"/>
      <c r="CN11" s="96"/>
      <c r="CY11" s="96"/>
      <c r="CZ11" s="96"/>
      <c r="DA11" s="96"/>
      <c r="DB11" s="96"/>
      <c r="DC11" s="96"/>
      <c r="DH11" s="96"/>
      <c r="DJ11" s="96"/>
      <c r="DK11" s="96"/>
      <c r="DL11" s="96"/>
      <c r="DM11" s="96"/>
      <c r="DP11" s="96"/>
      <c r="DQ11" s="96"/>
      <c r="DW11" s="96"/>
      <c r="EV11" s="96"/>
      <c r="EW11" s="96"/>
      <c r="FJ11" s="96"/>
      <c r="FK11" s="96"/>
      <c r="FL11" s="96"/>
      <c r="FT11" s="96"/>
      <c r="FU11" s="96"/>
      <c r="FV11" s="96"/>
      <c r="FW11" s="96"/>
      <c r="GE11" s="96"/>
      <c r="GF11" s="96"/>
      <c r="GG11" s="96"/>
      <c r="GH11" s="96"/>
    </row>
    <row r="12" spans="1:190" customFormat="1" ht="14.65" hidden="1" customHeight="1" x14ac:dyDescent="0.25">
      <c r="A12" s="151">
        <v>168368</v>
      </c>
      <c r="B12" s="152">
        <v>44564</v>
      </c>
      <c r="C12" s="150" t="s">
        <v>613</v>
      </c>
      <c r="D12" s="150" t="s">
        <v>928</v>
      </c>
      <c r="E12" s="152">
        <v>44564</v>
      </c>
      <c r="F12" s="150" t="s">
        <v>187</v>
      </c>
      <c r="G12" s="150" t="s">
        <v>929</v>
      </c>
      <c r="H12" s="150" t="s">
        <v>930</v>
      </c>
      <c r="I12" s="150" t="s">
        <v>3379</v>
      </c>
      <c r="J12" s="150" t="s">
        <v>3393</v>
      </c>
      <c r="K12" s="150" t="s">
        <v>930</v>
      </c>
      <c r="L12" s="150" t="s">
        <v>3394</v>
      </c>
      <c r="M12" s="150" t="s">
        <v>18</v>
      </c>
      <c r="N12" s="150" t="s">
        <v>19</v>
      </c>
      <c r="O12" s="150" t="s">
        <v>237</v>
      </c>
      <c r="P12" s="150" t="s">
        <v>931</v>
      </c>
      <c r="Q12" s="150" t="s">
        <v>3395</v>
      </c>
      <c r="R12" s="150" t="s">
        <v>3377</v>
      </c>
      <c r="S12" s="151">
        <v>16540</v>
      </c>
      <c r="T12" s="151">
        <v>35820</v>
      </c>
      <c r="U12" s="151">
        <v>19280</v>
      </c>
      <c r="V12" s="150" t="s">
        <v>78</v>
      </c>
      <c r="W12" s="151">
        <v>2</v>
      </c>
      <c r="X12" s="150" t="s">
        <v>69</v>
      </c>
      <c r="Y12" s="150" t="s">
        <v>70</v>
      </c>
      <c r="Z12" s="150" t="s">
        <v>71</v>
      </c>
      <c r="AA12" s="150" t="s">
        <v>72</v>
      </c>
      <c r="AB12" s="151">
        <v>0</v>
      </c>
      <c r="AC12" s="101">
        <f t="shared" si="0"/>
        <v>1</v>
      </c>
      <c r="AD12" s="101" t="str">
        <f t="shared" si="1"/>
        <v>janvier</v>
      </c>
      <c r="AE12" s="96">
        <f t="shared" si="2"/>
        <v>19.28</v>
      </c>
      <c r="AF12" s="149">
        <f t="shared" si="3"/>
        <v>0.1388888888888889</v>
      </c>
      <c r="AG12" t="s">
        <v>3888</v>
      </c>
      <c r="AH12" s="96"/>
      <c r="AM12" s="96"/>
      <c r="AN12" s="96"/>
      <c r="AO12" s="96"/>
      <c r="AP12" s="96"/>
      <c r="AR12" s="96"/>
      <c r="AS12" s="96"/>
      <c r="AV12" s="96"/>
      <c r="AW12" s="96"/>
      <c r="AZ12" s="96"/>
      <c r="BA12" s="96"/>
      <c r="BB12" s="96"/>
      <c r="BC12" s="96"/>
      <c r="BD12" s="96"/>
      <c r="BE12" s="96"/>
      <c r="BF12" s="96"/>
      <c r="BH12" s="96"/>
      <c r="BI12" s="96"/>
      <c r="BJ12" s="96"/>
      <c r="BK12" s="96"/>
      <c r="BL12" s="96"/>
      <c r="BM12" s="96"/>
      <c r="BN12" s="96"/>
      <c r="BQ12" s="96"/>
      <c r="BR12" s="96"/>
      <c r="BS12" s="96"/>
      <c r="BU12" s="96"/>
      <c r="BW12" s="96"/>
      <c r="BX12" s="96"/>
      <c r="BY12" s="96"/>
      <c r="BZ12" s="96"/>
      <c r="CA12" s="96"/>
      <c r="CB12" s="96"/>
      <c r="CC12" s="96"/>
      <c r="CD12" s="96"/>
      <c r="CG12" s="96"/>
      <c r="CJ12" s="96"/>
      <c r="CL12" s="96"/>
      <c r="CM12" s="96"/>
      <c r="CN12" s="96"/>
      <c r="CY12" s="96"/>
      <c r="CZ12" s="96"/>
      <c r="DA12" s="96"/>
      <c r="DB12" s="96"/>
      <c r="DC12" s="96"/>
      <c r="DH12" s="96"/>
      <c r="DJ12" s="96"/>
      <c r="DK12" s="96"/>
      <c r="DL12" s="96"/>
      <c r="DM12" s="96"/>
      <c r="DP12" s="96"/>
      <c r="DQ12" s="96"/>
      <c r="DW12" s="96"/>
      <c r="EV12" s="96"/>
      <c r="EW12" s="96"/>
      <c r="FJ12" s="96"/>
      <c r="FK12" s="96"/>
      <c r="FL12" s="96"/>
      <c r="FT12" s="96"/>
      <c r="FU12" s="96"/>
      <c r="FV12" s="96"/>
      <c r="FW12" s="96"/>
      <c r="GE12" s="96"/>
      <c r="GF12" s="96"/>
      <c r="GG12" s="96"/>
      <c r="GH12" s="96"/>
    </row>
    <row r="13" spans="1:190" customFormat="1" ht="14.65" hidden="1" customHeight="1" x14ac:dyDescent="0.25">
      <c r="A13" s="151">
        <v>168369</v>
      </c>
      <c r="B13" s="152">
        <v>44564</v>
      </c>
      <c r="C13" s="150" t="s">
        <v>104</v>
      </c>
      <c r="D13" s="150" t="s">
        <v>932</v>
      </c>
      <c r="E13" s="152">
        <v>44564</v>
      </c>
      <c r="F13" s="150" t="s">
        <v>390</v>
      </c>
      <c r="G13" s="150" t="s">
        <v>933</v>
      </c>
      <c r="H13" s="150" t="s">
        <v>370</v>
      </c>
      <c r="I13" s="150" t="s">
        <v>3379</v>
      </c>
      <c r="J13" s="150" t="s">
        <v>3382</v>
      </c>
      <c r="K13" s="150" t="s">
        <v>3396</v>
      </c>
      <c r="L13" s="150" t="s">
        <v>18</v>
      </c>
      <c r="M13" s="150" t="s">
        <v>18</v>
      </c>
      <c r="N13" s="150" t="s">
        <v>19</v>
      </c>
      <c r="O13" s="150" t="s">
        <v>335</v>
      </c>
      <c r="P13" s="150" t="s">
        <v>371</v>
      </c>
      <c r="Q13" s="150" t="s">
        <v>3377</v>
      </c>
      <c r="R13" s="150" t="s">
        <v>3377</v>
      </c>
      <c r="S13" s="151">
        <v>15340</v>
      </c>
      <c r="T13" s="151">
        <v>11700</v>
      </c>
      <c r="U13" s="151">
        <v>3640</v>
      </c>
      <c r="V13" s="150" t="s">
        <v>78</v>
      </c>
      <c r="W13" s="151">
        <v>2</v>
      </c>
      <c r="X13" s="150" t="s">
        <v>69</v>
      </c>
      <c r="Y13" s="150" t="s">
        <v>70</v>
      </c>
      <c r="Z13" s="150" t="s">
        <v>71</v>
      </c>
      <c r="AA13" s="150" t="s">
        <v>72</v>
      </c>
      <c r="AB13" s="151">
        <v>83621</v>
      </c>
      <c r="AC13" s="101">
        <f t="shared" si="0"/>
        <v>1</v>
      </c>
      <c r="AD13" s="101" t="str">
        <f t="shared" si="1"/>
        <v>janvier</v>
      </c>
      <c r="AE13" s="96">
        <f t="shared" si="2"/>
        <v>3.64</v>
      </c>
      <c r="AF13" s="149">
        <f t="shared" si="3"/>
        <v>2.9861111111111116E-2</v>
      </c>
      <c r="AG13" t="s">
        <v>3886</v>
      </c>
      <c r="AH13" s="96"/>
      <c r="AM13" s="96"/>
      <c r="AN13" s="96"/>
      <c r="AO13" s="96"/>
      <c r="AP13" s="96"/>
      <c r="AR13" s="96"/>
      <c r="AS13" s="96"/>
      <c r="AV13" s="96"/>
      <c r="AW13" s="96"/>
      <c r="AZ13" s="96"/>
      <c r="BA13" s="96"/>
      <c r="BB13" s="96"/>
      <c r="BC13" s="96"/>
      <c r="BD13" s="96"/>
      <c r="BE13" s="96"/>
      <c r="BF13" s="96"/>
      <c r="BH13" s="96"/>
      <c r="BI13" s="96"/>
      <c r="BJ13" s="96"/>
      <c r="BK13" s="96"/>
      <c r="BL13" s="96"/>
      <c r="BM13" s="96"/>
      <c r="BN13" s="96"/>
      <c r="BQ13" s="96"/>
      <c r="BR13" s="96"/>
      <c r="BS13" s="96"/>
      <c r="BU13" s="96"/>
      <c r="BW13" s="96"/>
      <c r="BX13" s="96"/>
      <c r="BY13" s="96"/>
      <c r="BZ13" s="96"/>
      <c r="CA13" s="96"/>
      <c r="CB13" s="96"/>
      <c r="CC13" s="96"/>
      <c r="CD13" s="96"/>
      <c r="CG13" s="96"/>
      <c r="CJ13" s="96"/>
      <c r="CL13" s="96"/>
      <c r="CM13" s="96"/>
      <c r="CN13" s="96"/>
      <c r="CY13" s="96"/>
      <c r="CZ13" s="96"/>
      <c r="DA13" s="96"/>
      <c r="DB13" s="96"/>
      <c r="DC13" s="96"/>
      <c r="DH13" s="96"/>
      <c r="DJ13" s="96"/>
      <c r="DK13" s="96"/>
      <c r="DL13" s="96"/>
      <c r="DM13" s="96"/>
      <c r="DP13" s="96"/>
      <c r="DQ13" s="96"/>
      <c r="DW13" s="96"/>
      <c r="EV13" s="96"/>
      <c r="EW13" s="96"/>
      <c r="FJ13" s="96"/>
      <c r="FK13" s="96"/>
      <c r="FL13" s="96"/>
      <c r="FT13" s="96"/>
      <c r="FU13" s="96"/>
      <c r="FV13" s="96"/>
      <c r="FW13" s="96"/>
      <c r="GE13" s="96"/>
      <c r="GF13" s="96"/>
      <c r="GG13" s="96"/>
      <c r="GH13" s="96"/>
    </row>
    <row r="14" spans="1:190" customFormat="1" ht="14.65" hidden="1" customHeight="1" x14ac:dyDescent="0.25">
      <c r="A14" s="151">
        <v>168371</v>
      </c>
      <c r="B14" s="152">
        <v>44564</v>
      </c>
      <c r="C14" s="150" t="s">
        <v>112</v>
      </c>
      <c r="D14" s="150" t="s">
        <v>934</v>
      </c>
      <c r="E14" s="152">
        <v>44564</v>
      </c>
      <c r="F14" s="150" t="s">
        <v>584</v>
      </c>
      <c r="G14" s="150" t="s">
        <v>935</v>
      </c>
      <c r="H14" s="150" t="s">
        <v>936</v>
      </c>
      <c r="I14" s="150" t="s">
        <v>3379</v>
      </c>
      <c r="J14" s="150" t="s">
        <v>3397</v>
      </c>
      <c r="K14" s="150" t="s">
        <v>936</v>
      </c>
      <c r="L14" s="150" t="s">
        <v>3382</v>
      </c>
      <c r="M14" s="150" t="s">
        <v>18</v>
      </c>
      <c r="N14" s="150" t="s">
        <v>19</v>
      </c>
      <c r="O14" s="150" t="s">
        <v>937</v>
      </c>
      <c r="P14" s="150" t="s">
        <v>938</v>
      </c>
      <c r="Q14" s="150" t="s">
        <v>3398</v>
      </c>
      <c r="R14" s="150" t="s">
        <v>3377</v>
      </c>
      <c r="S14" s="151">
        <v>15040</v>
      </c>
      <c r="T14" s="151">
        <v>32040</v>
      </c>
      <c r="U14" s="151">
        <v>17000</v>
      </c>
      <c r="V14" s="150" t="s">
        <v>78</v>
      </c>
      <c r="W14" s="151">
        <v>2</v>
      </c>
      <c r="X14" s="150" t="s">
        <v>69</v>
      </c>
      <c r="Y14" s="150" t="s">
        <v>70</v>
      </c>
      <c r="Z14" s="150" t="s">
        <v>71</v>
      </c>
      <c r="AA14" s="150" t="s">
        <v>72</v>
      </c>
      <c r="AB14" s="151">
        <v>0</v>
      </c>
      <c r="AC14" s="101">
        <f t="shared" si="0"/>
        <v>1</v>
      </c>
      <c r="AD14" s="101" t="str">
        <f t="shared" si="1"/>
        <v>janvier</v>
      </c>
      <c r="AE14" s="96">
        <f t="shared" si="2"/>
        <v>17</v>
      </c>
      <c r="AF14" s="149">
        <f t="shared" si="3"/>
        <v>0.12291666666666662</v>
      </c>
      <c r="AG14" t="s">
        <v>3888</v>
      </c>
      <c r="AH14" s="96"/>
      <c r="AM14" s="96"/>
      <c r="AN14" s="96"/>
      <c r="AO14" s="96"/>
      <c r="AP14" s="96"/>
      <c r="AR14" s="96"/>
      <c r="AS14" s="96"/>
      <c r="AV14" s="96"/>
      <c r="AW14" s="96"/>
      <c r="AZ14" s="96"/>
      <c r="BA14" s="96"/>
      <c r="BB14" s="96"/>
      <c r="BC14" s="96"/>
      <c r="BD14" s="96"/>
      <c r="BE14" s="96"/>
      <c r="BF14" s="96"/>
      <c r="BH14" s="96"/>
      <c r="BI14" s="96"/>
      <c r="BJ14" s="96"/>
      <c r="BK14" s="96"/>
      <c r="BL14" s="96"/>
      <c r="BM14" s="96"/>
      <c r="BN14" s="96"/>
      <c r="BQ14" s="96"/>
      <c r="BR14" s="96"/>
      <c r="BS14" s="96"/>
      <c r="BU14" s="96"/>
      <c r="BW14" s="96"/>
      <c r="BX14" s="96"/>
      <c r="BY14" s="96"/>
      <c r="BZ14" s="96"/>
      <c r="CA14" s="96"/>
      <c r="CB14" s="96"/>
      <c r="CC14" s="96"/>
      <c r="CD14" s="96"/>
      <c r="CG14" s="96"/>
      <c r="CJ14" s="96"/>
      <c r="CL14" s="96"/>
      <c r="CM14" s="96"/>
      <c r="CN14" s="96"/>
      <c r="CY14" s="96"/>
      <c r="CZ14" s="96"/>
      <c r="DA14" s="96"/>
      <c r="DB14" s="96"/>
      <c r="DC14" s="96"/>
      <c r="DH14" s="96"/>
      <c r="DJ14" s="96"/>
      <c r="DK14" s="96"/>
      <c r="DL14" s="96"/>
      <c r="DM14" s="96"/>
      <c r="DP14" s="96"/>
      <c r="DQ14" s="96"/>
      <c r="DW14" s="96"/>
      <c r="EV14" s="96"/>
      <c r="EW14" s="96"/>
      <c r="FJ14" s="96"/>
      <c r="FK14" s="96"/>
      <c r="FL14" s="96"/>
      <c r="FT14" s="96"/>
      <c r="FU14" s="96"/>
      <c r="FV14" s="96"/>
      <c r="FW14" s="96"/>
      <c r="GE14" s="96"/>
      <c r="GF14" s="96"/>
      <c r="GG14" s="96"/>
      <c r="GH14" s="96"/>
    </row>
    <row r="15" spans="1:190" customFormat="1" ht="14.65" hidden="1" customHeight="1" x14ac:dyDescent="0.25">
      <c r="A15" s="151">
        <v>168372</v>
      </c>
      <c r="B15" s="152">
        <v>44564</v>
      </c>
      <c r="C15" s="150" t="s">
        <v>939</v>
      </c>
      <c r="D15" s="150" t="s">
        <v>940</v>
      </c>
      <c r="E15" s="152">
        <v>44564</v>
      </c>
      <c r="F15" s="150" t="s">
        <v>208</v>
      </c>
      <c r="G15" s="150" t="s">
        <v>941</v>
      </c>
      <c r="H15" s="150" t="s">
        <v>550</v>
      </c>
      <c r="I15" s="150" t="s">
        <v>3379</v>
      </c>
      <c r="J15" s="150" t="s">
        <v>3380</v>
      </c>
      <c r="K15" s="150" t="s">
        <v>3399</v>
      </c>
      <c r="L15" s="150" t="s">
        <v>18</v>
      </c>
      <c r="M15" s="150" t="s">
        <v>18</v>
      </c>
      <c r="N15" s="150" t="s">
        <v>19</v>
      </c>
      <c r="O15" s="150" t="s">
        <v>314</v>
      </c>
      <c r="P15" s="150" t="s">
        <v>551</v>
      </c>
      <c r="Q15" s="150" t="s">
        <v>3377</v>
      </c>
      <c r="R15" s="150" t="s">
        <v>3377</v>
      </c>
      <c r="S15" s="151">
        <v>20440</v>
      </c>
      <c r="T15" s="151">
        <v>17740</v>
      </c>
      <c r="U15" s="151">
        <v>2700</v>
      </c>
      <c r="V15" s="150" t="s">
        <v>78</v>
      </c>
      <c r="W15" s="151">
        <v>2</v>
      </c>
      <c r="X15" s="150" t="s">
        <v>69</v>
      </c>
      <c r="Y15" s="150" t="s">
        <v>70</v>
      </c>
      <c r="Z15" s="150" t="s">
        <v>71</v>
      </c>
      <c r="AA15" s="150" t="s">
        <v>72</v>
      </c>
      <c r="AB15" s="151">
        <v>66268</v>
      </c>
      <c r="AC15" s="101">
        <f t="shared" si="0"/>
        <v>1</v>
      </c>
      <c r="AD15" s="101" t="str">
        <f t="shared" si="1"/>
        <v>janvier</v>
      </c>
      <c r="AE15" s="96">
        <f t="shared" si="2"/>
        <v>2.7</v>
      </c>
      <c r="AF15" s="149">
        <f t="shared" si="3"/>
        <v>7.0138888888888862E-2</v>
      </c>
      <c r="AG15" t="s">
        <v>3886</v>
      </c>
      <c r="AH15" s="96"/>
      <c r="AM15" s="96"/>
      <c r="AN15" s="96"/>
      <c r="AO15" s="96"/>
      <c r="AP15" s="96"/>
      <c r="AR15" s="96"/>
      <c r="AS15" s="96"/>
      <c r="AV15" s="96"/>
      <c r="AW15" s="96"/>
      <c r="AZ15" s="96"/>
      <c r="BA15" s="96"/>
      <c r="BB15" s="96"/>
      <c r="BC15" s="96"/>
      <c r="BD15" s="96"/>
      <c r="BE15" s="96"/>
      <c r="BF15" s="96"/>
      <c r="BH15" s="96"/>
      <c r="BI15" s="96"/>
      <c r="BJ15" s="96"/>
      <c r="BK15" s="96"/>
      <c r="BL15" s="96"/>
      <c r="BM15" s="96"/>
      <c r="BN15" s="96"/>
      <c r="BQ15" s="96"/>
      <c r="BR15" s="96"/>
      <c r="BS15" s="96"/>
      <c r="BU15" s="96"/>
      <c r="BW15" s="96"/>
      <c r="BX15" s="96"/>
      <c r="BY15" s="96"/>
      <c r="BZ15" s="96"/>
      <c r="CA15" s="96"/>
      <c r="CB15" s="96"/>
      <c r="CC15" s="96"/>
      <c r="CD15" s="96"/>
      <c r="CG15" s="96"/>
      <c r="CJ15" s="96"/>
      <c r="CL15" s="96"/>
      <c r="CM15" s="96"/>
      <c r="CN15" s="96"/>
      <c r="CY15" s="96"/>
      <c r="CZ15" s="96"/>
      <c r="DA15" s="96"/>
      <c r="DB15" s="96"/>
      <c r="DC15" s="96"/>
      <c r="DH15" s="96"/>
      <c r="DJ15" s="96"/>
      <c r="DK15" s="96"/>
      <c r="DL15" s="96"/>
      <c r="DM15" s="96"/>
      <c r="DP15" s="96"/>
      <c r="DQ15" s="96"/>
      <c r="DW15" s="96"/>
      <c r="EV15" s="96"/>
      <c r="EW15" s="96"/>
      <c r="FJ15" s="96"/>
      <c r="FK15" s="96"/>
      <c r="FL15" s="96"/>
      <c r="FT15" s="96"/>
      <c r="FU15" s="96"/>
      <c r="FV15" s="96"/>
      <c r="FW15" s="96"/>
      <c r="GE15" s="96"/>
      <c r="GF15" s="96"/>
      <c r="GG15" s="96"/>
      <c r="GH15" s="96"/>
    </row>
    <row r="16" spans="1:190" customFormat="1" ht="14.65" hidden="1" customHeight="1" x14ac:dyDescent="0.25">
      <c r="A16" s="151">
        <v>168377</v>
      </c>
      <c r="B16" s="152">
        <v>44564</v>
      </c>
      <c r="C16" s="150" t="s">
        <v>803</v>
      </c>
      <c r="D16" s="150" t="s">
        <v>942</v>
      </c>
      <c r="E16" s="152">
        <v>44564</v>
      </c>
      <c r="F16" s="150" t="s">
        <v>354</v>
      </c>
      <c r="G16" s="150" t="s">
        <v>943</v>
      </c>
      <c r="H16" s="150" t="s">
        <v>90</v>
      </c>
      <c r="I16" s="150" t="s">
        <v>3387</v>
      </c>
      <c r="J16" s="150" t="s">
        <v>3388</v>
      </c>
      <c r="K16" s="150" t="s">
        <v>90</v>
      </c>
      <c r="L16" s="150" t="s">
        <v>18</v>
      </c>
      <c r="M16" s="150" t="s">
        <v>18</v>
      </c>
      <c r="N16" s="150" t="s">
        <v>65</v>
      </c>
      <c r="O16" s="150" t="s">
        <v>185</v>
      </c>
      <c r="P16" s="150" t="s">
        <v>91</v>
      </c>
      <c r="Q16" s="150" t="s">
        <v>3377</v>
      </c>
      <c r="R16" s="150" t="s">
        <v>3377</v>
      </c>
      <c r="S16" s="151">
        <v>18660</v>
      </c>
      <c r="T16" s="151">
        <v>17220</v>
      </c>
      <c r="U16" s="151">
        <v>1440</v>
      </c>
      <c r="V16" s="150" t="s">
        <v>78</v>
      </c>
      <c r="W16" s="151">
        <v>2</v>
      </c>
      <c r="X16" s="150" t="s">
        <v>69</v>
      </c>
      <c r="Y16" s="150" t="s">
        <v>70</v>
      </c>
      <c r="Z16" s="150" t="s">
        <v>71</v>
      </c>
      <c r="AA16" s="150" t="s">
        <v>72</v>
      </c>
      <c r="AB16" s="151">
        <v>0</v>
      </c>
      <c r="AC16" s="101">
        <f t="shared" si="0"/>
        <v>1</v>
      </c>
      <c r="AD16" s="101" t="str">
        <f t="shared" si="1"/>
        <v>janvier</v>
      </c>
      <c r="AE16" s="96">
        <f t="shared" si="2"/>
        <v>1.44</v>
      </c>
      <c r="AF16" s="149">
        <f t="shared" si="3"/>
        <v>9.0277777777777457E-3</v>
      </c>
      <c r="AG16" t="s">
        <v>3887</v>
      </c>
      <c r="AH16" s="96"/>
      <c r="AM16" s="96"/>
      <c r="AN16" s="96"/>
      <c r="AO16" s="96"/>
      <c r="AP16" s="96"/>
      <c r="AR16" s="96"/>
      <c r="AS16" s="96"/>
      <c r="AV16" s="96"/>
      <c r="AW16" s="96"/>
      <c r="AZ16" s="96"/>
      <c r="BA16" s="96"/>
      <c r="BB16" s="96"/>
      <c r="BC16" s="96"/>
      <c r="BD16" s="96"/>
      <c r="BE16" s="96"/>
      <c r="BF16" s="96"/>
      <c r="BH16" s="96"/>
      <c r="BI16" s="96"/>
      <c r="BJ16" s="96"/>
      <c r="BK16" s="96"/>
      <c r="BL16" s="96"/>
      <c r="BM16" s="96"/>
      <c r="BN16" s="96"/>
      <c r="BQ16" s="96"/>
      <c r="BR16" s="96"/>
      <c r="BS16" s="96"/>
      <c r="BU16" s="96"/>
      <c r="BW16" s="96"/>
      <c r="BX16" s="96"/>
      <c r="BY16" s="96"/>
      <c r="BZ16" s="96"/>
      <c r="CA16" s="96"/>
      <c r="CB16" s="96"/>
      <c r="CC16" s="96"/>
      <c r="CD16" s="96"/>
      <c r="CG16" s="96"/>
      <c r="CJ16" s="96"/>
      <c r="CL16" s="96"/>
      <c r="CM16" s="96"/>
      <c r="CN16" s="96"/>
      <c r="CY16" s="96"/>
      <c r="CZ16" s="96"/>
      <c r="DA16" s="96"/>
      <c r="DB16" s="96"/>
      <c r="DC16" s="96"/>
      <c r="DH16" s="96"/>
      <c r="DJ16" s="96"/>
      <c r="DK16" s="96"/>
      <c r="DL16" s="96"/>
      <c r="DM16" s="96"/>
      <c r="DP16" s="96"/>
      <c r="DQ16" s="96"/>
      <c r="DW16" s="96"/>
      <c r="EV16" s="96"/>
      <c r="EW16" s="96"/>
      <c r="FJ16" s="96"/>
      <c r="FK16" s="96"/>
      <c r="FL16" s="96"/>
      <c r="FT16" s="96"/>
      <c r="FU16" s="96"/>
      <c r="FV16" s="96"/>
      <c r="FW16" s="96"/>
      <c r="GE16" s="96"/>
      <c r="GF16" s="96"/>
      <c r="GG16" s="96"/>
      <c r="GH16" s="96"/>
    </row>
    <row r="17" spans="1:190" customFormat="1" ht="14.65" hidden="1" customHeight="1" x14ac:dyDescent="0.25">
      <c r="A17" s="151">
        <v>168382</v>
      </c>
      <c r="B17" s="152">
        <v>44564</v>
      </c>
      <c r="C17" s="150" t="s">
        <v>746</v>
      </c>
      <c r="D17" s="150" t="s">
        <v>18</v>
      </c>
      <c r="E17" s="152">
        <v>44564</v>
      </c>
      <c r="F17" s="150" t="s">
        <v>746</v>
      </c>
      <c r="G17" s="150" t="s">
        <v>18</v>
      </c>
      <c r="H17" s="150" t="s">
        <v>883</v>
      </c>
      <c r="I17" s="150" t="s">
        <v>3389</v>
      </c>
      <c r="J17" s="150" t="s">
        <v>3400</v>
      </c>
      <c r="K17" s="150" t="s">
        <v>655</v>
      </c>
      <c r="L17" s="150" t="s">
        <v>18</v>
      </c>
      <c r="M17" s="150" t="s">
        <v>3394</v>
      </c>
      <c r="N17" s="150" t="s">
        <v>919</v>
      </c>
      <c r="O17" s="150" t="s">
        <v>944</v>
      </c>
      <c r="P17" s="150" t="s">
        <v>658</v>
      </c>
      <c r="Q17" s="150" t="s">
        <v>3377</v>
      </c>
      <c r="R17" s="150" t="s">
        <v>3401</v>
      </c>
      <c r="S17" s="151">
        <v>26620</v>
      </c>
      <c r="T17" s="151">
        <v>18400</v>
      </c>
      <c r="U17" s="151">
        <v>8220</v>
      </c>
      <c r="V17" s="150" t="s">
        <v>68</v>
      </c>
      <c r="W17" s="151">
        <v>2</v>
      </c>
      <c r="X17" s="150" t="s">
        <v>69</v>
      </c>
      <c r="Y17" s="150" t="s">
        <v>70</v>
      </c>
      <c r="Z17" s="150" t="s">
        <v>71</v>
      </c>
      <c r="AA17" s="150" t="s">
        <v>72</v>
      </c>
      <c r="AB17" s="151">
        <v>0</v>
      </c>
      <c r="AC17" s="101">
        <f t="shared" si="0"/>
        <v>1</v>
      </c>
      <c r="AD17" s="101" t="str">
        <f t="shared" si="1"/>
        <v>janvier</v>
      </c>
      <c r="AE17" s="96">
        <f t="shared" si="2"/>
        <v>8.2200000000000006</v>
      </c>
      <c r="AF17" s="149">
        <f t="shared" si="3"/>
        <v>0</v>
      </c>
      <c r="AG17" t="s">
        <v>3886</v>
      </c>
      <c r="AH17" s="96"/>
      <c r="AM17" s="96"/>
      <c r="AN17" s="96"/>
      <c r="AO17" s="96"/>
      <c r="AP17" s="96"/>
      <c r="AR17" s="96"/>
      <c r="AS17" s="96"/>
      <c r="AV17" s="96"/>
      <c r="AW17" s="96"/>
      <c r="AZ17" s="96"/>
      <c r="BA17" s="96"/>
      <c r="BB17" s="96"/>
      <c r="BC17" s="96"/>
      <c r="BD17" s="96"/>
      <c r="BH17" s="96"/>
      <c r="BI17" s="96"/>
      <c r="BJ17" s="96"/>
      <c r="BK17" s="96"/>
      <c r="BL17" s="96"/>
      <c r="BM17" s="96"/>
      <c r="BN17" s="96"/>
      <c r="BQ17" s="96"/>
      <c r="BR17" s="96"/>
      <c r="BS17" s="96"/>
      <c r="BU17" s="96"/>
      <c r="BW17" s="96"/>
      <c r="BX17" s="96"/>
      <c r="BY17" s="96"/>
      <c r="BZ17" s="96"/>
      <c r="CA17" s="96"/>
      <c r="CB17" s="96"/>
      <c r="CC17" s="96"/>
      <c r="CD17" s="96"/>
      <c r="CG17" s="96"/>
      <c r="CJ17" s="96"/>
      <c r="CL17" s="96"/>
      <c r="CM17" s="96"/>
      <c r="CN17" s="96"/>
      <c r="CY17" s="96"/>
      <c r="CZ17" s="96"/>
      <c r="DA17" s="96"/>
      <c r="DB17" s="96"/>
      <c r="DC17" s="96"/>
      <c r="DH17" s="96"/>
      <c r="DJ17" s="96"/>
      <c r="DK17" s="96"/>
      <c r="DL17" s="96"/>
      <c r="DM17" s="96"/>
      <c r="DP17" s="96"/>
      <c r="DQ17" s="96"/>
      <c r="DW17" s="96"/>
      <c r="EV17" s="96"/>
      <c r="EW17" s="96"/>
      <c r="FJ17" s="96"/>
      <c r="FK17" s="96"/>
      <c r="FL17" s="96"/>
      <c r="FT17" s="96"/>
      <c r="FU17" s="96"/>
      <c r="FV17" s="96"/>
      <c r="FW17" s="96"/>
      <c r="GE17" s="96"/>
      <c r="GF17" s="96"/>
      <c r="GG17" s="96"/>
      <c r="GH17" s="96"/>
    </row>
    <row r="18" spans="1:190" customFormat="1" ht="14.65" hidden="1" customHeight="1" x14ac:dyDescent="0.25">
      <c r="A18" s="151">
        <v>168385</v>
      </c>
      <c r="B18" s="152">
        <v>44564</v>
      </c>
      <c r="C18" s="150" t="s">
        <v>624</v>
      </c>
      <c r="D18" s="150" t="s">
        <v>945</v>
      </c>
      <c r="E18" s="152">
        <v>44564</v>
      </c>
      <c r="F18" s="150" t="s">
        <v>320</v>
      </c>
      <c r="G18" s="150" t="s">
        <v>946</v>
      </c>
      <c r="H18" s="150" t="s">
        <v>913</v>
      </c>
      <c r="I18" s="150" t="s">
        <v>3379</v>
      </c>
      <c r="J18" s="150" t="s">
        <v>3384</v>
      </c>
      <c r="K18" s="150" t="s">
        <v>913</v>
      </c>
      <c r="L18" s="150" t="s">
        <v>3385</v>
      </c>
      <c r="M18" s="150" t="s">
        <v>18</v>
      </c>
      <c r="N18" s="150" t="s">
        <v>19</v>
      </c>
      <c r="O18" s="150" t="s">
        <v>261</v>
      </c>
      <c r="P18" s="150" t="s">
        <v>914</v>
      </c>
      <c r="Q18" s="150" t="s">
        <v>3386</v>
      </c>
      <c r="R18" s="150" t="s">
        <v>3377</v>
      </c>
      <c r="S18" s="151">
        <v>37560</v>
      </c>
      <c r="T18" s="151">
        <v>23440</v>
      </c>
      <c r="U18" s="151">
        <v>14120</v>
      </c>
      <c r="V18" s="150" t="s">
        <v>78</v>
      </c>
      <c r="W18" s="151">
        <v>2</v>
      </c>
      <c r="X18" s="150" t="s">
        <v>69</v>
      </c>
      <c r="Y18" s="150" t="s">
        <v>70</v>
      </c>
      <c r="Z18" s="150" t="s">
        <v>71</v>
      </c>
      <c r="AA18" s="150" t="s">
        <v>72</v>
      </c>
      <c r="AB18" s="151">
        <v>0</v>
      </c>
      <c r="AC18" s="101">
        <f t="shared" si="0"/>
        <v>1</v>
      </c>
      <c r="AD18" s="101" t="str">
        <f t="shared" si="1"/>
        <v>janvier</v>
      </c>
      <c r="AE18" s="96">
        <f t="shared" si="2"/>
        <v>14.12</v>
      </c>
      <c r="AF18" s="149">
        <f t="shared" si="3"/>
        <v>0.19930555555555557</v>
      </c>
      <c r="AG18" t="s">
        <v>3888</v>
      </c>
      <c r="AH18" s="96"/>
      <c r="AM18" s="96"/>
      <c r="AN18" s="96"/>
      <c r="AO18" s="96"/>
      <c r="AP18" s="96"/>
      <c r="AR18" s="96"/>
      <c r="AS18" s="96"/>
      <c r="AV18" s="96"/>
      <c r="AW18" s="96"/>
      <c r="AZ18" s="96"/>
      <c r="BA18" s="96"/>
      <c r="BB18" s="96"/>
      <c r="BC18" s="96"/>
      <c r="BD18" s="96"/>
      <c r="BE18" s="96"/>
      <c r="BF18" s="96"/>
      <c r="BH18" s="96"/>
      <c r="BI18" s="96"/>
      <c r="BJ18" s="96"/>
      <c r="BK18" s="96"/>
      <c r="BL18" s="96"/>
      <c r="BM18" s="96"/>
      <c r="BN18" s="96"/>
      <c r="BQ18" s="96"/>
      <c r="BR18" s="96"/>
      <c r="BS18" s="96"/>
      <c r="BU18" s="96"/>
      <c r="BW18" s="96"/>
      <c r="BX18" s="96"/>
      <c r="BY18" s="96"/>
      <c r="BZ18" s="96"/>
      <c r="CA18" s="96"/>
      <c r="CB18" s="96"/>
      <c r="CC18" s="96"/>
      <c r="CD18" s="96"/>
      <c r="CG18" s="96"/>
      <c r="CJ18" s="96"/>
      <c r="CL18" s="96"/>
      <c r="CM18" s="96"/>
      <c r="CN18" s="96"/>
      <c r="CY18" s="96"/>
      <c r="DB18" s="96"/>
      <c r="DC18" s="96"/>
      <c r="DH18" s="96"/>
      <c r="DJ18" s="96"/>
      <c r="DK18" s="96"/>
      <c r="DL18" s="96"/>
      <c r="DM18" s="96"/>
      <c r="DP18" s="96"/>
      <c r="DQ18" s="96"/>
      <c r="DW18" s="96"/>
      <c r="EV18" s="96"/>
      <c r="EW18" s="96"/>
      <c r="FJ18" s="96"/>
      <c r="FK18" s="96"/>
      <c r="FL18" s="96"/>
      <c r="FT18" s="96"/>
      <c r="FU18" s="96"/>
      <c r="FV18" s="96"/>
      <c r="FW18" s="96"/>
      <c r="GE18" s="96"/>
      <c r="GF18" s="96"/>
      <c r="GG18" s="96"/>
      <c r="GH18" s="96"/>
    </row>
    <row r="19" spans="1:190" customFormat="1" ht="14.65" hidden="1" customHeight="1" x14ac:dyDescent="0.25">
      <c r="A19" s="151">
        <v>168386</v>
      </c>
      <c r="B19" s="152">
        <v>44564</v>
      </c>
      <c r="C19" s="150" t="s">
        <v>291</v>
      </c>
      <c r="D19" s="150" t="s">
        <v>947</v>
      </c>
      <c r="E19" s="152">
        <v>44564</v>
      </c>
      <c r="F19" s="150" t="s">
        <v>330</v>
      </c>
      <c r="G19" s="150" t="s">
        <v>948</v>
      </c>
      <c r="H19" s="150" t="s">
        <v>474</v>
      </c>
      <c r="I19" s="150" t="s">
        <v>3379</v>
      </c>
      <c r="J19" s="150" t="s">
        <v>3380</v>
      </c>
      <c r="K19" s="150" t="s">
        <v>3392</v>
      </c>
      <c r="L19" s="150" t="s">
        <v>18</v>
      </c>
      <c r="M19" s="150" t="s">
        <v>18</v>
      </c>
      <c r="N19" s="150" t="s">
        <v>19</v>
      </c>
      <c r="O19" s="150" t="s">
        <v>314</v>
      </c>
      <c r="P19" s="150" t="s">
        <v>475</v>
      </c>
      <c r="Q19" s="150" t="s">
        <v>3377</v>
      </c>
      <c r="R19" s="150" t="s">
        <v>3377</v>
      </c>
      <c r="S19" s="151">
        <v>21000</v>
      </c>
      <c r="T19" s="151">
        <v>18600</v>
      </c>
      <c r="U19" s="151">
        <v>2400</v>
      </c>
      <c r="V19" s="150" t="s">
        <v>78</v>
      </c>
      <c r="W19" s="151">
        <v>2</v>
      </c>
      <c r="X19" s="150" t="s">
        <v>69</v>
      </c>
      <c r="Y19" s="150" t="s">
        <v>70</v>
      </c>
      <c r="Z19" s="150" t="s">
        <v>71</v>
      </c>
      <c r="AA19" s="150" t="s">
        <v>72</v>
      </c>
      <c r="AB19" s="151">
        <v>79268</v>
      </c>
      <c r="AC19" s="101">
        <f t="shared" si="0"/>
        <v>1</v>
      </c>
      <c r="AD19" s="101" t="str">
        <f t="shared" si="1"/>
        <v>janvier</v>
      </c>
      <c r="AE19" s="96">
        <f t="shared" si="2"/>
        <v>2.4</v>
      </c>
      <c r="AF19" s="149">
        <f t="shared" si="3"/>
        <v>6.9444444444444198E-3</v>
      </c>
      <c r="AG19" t="s">
        <v>3886</v>
      </c>
      <c r="AH19" s="96"/>
      <c r="AM19" s="96"/>
      <c r="AN19" s="96"/>
      <c r="AO19" s="96"/>
      <c r="AP19" s="96"/>
      <c r="AR19" s="96"/>
      <c r="AS19" s="96"/>
      <c r="AV19" s="96"/>
      <c r="AW19" s="96"/>
      <c r="AZ19" s="96"/>
      <c r="BA19" s="96"/>
      <c r="BB19" s="96"/>
      <c r="BC19" s="96"/>
      <c r="BD19" s="96"/>
      <c r="BH19" s="96"/>
      <c r="BI19" s="96"/>
      <c r="BJ19" s="96"/>
      <c r="BK19" s="96"/>
      <c r="BL19" s="96"/>
      <c r="BM19" s="96"/>
      <c r="BN19" s="96"/>
      <c r="BQ19" s="96"/>
      <c r="BR19" s="96"/>
      <c r="BS19" s="96"/>
      <c r="BU19" s="96"/>
      <c r="BW19" s="96"/>
      <c r="BX19" s="96"/>
      <c r="BY19" s="96"/>
      <c r="BZ19" s="96"/>
      <c r="CA19" s="96"/>
      <c r="CB19" s="96"/>
      <c r="CC19" s="96"/>
      <c r="CG19" s="96"/>
      <c r="CJ19" s="96"/>
      <c r="CL19" s="96"/>
      <c r="CM19" s="96"/>
      <c r="CN19" s="96"/>
      <c r="CY19" s="96"/>
      <c r="CZ19" s="96"/>
      <c r="DB19" s="96"/>
      <c r="DC19" s="96"/>
      <c r="DH19" s="96"/>
      <c r="DJ19" s="96"/>
      <c r="DK19" s="96"/>
      <c r="DL19" s="96"/>
      <c r="DP19" s="96"/>
      <c r="DQ19" s="96"/>
      <c r="DW19" s="96"/>
      <c r="EV19" s="96"/>
      <c r="EW19" s="96"/>
      <c r="FJ19" s="96"/>
      <c r="FK19" s="96"/>
      <c r="FL19" s="96"/>
      <c r="FT19" s="96"/>
      <c r="FU19" s="96"/>
      <c r="FV19" s="96"/>
      <c r="FW19" s="96"/>
      <c r="GE19" s="96"/>
      <c r="GF19" s="96"/>
      <c r="GG19" s="96"/>
      <c r="GH19" s="96"/>
    </row>
    <row r="20" spans="1:190" customFormat="1" ht="14.65" hidden="1" customHeight="1" x14ac:dyDescent="0.25">
      <c r="A20" s="151">
        <v>168387</v>
      </c>
      <c r="B20" s="152">
        <v>44564</v>
      </c>
      <c r="C20" s="150" t="s">
        <v>444</v>
      </c>
      <c r="D20" s="150" t="s">
        <v>949</v>
      </c>
      <c r="E20" s="152">
        <v>44564</v>
      </c>
      <c r="F20" s="150" t="s">
        <v>219</v>
      </c>
      <c r="G20" s="150" t="s">
        <v>950</v>
      </c>
      <c r="H20" s="150" t="s">
        <v>951</v>
      </c>
      <c r="I20" s="150" t="s">
        <v>3379</v>
      </c>
      <c r="J20" s="150" t="s">
        <v>3402</v>
      </c>
      <c r="K20" s="150" t="s">
        <v>951</v>
      </c>
      <c r="L20" s="150" t="s">
        <v>3403</v>
      </c>
      <c r="M20" s="150" t="s">
        <v>18</v>
      </c>
      <c r="N20" s="150" t="s">
        <v>19</v>
      </c>
      <c r="O20" s="150" t="s">
        <v>952</v>
      </c>
      <c r="P20" s="150" t="s">
        <v>953</v>
      </c>
      <c r="Q20" s="150" t="s">
        <v>3404</v>
      </c>
      <c r="R20" s="150" t="s">
        <v>3377</v>
      </c>
      <c r="S20" s="151">
        <v>17280</v>
      </c>
      <c r="T20" s="151">
        <v>39840</v>
      </c>
      <c r="U20" s="151">
        <v>22560</v>
      </c>
      <c r="V20" s="150" t="s">
        <v>78</v>
      </c>
      <c r="W20" s="151">
        <v>2</v>
      </c>
      <c r="X20" s="150" t="s">
        <v>69</v>
      </c>
      <c r="Y20" s="150" t="s">
        <v>70</v>
      </c>
      <c r="Z20" s="150" t="s">
        <v>71</v>
      </c>
      <c r="AA20" s="150" t="s">
        <v>72</v>
      </c>
      <c r="AB20" s="151">
        <v>0</v>
      </c>
      <c r="AC20" s="101">
        <f t="shared" si="0"/>
        <v>1</v>
      </c>
      <c r="AD20" s="101" t="str">
        <f t="shared" si="1"/>
        <v>janvier</v>
      </c>
      <c r="AE20" s="96">
        <f t="shared" si="2"/>
        <v>22.56</v>
      </c>
      <c r="AF20" s="149">
        <f t="shared" si="3"/>
        <v>0.22986111111111107</v>
      </c>
      <c r="AG20" t="s">
        <v>3888</v>
      </c>
      <c r="AH20" s="96"/>
      <c r="AM20" s="96"/>
      <c r="AN20" s="96"/>
      <c r="AO20" s="96"/>
      <c r="AP20" s="96"/>
      <c r="AR20" s="96"/>
      <c r="AS20" s="96"/>
      <c r="AV20" s="96"/>
      <c r="AW20" s="96"/>
      <c r="AZ20" s="96"/>
      <c r="BA20" s="96"/>
      <c r="BB20" s="96"/>
      <c r="BC20" s="96"/>
      <c r="BD20" s="96"/>
      <c r="BH20" s="96"/>
      <c r="BI20" s="96"/>
      <c r="BJ20" s="96"/>
      <c r="BK20" s="96"/>
      <c r="BL20" s="96"/>
      <c r="BM20" s="96"/>
      <c r="BN20" s="96"/>
      <c r="BQ20" s="96"/>
      <c r="BR20" s="96"/>
      <c r="BS20" s="96"/>
      <c r="BU20" s="96"/>
      <c r="BW20" s="96"/>
      <c r="BX20" s="96"/>
      <c r="BY20" s="96"/>
      <c r="BZ20" s="96"/>
      <c r="CA20" s="96"/>
      <c r="CB20" s="96"/>
      <c r="CC20" s="96"/>
      <c r="CD20" s="96"/>
      <c r="CE20" s="96"/>
      <c r="CG20" s="96"/>
      <c r="CJ20" s="96"/>
      <c r="CL20" s="96"/>
      <c r="CM20" s="96"/>
      <c r="CN20" s="96"/>
      <c r="CY20" s="96"/>
      <c r="CZ20" s="96"/>
      <c r="DA20" s="96"/>
      <c r="DB20" s="96"/>
      <c r="DC20" s="96"/>
      <c r="DH20" s="96"/>
      <c r="DJ20" s="96"/>
      <c r="DK20" s="96"/>
      <c r="DL20" s="96"/>
      <c r="DM20" s="96"/>
      <c r="DP20" s="96"/>
      <c r="DQ20" s="96"/>
      <c r="DW20" s="96"/>
      <c r="EV20" s="96"/>
      <c r="EW20" s="96"/>
      <c r="FJ20" s="96"/>
      <c r="FK20" s="96"/>
      <c r="FL20" s="96"/>
      <c r="FT20" s="96"/>
      <c r="FU20" s="96"/>
      <c r="FV20" s="96"/>
      <c r="FW20" s="96"/>
      <c r="GE20" s="96"/>
      <c r="GF20" s="96"/>
      <c r="GG20" s="96"/>
      <c r="GH20" s="96"/>
    </row>
    <row r="21" spans="1:190" customFormat="1" ht="14.65" hidden="1" customHeight="1" x14ac:dyDescent="0.25">
      <c r="A21" s="151">
        <v>168388</v>
      </c>
      <c r="B21" s="152">
        <v>44564</v>
      </c>
      <c r="C21" s="150" t="s">
        <v>151</v>
      </c>
      <c r="D21" s="150" t="s">
        <v>954</v>
      </c>
      <c r="E21" s="152">
        <v>44564</v>
      </c>
      <c r="F21" s="150" t="s">
        <v>329</v>
      </c>
      <c r="G21" s="150" t="s">
        <v>955</v>
      </c>
      <c r="H21" s="150" t="s">
        <v>318</v>
      </c>
      <c r="I21" s="150" t="s">
        <v>3379</v>
      </c>
      <c r="J21" s="150" t="s">
        <v>3380</v>
      </c>
      <c r="K21" s="150" t="s">
        <v>3405</v>
      </c>
      <c r="L21" s="150" t="s">
        <v>18</v>
      </c>
      <c r="M21" s="150" t="s">
        <v>18</v>
      </c>
      <c r="N21" s="150" t="s">
        <v>19</v>
      </c>
      <c r="O21" s="150" t="s">
        <v>314</v>
      </c>
      <c r="P21" s="150" t="s">
        <v>319</v>
      </c>
      <c r="Q21" s="150" t="s">
        <v>3377</v>
      </c>
      <c r="R21" s="150" t="s">
        <v>3377</v>
      </c>
      <c r="S21" s="151">
        <v>21700</v>
      </c>
      <c r="T21" s="151">
        <v>16980</v>
      </c>
      <c r="U21" s="151">
        <v>4720</v>
      </c>
      <c r="V21" s="150" t="s">
        <v>78</v>
      </c>
      <c r="W21" s="151">
        <v>2</v>
      </c>
      <c r="X21" s="150" t="s">
        <v>69</v>
      </c>
      <c r="Y21" s="150" t="s">
        <v>70</v>
      </c>
      <c r="Z21" s="150" t="s">
        <v>71</v>
      </c>
      <c r="AA21" s="150" t="s">
        <v>72</v>
      </c>
      <c r="AB21" s="151">
        <v>34402</v>
      </c>
      <c r="AC21" s="101">
        <f t="shared" si="0"/>
        <v>1</v>
      </c>
      <c r="AD21" s="101" t="str">
        <f t="shared" si="1"/>
        <v>janvier</v>
      </c>
      <c r="AE21" s="96">
        <f t="shared" si="2"/>
        <v>4.72</v>
      </c>
      <c r="AF21" s="149">
        <f t="shared" si="3"/>
        <v>9.0277777777778567E-3</v>
      </c>
      <c r="AG21" t="s">
        <v>3886</v>
      </c>
      <c r="AH21" s="96"/>
      <c r="AM21" s="96"/>
      <c r="AN21" s="96"/>
      <c r="AO21" s="96"/>
      <c r="AP21" s="96"/>
      <c r="AR21" s="96"/>
      <c r="AS21" s="96"/>
      <c r="AV21" s="96"/>
      <c r="AW21" s="96"/>
      <c r="AZ21" s="96"/>
      <c r="BA21" s="96"/>
      <c r="BB21" s="96"/>
      <c r="BC21" s="96"/>
      <c r="BD21" s="96"/>
      <c r="BH21" s="96"/>
      <c r="BI21" s="96"/>
      <c r="BJ21" s="96"/>
      <c r="BK21" s="96"/>
      <c r="BL21" s="96"/>
      <c r="BM21" s="96"/>
      <c r="BN21" s="96"/>
      <c r="BQ21" s="96"/>
      <c r="BR21" s="96"/>
      <c r="BS21" s="96"/>
      <c r="BU21" s="96"/>
      <c r="BW21" s="96"/>
      <c r="BX21" s="96"/>
      <c r="BY21" s="96"/>
      <c r="BZ21" s="96"/>
      <c r="CA21" s="96"/>
      <c r="CB21" s="96"/>
      <c r="CC21" s="96"/>
      <c r="CD21" s="96"/>
      <c r="CE21" s="96"/>
      <c r="CG21" s="96"/>
      <c r="CJ21" s="96"/>
      <c r="CL21" s="96"/>
      <c r="CM21" s="96"/>
      <c r="CN21" s="96"/>
      <c r="CY21" s="96"/>
      <c r="CZ21" s="96"/>
      <c r="DA21" s="96"/>
      <c r="DB21" s="96"/>
      <c r="DC21" s="96"/>
      <c r="DH21" s="96"/>
      <c r="DJ21" s="96"/>
      <c r="DK21" s="96"/>
      <c r="DL21" s="96"/>
      <c r="DM21" s="96"/>
      <c r="DP21" s="96"/>
      <c r="DQ21" s="96"/>
      <c r="DW21" s="96"/>
      <c r="EV21" s="96"/>
      <c r="EW21" s="96"/>
      <c r="FJ21" s="96"/>
      <c r="FK21" s="96"/>
      <c r="FL21" s="96"/>
      <c r="FT21" s="96"/>
      <c r="FU21" s="96"/>
      <c r="FV21" s="96"/>
      <c r="FW21" s="96"/>
      <c r="GE21" s="96"/>
      <c r="GF21" s="96"/>
      <c r="GG21" s="96"/>
      <c r="GH21" s="96"/>
    </row>
    <row r="22" spans="1:190" customFormat="1" ht="14.65" hidden="1" customHeight="1" x14ac:dyDescent="0.25">
      <c r="A22" s="151">
        <v>168392</v>
      </c>
      <c r="B22" s="152">
        <v>44564</v>
      </c>
      <c r="C22" s="150" t="s">
        <v>824</v>
      </c>
      <c r="D22" s="150" t="s">
        <v>956</v>
      </c>
      <c r="E22" s="152">
        <v>44564</v>
      </c>
      <c r="F22" s="150" t="s">
        <v>494</v>
      </c>
      <c r="G22" s="150" t="s">
        <v>957</v>
      </c>
      <c r="H22" s="150" t="s">
        <v>480</v>
      </c>
      <c r="I22" s="150" t="s">
        <v>3379</v>
      </c>
      <c r="J22" s="150" t="s">
        <v>3380</v>
      </c>
      <c r="K22" s="150" t="s">
        <v>923</v>
      </c>
      <c r="L22" s="150" t="s">
        <v>18</v>
      </c>
      <c r="M22" s="150" t="s">
        <v>18</v>
      </c>
      <c r="N22" s="150" t="s">
        <v>19</v>
      </c>
      <c r="O22" s="150" t="s">
        <v>314</v>
      </c>
      <c r="P22" s="150" t="s">
        <v>481</v>
      </c>
      <c r="Q22" s="150" t="s">
        <v>3377</v>
      </c>
      <c r="R22" s="150" t="s">
        <v>3377</v>
      </c>
      <c r="S22" s="151">
        <v>20560</v>
      </c>
      <c r="T22" s="151">
        <v>18660</v>
      </c>
      <c r="U22" s="151">
        <v>1900</v>
      </c>
      <c r="V22" s="150" t="s">
        <v>78</v>
      </c>
      <c r="W22" s="151">
        <v>2</v>
      </c>
      <c r="X22" s="150" t="s">
        <v>69</v>
      </c>
      <c r="Y22" s="150" t="s">
        <v>70</v>
      </c>
      <c r="Z22" s="150" t="s">
        <v>71</v>
      </c>
      <c r="AA22" s="150" t="s">
        <v>72</v>
      </c>
      <c r="AB22" s="151">
        <v>83638</v>
      </c>
      <c r="AC22" s="101">
        <f t="shared" si="0"/>
        <v>1</v>
      </c>
      <c r="AD22" s="101" t="str">
        <f t="shared" si="1"/>
        <v>janvier</v>
      </c>
      <c r="AE22" s="96">
        <f t="shared" si="2"/>
        <v>1.9</v>
      </c>
      <c r="AF22" s="149">
        <f t="shared" si="3"/>
        <v>1.736111111111116E-2</v>
      </c>
      <c r="AG22" t="s">
        <v>3886</v>
      </c>
      <c r="AH22" s="96"/>
      <c r="AM22" s="96"/>
      <c r="AN22" s="96"/>
      <c r="AO22" s="96"/>
      <c r="AP22" s="96"/>
      <c r="AR22" s="96"/>
      <c r="AS22" s="96"/>
      <c r="AV22" s="96"/>
      <c r="AW22" s="96"/>
      <c r="AZ22" s="96"/>
      <c r="BA22" s="96"/>
      <c r="BB22" s="96"/>
      <c r="BC22" s="96"/>
      <c r="BD22" s="96"/>
      <c r="BH22" s="96"/>
      <c r="BI22" s="96"/>
      <c r="BJ22" s="96"/>
      <c r="BK22" s="96"/>
      <c r="BL22" s="96"/>
      <c r="BM22" s="96"/>
      <c r="BN22" s="96"/>
      <c r="BQ22" s="96"/>
      <c r="BR22" s="96"/>
      <c r="BS22" s="96"/>
      <c r="BU22" s="96"/>
      <c r="BW22" s="96"/>
      <c r="BX22" s="96"/>
      <c r="BY22" s="96"/>
      <c r="BZ22" s="96"/>
      <c r="CA22" s="96"/>
      <c r="CB22" s="96"/>
      <c r="CC22" s="96"/>
      <c r="CG22" s="96"/>
      <c r="CJ22" s="96"/>
      <c r="CL22" s="96"/>
      <c r="CM22" s="96"/>
      <c r="CN22" s="96"/>
      <c r="CY22" s="96"/>
      <c r="CZ22" s="96"/>
      <c r="DB22" s="96"/>
      <c r="DC22" s="96"/>
      <c r="DH22" s="96"/>
      <c r="DJ22" s="96"/>
      <c r="DK22" s="96"/>
      <c r="DL22" s="96"/>
      <c r="DP22" s="96"/>
      <c r="DQ22" s="96"/>
      <c r="DW22" s="96"/>
      <c r="EV22" s="96"/>
      <c r="EW22" s="96"/>
      <c r="FJ22" s="96"/>
      <c r="FK22" s="96"/>
      <c r="FL22" s="96"/>
      <c r="FT22" s="96"/>
      <c r="FU22" s="96"/>
      <c r="FV22" s="96"/>
      <c r="FW22" s="96"/>
      <c r="GE22" s="96"/>
      <c r="GF22" s="96"/>
      <c r="GG22" s="96"/>
      <c r="GH22" s="96"/>
    </row>
    <row r="23" spans="1:190" customFormat="1" ht="14.65" hidden="1" customHeight="1" x14ac:dyDescent="0.25">
      <c r="A23" s="151">
        <v>168393</v>
      </c>
      <c r="B23" s="152">
        <v>44564</v>
      </c>
      <c r="C23" s="150" t="s">
        <v>526</v>
      </c>
      <c r="D23" s="150" t="s">
        <v>958</v>
      </c>
      <c r="E23" s="152">
        <v>44564</v>
      </c>
      <c r="F23" s="150" t="s">
        <v>295</v>
      </c>
      <c r="G23" s="150" t="s">
        <v>959</v>
      </c>
      <c r="H23" s="150" t="s">
        <v>550</v>
      </c>
      <c r="I23" s="150" t="s">
        <v>3379</v>
      </c>
      <c r="J23" s="150" t="s">
        <v>3380</v>
      </c>
      <c r="K23" s="150" t="s">
        <v>3399</v>
      </c>
      <c r="L23" s="150" t="s">
        <v>18</v>
      </c>
      <c r="M23" s="150" t="s">
        <v>18</v>
      </c>
      <c r="N23" s="150" t="s">
        <v>19</v>
      </c>
      <c r="O23" s="150" t="s">
        <v>314</v>
      </c>
      <c r="P23" s="150" t="s">
        <v>551</v>
      </c>
      <c r="Q23" s="150" t="s">
        <v>3377</v>
      </c>
      <c r="R23" s="150" t="s">
        <v>3377</v>
      </c>
      <c r="S23" s="151">
        <v>19640</v>
      </c>
      <c r="T23" s="151">
        <v>17740</v>
      </c>
      <c r="U23" s="151">
        <v>1900</v>
      </c>
      <c r="V23" s="150" t="s">
        <v>78</v>
      </c>
      <c r="W23" s="151">
        <v>2</v>
      </c>
      <c r="X23" s="150" t="s">
        <v>69</v>
      </c>
      <c r="Y23" s="150" t="s">
        <v>70</v>
      </c>
      <c r="Z23" s="150" t="s">
        <v>71</v>
      </c>
      <c r="AA23" s="150" t="s">
        <v>72</v>
      </c>
      <c r="AB23" s="151">
        <v>66268</v>
      </c>
      <c r="AC23" s="101">
        <f t="shared" si="0"/>
        <v>1</v>
      </c>
      <c r="AD23" s="101" t="str">
        <f t="shared" si="1"/>
        <v>janvier</v>
      </c>
      <c r="AE23" s="96">
        <f t="shared" si="2"/>
        <v>1.9</v>
      </c>
      <c r="AF23" s="149">
        <f t="shared" si="3"/>
        <v>1.8749999999999933E-2</v>
      </c>
      <c r="AG23" t="s">
        <v>3886</v>
      </c>
      <c r="AH23" s="96"/>
      <c r="AM23" s="96"/>
      <c r="AN23" s="96"/>
      <c r="AO23" s="96"/>
      <c r="AP23" s="96"/>
      <c r="AR23" s="96"/>
      <c r="AS23" s="96"/>
      <c r="AV23" s="96"/>
      <c r="AW23" s="96"/>
      <c r="AZ23" s="96"/>
      <c r="BA23" s="96"/>
      <c r="BB23" s="96"/>
      <c r="BC23" s="96"/>
      <c r="BD23" s="96"/>
      <c r="BH23" s="96"/>
      <c r="BI23" s="96"/>
      <c r="BJ23" s="96"/>
      <c r="BK23" s="96"/>
      <c r="BL23" s="96"/>
      <c r="BM23" s="96"/>
      <c r="BN23" s="96"/>
      <c r="BQ23" s="96"/>
      <c r="BR23" s="96"/>
      <c r="BS23" s="96"/>
      <c r="BU23" s="96"/>
      <c r="BW23" s="96"/>
      <c r="BX23" s="96"/>
      <c r="BY23" s="96"/>
      <c r="BZ23" s="96"/>
      <c r="CA23" s="96"/>
      <c r="CB23" s="96"/>
      <c r="CC23" s="96"/>
      <c r="CD23" s="96"/>
      <c r="CE23" s="96"/>
      <c r="CG23" s="96"/>
      <c r="CJ23" s="96"/>
      <c r="CL23" s="96"/>
      <c r="CM23" s="96"/>
      <c r="CN23" s="96"/>
      <c r="DH23" s="96"/>
      <c r="DJ23" s="96"/>
      <c r="DK23" s="96"/>
      <c r="DM23" s="96"/>
      <c r="DP23" s="96"/>
      <c r="DQ23" s="96"/>
      <c r="DW23" s="96"/>
      <c r="EV23" s="96"/>
      <c r="EW23" s="96"/>
      <c r="FJ23" s="96"/>
      <c r="FK23" s="96"/>
      <c r="FL23" s="96"/>
      <c r="FT23" s="96"/>
      <c r="FU23" s="96"/>
      <c r="FV23" s="96"/>
      <c r="FW23" s="96"/>
      <c r="GE23" s="96"/>
      <c r="GF23" s="96"/>
      <c r="GG23" s="96"/>
      <c r="GH23" s="96"/>
    </row>
    <row r="24" spans="1:190" customFormat="1" ht="14.65" hidden="1" customHeight="1" x14ac:dyDescent="0.25">
      <c r="A24" s="151">
        <v>168397</v>
      </c>
      <c r="B24" s="152">
        <v>44564</v>
      </c>
      <c r="C24" s="150" t="s">
        <v>530</v>
      </c>
      <c r="D24" s="150" t="s">
        <v>960</v>
      </c>
      <c r="E24" s="152">
        <v>44564</v>
      </c>
      <c r="F24" s="150" t="s">
        <v>628</v>
      </c>
      <c r="G24" s="150" t="s">
        <v>961</v>
      </c>
      <c r="H24" s="150" t="s">
        <v>348</v>
      </c>
      <c r="I24" s="150" t="s">
        <v>3379</v>
      </c>
      <c r="J24" s="150" t="s">
        <v>3382</v>
      </c>
      <c r="K24" s="150" t="s">
        <v>3391</v>
      </c>
      <c r="L24" s="150" t="s">
        <v>18</v>
      </c>
      <c r="M24" s="150" t="s">
        <v>18</v>
      </c>
      <c r="N24" s="150" t="s">
        <v>19</v>
      </c>
      <c r="O24" s="150" t="s">
        <v>335</v>
      </c>
      <c r="P24" s="150" t="s">
        <v>349</v>
      </c>
      <c r="Q24" s="150" t="s">
        <v>3377</v>
      </c>
      <c r="R24" s="150" t="s">
        <v>3377</v>
      </c>
      <c r="S24" s="151">
        <v>15340</v>
      </c>
      <c r="T24" s="151">
        <v>12720</v>
      </c>
      <c r="U24" s="151">
        <v>2620</v>
      </c>
      <c r="V24" s="150" t="s">
        <v>78</v>
      </c>
      <c r="W24" s="151">
        <v>2</v>
      </c>
      <c r="X24" s="150" t="s">
        <v>69</v>
      </c>
      <c r="Y24" s="150" t="s">
        <v>70</v>
      </c>
      <c r="Z24" s="150" t="s">
        <v>71</v>
      </c>
      <c r="AA24" s="150" t="s">
        <v>72</v>
      </c>
      <c r="AB24" s="151">
        <v>64487</v>
      </c>
      <c r="AC24" s="101">
        <f t="shared" si="0"/>
        <v>1</v>
      </c>
      <c r="AD24" s="101" t="str">
        <f t="shared" si="1"/>
        <v>janvier</v>
      </c>
      <c r="AE24" s="96">
        <f t="shared" si="2"/>
        <v>2.62</v>
      </c>
      <c r="AF24" s="149">
        <f t="shared" si="3"/>
        <v>6.2499999999999778E-3</v>
      </c>
      <c r="AG24" t="s">
        <v>3886</v>
      </c>
      <c r="AH24" s="96"/>
      <c r="AM24" s="96"/>
      <c r="AN24" s="96"/>
      <c r="AO24" s="96"/>
      <c r="AP24" s="96"/>
      <c r="AR24" s="96"/>
      <c r="AS24" s="96"/>
      <c r="AV24" s="96"/>
      <c r="AW24" s="96"/>
      <c r="AZ24" s="96"/>
      <c r="BA24" s="96"/>
      <c r="BB24" s="96"/>
      <c r="BC24" s="96"/>
      <c r="BD24" s="96"/>
      <c r="BE24" s="96"/>
      <c r="BF24" s="96"/>
      <c r="BH24" s="96"/>
      <c r="BI24" s="96"/>
      <c r="BJ24" s="96"/>
      <c r="BK24" s="96"/>
      <c r="BL24" s="96"/>
      <c r="BM24" s="96"/>
      <c r="BN24" s="96"/>
      <c r="BQ24" s="96"/>
      <c r="BR24" s="96"/>
      <c r="BS24" s="96"/>
      <c r="BU24" s="96"/>
      <c r="BW24" s="96"/>
      <c r="BX24" s="96"/>
      <c r="BY24" s="96"/>
      <c r="BZ24" s="96"/>
      <c r="CA24" s="96"/>
      <c r="CB24" s="96"/>
      <c r="CC24" s="96"/>
      <c r="CD24" s="96"/>
      <c r="CG24" s="96"/>
      <c r="CJ24" s="96"/>
      <c r="CL24" s="96"/>
      <c r="CM24" s="96"/>
      <c r="CN24" s="96"/>
      <c r="CY24" s="96"/>
      <c r="CZ24" s="96"/>
      <c r="DA24" s="96"/>
      <c r="DB24" s="96"/>
      <c r="DC24" s="96"/>
      <c r="DH24" s="96"/>
      <c r="DJ24" s="96"/>
      <c r="DK24" s="96"/>
      <c r="DL24" s="96"/>
      <c r="DM24" s="96"/>
      <c r="DP24" s="96"/>
      <c r="DQ24" s="96"/>
      <c r="DW24" s="96"/>
      <c r="EV24" s="96"/>
      <c r="EW24" s="96"/>
      <c r="FJ24" s="96"/>
      <c r="FK24" s="96"/>
      <c r="FL24" s="96"/>
      <c r="FT24" s="96"/>
      <c r="FU24" s="96"/>
      <c r="FV24" s="96"/>
      <c r="FW24" s="96"/>
      <c r="GE24" s="96"/>
      <c r="GF24" s="96"/>
      <c r="GG24" s="96"/>
      <c r="GH24" s="96"/>
    </row>
    <row r="25" spans="1:190" customFormat="1" ht="14.65" hidden="1" customHeight="1" x14ac:dyDescent="0.25">
      <c r="A25" s="151">
        <v>168402</v>
      </c>
      <c r="B25" s="152">
        <v>44564</v>
      </c>
      <c r="C25" s="150" t="s">
        <v>826</v>
      </c>
      <c r="D25" s="150" t="s">
        <v>962</v>
      </c>
      <c r="E25" s="152">
        <v>44564</v>
      </c>
      <c r="F25" s="150" t="s">
        <v>156</v>
      </c>
      <c r="G25" s="150" t="s">
        <v>963</v>
      </c>
      <c r="H25" s="150" t="s">
        <v>964</v>
      </c>
      <c r="I25" s="150" t="s">
        <v>3379</v>
      </c>
      <c r="J25" s="150" t="s">
        <v>3406</v>
      </c>
      <c r="K25" s="150" t="s">
        <v>964</v>
      </c>
      <c r="L25" s="150" t="s">
        <v>3407</v>
      </c>
      <c r="M25" s="150" t="s">
        <v>18</v>
      </c>
      <c r="N25" s="150" t="s">
        <v>19</v>
      </c>
      <c r="O25" s="150" t="s">
        <v>763</v>
      </c>
      <c r="P25" s="150" t="s">
        <v>965</v>
      </c>
      <c r="Q25" s="150" t="s">
        <v>3408</v>
      </c>
      <c r="R25" s="150" t="s">
        <v>3377</v>
      </c>
      <c r="S25" s="151">
        <v>16220</v>
      </c>
      <c r="T25" s="151">
        <v>22200</v>
      </c>
      <c r="U25" s="151">
        <v>5980</v>
      </c>
      <c r="V25" s="150" t="s">
        <v>78</v>
      </c>
      <c r="W25" s="151">
        <v>2</v>
      </c>
      <c r="X25" s="150" t="s">
        <v>69</v>
      </c>
      <c r="Y25" s="150" t="s">
        <v>70</v>
      </c>
      <c r="Z25" s="150" t="s">
        <v>71</v>
      </c>
      <c r="AA25" s="150" t="s">
        <v>72</v>
      </c>
      <c r="AB25" s="151">
        <v>0</v>
      </c>
      <c r="AC25" s="101">
        <f t="shared" si="0"/>
        <v>1</v>
      </c>
      <c r="AD25" s="101" t="str">
        <f t="shared" si="1"/>
        <v>janvier</v>
      </c>
      <c r="AE25" s="96">
        <f t="shared" si="2"/>
        <v>5.98</v>
      </c>
      <c r="AF25" s="149">
        <f t="shared" si="3"/>
        <v>0.28402777777777771</v>
      </c>
      <c r="AG25" t="s">
        <v>3888</v>
      </c>
      <c r="AH25" s="96"/>
      <c r="AM25" s="96"/>
      <c r="AN25" s="96"/>
      <c r="AO25" s="96"/>
      <c r="AP25" s="96"/>
      <c r="AR25" s="96"/>
      <c r="AS25" s="96"/>
      <c r="AV25" s="96"/>
      <c r="AW25" s="96"/>
      <c r="AZ25" s="96"/>
      <c r="BA25" s="96"/>
      <c r="BB25" s="96"/>
      <c r="BC25" s="96"/>
      <c r="BD25" s="96"/>
      <c r="BE25" s="96"/>
      <c r="BF25" s="96"/>
      <c r="BH25" s="96"/>
      <c r="BI25" s="96"/>
      <c r="BJ25" s="96"/>
      <c r="BK25" s="96"/>
      <c r="BL25" s="96"/>
      <c r="BM25" s="96"/>
      <c r="BN25" s="96"/>
      <c r="BQ25" s="96"/>
      <c r="BR25" s="96"/>
      <c r="BS25" s="96"/>
      <c r="BU25" s="96"/>
      <c r="BW25" s="96"/>
      <c r="BX25" s="96"/>
      <c r="BY25" s="96"/>
      <c r="BZ25" s="96"/>
      <c r="CA25" s="96"/>
      <c r="CB25" s="96"/>
      <c r="CC25" s="96"/>
      <c r="CD25" s="96"/>
      <c r="CG25" s="96"/>
      <c r="CJ25" s="96"/>
      <c r="CL25" s="96"/>
      <c r="CM25" s="96"/>
      <c r="CN25" s="96"/>
      <c r="CY25" s="96"/>
      <c r="CZ25" s="96"/>
      <c r="DA25" s="96"/>
      <c r="DB25" s="96"/>
      <c r="DC25" s="96"/>
      <c r="DH25" s="96"/>
      <c r="DJ25" s="96"/>
      <c r="DK25" s="96"/>
      <c r="DL25" s="96"/>
      <c r="DM25" s="96"/>
      <c r="DP25" s="96"/>
      <c r="DQ25" s="96"/>
      <c r="DW25" s="96"/>
      <c r="EV25" s="96"/>
      <c r="EW25" s="96"/>
      <c r="FJ25" s="96"/>
      <c r="FK25" s="96"/>
      <c r="FL25" s="96"/>
      <c r="FT25" s="96"/>
      <c r="FU25" s="96"/>
      <c r="FV25" s="96"/>
      <c r="FW25" s="96"/>
      <c r="GE25" s="96"/>
      <c r="GF25" s="96"/>
      <c r="GG25" s="96"/>
      <c r="GH25" s="96"/>
    </row>
    <row r="26" spans="1:190" customFormat="1" ht="14.65" hidden="1" customHeight="1" x14ac:dyDescent="0.25">
      <c r="A26" s="151">
        <v>168416</v>
      </c>
      <c r="B26" s="152">
        <v>44564</v>
      </c>
      <c r="C26" s="150" t="s">
        <v>900</v>
      </c>
      <c r="D26" s="150" t="s">
        <v>966</v>
      </c>
      <c r="E26" s="152">
        <v>44564</v>
      </c>
      <c r="F26" s="150" t="s">
        <v>593</v>
      </c>
      <c r="G26" s="150" t="s">
        <v>967</v>
      </c>
      <c r="H26" s="150" t="s">
        <v>334</v>
      </c>
      <c r="I26" s="150" t="s">
        <v>3379</v>
      </c>
      <c r="J26" s="150" t="s">
        <v>3382</v>
      </c>
      <c r="K26" s="150" t="s">
        <v>531</v>
      </c>
      <c r="L26" s="150" t="s">
        <v>18</v>
      </c>
      <c r="M26" s="150" t="s">
        <v>18</v>
      </c>
      <c r="N26" s="150" t="s">
        <v>19</v>
      </c>
      <c r="O26" s="150" t="s">
        <v>335</v>
      </c>
      <c r="P26" s="150" t="s">
        <v>336</v>
      </c>
      <c r="Q26" s="150" t="s">
        <v>3377</v>
      </c>
      <c r="R26" s="150" t="s">
        <v>3377</v>
      </c>
      <c r="S26" s="151">
        <v>15760</v>
      </c>
      <c r="T26" s="151">
        <v>15100</v>
      </c>
      <c r="U26" s="151">
        <v>660</v>
      </c>
      <c r="V26" s="150" t="s">
        <v>78</v>
      </c>
      <c r="W26" s="151">
        <v>2</v>
      </c>
      <c r="X26" s="150" t="s">
        <v>69</v>
      </c>
      <c r="Y26" s="150" t="s">
        <v>70</v>
      </c>
      <c r="Z26" s="150" t="s">
        <v>71</v>
      </c>
      <c r="AA26" s="150" t="s">
        <v>72</v>
      </c>
      <c r="AB26" s="151">
        <v>83625</v>
      </c>
      <c r="AC26" s="101">
        <f t="shared" si="0"/>
        <v>1</v>
      </c>
      <c r="AD26" s="101" t="str">
        <f t="shared" si="1"/>
        <v>janvier</v>
      </c>
      <c r="AE26" s="96">
        <f t="shared" si="2"/>
        <v>0.66</v>
      </c>
      <c r="AF26" s="149">
        <f t="shared" si="3"/>
        <v>4.1666666666666519E-3</v>
      </c>
      <c r="AG26" t="s">
        <v>3886</v>
      </c>
      <c r="AH26" s="96"/>
      <c r="AM26" s="96"/>
      <c r="AN26" s="96"/>
      <c r="AO26" s="96"/>
      <c r="AP26" s="96"/>
      <c r="AR26" s="96"/>
      <c r="AS26" s="96"/>
      <c r="AV26" s="96"/>
      <c r="AW26" s="96"/>
      <c r="AZ26" s="96"/>
      <c r="BA26" s="96"/>
      <c r="BB26" s="96"/>
      <c r="BC26" s="96"/>
      <c r="BD26" s="96"/>
      <c r="BE26" s="96"/>
      <c r="BF26" s="96"/>
      <c r="BH26" s="96"/>
      <c r="BI26" s="96"/>
      <c r="BJ26" s="96"/>
      <c r="BK26" s="96"/>
      <c r="BL26" s="96"/>
      <c r="BM26" s="96"/>
      <c r="BN26" s="96"/>
      <c r="BQ26" s="96"/>
      <c r="BR26" s="96"/>
      <c r="BS26" s="96"/>
      <c r="BU26" s="96"/>
      <c r="BW26" s="96"/>
      <c r="BX26" s="96"/>
      <c r="BY26" s="96"/>
      <c r="BZ26" s="96"/>
      <c r="CA26" s="96"/>
      <c r="CB26" s="96"/>
      <c r="CC26" s="96"/>
      <c r="CD26" s="96"/>
      <c r="CG26" s="96"/>
      <c r="CJ26" s="96"/>
      <c r="CL26" s="96"/>
      <c r="CM26" s="96"/>
      <c r="CN26" s="96"/>
      <c r="CY26" s="96"/>
      <c r="CZ26" s="96"/>
      <c r="DA26" s="96"/>
      <c r="DB26" s="96"/>
      <c r="DC26" s="96"/>
      <c r="DH26" s="96"/>
      <c r="DJ26" s="96"/>
      <c r="DK26" s="96"/>
      <c r="DL26" s="96"/>
      <c r="DM26" s="96"/>
      <c r="DP26" s="96"/>
      <c r="DQ26" s="96"/>
      <c r="DW26" s="96"/>
      <c r="EV26" s="96"/>
      <c r="EW26" s="96"/>
      <c r="FJ26" s="96"/>
      <c r="FK26" s="96"/>
      <c r="FL26" s="96"/>
      <c r="FT26" s="96"/>
      <c r="FU26" s="96"/>
      <c r="FV26" s="96"/>
      <c r="FW26" s="96"/>
      <c r="GE26" s="96"/>
      <c r="GF26" s="96"/>
      <c r="GG26" s="96"/>
      <c r="GH26" s="96"/>
    </row>
    <row r="27" spans="1:190" customFormat="1" ht="14.65" hidden="1" customHeight="1" x14ac:dyDescent="0.25">
      <c r="A27" s="151">
        <v>168419</v>
      </c>
      <c r="B27" s="152">
        <v>44565</v>
      </c>
      <c r="C27" s="150" t="s">
        <v>968</v>
      </c>
      <c r="D27" s="150" t="s">
        <v>969</v>
      </c>
      <c r="E27" s="152">
        <v>44565</v>
      </c>
      <c r="F27" s="150" t="s">
        <v>560</v>
      </c>
      <c r="G27" s="150" t="s">
        <v>970</v>
      </c>
      <c r="H27" s="150" t="s">
        <v>665</v>
      </c>
      <c r="I27" s="150" t="s">
        <v>3376</v>
      </c>
      <c r="J27" s="150" t="s">
        <v>3376</v>
      </c>
      <c r="K27" s="150" t="s">
        <v>665</v>
      </c>
      <c r="L27" s="150" t="s">
        <v>18</v>
      </c>
      <c r="M27" s="150" t="s">
        <v>3409</v>
      </c>
      <c r="N27" s="150" t="s">
        <v>656</v>
      </c>
      <c r="O27" s="150" t="s">
        <v>657</v>
      </c>
      <c r="P27" s="150" t="s">
        <v>666</v>
      </c>
      <c r="Q27" s="150" t="s">
        <v>3377</v>
      </c>
      <c r="R27" s="150" t="s">
        <v>3410</v>
      </c>
      <c r="S27" s="151">
        <v>30900</v>
      </c>
      <c r="T27" s="151">
        <v>18400</v>
      </c>
      <c r="U27" s="151">
        <v>12500</v>
      </c>
      <c r="V27" s="150" t="s">
        <v>78</v>
      </c>
      <c r="W27" s="151">
        <v>2</v>
      </c>
      <c r="X27" s="150" t="s">
        <v>69</v>
      </c>
      <c r="Y27" s="150" t="s">
        <v>70</v>
      </c>
      <c r="Z27" s="150" t="s">
        <v>71</v>
      </c>
      <c r="AA27" s="150" t="s">
        <v>72</v>
      </c>
      <c r="AB27" s="151">
        <v>0</v>
      </c>
      <c r="AC27" s="101">
        <f t="shared" si="0"/>
        <v>1</v>
      </c>
      <c r="AD27" s="101" t="str">
        <f t="shared" si="1"/>
        <v>janvier</v>
      </c>
      <c r="AE27" s="96">
        <f t="shared" si="2"/>
        <v>12.5</v>
      </c>
      <c r="AF27" s="149">
        <f t="shared" si="3"/>
        <v>1.388888888888884E-2</v>
      </c>
      <c r="AG27" t="s">
        <v>3562</v>
      </c>
      <c r="AH27" s="96"/>
      <c r="AM27" s="96"/>
      <c r="AN27" s="96"/>
      <c r="AO27" s="96"/>
      <c r="AP27" s="96"/>
      <c r="AR27" s="96"/>
      <c r="AS27" s="96"/>
      <c r="AV27" s="96"/>
      <c r="AW27" s="96"/>
      <c r="AZ27" s="96"/>
      <c r="BA27" s="96"/>
      <c r="BB27" s="96"/>
      <c r="BC27" s="96"/>
      <c r="BD27" s="96"/>
      <c r="BE27" s="96"/>
      <c r="BF27" s="96"/>
      <c r="BH27" s="96"/>
      <c r="BI27" s="96"/>
      <c r="BJ27" s="96"/>
      <c r="BK27" s="96"/>
      <c r="BL27" s="96"/>
      <c r="BM27" s="96"/>
      <c r="BN27" s="96"/>
      <c r="BQ27" s="96"/>
      <c r="BR27" s="96"/>
      <c r="BS27" s="96"/>
      <c r="BU27" s="96"/>
      <c r="BW27" s="96"/>
      <c r="BX27" s="96"/>
      <c r="BY27" s="96"/>
      <c r="BZ27" s="96"/>
      <c r="CA27" s="96"/>
      <c r="CB27" s="96"/>
      <c r="CC27" s="96"/>
      <c r="CD27" s="96"/>
      <c r="CG27" s="96"/>
      <c r="CJ27" s="96"/>
      <c r="CL27" s="96"/>
      <c r="CM27" s="96"/>
      <c r="CN27" s="96"/>
      <c r="CY27" s="96"/>
      <c r="CZ27" s="96"/>
      <c r="DA27" s="96"/>
      <c r="DB27" s="96"/>
      <c r="DC27" s="96"/>
      <c r="DH27" s="96"/>
      <c r="DJ27" s="96"/>
      <c r="DK27" s="96"/>
      <c r="DL27" s="96"/>
      <c r="DM27" s="96"/>
      <c r="DP27" s="96"/>
      <c r="DQ27" s="96"/>
      <c r="DW27" s="96"/>
      <c r="EV27" s="96"/>
      <c r="EW27" s="96"/>
      <c r="FJ27" s="96"/>
      <c r="FK27" s="96"/>
      <c r="FL27" s="96"/>
      <c r="FT27" s="96"/>
      <c r="FU27" s="96"/>
      <c r="FV27" s="96"/>
      <c r="FW27" s="96"/>
      <c r="GE27" s="96"/>
      <c r="GF27" s="96"/>
      <c r="GG27" s="96"/>
      <c r="GH27" s="96"/>
    </row>
    <row r="28" spans="1:190" customFormat="1" ht="14.65" hidden="1" customHeight="1" x14ac:dyDescent="0.25">
      <c r="A28" s="151">
        <v>168421</v>
      </c>
      <c r="B28" s="152">
        <v>44565</v>
      </c>
      <c r="C28" s="150" t="s">
        <v>159</v>
      </c>
      <c r="D28" s="150" t="s">
        <v>971</v>
      </c>
      <c r="E28" s="152">
        <v>44565</v>
      </c>
      <c r="F28" s="150" t="s">
        <v>861</v>
      </c>
      <c r="G28" s="150" t="s">
        <v>972</v>
      </c>
      <c r="H28" s="150" t="s">
        <v>616</v>
      </c>
      <c r="I28" s="150" t="s">
        <v>3376</v>
      </c>
      <c r="J28" s="150" t="s">
        <v>3376</v>
      </c>
      <c r="K28" s="150" t="s">
        <v>616</v>
      </c>
      <c r="L28" s="150" t="s">
        <v>18</v>
      </c>
      <c r="M28" s="150" t="s">
        <v>3409</v>
      </c>
      <c r="N28" s="150" t="s">
        <v>656</v>
      </c>
      <c r="O28" s="150" t="s">
        <v>657</v>
      </c>
      <c r="P28" s="150" t="s">
        <v>618</v>
      </c>
      <c r="Q28" s="150" t="s">
        <v>3377</v>
      </c>
      <c r="R28" s="150" t="s">
        <v>3410</v>
      </c>
      <c r="S28" s="151">
        <v>27740</v>
      </c>
      <c r="T28" s="151">
        <v>20020</v>
      </c>
      <c r="U28" s="151">
        <v>7720</v>
      </c>
      <c r="V28" s="150" t="s">
        <v>78</v>
      </c>
      <c r="W28" s="151">
        <v>2</v>
      </c>
      <c r="X28" s="150" t="s">
        <v>69</v>
      </c>
      <c r="Y28" s="150" t="s">
        <v>70</v>
      </c>
      <c r="Z28" s="150" t="s">
        <v>71</v>
      </c>
      <c r="AA28" s="150" t="s">
        <v>72</v>
      </c>
      <c r="AB28" s="151">
        <v>0</v>
      </c>
      <c r="AC28" s="101">
        <f t="shared" si="0"/>
        <v>1</v>
      </c>
      <c r="AD28" s="101" t="str">
        <f t="shared" si="1"/>
        <v>janvier</v>
      </c>
      <c r="AE28" s="96">
        <f t="shared" si="2"/>
        <v>7.72</v>
      </c>
      <c r="AF28" s="149">
        <f t="shared" si="3"/>
        <v>2.7777777777777735E-2</v>
      </c>
      <c r="AG28" t="s">
        <v>3562</v>
      </c>
      <c r="AH28" s="96"/>
      <c r="AM28" s="96"/>
      <c r="AN28" s="96"/>
      <c r="AO28" s="96"/>
      <c r="AP28" s="96"/>
      <c r="AR28" s="96"/>
      <c r="AS28" s="96"/>
      <c r="AV28" s="96"/>
      <c r="AW28" s="96"/>
      <c r="AZ28" s="96"/>
      <c r="BA28" s="96"/>
      <c r="BB28" s="96"/>
      <c r="BC28" s="96"/>
      <c r="BD28" s="96"/>
      <c r="BH28" s="96"/>
      <c r="BI28" s="96"/>
      <c r="BJ28" s="96"/>
      <c r="BK28" s="96"/>
      <c r="BL28" s="96"/>
      <c r="BM28" s="96"/>
      <c r="BN28" s="96"/>
      <c r="BQ28" s="96"/>
      <c r="BR28" s="96"/>
      <c r="BS28" s="96"/>
      <c r="BU28" s="96"/>
      <c r="BW28" s="96"/>
      <c r="BX28" s="96"/>
      <c r="BY28" s="96"/>
      <c r="BZ28" s="96"/>
      <c r="CA28" s="96"/>
      <c r="CB28" s="96"/>
      <c r="CC28" s="96"/>
      <c r="CD28" s="96"/>
      <c r="CE28" s="96"/>
      <c r="CG28" s="96"/>
      <c r="CJ28" s="96"/>
      <c r="CL28" s="96"/>
      <c r="CM28" s="96"/>
      <c r="CN28" s="96"/>
      <c r="CY28" s="96"/>
      <c r="CZ28" s="96"/>
      <c r="DA28" s="96"/>
      <c r="DB28" s="96"/>
      <c r="DC28" s="96"/>
      <c r="DH28" s="96"/>
      <c r="DJ28" s="96"/>
      <c r="DK28" s="96"/>
      <c r="DL28" s="96"/>
      <c r="DM28" s="96"/>
      <c r="DP28" s="96"/>
      <c r="DQ28" s="96"/>
      <c r="DW28" s="96"/>
      <c r="EV28" s="96"/>
      <c r="EW28" s="96"/>
      <c r="FJ28" s="96"/>
      <c r="FK28" s="96"/>
      <c r="FL28" s="96"/>
      <c r="FT28" s="96"/>
      <c r="FU28" s="96"/>
      <c r="FV28" s="96"/>
      <c r="FW28" s="96"/>
      <c r="GE28" s="96"/>
      <c r="GF28" s="96"/>
      <c r="GG28" s="96"/>
      <c r="GH28" s="96"/>
    </row>
    <row r="29" spans="1:190" customFormat="1" ht="14.65" hidden="1" customHeight="1" x14ac:dyDescent="0.25">
      <c r="A29" s="151">
        <v>168425</v>
      </c>
      <c r="B29" s="152">
        <v>44565</v>
      </c>
      <c r="C29" s="150" t="s">
        <v>422</v>
      </c>
      <c r="D29" s="150" t="s">
        <v>973</v>
      </c>
      <c r="E29" s="152">
        <v>44565</v>
      </c>
      <c r="F29" s="150" t="s">
        <v>862</v>
      </c>
      <c r="G29" s="150" t="s">
        <v>974</v>
      </c>
      <c r="H29" s="150" t="s">
        <v>580</v>
      </c>
      <c r="I29" s="150" t="s">
        <v>3378</v>
      </c>
      <c r="J29" s="150" t="s">
        <v>3378</v>
      </c>
      <c r="K29" s="150" t="s">
        <v>580</v>
      </c>
      <c r="L29" s="150" t="s">
        <v>18</v>
      </c>
      <c r="M29" s="150" t="s">
        <v>18</v>
      </c>
      <c r="N29" s="150" t="s">
        <v>581</v>
      </c>
      <c r="O29" s="150" t="s">
        <v>582</v>
      </c>
      <c r="P29" s="150" t="s">
        <v>583</v>
      </c>
      <c r="Q29" s="150" t="s">
        <v>3377</v>
      </c>
      <c r="R29" s="150" t="s">
        <v>3377</v>
      </c>
      <c r="S29" s="151">
        <v>31060</v>
      </c>
      <c r="T29" s="151">
        <v>22400</v>
      </c>
      <c r="U29" s="151">
        <v>8660</v>
      </c>
      <c r="V29" s="150" t="s">
        <v>78</v>
      </c>
      <c r="W29" s="151">
        <v>2</v>
      </c>
      <c r="X29" s="150" t="s">
        <v>69</v>
      </c>
      <c r="Y29" s="150" t="s">
        <v>70</v>
      </c>
      <c r="Z29" s="150" t="s">
        <v>71</v>
      </c>
      <c r="AA29" s="150" t="s">
        <v>72</v>
      </c>
      <c r="AB29" s="151">
        <v>0</v>
      </c>
      <c r="AC29" s="101">
        <f t="shared" si="0"/>
        <v>1</v>
      </c>
      <c r="AD29" s="101" t="str">
        <f t="shared" si="1"/>
        <v>janvier</v>
      </c>
      <c r="AE29" s="96">
        <f t="shared" si="2"/>
        <v>8.66</v>
      </c>
      <c r="AF29" s="149">
        <f t="shared" si="3"/>
        <v>2.430555555555558E-2</v>
      </c>
      <c r="AG29" t="s">
        <v>3562</v>
      </c>
      <c r="AH29" s="96"/>
      <c r="AM29" s="96"/>
      <c r="AN29" s="96"/>
      <c r="AO29" s="96"/>
      <c r="AP29" s="96"/>
      <c r="AR29" s="96"/>
      <c r="AS29" s="96"/>
      <c r="AV29" s="96"/>
      <c r="AW29" s="96"/>
      <c r="AZ29" s="96"/>
      <c r="BA29" s="96"/>
      <c r="BB29" s="96"/>
      <c r="BC29" s="96"/>
      <c r="BD29" s="96"/>
      <c r="BH29" s="96"/>
      <c r="BI29" s="96"/>
      <c r="BJ29" s="96"/>
      <c r="BK29" s="96"/>
      <c r="BL29" s="96"/>
      <c r="BM29" s="96"/>
      <c r="BN29" s="96"/>
      <c r="BQ29" s="96"/>
      <c r="BR29" s="96"/>
      <c r="BS29" s="96"/>
      <c r="BU29" s="96"/>
      <c r="BW29" s="96"/>
      <c r="BX29" s="96"/>
      <c r="BY29" s="96"/>
      <c r="BZ29" s="96"/>
      <c r="CA29" s="96"/>
      <c r="CB29" s="96"/>
      <c r="CC29" s="96"/>
      <c r="CD29" s="96"/>
      <c r="CE29" s="96"/>
      <c r="CG29" s="96"/>
      <c r="CJ29" s="96"/>
      <c r="CL29" s="96"/>
      <c r="CM29" s="96"/>
      <c r="CN29" s="96"/>
      <c r="CY29" s="96"/>
      <c r="CZ29" s="96"/>
      <c r="DA29" s="96"/>
      <c r="DB29" s="96"/>
      <c r="DC29" s="96"/>
      <c r="DH29" s="96"/>
      <c r="DJ29" s="96"/>
      <c r="DK29" s="96"/>
      <c r="DL29" s="96"/>
      <c r="DM29" s="96"/>
      <c r="DP29" s="96"/>
      <c r="DQ29" s="96"/>
      <c r="DW29" s="96"/>
      <c r="EV29" s="96"/>
      <c r="EW29" s="96"/>
      <c r="FJ29" s="96"/>
      <c r="FK29" s="96"/>
      <c r="FL29" s="96"/>
      <c r="FT29" s="96"/>
      <c r="FU29" s="96"/>
      <c r="FV29" s="96"/>
      <c r="FW29" s="96"/>
      <c r="GE29" s="96"/>
      <c r="GF29" s="96"/>
      <c r="GG29" s="96"/>
      <c r="GH29" s="96"/>
    </row>
    <row r="30" spans="1:190" customFormat="1" ht="14.65" hidden="1" customHeight="1" x14ac:dyDescent="0.25">
      <c r="A30" s="151">
        <v>168963</v>
      </c>
      <c r="B30" s="152">
        <v>44565</v>
      </c>
      <c r="C30" s="150" t="s">
        <v>793</v>
      </c>
      <c r="D30" s="150" t="s">
        <v>18</v>
      </c>
      <c r="E30" s="152">
        <v>44565</v>
      </c>
      <c r="F30" s="150" t="s">
        <v>793</v>
      </c>
      <c r="G30" s="150" t="s">
        <v>18</v>
      </c>
      <c r="H30" s="150" t="s">
        <v>616</v>
      </c>
      <c r="I30" s="150" t="s">
        <v>3376</v>
      </c>
      <c r="J30" s="150" t="s">
        <v>3384</v>
      </c>
      <c r="K30" s="150" t="s">
        <v>616</v>
      </c>
      <c r="L30" s="150" t="s">
        <v>3414</v>
      </c>
      <c r="M30" s="150" t="s">
        <v>18</v>
      </c>
      <c r="N30" s="150" t="s">
        <v>656</v>
      </c>
      <c r="O30" s="150" t="s">
        <v>261</v>
      </c>
      <c r="P30" s="150" t="s">
        <v>618</v>
      </c>
      <c r="Q30" s="150" t="s">
        <v>3415</v>
      </c>
      <c r="R30" s="150" t="s">
        <v>3377</v>
      </c>
      <c r="S30" s="151">
        <v>39120</v>
      </c>
      <c r="T30" s="151">
        <v>22340</v>
      </c>
      <c r="U30" s="151">
        <v>16780</v>
      </c>
      <c r="V30" s="150" t="s">
        <v>68</v>
      </c>
      <c r="W30" s="151">
        <v>2</v>
      </c>
      <c r="X30" s="150" t="s">
        <v>69</v>
      </c>
      <c r="Y30" s="150" t="s">
        <v>70</v>
      </c>
      <c r="Z30" s="150" t="s">
        <v>71</v>
      </c>
      <c r="AA30" s="150" t="s">
        <v>72</v>
      </c>
      <c r="AB30" s="151">
        <v>0</v>
      </c>
      <c r="AC30" s="101">
        <f t="shared" si="0"/>
        <v>1</v>
      </c>
      <c r="AD30" s="101" t="str">
        <f t="shared" si="1"/>
        <v>janvier</v>
      </c>
      <c r="AE30" s="96">
        <f t="shared" si="2"/>
        <v>16.78</v>
      </c>
      <c r="AF30" s="149">
        <f t="shared" si="3"/>
        <v>0</v>
      </c>
      <c r="AG30" t="s">
        <v>3888</v>
      </c>
      <c r="AH30" s="96"/>
      <c r="AM30" s="96"/>
      <c r="AN30" s="96"/>
      <c r="AO30" s="96"/>
      <c r="AP30" s="96"/>
      <c r="AR30" s="96"/>
      <c r="AS30" s="96"/>
      <c r="AV30" s="96"/>
      <c r="AW30" s="96"/>
      <c r="AZ30" s="96"/>
      <c r="BA30" s="96"/>
      <c r="BB30" s="96"/>
      <c r="BC30" s="96"/>
      <c r="BD30" s="96"/>
      <c r="BE30" s="96"/>
      <c r="BF30" s="96"/>
      <c r="BH30" s="96"/>
      <c r="BI30" s="96"/>
      <c r="BJ30" s="96"/>
      <c r="BK30" s="96"/>
      <c r="BL30" s="96"/>
      <c r="BM30" s="96"/>
      <c r="BN30" s="96"/>
      <c r="BQ30" s="96"/>
      <c r="BR30" s="96"/>
      <c r="BS30" s="96"/>
      <c r="BU30" s="96"/>
      <c r="BW30" s="96"/>
      <c r="BX30" s="96"/>
      <c r="BY30" s="96"/>
      <c r="BZ30" s="96"/>
      <c r="CA30" s="96"/>
      <c r="CB30" s="96"/>
      <c r="CC30" s="96"/>
      <c r="CD30" s="96"/>
      <c r="CG30" s="96"/>
      <c r="CJ30" s="96"/>
      <c r="CL30" s="96"/>
      <c r="CM30" s="96"/>
      <c r="CN30" s="96"/>
      <c r="CY30" s="96"/>
      <c r="CZ30" s="96"/>
      <c r="DA30" s="96"/>
      <c r="DB30" s="96"/>
      <c r="DC30" s="96"/>
      <c r="DH30" s="96"/>
      <c r="DJ30" s="96"/>
      <c r="DK30" s="96"/>
      <c r="DL30" s="96"/>
      <c r="DM30" s="96"/>
      <c r="DP30" s="96"/>
      <c r="DQ30" s="96"/>
      <c r="DW30" s="96"/>
      <c r="EV30" s="96"/>
      <c r="EW30" s="96"/>
      <c r="FJ30" s="96"/>
      <c r="FK30" s="96"/>
      <c r="FL30" s="96"/>
      <c r="FT30" s="96"/>
      <c r="FU30" s="96"/>
      <c r="FV30" s="96"/>
      <c r="FW30" s="96"/>
      <c r="GE30" s="96"/>
      <c r="GF30" s="96"/>
      <c r="GG30" s="96"/>
      <c r="GH30" s="96"/>
    </row>
    <row r="31" spans="1:190" customFormat="1" ht="14.65" hidden="1" customHeight="1" x14ac:dyDescent="0.25">
      <c r="A31" s="151">
        <v>168435</v>
      </c>
      <c r="B31" s="152">
        <v>44565</v>
      </c>
      <c r="C31" s="150" t="s">
        <v>884</v>
      </c>
      <c r="D31" s="150" t="s">
        <v>975</v>
      </c>
      <c r="E31" s="152">
        <v>44565</v>
      </c>
      <c r="F31" s="150" t="s">
        <v>243</v>
      </c>
      <c r="G31" s="150" t="s">
        <v>976</v>
      </c>
      <c r="H31" s="150" t="s">
        <v>977</v>
      </c>
      <c r="I31" s="150" t="s">
        <v>3379</v>
      </c>
      <c r="J31" s="150" t="s">
        <v>3411</v>
      </c>
      <c r="K31" s="150" t="s">
        <v>977</v>
      </c>
      <c r="L31" s="150" t="s">
        <v>3412</v>
      </c>
      <c r="M31" s="150" t="s">
        <v>18</v>
      </c>
      <c r="N31" s="150" t="s">
        <v>19</v>
      </c>
      <c r="O31" s="150" t="s">
        <v>600</v>
      </c>
      <c r="P31" s="150" t="s">
        <v>978</v>
      </c>
      <c r="Q31" s="150" t="s">
        <v>3413</v>
      </c>
      <c r="R31" s="150" t="s">
        <v>3377</v>
      </c>
      <c r="S31" s="151">
        <v>16540</v>
      </c>
      <c r="T31" s="151">
        <v>41340</v>
      </c>
      <c r="U31" s="151">
        <v>24800</v>
      </c>
      <c r="V31" s="150" t="s">
        <v>78</v>
      </c>
      <c r="W31" s="151">
        <v>2</v>
      </c>
      <c r="X31" s="150" t="s">
        <v>69</v>
      </c>
      <c r="Y31" s="150" t="s">
        <v>70</v>
      </c>
      <c r="Z31" s="150" t="s">
        <v>71</v>
      </c>
      <c r="AA31" s="150" t="s">
        <v>72</v>
      </c>
      <c r="AB31" s="151">
        <v>0</v>
      </c>
      <c r="AC31" s="101">
        <f t="shared" si="0"/>
        <v>1</v>
      </c>
      <c r="AD31" s="101" t="str">
        <f t="shared" si="1"/>
        <v>janvier</v>
      </c>
      <c r="AE31" s="96">
        <f t="shared" si="2"/>
        <v>24.8</v>
      </c>
      <c r="AF31" s="149">
        <f t="shared" si="3"/>
        <v>5.9722222222222232E-2</v>
      </c>
      <c r="AG31" t="s">
        <v>3888</v>
      </c>
      <c r="AH31" s="96"/>
      <c r="AM31" s="96"/>
      <c r="AN31" s="96"/>
      <c r="AO31" s="96"/>
      <c r="AP31" s="96"/>
      <c r="AR31" s="96"/>
      <c r="AS31" s="96"/>
      <c r="AV31" s="96"/>
      <c r="AW31" s="96"/>
      <c r="AZ31" s="96"/>
      <c r="BA31" s="96"/>
      <c r="BB31" s="96"/>
      <c r="BC31" s="96"/>
      <c r="BD31" s="96"/>
      <c r="BH31" s="96"/>
      <c r="BI31" s="96"/>
      <c r="BJ31" s="96"/>
      <c r="BK31" s="96"/>
      <c r="BL31" s="96"/>
      <c r="BM31" s="96"/>
      <c r="BN31" s="96"/>
      <c r="BQ31" s="96"/>
      <c r="BR31" s="96"/>
      <c r="BS31" s="96"/>
      <c r="BU31" s="96"/>
      <c r="BW31" s="96"/>
      <c r="BX31" s="96"/>
      <c r="BY31" s="96"/>
      <c r="BZ31" s="96"/>
      <c r="CA31" s="96"/>
      <c r="CB31" s="96"/>
      <c r="CC31" s="96"/>
      <c r="CD31" s="96"/>
      <c r="CE31" s="96"/>
      <c r="CG31" s="96"/>
      <c r="CJ31" s="96"/>
      <c r="CL31" s="96"/>
      <c r="CM31" s="96"/>
      <c r="CN31" s="96"/>
      <c r="CY31" s="96"/>
      <c r="CZ31" s="96"/>
      <c r="DA31" s="96"/>
      <c r="DB31" s="96"/>
      <c r="DC31" s="96"/>
      <c r="DH31" s="96"/>
      <c r="DJ31" s="96"/>
      <c r="DK31" s="96"/>
      <c r="DL31" s="96"/>
      <c r="DM31" s="96"/>
      <c r="DP31" s="96"/>
      <c r="DQ31" s="96"/>
      <c r="DW31" s="96"/>
      <c r="EV31" s="96"/>
      <c r="EW31" s="96"/>
      <c r="FJ31" s="96"/>
      <c r="FK31" s="96"/>
      <c r="FL31" s="96"/>
      <c r="FT31" s="96"/>
      <c r="FU31" s="96"/>
      <c r="FV31" s="96"/>
      <c r="FW31" s="96"/>
      <c r="GE31" s="96"/>
      <c r="GF31" s="96"/>
      <c r="GG31" s="96"/>
      <c r="GH31" s="96"/>
    </row>
    <row r="32" spans="1:190" customFormat="1" ht="14.65" hidden="1" customHeight="1" x14ac:dyDescent="0.25">
      <c r="A32" s="151">
        <v>168448</v>
      </c>
      <c r="B32" s="152">
        <v>44565</v>
      </c>
      <c r="C32" s="150" t="s">
        <v>206</v>
      </c>
      <c r="D32" s="150" t="s">
        <v>979</v>
      </c>
      <c r="E32" s="152">
        <v>44565</v>
      </c>
      <c r="F32" s="150" t="s">
        <v>63</v>
      </c>
      <c r="G32" s="150" t="s">
        <v>980</v>
      </c>
      <c r="H32" s="150" t="s">
        <v>460</v>
      </c>
      <c r="I32" s="150" t="s">
        <v>3379</v>
      </c>
      <c r="J32" s="150" t="s">
        <v>3382</v>
      </c>
      <c r="K32" s="150" t="s">
        <v>3416</v>
      </c>
      <c r="L32" s="150" t="s">
        <v>18</v>
      </c>
      <c r="M32" s="150" t="s">
        <v>18</v>
      </c>
      <c r="N32" s="150" t="s">
        <v>19</v>
      </c>
      <c r="O32" s="150" t="s">
        <v>335</v>
      </c>
      <c r="P32" s="150" t="s">
        <v>461</v>
      </c>
      <c r="Q32" s="150" t="s">
        <v>3377</v>
      </c>
      <c r="R32" s="150" t="s">
        <v>3377</v>
      </c>
      <c r="S32" s="151">
        <v>16100</v>
      </c>
      <c r="T32" s="151">
        <v>14920</v>
      </c>
      <c r="U32" s="151">
        <v>1180</v>
      </c>
      <c r="V32" s="150" t="s">
        <v>78</v>
      </c>
      <c r="W32" s="151">
        <v>2</v>
      </c>
      <c r="X32" s="150" t="s">
        <v>69</v>
      </c>
      <c r="Y32" s="150" t="s">
        <v>70</v>
      </c>
      <c r="Z32" s="150" t="s">
        <v>71</v>
      </c>
      <c r="AA32" s="150" t="s">
        <v>72</v>
      </c>
      <c r="AB32" s="151">
        <v>83628</v>
      </c>
      <c r="AC32" s="101">
        <f t="shared" si="0"/>
        <v>1</v>
      </c>
      <c r="AD32" s="101" t="str">
        <f t="shared" si="1"/>
        <v>janvier</v>
      </c>
      <c r="AE32" s="96">
        <f t="shared" si="2"/>
        <v>1.18</v>
      </c>
      <c r="AF32" s="149">
        <f t="shared" si="3"/>
        <v>4.8611111111111494E-3</v>
      </c>
      <c r="AG32" t="s">
        <v>3886</v>
      </c>
      <c r="AH32" s="96"/>
      <c r="AM32" s="96"/>
      <c r="AN32" s="96"/>
      <c r="AO32" s="96"/>
      <c r="AP32" s="96"/>
      <c r="AR32" s="96"/>
      <c r="AS32" s="96"/>
      <c r="AV32" s="96"/>
      <c r="AW32" s="96"/>
      <c r="AZ32" s="96"/>
      <c r="BA32" s="96"/>
      <c r="BB32" s="96"/>
      <c r="BC32" s="96"/>
      <c r="BD32" s="96"/>
      <c r="BE32" s="96"/>
      <c r="BF32" s="96"/>
      <c r="BH32" s="96"/>
      <c r="BI32" s="96"/>
      <c r="BJ32" s="96"/>
      <c r="BK32" s="96"/>
      <c r="BL32" s="96"/>
      <c r="BM32" s="96"/>
      <c r="BN32" s="96"/>
      <c r="BQ32" s="96"/>
      <c r="BR32" s="96"/>
      <c r="BS32" s="96"/>
      <c r="BU32" s="96"/>
      <c r="BW32" s="96"/>
      <c r="BX32" s="96"/>
      <c r="BY32" s="96"/>
      <c r="BZ32" s="96"/>
      <c r="CA32" s="96"/>
      <c r="CB32" s="96"/>
      <c r="CC32" s="96"/>
      <c r="CD32" s="96"/>
      <c r="CG32" s="96"/>
      <c r="CJ32" s="96"/>
      <c r="CL32" s="96"/>
      <c r="CM32" s="96"/>
      <c r="CN32" s="96"/>
      <c r="CY32" s="96"/>
      <c r="CZ32" s="96"/>
      <c r="DA32" s="96"/>
      <c r="DB32" s="96"/>
      <c r="DC32" s="96"/>
      <c r="DH32" s="96"/>
      <c r="DJ32" s="96"/>
      <c r="DK32" s="96"/>
      <c r="DL32" s="96"/>
      <c r="DM32" s="96"/>
      <c r="DP32" s="96"/>
      <c r="DQ32" s="96"/>
      <c r="DW32" s="96"/>
      <c r="EV32" s="96"/>
      <c r="EW32" s="96"/>
      <c r="FJ32" s="96"/>
      <c r="FK32" s="96"/>
      <c r="FL32" s="96"/>
      <c r="FT32" s="96"/>
      <c r="FU32" s="96"/>
      <c r="FV32" s="96"/>
      <c r="FW32" s="96"/>
      <c r="GE32" s="96"/>
      <c r="GF32" s="96"/>
      <c r="GG32" s="96"/>
      <c r="GH32" s="96"/>
    </row>
    <row r="33" spans="1:190" customFormat="1" ht="14.65" hidden="1" customHeight="1" x14ac:dyDescent="0.25">
      <c r="A33" s="151">
        <v>168450</v>
      </c>
      <c r="B33" s="152">
        <v>44565</v>
      </c>
      <c r="C33" s="150" t="s">
        <v>220</v>
      </c>
      <c r="D33" s="150" t="s">
        <v>981</v>
      </c>
      <c r="E33" s="152">
        <v>44565</v>
      </c>
      <c r="F33" s="150" t="s">
        <v>139</v>
      </c>
      <c r="G33" s="150" t="s">
        <v>982</v>
      </c>
      <c r="H33" s="150" t="s">
        <v>345</v>
      </c>
      <c r="I33" s="150" t="s">
        <v>3379</v>
      </c>
      <c r="J33" s="150" t="s">
        <v>3382</v>
      </c>
      <c r="K33" s="150" t="s">
        <v>1979</v>
      </c>
      <c r="L33" s="150" t="s">
        <v>18</v>
      </c>
      <c r="M33" s="150" t="s">
        <v>18</v>
      </c>
      <c r="N33" s="150" t="s">
        <v>19</v>
      </c>
      <c r="O33" s="150" t="s">
        <v>335</v>
      </c>
      <c r="P33" s="150" t="s">
        <v>346</v>
      </c>
      <c r="Q33" s="150" t="s">
        <v>3377</v>
      </c>
      <c r="R33" s="150" t="s">
        <v>3377</v>
      </c>
      <c r="S33" s="151">
        <v>18680</v>
      </c>
      <c r="T33" s="151">
        <v>14980</v>
      </c>
      <c r="U33" s="151">
        <v>3700</v>
      </c>
      <c r="V33" s="150" t="s">
        <v>78</v>
      </c>
      <c r="W33" s="151">
        <v>2</v>
      </c>
      <c r="X33" s="150" t="s">
        <v>69</v>
      </c>
      <c r="Y33" s="150" t="s">
        <v>70</v>
      </c>
      <c r="Z33" s="150" t="s">
        <v>71</v>
      </c>
      <c r="AA33" s="150" t="s">
        <v>72</v>
      </c>
      <c r="AB33" s="151">
        <v>83627</v>
      </c>
      <c r="AC33" s="101">
        <f t="shared" si="0"/>
        <v>1</v>
      </c>
      <c r="AD33" s="101" t="str">
        <f t="shared" si="1"/>
        <v>janvier</v>
      </c>
      <c r="AE33" s="96">
        <f t="shared" si="2"/>
        <v>3.7</v>
      </c>
      <c r="AF33" s="149">
        <f t="shared" si="3"/>
        <v>4.8611111111110938E-3</v>
      </c>
      <c r="AG33" t="s">
        <v>3886</v>
      </c>
      <c r="AH33" s="96"/>
      <c r="AM33" s="96"/>
      <c r="AN33" s="96"/>
      <c r="AO33" s="96"/>
      <c r="AP33" s="96"/>
      <c r="AR33" s="96"/>
      <c r="AS33" s="96"/>
      <c r="AV33" s="96"/>
      <c r="AW33" s="96"/>
      <c r="AZ33" s="96"/>
      <c r="BA33" s="96"/>
      <c r="BB33" s="96"/>
      <c r="BC33" s="96"/>
      <c r="BD33" s="96"/>
      <c r="BE33" s="96"/>
      <c r="BF33" s="96"/>
      <c r="BH33" s="96"/>
      <c r="BI33" s="96"/>
      <c r="BJ33" s="96"/>
      <c r="BK33" s="96"/>
      <c r="BL33" s="96"/>
      <c r="BM33" s="96"/>
      <c r="BN33" s="96"/>
      <c r="BQ33" s="96"/>
      <c r="BR33" s="96"/>
      <c r="BS33" s="96"/>
      <c r="BU33" s="96"/>
      <c r="BW33" s="96"/>
      <c r="BX33" s="96"/>
      <c r="BY33" s="96"/>
      <c r="BZ33" s="96"/>
      <c r="CA33" s="96"/>
      <c r="CB33" s="96"/>
      <c r="CC33" s="96"/>
      <c r="CD33" s="96"/>
      <c r="CG33" s="96"/>
      <c r="CJ33" s="96"/>
      <c r="CL33" s="96"/>
      <c r="CM33" s="96"/>
      <c r="CN33" s="96"/>
      <c r="CY33" s="96"/>
      <c r="CZ33" s="96"/>
      <c r="DA33" s="96"/>
      <c r="DB33" s="96"/>
      <c r="DC33" s="96"/>
      <c r="DH33" s="96"/>
      <c r="DJ33" s="96"/>
      <c r="DK33" s="96"/>
      <c r="DL33" s="96"/>
      <c r="DM33" s="96"/>
      <c r="DP33" s="96"/>
      <c r="DQ33" s="96"/>
      <c r="DW33" s="96"/>
      <c r="EK33" s="96"/>
      <c r="EL33" s="96"/>
      <c r="ET33" s="96"/>
      <c r="EV33" s="96"/>
      <c r="EW33" s="96"/>
      <c r="FJ33" s="96"/>
      <c r="FK33" s="96"/>
      <c r="FL33" s="96"/>
      <c r="FT33" s="96"/>
      <c r="FU33" s="96"/>
      <c r="FV33" s="96"/>
      <c r="FW33" s="96"/>
      <c r="GE33" s="96"/>
      <c r="GF33" s="96"/>
      <c r="GG33" s="96"/>
      <c r="GH33" s="96"/>
    </row>
    <row r="34" spans="1:190" customFormat="1" ht="14.65" hidden="1" customHeight="1" x14ac:dyDescent="0.25">
      <c r="A34" s="151">
        <v>168454</v>
      </c>
      <c r="B34" s="152">
        <v>44565</v>
      </c>
      <c r="C34" s="150" t="s">
        <v>141</v>
      </c>
      <c r="D34" s="150" t="s">
        <v>983</v>
      </c>
      <c r="E34" s="152">
        <v>44565</v>
      </c>
      <c r="F34" s="150" t="s">
        <v>200</v>
      </c>
      <c r="G34" s="150" t="s">
        <v>984</v>
      </c>
      <c r="H34" s="150" t="s">
        <v>779</v>
      </c>
      <c r="I34" s="150" t="s">
        <v>3376</v>
      </c>
      <c r="J34" s="150" t="s">
        <v>3376</v>
      </c>
      <c r="K34" s="150" t="s">
        <v>779</v>
      </c>
      <c r="L34" s="150" t="s">
        <v>18</v>
      </c>
      <c r="M34" s="150" t="s">
        <v>3385</v>
      </c>
      <c r="N34" s="150" t="s">
        <v>656</v>
      </c>
      <c r="O34" s="150" t="s">
        <v>657</v>
      </c>
      <c r="P34" s="150" t="s">
        <v>777</v>
      </c>
      <c r="Q34" s="150" t="s">
        <v>3377</v>
      </c>
      <c r="R34" s="150" t="s">
        <v>3390</v>
      </c>
      <c r="S34" s="151">
        <v>26920</v>
      </c>
      <c r="T34" s="151">
        <v>18420</v>
      </c>
      <c r="U34" s="151">
        <v>8500</v>
      </c>
      <c r="V34" s="150" t="s">
        <v>78</v>
      </c>
      <c r="W34" s="151">
        <v>2</v>
      </c>
      <c r="X34" s="150" t="s">
        <v>69</v>
      </c>
      <c r="Y34" s="150" t="s">
        <v>70</v>
      </c>
      <c r="Z34" s="150" t="s">
        <v>71</v>
      </c>
      <c r="AA34" s="150" t="s">
        <v>72</v>
      </c>
      <c r="AB34" s="151">
        <v>0</v>
      </c>
      <c r="AC34" s="101">
        <f t="shared" si="0"/>
        <v>1</v>
      </c>
      <c r="AD34" s="101" t="str">
        <f t="shared" si="1"/>
        <v>janvier</v>
      </c>
      <c r="AE34" s="96">
        <f t="shared" si="2"/>
        <v>8.5</v>
      </c>
      <c r="AF34" s="149">
        <f t="shared" si="3"/>
        <v>1.736111111111116E-2</v>
      </c>
      <c r="AG34" t="s">
        <v>3562</v>
      </c>
      <c r="AH34" s="96"/>
      <c r="AM34" s="96"/>
      <c r="AN34" s="96"/>
      <c r="AO34" s="96"/>
      <c r="AP34" s="96"/>
      <c r="AR34" s="96"/>
      <c r="AS34" s="96"/>
      <c r="AV34" s="96"/>
      <c r="AW34" s="96"/>
      <c r="AZ34" s="96"/>
      <c r="BA34" s="96"/>
      <c r="BB34" s="96"/>
      <c r="BC34" s="96"/>
      <c r="BD34" s="96"/>
      <c r="BE34" s="96"/>
      <c r="BF34" s="96"/>
      <c r="BH34" s="96"/>
      <c r="BI34" s="96"/>
      <c r="BJ34" s="96"/>
      <c r="BK34" s="96"/>
      <c r="BL34" s="96"/>
      <c r="BM34" s="96"/>
      <c r="BN34" s="96"/>
      <c r="BQ34" s="96"/>
      <c r="BR34" s="96"/>
      <c r="BS34" s="96"/>
      <c r="BU34" s="96"/>
      <c r="BW34" s="96"/>
      <c r="BX34" s="96"/>
      <c r="BY34" s="96"/>
      <c r="BZ34" s="96"/>
      <c r="CA34" s="96"/>
      <c r="CB34" s="96"/>
      <c r="CC34" s="96"/>
      <c r="CD34" s="96"/>
      <c r="CG34" s="96"/>
      <c r="CJ34" s="96"/>
      <c r="CL34" s="96"/>
      <c r="CM34" s="96"/>
      <c r="CN34" s="96"/>
      <c r="CY34" s="96"/>
      <c r="CZ34" s="96"/>
      <c r="DA34" s="96"/>
      <c r="DB34" s="96"/>
      <c r="DC34" s="96"/>
      <c r="DH34" s="96"/>
      <c r="DJ34" s="96"/>
      <c r="DK34" s="96"/>
      <c r="DL34" s="96"/>
      <c r="DM34" s="96"/>
      <c r="DP34" s="96"/>
      <c r="DQ34" s="96"/>
      <c r="DW34" s="96"/>
      <c r="EV34" s="96"/>
      <c r="EW34" s="96"/>
      <c r="FJ34" s="96"/>
      <c r="FK34" s="96"/>
      <c r="FL34" s="96"/>
      <c r="FT34" s="96"/>
      <c r="FU34" s="96"/>
      <c r="FV34" s="96"/>
      <c r="FW34" s="96"/>
      <c r="GE34" s="96"/>
      <c r="GF34" s="96"/>
      <c r="GG34" s="96"/>
      <c r="GH34" s="96"/>
    </row>
    <row r="35" spans="1:190" customFormat="1" ht="14.65" hidden="1" customHeight="1" x14ac:dyDescent="0.25">
      <c r="A35" s="151">
        <v>168461</v>
      </c>
      <c r="B35" s="152">
        <v>44565</v>
      </c>
      <c r="C35" s="150" t="s">
        <v>512</v>
      </c>
      <c r="D35" s="150" t="s">
        <v>985</v>
      </c>
      <c r="E35" s="152">
        <v>44565</v>
      </c>
      <c r="F35" s="150" t="s">
        <v>320</v>
      </c>
      <c r="G35" s="150" t="s">
        <v>986</v>
      </c>
      <c r="H35" s="150" t="s">
        <v>769</v>
      </c>
      <c r="I35" s="150" t="s">
        <v>3379</v>
      </c>
      <c r="J35" s="150" t="s">
        <v>3380</v>
      </c>
      <c r="K35" s="150" t="s">
        <v>3417</v>
      </c>
      <c r="L35" s="150" t="s">
        <v>18</v>
      </c>
      <c r="M35" s="150" t="s">
        <v>18</v>
      </c>
      <c r="N35" s="150" t="s">
        <v>19</v>
      </c>
      <c r="O35" s="150" t="s">
        <v>314</v>
      </c>
      <c r="P35" s="150" t="s">
        <v>770</v>
      </c>
      <c r="Q35" s="150" t="s">
        <v>3377</v>
      </c>
      <c r="R35" s="150" t="s">
        <v>3377</v>
      </c>
      <c r="S35" s="151">
        <v>20040</v>
      </c>
      <c r="T35" s="151">
        <v>18040</v>
      </c>
      <c r="U35" s="151">
        <v>2000</v>
      </c>
      <c r="V35" s="150" t="s">
        <v>78</v>
      </c>
      <c r="W35" s="151">
        <v>2</v>
      </c>
      <c r="X35" s="150" t="s">
        <v>69</v>
      </c>
      <c r="Y35" s="150" t="s">
        <v>70</v>
      </c>
      <c r="Z35" s="150" t="s">
        <v>71</v>
      </c>
      <c r="AA35" s="150" t="s">
        <v>72</v>
      </c>
      <c r="AB35" s="151">
        <v>95029</v>
      </c>
      <c r="AC35" s="101">
        <f t="shared" si="0"/>
        <v>1</v>
      </c>
      <c r="AD35" s="101" t="str">
        <f t="shared" si="1"/>
        <v>janvier</v>
      </c>
      <c r="AE35" s="96">
        <f t="shared" si="2"/>
        <v>2</v>
      </c>
      <c r="AF35" s="149">
        <f t="shared" si="3"/>
        <v>1.5277777777777779E-2</v>
      </c>
      <c r="AG35" t="s">
        <v>3886</v>
      </c>
      <c r="AH35" s="96"/>
      <c r="AM35" s="96"/>
      <c r="AN35" s="96"/>
      <c r="AO35" s="96"/>
      <c r="AP35" s="96"/>
      <c r="AR35" s="96"/>
      <c r="AS35" s="96"/>
      <c r="AV35" s="96"/>
      <c r="AW35" s="96"/>
      <c r="AZ35" s="96"/>
      <c r="BA35" s="96"/>
      <c r="BB35" s="96"/>
      <c r="BC35" s="96"/>
      <c r="BD35" s="96"/>
      <c r="BE35" s="96"/>
      <c r="BF35" s="96"/>
      <c r="BH35" s="96"/>
      <c r="BI35" s="96"/>
      <c r="BJ35" s="96"/>
      <c r="BK35" s="96"/>
      <c r="BL35" s="96"/>
      <c r="BM35" s="96"/>
      <c r="BN35" s="96"/>
      <c r="BQ35" s="96"/>
      <c r="BR35" s="96"/>
      <c r="BS35" s="96"/>
      <c r="BU35" s="96"/>
      <c r="BW35" s="96"/>
      <c r="BX35" s="96"/>
      <c r="BY35" s="96"/>
      <c r="BZ35" s="96"/>
      <c r="CA35" s="96"/>
      <c r="CB35" s="96"/>
      <c r="CC35" s="96"/>
      <c r="CD35" s="96"/>
      <c r="CG35" s="96"/>
      <c r="CJ35" s="96"/>
      <c r="CL35" s="96"/>
      <c r="CM35" s="96"/>
      <c r="CN35" s="96"/>
      <c r="CY35" s="96"/>
      <c r="CZ35" s="96"/>
      <c r="DA35" s="96"/>
      <c r="DB35" s="96"/>
      <c r="DC35" s="96"/>
      <c r="DH35" s="96"/>
      <c r="DJ35" s="96"/>
      <c r="DK35" s="96"/>
      <c r="DL35" s="96"/>
      <c r="DM35" s="96"/>
      <c r="DP35" s="96"/>
      <c r="DQ35" s="96"/>
      <c r="DW35" s="96"/>
      <c r="EV35" s="96"/>
      <c r="EW35" s="96"/>
      <c r="FJ35" s="96"/>
      <c r="FK35" s="96"/>
      <c r="FL35" s="96"/>
      <c r="FT35" s="96"/>
      <c r="FU35" s="96"/>
      <c r="FV35" s="96"/>
      <c r="FW35" s="96"/>
      <c r="GE35" s="96"/>
      <c r="GF35" s="96"/>
      <c r="GG35" s="96"/>
      <c r="GH35" s="96"/>
    </row>
    <row r="36" spans="1:190" customFormat="1" ht="14.65" hidden="1" customHeight="1" x14ac:dyDescent="0.25">
      <c r="A36" s="151">
        <v>168467</v>
      </c>
      <c r="B36" s="152">
        <v>44565</v>
      </c>
      <c r="C36" s="150" t="s">
        <v>73</v>
      </c>
      <c r="D36" s="150" t="s">
        <v>987</v>
      </c>
      <c r="E36" s="152">
        <v>44565</v>
      </c>
      <c r="F36" s="150" t="s">
        <v>93</v>
      </c>
      <c r="G36" s="150" t="s">
        <v>988</v>
      </c>
      <c r="H36" s="150" t="s">
        <v>989</v>
      </c>
      <c r="I36" s="150" t="s">
        <v>3379</v>
      </c>
      <c r="J36" s="150" t="s">
        <v>3393</v>
      </c>
      <c r="K36" s="150" t="s">
        <v>989</v>
      </c>
      <c r="L36" s="150" t="s">
        <v>3394</v>
      </c>
      <c r="M36" s="150" t="s">
        <v>18</v>
      </c>
      <c r="N36" s="150" t="s">
        <v>19</v>
      </c>
      <c r="O36" s="150" t="s">
        <v>237</v>
      </c>
      <c r="P36" s="150" t="s">
        <v>990</v>
      </c>
      <c r="Q36" s="150" t="s">
        <v>3395</v>
      </c>
      <c r="R36" s="150" t="s">
        <v>3377</v>
      </c>
      <c r="S36" s="151">
        <v>16120</v>
      </c>
      <c r="T36" s="151">
        <v>35020</v>
      </c>
      <c r="U36" s="151">
        <v>18900</v>
      </c>
      <c r="V36" s="150" t="s">
        <v>78</v>
      </c>
      <c r="W36" s="151">
        <v>2</v>
      </c>
      <c r="X36" s="150" t="s">
        <v>69</v>
      </c>
      <c r="Y36" s="150" t="s">
        <v>70</v>
      </c>
      <c r="Z36" s="150" t="s">
        <v>71</v>
      </c>
      <c r="AA36" s="150" t="s">
        <v>72</v>
      </c>
      <c r="AB36" s="151">
        <v>0</v>
      </c>
      <c r="AC36" s="101">
        <f t="shared" si="0"/>
        <v>1</v>
      </c>
      <c r="AD36" s="101" t="str">
        <f t="shared" si="1"/>
        <v>janvier</v>
      </c>
      <c r="AE36" s="96">
        <f t="shared" si="2"/>
        <v>18.899999999999999</v>
      </c>
      <c r="AF36" s="149">
        <f t="shared" si="3"/>
        <v>7.2916666666666685E-2</v>
      </c>
      <c r="AG36" t="s">
        <v>3888</v>
      </c>
      <c r="AH36" s="96"/>
      <c r="AM36" s="96"/>
      <c r="AN36" s="96"/>
      <c r="AO36" s="96"/>
      <c r="AP36" s="96"/>
      <c r="AR36" s="96"/>
      <c r="AS36" s="96"/>
      <c r="AV36" s="96"/>
      <c r="AW36" s="96"/>
      <c r="AZ36" s="96"/>
      <c r="BA36" s="96"/>
      <c r="BB36" s="96"/>
      <c r="BC36" s="96"/>
      <c r="BD36" s="96"/>
      <c r="BH36" s="96"/>
      <c r="BI36" s="96"/>
      <c r="BJ36" s="96"/>
      <c r="BK36" s="96"/>
      <c r="BL36" s="96"/>
      <c r="BM36" s="96"/>
      <c r="BN36" s="96"/>
      <c r="BQ36" s="96"/>
      <c r="BR36" s="96"/>
      <c r="BS36" s="96"/>
      <c r="BU36" s="96"/>
      <c r="BW36" s="96"/>
      <c r="BX36" s="96"/>
      <c r="BY36" s="96"/>
      <c r="BZ36" s="96"/>
      <c r="CA36" s="96"/>
      <c r="CB36" s="96"/>
      <c r="CC36" s="96"/>
      <c r="CD36" s="96"/>
      <c r="CE36" s="96"/>
      <c r="CG36" s="96"/>
      <c r="CJ36" s="96"/>
      <c r="CL36" s="96"/>
      <c r="CM36" s="96"/>
      <c r="CN36" s="96"/>
      <c r="CY36" s="96"/>
      <c r="CZ36" s="96"/>
      <c r="DA36" s="96"/>
      <c r="DB36" s="96"/>
      <c r="DC36" s="96"/>
      <c r="DH36" s="96"/>
      <c r="DJ36" s="96"/>
      <c r="DK36" s="96"/>
      <c r="DL36" s="96"/>
      <c r="DM36" s="96"/>
      <c r="DP36" s="96"/>
      <c r="DQ36" s="96"/>
      <c r="DW36" s="96"/>
      <c r="EV36" s="96"/>
      <c r="EW36" s="96"/>
      <c r="FJ36" s="96"/>
      <c r="FK36" s="96"/>
      <c r="FL36" s="96"/>
      <c r="FT36" s="96"/>
      <c r="FU36" s="96"/>
      <c r="FV36" s="96"/>
      <c r="FW36" s="96"/>
      <c r="GE36" s="96"/>
      <c r="GF36" s="96"/>
      <c r="GG36" s="96"/>
      <c r="GH36" s="96"/>
    </row>
    <row r="37" spans="1:190" customFormat="1" ht="14.65" hidden="1" customHeight="1" x14ac:dyDescent="0.25">
      <c r="A37" s="151">
        <v>168469</v>
      </c>
      <c r="B37" s="152">
        <v>44565</v>
      </c>
      <c r="C37" s="150" t="s">
        <v>842</v>
      </c>
      <c r="D37" s="150" t="s">
        <v>991</v>
      </c>
      <c r="E37" s="152">
        <v>44565</v>
      </c>
      <c r="F37" s="150" t="s">
        <v>545</v>
      </c>
      <c r="G37" s="150" t="s">
        <v>992</v>
      </c>
      <c r="H37" s="150" t="s">
        <v>690</v>
      </c>
      <c r="I37" s="150" t="s">
        <v>3379</v>
      </c>
      <c r="J37" s="150" t="s">
        <v>3382</v>
      </c>
      <c r="K37" s="150" t="s">
        <v>3383</v>
      </c>
      <c r="L37" s="150" t="s">
        <v>18</v>
      </c>
      <c r="M37" s="150" t="s">
        <v>18</v>
      </c>
      <c r="N37" s="150" t="s">
        <v>19</v>
      </c>
      <c r="O37" s="150" t="s">
        <v>335</v>
      </c>
      <c r="P37" s="150" t="s">
        <v>691</v>
      </c>
      <c r="Q37" s="150" t="s">
        <v>3377</v>
      </c>
      <c r="R37" s="150" t="s">
        <v>3377</v>
      </c>
      <c r="S37" s="151">
        <v>17920</v>
      </c>
      <c r="T37" s="151">
        <v>12800</v>
      </c>
      <c r="U37" s="151">
        <v>5120</v>
      </c>
      <c r="V37" s="150" t="s">
        <v>78</v>
      </c>
      <c r="W37" s="151">
        <v>2</v>
      </c>
      <c r="X37" s="150" t="s">
        <v>69</v>
      </c>
      <c r="Y37" s="150" t="s">
        <v>70</v>
      </c>
      <c r="Z37" s="150" t="s">
        <v>71</v>
      </c>
      <c r="AA37" s="150" t="s">
        <v>72</v>
      </c>
      <c r="AB37" s="151">
        <v>64488</v>
      </c>
      <c r="AC37" s="101">
        <f t="shared" si="0"/>
        <v>1</v>
      </c>
      <c r="AD37" s="101" t="str">
        <f t="shared" si="1"/>
        <v>janvier</v>
      </c>
      <c r="AE37" s="96">
        <f t="shared" si="2"/>
        <v>5.12</v>
      </c>
      <c r="AF37" s="149">
        <f t="shared" si="3"/>
        <v>5.5555555555555358E-3</v>
      </c>
      <c r="AG37" t="s">
        <v>3886</v>
      </c>
      <c r="AH37" s="96"/>
      <c r="AM37" s="96"/>
      <c r="AN37" s="96"/>
      <c r="AO37" s="96"/>
      <c r="AP37" s="96"/>
      <c r="AR37" s="96"/>
      <c r="AS37" s="96"/>
      <c r="AV37" s="96"/>
      <c r="AW37" s="96"/>
      <c r="AZ37" s="96"/>
      <c r="BA37" s="96"/>
      <c r="BB37" s="96"/>
      <c r="BC37" s="96"/>
      <c r="BD37" s="96"/>
      <c r="BE37" s="96"/>
      <c r="BF37" s="96"/>
      <c r="BH37" s="96"/>
      <c r="BI37" s="96"/>
      <c r="BJ37" s="96"/>
      <c r="BK37" s="96"/>
      <c r="BL37" s="96"/>
      <c r="BM37" s="96"/>
      <c r="BN37" s="96"/>
      <c r="BQ37" s="96"/>
      <c r="BR37" s="96"/>
      <c r="BS37" s="96"/>
      <c r="BU37" s="96"/>
      <c r="BW37" s="96"/>
      <c r="BX37" s="96"/>
      <c r="BY37" s="96"/>
      <c r="BZ37" s="96"/>
      <c r="CA37" s="96"/>
      <c r="CB37" s="96"/>
      <c r="CC37" s="96"/>
      <c r="CD37" s="96"/>
      <c r="CG37" s="96"/>
      <c r="CJ37" s="96"/>
      <c r="CL37" s="96"/>
      <c r="CM37" s="96"/>
      <c r="CN37" s="96"/>
      <c r="CY37" s="96"/>
      <c r="DB37" s="96"/>
      <c r="DC37" s="96"/>
      <c r="DH37" s="96"/>
      <c r="DJ37" s="96"/>
      <c r="DK37" s="96"/>
      <c r="DL37" s="96"/>
      <c r="DM37" s="96"/>
      <c r="DP37" s="96"/>
      <c r="DQ37" s="96"/>
      <c r="DW37" s="96"/>
      <c r="EV37" s="96"/>
      <c r="EW37" s="96"/>
      <c r="FJ37" s="96"/>
      <c r="FK37" s="96"/>
      <c r="FL37" s="96"/>
      <c r="FT37" s="96"/>
      <c r="FU37" s="96"/>
      <c r="FV37" s="96"/>
      <c r="FW37" s="96"/>
      <c r="GE37" s="96"/>
      <c r="GF37" s="96"/>
      <c r="GG37" s="96"/>
      <c r="GH37" s="96"/>
    </row>
    <row r="38" spans="1:190" customFormat="1" ht="14.65" hidden="1" customHeight="1" x14ac:dyDescent="0.25">
      <c r="A38" s="151">
        <v>168470</v>
      </c>
      <c r="B38" s="152">
        <v>44565</v>
      </c>
      <c r="C38" s="150" t="s">
        <v>477</v>
      </c>
      <c r="D38" s="150" t="s">
        <v>993</v>
      </c>
      <c r="E38" s="152">
        <v>44565</v>
      </c>
      <c r="F38" s="150" t="s">
        <v>778</v>
      </c>
      <c r="G38" s="150" t="s">
        <v>994</v>
      </c>
      <c r="H38" s="150" t="s">
        <v>348</v>
      </c>
      <c r="I38" s="150" t="s">
        <v>3379</v>
      </c>
      <c r="J38" s="150" t="s">
        <v>3382</v>
      </c>
      <c r="K38" s="150" t="s">
        <v>3391</v>
      </c>
      <c r="L38" s="150" t="s">
        <v>18</v>
      </c>
      <c r="M38" s="150" t="s">
        <v>18</v>
      </c>
      <c r="N38" s="150" t="s">
        <v>19</v>
      </c>
      <c r="O38" s="150" t="s">
        <v>335</v>
      </c>
      <c r="P38" s="150" t="s">
        <v>349</v>
      </c>
      <c r="Q38" s="150" t="s">
        <v>3377</v>
      </c>
      <c r="R38" s="150" t="s">
        <v>3377</v>
      </c>
      <c r="S38" s="151">
        <v>16100</v>
      </c>
      <c r="T38" s="151">
        <v>12900</v>
      </c>
      <c r="U38" s="151">
        <v>3200</v>
      </c>
      <c r="V38" s="150" t="s">
        <v>78</v>
      </c>
      <c r="W38" s="151">
        <v>2</v>
      </c>
      <c r="X38" s="150" t="s">
        <v>69</v>
      </c>
      <c r="Y38" s="150" t="s">
        <v>70</v>
      </c>
      <c r="Z38" s="150" t="s">
        <v>71</v>
      </c>
      <c r="AA38" s="150" t="s">
        <v>72</v>
      </c>
      <c r="AB38" s="151">
        <v>64487</v>
      </c>
      <c r="AC38" s="101">
        <f t="shared" si="0"/>
        <v>1</v>
      </c>
      <c r="AD38" s="101" t="str">
        <f t="shared" si="1"/>
        <v>janvier</v>
      </c>
      <c r="AE38" s="96">
        <f t="shared" si="2"/>
        <v>3.2</v>
      </c>
      <c r="AF38" s="149">
        <f t="shared" si="3"/>
        <v>6.2499999999999778E-3</v>
      </c>
      <c r="AG38" t="s">
        <v>3886</v>
      </c>
      <c r="AH38" s="96"/>
      <c r="AM38" s="96"/>
      <c r="AN38" s="96"/>
      <c r="AO38" s="96"/>
      <c r="AP38" s="96"/>
      <c r="AR38" s="96"/>
      <c r="AS38" s="96"/>
      <c r="AV38" s="96"/>
      <c r="AW38" s="96"/>
      <c r="AZ38" s="96"/>
      <c r="BA38" s="96"/>
      <c r="BB38" s="96"/>
      <c r="BC38" s="96"/>
      <c r="BD38" s="96"/>
      <c r="BE38" s="96"/>
      <c r="BF38" s="96"/>
      <c r="BH38" s="96"/>
      <c r="BI38" s="96"/>
      <c r="BJ38" s="96"/>
      <c r="BK38" s="96"/>
      <c r="BL38" s="96"/>
      <c r="BM38" s="96"/>
      <c r="BN38" s="96"/>
      <c r="BQ38" s="96"/>
      <c r="BR38" s="96"/>
      <c r="BS38" s="96"/>
      <c r="BU38" s="96"/>
      <c r="BW38" s="96"/>
      <c r="BX38" s="96"/>
      <c r="BY38" s="96"/>
      <c r="BZ38" s="96"/>
      <c r="CA38" s="96"/>
      <c r="CB38" s="96"/>
      <c r="CC38" s="96"/>
      <c r="CD38" s="96"/>
      <c r="CE38" s="96"/>
      <c r="CG38" s="96"/>
      <c r="CJ38" s="96"/>
      <c r="CL38" s="96"/>
      <c r="CM38" s="96"/>
      <c r="CN38" s="96"/>
      <c r="DH38" s="96"/>
      <c r="DJ38" s="96"/>
      <c r="DK38" s="96"/>
      <c r="DM38" s="96"/>
      <c r="DP38" s="96"/>
      <c r="DQ38" s="96"/>
      <c r="DW38" s="96"/>
      <c r="EV38" s="96"/>
      <c r="EW38" s="96"/>
      <c r="FJ38" s="96"/>
      <c r="FK38" s="96"/>
      <c r="FL38" s="96"/>
      <c r="FT38" s="96"/>
      <c r="FU38" s="96"/>
      <c r="FV38" s="96"/>
      <c r="FW38" s="96"/>
      <c r="GE38" s="96"/>
      <c r="GF38" s="96"/>
      <c r="GG38" s="96"/>
      <c r="GH38" s="96"/>
    </row>
    <row r="39" spans="1:190" customFormat="1" ht="14.65" hidden="1" customHeight="1" x14ac:dyDescent="0.25">
      <c r="A39" s="151">
        <v>168483</v>
      </c>
      <c r="B39" s="152">
        <v>44565</v>
      </c>
      <c r="C39" s="150" t="s">
        <v>478</v>
      </c>
      <c r="D39" s="150" t="s">
        <v>18</v>
      </c>
      <c r="E39" s="152">
        <v>44565</v>
      </c>
      <c r="F39" s="150" t="s">
        <v>478</v>
      </c>
      <c r="G39" s="150" t="s">
        <v>18</v>
      </c>
      <c r="H39" s="150" t="s">
        <v>883</v>
      </c>
      <c r="I39" s="150" t="s">
        <v>3389</v>
      </c>
      <c r="J39" s="150" t="s">
        <v>3400</v>
      </c>
      <c r="K39" s="150" t="s">
        <v>655</v>
      </c>
      <c r="L39" s="150" t="s">
        <v>18</v>
      </c>
      <c r="M39" s="150" t="s">
        <v>3394</v>
      </c>
      <c r="N39" s="150" t="s">
        <v>919</v>
      </c>
      <c r="O39" s="150" t="s">
        <v>944</v>
      </c>
      <c r="P39" s="150" t="s">
        <v>658</v>
      </c>
      <c r="Q39" s="150" t="s">
        <v>3377</v>
      </c>
      <c r="R39" s="150" t="s">
        <v>3401</v>
      </c>
      <c r="S39" s="151">
        <v>26360</v>
      </c>
      <c r="T39" s="151">
        <v>18280</v>
      </c>
      <c r="U39" s="151">
        <v>8080</v>
      </c>
      <c r="V39" s="150" t="s">
        <v>68</v>
      </c>
      <c r="W39" s="151">
        <v>2</v>
      </c>
      <c r="X39" s="150" t="s">
        <v>69</v>
      </c>
      <c r="Y39" s="150" t="s">
        <v>70</v>
      </c>
      <c r="Z39" s="150" t="s">
        <v>71</v>
      </c>
      <c r="AA39" s="150" t="s">
        <v>72</v>
      </c>
      <c r="AB39" s="151">
        <v>0</v>
      </c>
      <c r="AC39" s="101">
        <f t="shared" si="0"/>
        <v>1</v>
      </c>
      <c r="AD39" s="101" t="str">
        <f t="shared" si="1"/>
        <v>janvier</v>
      </c>
      <c r="AE39" s="96">
        <f t="shared" si="2"/>
        <v>8.08</v>
      </c>
      <c r="AF39" s="149">
        <f t="shared" si="3"/>
        <v>0</v>
      </c>
      <c r="AG39" t="s">
        <v>3886</v>
      </c>
      <c r="AH39" s="96"/>
      <c r="AM39" s="96"/>
      <c r="AN39" s="96"/>
      <c r="AO39" s="96"/>
      <c r="AP39" s="96"/>
      <c r="AR39" s="96"/>
      <c r="AS39" s="96"/>
      <c r="AV39" s="96"/>
      <c r="AW39" s="96"/>
      <c r="AZ39" s="96"/>
      <c r="BA39" s="96"/>
      <c r="BB39" s="96"/>
      <c r="BC39" s="96"/>
      <c r="BD39" s="96"/>
      <c r="BE39" s="96"/>
      <c r="BH39" s="96"/>
      <c r="BI39" s="96"/>
      <c r="BJ39" s="96"/>
      <c r="BK39" s="96"/>
      <c r="BL39" s="96"/>
      <c r="BM39" s="96"/>
      <c r="BN39" s="96"/>
      <c r="BQ39" s="96"/>
      <c r="BR39" s="96"/>
      <c r="BS39" s="96"/>
      <c r="BU39" s="96"/>
      <c r="BW39" s="96"/>
      <c r="BX39" s="96"/>
      <c r="BY39" s="96"/>
      <c r="BZ39" s="96"/>
      <c r="CA39" s="96"/>
      <c r="CB39" s="96"/>
      <c r="CC39" s="96"/>
      <c r="CG39" s="96"/>
      <c r="CJ39" s="96"/>
      <c r="CL39" s="96"/>
      <c r="CM39" s="96"/>
      <c r="CN39" s="96"/>
      <c r="CY39" s="96"/>
      <c r="CZ39" s="96"/>
      <c r="DB39" s="96"/>
      <c r="DC39" s="96"/>
      <c r="DH39" s="96"/>
      <c r="DJ39" s="96"/>
      <c r="DK39" s="96"/>
      <c r="DL39" s="96"/>
      <c r="DM39" s="96"/>
      <c r="DN39" s="96"/>
      <c r="DP39" s="96"/>
      <c r="DQ39" s="96"/>
      <c r="DW39" s="96"/>
      <c r="EV39" s="96"/>
      <c r="EW39" s="96"/>
      <c r="FJ39" s="96"/>
      <c r="FK39" s="96"/>
      <c r="FL39" s="96"/>
      <c r="FT39" s="96"/>
      <c r="FU39" s="96"/>
      <c r="FV39" s="96"/>
      <c r="FW39" s="96"/>
      <c r="GE39" s="96"/>
      <c r="GF39" s="96"/>
      <c r="GG39" s="96"/>
      <c r="GH39" s="96"/>
    </row>
    <row r="40" spans="1:190" customFormat="1" ht="14.65" hidden="1" customHeight="1" x14ac:dyDescent="0.25">
      <c r="A40" s="151">
        <v>168477</v>
      </c>
      <c r="B40" s="152">
        <v>44565</v>
      </c>
      <c r="C40" s="150" t="s">
        <v>872</v>
      </c>
      <c r="D40" s="150" t="s">
        <v>995</v>
      </c>
      <c r="E40" s="152">
        <v>44565</v>
      </c>
      <c r="F40" s="150" t="s">
        <v>844</v>
      </c>
      <c r="G40" s="150" t="s">
        <v>996</v>
      </c>
      <c r="H40" s="150" t="s">
        <v>997</v>
      </c>
      <c r="I40" s="150" t="s">
        <v>3403</v>
      </c>
      <c r="J40" s="150" t="s">
        <v>3393</v>
      </c>
      <c r="K40" s="150" t="s">
        <v>997</v>
      </c>
      <c r="L40" s="150" t="s">
        <v>3394</v>
      </c>
      <c r="M40" s="150" t="s">
        <v>18</v>
      </c>
      <c r="N40" s="150" t="s">
        <v>37</v>
      </c>
      <c r="O40" s="150" t="s">
        <v>237</v>
      </c>
      <c r="P40" s="150" t="s">
        <v>998</v>
      </c>
      <c r="Q40" s="150" t="s">
        <v>3395</v>
      </c>
      <c r="R40" s="150" t="s">
        <v>3377</v>
      </c>
      <c r="S40" s="151">
        <v>16540</v>
      </c>
      <c r="T40" s="151">
        <v>30960</v>
      </c>
      <c r="U40" s="151">
        <v>14420</v>
      </c>
      <c r="V40" s="150" t="s">
        <v>78</v>
      </c>
      <c r="W40" s="151">
        <v>2</v>
      </c>
      <c r="X40" s="150" t="s">
        <v>69</v>
      </c>
      <c r="Y40" s="150" t="s">
        <v>70</v>
      </c>
      <c r="Z40" s="150" t="s">
        <v>71</v>
      </c>
      <c r="AA40" s="150" t="s">
        <v>72</v>
      </c>
      <c r="AB40" s="151">
        <v>0</v>
      </c>
      <c r="AC40" s="101">
        <f t="shared" si="0"/>
        <v>1</v>
      </c>
      <c r="AD40" s="101" t="str">
        <f t="shared" si="1"/>
        <v>janvier</v>
      </c>
      <c r="AE40" s="96">
        <f t="shared" si="2"/>
        <v>14.42</v>
      </c>
      <c r="AF40" s="149">
        <f t="shared" si="3"/>
        <v>5.1388888888888928E-2</v>
      </c>
      <c r="AG40" t="s">
        <v>3888</v>
      </c>
      <c r="AH40" s="96"/>
      <c r="AM40" s="96"/>
      <c r="AN40" s="96"/>
      <c r="AO40" s="96"/>
      <c r="AP40" s="96"/>
      <c r="AR40" s="96"/>
      <c r="AS40" s="96"/>
      <c r="AV40" s="96"/>
      <c r="AW40" s="96"/>
      <c r="AZ40" s="96"/>
      <c r="BA40" s="96"/>
      <c r="BB40" s="96"/>
      <c r="BC40" s="96"/>
      <c r="BD40" s="96"/>
      <c r="BH40" s="96"/>
      <c r="BI40" s="96"/>
      <c r="BJ40" s="96"/>
      <c r="BK40" s="96"/>
      <c r="BL40" s="96"/>
      <c r="BM40" s="96"/>
      <c r="BN40" s="96"/>
      <c r="BQ40" s="96"/>
      <c r="BR40" s="96"/>
      <c r="BS40" s="96"/>
      <c r="BU40" s="96"/>
      <c r="BW40" s="96"/>
      <c r="BX40" s="96"/>
      <c r="BY40" s="96"/>
      <c r="BZ40" s="96"/>
      <c r="CA40" s="96"/>
      <c r="CB40" s="96"/>
      <c r="CC40" s="96"/>
      <c r="CD40" s="96"/>
      <c r="CE40" s="96"/>
      <c r="CG40" s="96"/>
      <c r="CJ40" s="96"/>
      <c r="CL40" s="96"/>
      <c r="CM40" s="96"/>
      <c r="CN40" s="96"/>
      <c r="DH40" s="96"/>
      <c r="DJ40" s="96"/>
      <c r="DK40" s="96"/>
      <c r="DM40" s="96"/>
      <c r="DP40" s="96"/>
      <c r="DQ40" s="96"/>
      <c r="DW40" s="96"/>
      <c r="EV40" s="96"/>
      <c r="EW40" s="96"/>
      <c r="FJ40" s="96"/>
      <c r="FK40" s="96"/>
      <c r="FL40" s="96"/>
      <c r="FT40" s="96"/>
      <c r="FU40" s="96"/>
      <c r="FV40" s="96"/>
      <c r="FW40" s="96"/>
      <c r="GE40" s="96"/>
      <c r="GF40" s="96"/>
      <c r="GG40" s="96"/>
      <c r="GH40" s="96"/>
    </row>
    <row r="41" spans="1:190" customFormat="1" ht="14.65" hidden="1" customHeight="1" x14ac:dyDescent="0.25">
      <c r="A41" s="151">
        <v>168480</v>
      </c>
      <c r="B41" s="152">
        <v>44565</v>
      </c>
      <c r="C41" s="150" t="s">
        <v>224</v>
      </c>
      <c r="D41" s="150" t="s">
        <v>999</v>
      </c>
      <c r="E41" s="152">
        <v>44565</v>
      </c>
      <c r="F41" s="150" t="s">
        <v>274</v>
      </c>
      <c r="G41" s="150" t="s">
        <v>1000</v>
      </c>
      <c r="H41" s="150" t="s">
        <v>550</v>
      </c>
      <c r="I41" s="150" t="s">
        <v>3379</v>
      </c>
      <c r="J41" s="150" t="s">
        <v>3380</v>
      </c>
      <c r="K41" s="150" t="s">
        <v>3399</v>
      </c>
      <c r="L41" s="150" t="s">
        <v>18</v>
      </c>
      <c r="M41" s="150" t="s">
        <v>18</v>
      </c>
      <c r="N41" s="150" t="s">
        <v>19</v>
      </c>
      <c r="O41" s="150" t="s">
        <v>314</v>
      </c>
      <c r="P41" s="150" t="s">
        <v>551</v>
      </c>
      <c r="Q41" s="150" t="s">
        <v>3377</v>
      </c>
      <c r="R41" s="150" t="s">
        <v>3377</v>
      </c>
      <c r="S41" s="151">
        <v>22420</v>
      </c>
      <c r="T41" s="151">
        <v>17700</v>
      </c>
      <c r="U41" s="151">
        <v>4720</v>
      </c>
      <c r="V41" s="150" t="s">
        <v>78</v>
      </c>
      <c r="W41" s="151">
        <v>2</v>
      </c>
      <c r="X41" s="150" t="s">
        <v>69</v>
      </c>
      <c r="Y41" s="150" t="s">
        <v>70</v>
      </c>
      <c r="Z41" s="150" t="s">
        <v>71</v>
      </c>
      <c r="AA41" s="150" t="s">
        <v>72</v>
      </c>
      <c r="AB41" s="151">
        <v>66268</v>
      </c>
      <c r="AC41" s="101">
        <f t="shared" si="0"/>
        <v>1</v>
      </c>
      <c r="AD41" s="101" t="str">
        <f t="shared" si="1"/>
        <v>janvier</v>
      </c>
      <c r="AE41" s="96">
        <f t="shared" si="2"/>
        <v>4.72</v>
      </c>
      <c r="AF41" s="149">
        <f t="shared" si="3"/>
        <v>3.8888888888888862E-2</v>
      </c>
      <c r="AG41" t="s">
        <v>3886</v>
      </c>
      <c r="AH41" s="96"/>
      <c r="AM41" s="96"/>
      <c r="AN41" s="96"/>
      <c r="AO41" s="96"/>
      <c r="AP41" s="96"/>
      <c r="AR41" s="96"/>
      <c r="AS41" s="96"/>
      <c r="AV41" s="96"/>
      <c r="AW41" s="96"/>
      <c r="AZ41" s="96"/>
      <c r="BA41" s="96"/>
      <c r="BB41" s="96"/>
      <c r="BC41" s="96"/>
      <c r="BD41" s="96"/>
      <c r="BE41" s="96"/>
      <c r="BF41" s="96"/>
      <c r="BH41" s="96"/>
      <c r="BI41" s="96"/>
      <c r="BJ41" s="96"/>
      <c r="BK41" s="96"/>
      <c r="BL41" s="96"/>
      <c r="BM41" s="96"/>
      <c r="BN41" s="96"/>
      <c r="BQ41" s="96"/>
      <c r="BR41" s="96"/>
      <c r="BS41" s="96"/>
      <c r="BU41" s="96"/>
      <c r="BW41" s="96"/>
      <c r="BX41" s="96"/>
      <c r="BY41" s="96"/>
      <c r="BZ41" s="96"/>
      <c r="CA41" s="96"/>
      <c r="CB41" s="96"/>
      <c r="CC41" s="96"/>
      <c r="CD41" s="96"/>
      <c r="CG41" s="96"/>
      <c r="CJ41" s="96"/>
      <c r="CL41" s="96"/>
      <c r="CM41" s="96"/>
      <c r="CN41" s="96"/>
      <c r="CY41" s="96"/>
      <c r="CZ41" s="96"/>
      <c r="DA41" s="96"/>
      <c r="DB41" s="96"/>
      <c r="DC41" s="96"/>
      <c r="DH41" s="96"/>
      <c r="DJ41" s="96"/>
      <c r="DK41" s="96"/>
      <c r="DL41" s="96"/>
      <c r="DM41" s="96"/>
      <c r="DP41" s="96"/>
      <c r="DQ41" s="96"/>
      <c r="DW41" s="96"/>
      <c r="EV41" s="96"/>
      <c r="EW41" s="96"/>
      <c r="FJ41" s="96"/>
      <c r="FK41" s="96"/>
      <c r="FL41" s="96"/>
      <c r="FT41" s="96"/>
      <c r="FU41" s="96"/>
      <c r="FV41" s="96"/>
      <c r="FW41" s="96"/>
      <c r="GE41" s="96"/>
      <c r="GF41" s="96"/>
      <c r="GG41" s="96"/>
      <c r="GH41" s="96"/>
    </row>
    <row r="42" spans="1:190" customFormat="1" ht="14.65" hidden="1" customHeight="1" x14ac:dyDescent="0.25">
      <c r="A42" s="151">
        <v>168481</v>
      </c>
      <c r="B42" s="152">
        <v>44565</v>
      </c>
      <c r="C42" s="150" t="s">
        <v>1001</v>
      </c>
      <c r="D42" s="150" t="s">
        <v>1002</v>
      </c>
      <c r="E42" s="152">
        <v>44565</v>
      </c>
      <c r="F42" s="150" t="s">
        <v>1003</v>
      </c>
      <c r="G42" s="150" t="s">
        <v>1004</v>
      </c>
      <c r="H42" s="150" t="s">
        <v>626</v>
      </c>
      <c r="I42" s="150" t="s">
        <v>3389</v>
      </c>
      <c r="J42" s="150" t="s">
        <v>3389</v>
      </c>
      <c r="K42" s="150" t="s">
        <v>626</v>
      </c>
      <c r="L42" s="150" t="s">
        <v>18</v>
      </c>
      <c r="M42" s="150" t="s">
        <v>3414</v>
      </c>
      <c r="N42" s="150" t="s">
        <v>919</v>
      </c>
      <c r="O42" s="150" t="s">
        <v>920</v>
      </c>
      <c r="P42" s="150" t="s">
        <v>627</v>
      </c>
      <c r="Q42" s="150" t="s">
        <v>3377</v>
      </c>
      <c r="R42" s="150" t="s">
        <v>3418</v>
      </c>
      <c r="S42" s="151">
        <v>28220</v>
      </c>
      <c r="T42" s="151">
        <v>22000</v>
      </c>
      <c r="U42" s="151">
        <v>6220</v>
      </c>
      <c r="V42" s="150" t="s">
        <v>78</v>
      </c>
      <c r="W42" s="151">
        <v>2</v>
      </c>
      <c r="X42" s="150" t="s">
        <v>69</v>
      </c>
      <c r="Y42" s="150" t="s">
        <v>70</v>
      </c>
      <c r="Z42" s="150" t="s">
        <v>71</v>
      </c>
      <c r="AA42" s="150" t="s">
        <v>72</v>
      </c>
      <c r="AB42" s="151">
        <v>0</v>
      </c>
      <c r="AC42" s="101">
        <f t="shared" si="0"/>
        <v>1</v>
      </c>
      <c r="AD42" s="101" t="str">
        <f t="shared" si="1"/>
        <v>janvier</v>
      </c>
      <c r="AE42" s="96">
        <f t="shared" si="2"/>
        <v>6.22</v>
      </c>
      <c r="AF42" s="149">
        <f t="shared" si="3"/>
        <v>4.7916666666666718E-2</v>
      </c>
      <c r="AG42" t="s">
        <v>3562</v>
      </c>
      <c r="AH42" s="96"/>
      <c r="AM42" s="96"/>
      <c r="AN42" s="96"/>
      <c r="AO42" s="96"/>
      <c r="AP42" s="96"/>
      <c r="AR42" s="96"/>
      <c r="AS42" s="96"/>
      <c r="AV42" s="96"/>
      <c r="AW42" s="96"/>
      <c r="AZ42" s="96"/>
      <c r="BA42" s="96"/>
      <c r="BB42" s="96"/>
      <c r="BC42" s="96"/>
      <c r="BD42" s="96"/>
      <c r="BE42" s="96"/>
      <c r="BF42" s="96"/>
      <c r="BH42" s="96"/>
      <c r="BI42" s="96"/>
      <c r="BJ42" s="96"/>
      <c r="BK42" s="96"/>
      <c r="BL42" s="96"/>
      <c r="BM42" s="96"/>
      <c r="BN42" s="96"/>
      <c r="BQ42" s="96"/>
      <c r="BR42" s="96"/>
      <c r="BS42" s="96"/>
      <c r="BU42" s="96"/>
      <c r="BW42" s="96"/>
      <c r="BX42" s="96"/>
      <c r="BY42" s="96"/>
      <c r="BZ42" s="96"/>
      <c r="CA42" s="96"/>
      <c r="CB42" s="96"/>
      <c r="CC42" s="96"/>
      <c r="CD42" s="96"/>
      <c r="CG42" s="96"/>
      <c r="CJ42" s="96"/>
      <c r="CL42" s="96"/>
      <c r="CM42" s="96"/>
      <c r="CN42" s="96"/>
      <c r="CY42" s="96"/>
      <c r="DB42" s="96"/>
      <c r="DC42" s="96"/>
      <c r="DH42" s="96"/>
      <c r="DJ42" s="96"/>
      <c r="DK42" s="96"/>
      <c r="DL42" s="96"/>
      <c r="DM42" s="96"/>
      <c r="DP42" s="96"/>
      <c r="DQ42" s="96"/>
      <c r="DW42" s="96"/>
      <c r="EV42" s="96"/>
      <c r="EW42" s="96"/>
      <c r="FJ42" s="96"/>
      <c r="FK42" s="96"/>
      <c r="FL42" s="96"/>
      <c r="FT42" s="96"/>
      <c r="FU42" s="96"/>
      <c r="FV42" s="96"/>
      <c r="FW42" s="96"/>
      <c r="GE42" s="96"/>
      <c r="GF42" s="96"/>
      <c r="GG42" s="96"/>
      <c r="GH42" s="96"/>
    </row>
    <row r="43" spans="1:190" customFormat="1" ht="14.65" hidden="1" customHeight="1" x14ac:dyDescent="0.25">
      <c r="A43" s="151">
        <v>168486</v>
      </c>
      <c r="B43" s="152">
        <v>44565</v>
      </c>
      <c r="C43" s="150" t="s">
        <v>521</v>
      </c>
      <c r="D43" s="150" t="s">
        <v>1005</v>
      </c>
      <c r="E43" s="152">
        <v>44565</v>
      </c>
      <c r="F43" s="150" t="s">
        <v>866</v>
      </c>
      <c r="G43" s="150" t="s">
        <v>1006</v>
      </c>
      <c r="H43" s="150" t="s">
        <v>318</v>
      </c>
      <c r="I43" s="150" t="s">
        <v>3379</v>
      </c>
      <c r="J43" s="150" t="s">
        <v>3380</v>
      </c>
      <c r="K43" s="150" t="s">
        <v>3405</v>
      </c>
      <c r="L43" s="150" t="s">
        <v>18</v>
      </c>
      <c r="M43" s="150" t="s">
        <v>18</v>
      </c>
      <c r="N43" s="150" t="s">
        <v>19</v>
      </c>
      <c r="O43" s="150" t="s">
        <v>314</v>
      </c>
      <c r="P43" s="150" t="s">
        <v>319</v>
      </c>
      <c r="Q43" s="150" t="s">
        <v>3377</v>
      </c>
      <c r="R43" s="150" t="s">
        <v>3377</v>
      </c>
      <c r="S43" s="151">
        <v>22320</v>
      </c>
      <c r="T43" s="151">
        <v>17060</v>
      </c>
      <c r="U43" s="151">
        <v>5260</v>
      </c>
      <c r="V43" s="150" t="s">
        <v>78</v>
      </c>
      <c r="W43" s="151">
        <v>2</v>
      </c>
      <c r="X43" s="150" t="s">
        <v>69</v>
      </c>
      <c r="Y43" s="150" t="s">
        <v>70</v>
      </c>
      <c r="Z43" s="150" t="s">
        <v>71</v>
      </c>
      <c r="AA43" s="150" t="s">
        <v>72</v>
      </c>
      <c r="AB43" s="151">
        <v>70062</v>
      </c>
      <c r="AC43" s="101">
        <f t="shared" si="0"/>
        <v>1</v>
      </c>
      <c r="AD43" s="101" t="str">
        <f t="shared" si="1"/>
        <v>janvier</v>
      </c>
      <c r="AE43" s="96">
        <f t="shared" si="2"/>
        <v>5.26</v>
      </c>
      <c r="AF43" s="149">
        <f t="shared" si="3"/>
        <v>1.041666666666663E-2</v>
      </c>
      <c r="AG43" t="s">
        <v>3886</v>
      </c>
      <c r="AH43" s="96"/>
      <c r="AM43" s="96"/>
      <c r="AN43" s="96"/>
      <c r="AO43" s="96"/>
      <c r="AP43" s="96"/>
      <c r="AR43" s="96"/>
      <c r="AS43" s="96"/>
      <c r="AV43" s="96"/>
      <c r="AW43" s="96"/>
      <c r="AZ43" s="96"/>
      <c r="BA43" s="96"/>
      <c r="BB43" s="96"/>
      <c r="BC43" s="96"/>
      <c r="BD43" s="96"/>
      <c r="BE43" s="96"/>
      <c r="BF43" s="96"/>
      <c r="BH43" s="96"/>
      <c r="BI43" s="96"/>
      <c r="BJ43" s="96"/>
      <c r="BK43" s="96"/>
      <c r="BL43" s="96"/>
      <c r="BM43" s="96"/>
      <c r="BN43" s="96"/>
      <c r="BQ43" s="96"/>
      <c r="BR43" s="96"/>
      <c r="BS43" s="96"/>
      <c r="BU43" s="96"/>
      <c r="BW43" s="96"/>
      <c r="BX43" s="96"/>
      <c r="BY43" s="96"/>
      <c r="BZ43" s="96"/>
      <c r="CA43" s="96"/>
      <c r="CB43" s="96"/>
      <c r="CC43" s="96"/>
      <c r="CD43" s="96"/>
      <c r="CG43" s="96"/>
      <c r="CJ43" s="96"/>
      <c r="CL43" s="96"/>
      <c r="CM43" s="96"/>
      <c r="CN43" s="96"/>
      <c r="CY43" s="96"/>
      <c r="CZ43" s="96"/>
      <c r="DA43" s="96"/>
      <c r="DB43" s="96"/>
      <c r="DC43" s="96"/>
      <c r="DH43" s="96"/>
      <c r="DJ43" s="96"/>
      <c r="DK43" s="96"/>
      <c r="DL43" s="96"/>
      <c r="DM43" s="96"/>
      <c r="DP43" s="96"/>
      <c r="DQ43" s="96"/>
      <c r="DW43" s="96"/>
      <c r="EV43" s="96"/>
      <c r="EW43" s="96"/>
      <c r="FJ43" s="96"/>
      <c r="FK43" s="96"/>
      <c r="FL43" s="96"/>
      <c r="FT43" s="96"/>
      <c r="FU43" s="96"/>
      <c r="FV43" s="96"/>
      <c r="FW43" s="96"/>
      <c r="GE43" s="96"/>
      <c r="GF43" s="96"/>
      <c r="GG43" s="96"/>
      <c r="GH43" s="96"/>
    </row>
    <row r="44" spans="1:190" customFormat="1" ht="14.65" hidden="1" customHeight="1" x14ac:dyDescent="0.25">
      <c r="A44" s="151">
        <v>168491</v>
      </c>
      <c r="B44" s="152">
        <v>44565</v>
      </c>
      <c r="C44" s="150" t="s">
        <v>127</v>
      </c>
      <c r="D44" s="150" t="s">
        <v>1007</v>
      </c>
      <c r="E44" s="152">
        <v>44565</v>
      </c>
      <c r="F44" s="150" t="s">
        <v>466</v>
      </c>
      <c r="G44" s="150" t="s">
        <v>1008</v>
      </c>
      <c r="H44" s="150" t="s">
        <v>769</v>
      </c>
      <c r="I44" s="150" t="s">
        <v>3379</v>
      </c>
      <c r="J44" s="150" t="s">
        <v>3380</v>
      </c>
      <c r="K44" s="150" t="s">
        <v>3417</v>
      </c>
      <c r="L44" s="150" t="s">
        <v>18</v>
      </c>
      <c r="M44" s="150" t="s">
        <v>18</v>
      </c>
      <c r="N44" s="150" t="s">
        <v>19</v>
      </c>
      <c r="O44" s="150" t="s">
        <v>314</v>
      </c>
      <c r="P44" s="150" t="s">
        <v>770</v>
      </c>
      <c r="Q44" s="150" t="s">
        <v>3377</v>
      </c>
      <c r="R44" s="150" t="s">
        <v>3377</v>
      </c>
      <c r="S44" s="151">
        <v>20040</v>
      </c>
      <c r="T44" s="151">
        <v>18020</v>
      </c>
      <c r="U44" s="151">
        <v>2020</v>
      </c>
      <c r="V44" s="150" t="s">
        <v>78</v>
      </c>
      <c r="W44" s="151">
        <v>2</v>
      </c>
      <c r="X44" s="150" t="s">
        <v>69</v>
      </c>
      <c r="Y44" s="150" t="s">
        <v>70</v>
      </c>
      <c r="Z44" s="150" t="s">
        <v>71</v>
      </c>
      <c r="AA44" s="150" t="s">
        <v>72</v>
      </c>
      <c r="AB44" s="151">
        <v>95029</v>
      </c>
      <c r="AC44" s="101">
        <f t="shared" si="0"/>
        <v>1</v>
      </c>
      <c r="AD44" s="101" t="str">
        <f t="shared" si="1"/>
        <v>janvier</v>
      </c>
      <c r="AE44" s="96">
        <f t="shared" si="2"/>
        <v>2.02</v>
      </c>
      <c r="AF44" s="149">
        <f t="shared" si="3"/>
        <v>2.3611111111111138E-2</v>
      </c>
      <c r="AG44" t="s">
        <v>3886</v>
      </c>
      <c r="AH44" s="96"/>
      <c r="AM44" s="96"/>
      <c r="AN44" s="96"/>
      <c r="AO44" s="96"/>
      <c r="AP44" s="96"/>
      <c r="AR44" s="96"/>
      <c r="AS44" s="96"/>
      <c r="AV44" s="96"/>
      <c r="AW44" s="96"/>
      <c r="AZ44" s="96"/>
      <c r="BA44" s="96"/>
      <c r="BB44" s="96"/>
      <c r="BC44" s="96"/>
      <c r="BD44" s="96"/>
      <c r="BE44" s="96"/>
      <c r="BF44" s="96"/>
      <c r="BH44" s="96"/>
      <c r="BI44" s="96"/>
      <c r="BJ44" s="96"/>
      <c r="BK44" s="96"/>
      <c r="BL44" s="96"/>
      <c r="BM44" s="96"/>
      <c r="BN44" s="96"/>
      <c r="BQ44" s="96"/>
      <c r="BR44" s="96"/>
      <c r="BS44" s="96"/>
      <c r="BU44" s="96"/>
      <c r="BW44" s="96"/>
      <c r="BX44" s="96"/>
      <c r="BY44" s="96"/>
      <c r="BZ44" s="96"/>
      <c r="CA44" s="96"/>
      <c r="CB44" s="96"/>
      <c r="CC44" s="96"/>
      <c r="CD44" s="96"/>
      <c r="CG44" s="96"/>
      <c r="CJ44" s="96"/>
      <c r="CL44" s="96"/>
      <c r="CM44" s="96"/>
      <c r="CN44" s="96"/>
      <c r="CY44" s="96"/>
      <c r="DB44" s="96"/>
      <c r="DC44" s="96"/>
      <c r="DH44" s="96"/>
      <c r="DJ44" s="96"/>
      <c r="DK44" s="96"/>
      <c r="DL44" s="96"/>
      <c r="DM44" s="96"/>
      <c r="DP44" s="96"/>
      <c r="DQ44" s="96"/>
      <c r="DW44" s="96"/>
      <c r="EV44" s="96"/>
      <c r="EW44" s="96"/>
      <c r="FJ44" s="96"/>
      <c r="FK44" s="96"/>
      <c r="FL44" s="96"/>
      <c r="FT44" s="96"/>
      <c r="FU44" s="96"/>
      <c r="FV44" s="96"/>
      <c r="FW44" s="96"/>
      <c r="GE44" s="96"/>
      <c r="GF44" s="96"/>
      <c r="GG44" s="96"/>
      <c r="GH44" s="96"/>
    </row>
    <row r="45" spans="1:190" customFormat="1" ht="14.65" hidden="1" customHeight="1" x14ac:dyDescent="0.25">
      <c r="A45" s="151">
        <v>168493</v>
      </c>
      <c r="B45" s="152">
        <v>44565</v>
      </c>
      <c r="C45" s="150" t="s">
        <v>122</v>
      </c>
      <c r="D45" s="150" t="s">
        <v>1009</v>
      </c>
      <c r="E45" s="152">
        <v>44565</v>
      </c>
      <c r="F45" s="150" t="s">
        <v>441</v>
      </c>
      <c r="G45" s="150" t="s">
        <v>1010</v>
      </c>
      <c r="H45" s="150" t="s">
        <v>1011</v>
      </c>
      <c r="I45" s="150" t="s">
        <v>3379</v>
      </c>
      <c r="J45" s="150" t="s">
        <v>3419</v>
      </c>
      <c r="K45" s="150" t="s">
        <v>1011</v>
      </c>
      <c r="L45" s="150" t="s">
        <v>3409</v>
      </c>
      <c r="M45" s="150" t="s">
        <v>18</v>
      </c>
      <c r="N45" s="150" t="s">
        <v>19</v>
      </c>
      <c r="O45" s="150" t="s">
        <v>567</v>
      </c>
      <c r="P45" s="150" t="s">
        <v>1012</v>
      </c>
      <c r="Q45" s="150" t="s">
        <v>3420</v>
      </c>
      <c r="R45" s="150" t="s">
        <v>3377</v>
      </c>
      <c r="S45" s="151">
        <v>15460</v>
      </c>
      <c r="T45" s="151">
        <v>43580</v>
      </c>
      <c r="U45" s="151">
        <v>28120</v>
      </c>
      <c r="V45" s="150" t="s">
        <v>78</v>
      </c>
      <c r="W45" s="151">
        <v>2</v>
      </c>
      <c r="X45" s="150" t="s">
        <v>69</v>
      </c>
      <c r="Y45" s="150" t="s">
        <v>70</v>
      </c>
      <c r="Z45" s="150" t="s">
        <v>71</v>
      </c>
      <c r="AA45" s="150" t="s">
        <v>72</v>
      </c>
      <c r="AB45" s="151">
        <v>0</v>
      </c>
      <c r="AC45" s="101">
        <f t="shared" si="0"/>
        <v>1</v>
      </c>
      <c r="AD45" s="101" t="str">
        <f t="shared" si="1"/>
        <v>janvier</v>
      </c>
      <c r="AE45" s="96">
        <f t="shared" si="2"/>
        <v>28.12</v>
      </c>
      <c r="AF45" s="149">
        <f t="shared" si="3"/>
        <v>8.2638888888888928E-2</v>
      </c>
      <c r="AG45" t="s">
        <v>3888</v>
      </c>
      <c r="AH45" s="96"/>
      <c r="AM45" s="96"/>
      <c r="AN45" s="96"/>
      <c r="AO45" s="96"/>
      <c r="AP45" s="96"/>
      <c r="AR45" s="96"/>
      <c r="AS45" s="96"/>
      <c r="AV45" s="96"/>
      <c r="AW45" s="96"/>
      <c r="AZ45" s="96"/>
      <c r="BA45" s="96"/>
      <c r="BB45" s="96"/>
      <c r="BC45" s="96"/>
      <c r="BD45" s="96"/>
      <c r="BE45" s="96"/>
      <c r="BF45" s="96"/>
      <c r="BH45" s="96"/>
      <c r="BI45" s="96"/>
      <c r="BJ45" s="96"/>
      <c r="BK45" s="96"/>
      <c r="BL45" s="96"/>
      <c r="BM45" s="96"/>
      <c r="BN45" s="96"/>
      <c r="BQ45" s="96"/>
      <c r="BR45" s="96"/>
      <c r="BS45" s="96"/>
      <c r="BU45" s="96"/>
      <c r="BW45" s="96"/>
      <c r="BX45" s="96"/>
      <c r="BY45" s="96"/>
      <c r="BZ45" s="96"/>
      <c r="CA45" s="96"/>
      <c r="CB45" s="96"/>
      <c r="CC45" s="96"/>
      <c r="CD45" s="96"/>
      <c r="CG45" s="96"/>
      <c r="CJ45" s="96"/>
      <c r="CL45" s="96"/>
      <c r="CM45" s="96"/>
      <c r="CN45" s="96"/>
      <c r="CY45" s="96"/>
      <c r="CZ45" s="96"/>
      <c r="DA45" s="96"/>
      <c r="DB45" s="96"/>
      <c r="DC45" s="96"/>
      <c r="DH45" s="96"/>
      <c r="DJ45" s="96"/>
      <c r="DK45" s="96"/>
      <c r="DL45" s="96"/>
      <c r="DM45" s="96"/>
      <c r="DP45" s="96"/>
      <c r="DQ45" s="96"/>
      <c r="DW45" s="96"/>
      <c r="EV45" s="96"/>
      <c r="EW45" s="96"/>
      <c r="FJ45" s="96"/>
      <c r="FK45" s="96"/>
      <c r="FL45" s="96"/>
      <c r="FT45" s="96"/>
      <c r="FU45" s="96"/>
      <c r="FV45" s="96"/>
      <c r="FW45" s="96"/>
      <c r="GE45" s="96"/>
      <c r="GF45" s="96"/>
      <c r="GG45" s="96"/>
      <c r="GH45" s="96"/>
    </row>
    <row r="46" spans="1:190" customFormat="1" ht="14.65" hidden="1" customHeight="1" x14ac:dyDescent="0.25">
      <c r="A46" s="151">
        <v>168507</v>
      </c>
      <c r="B46" s="152">
        <v>44565</v>
      </c>
      <c r="C46" s="150" t="s">
        <v>750</v>
      </c>
      <c r="D46" s="150" t="s">
        <v>1013</v>
      </c>
      <c r="E46" s="152">
        <v>44565</v>
      </c>
      <c r="F46" s="150" t="s">
        <v>652</v>
      </c>
      <c r="G46" s="150" t="s">
        <v>1014</v>
      </c>
      <c r="H46" s="150" t="s">
        <v>1015</v>
      </c>
      <c r="I46" s="150" t="s">
        <v>3379</v>
      </c>
      <c r="J46" s="150" t="s">
        <v>3393</v>
      </c>
      <c r="K46" s="150" t="s">
        <v>1015</v>
      </c>
      <c r="L46" s="150" t="s">
        <v>3394</v>
      </c>
      <c r="M46" s="150" t="s">
        <v>18</v>
      </c>
      <c r="N46" s="150" t="s">
        <v>19</v>
      </c>
      <c r="O46" s="150" t="s">
        <v>237</v>
      </c>
      <c r="P46" s="150" t="s">
        <v>1016</v>
      </c>
      <c r="Q46" s="150" t="s">
        <v>3395</v>
      </c>
      <c r="R46" s="150" t="s">
        <v>3377</v>
      </c>
      <c r="S46" s="151">
        <v>15760</v>
      </c>
      <c r="T46" s="151">
        <v>37200</v>
      </c>
      <c r="U46" s="151">
        <v>21440</v>
      </c>
      <c r="V46" s="150" t="s">
        <v>78</v>
      </c>
      <c r="W46" s="151">
        <v>2</v>
      </c>
      <c r="X46" s="150" t="s">
        <v>69</v>
      </c>
      <c r="Y46" s="150" t="s">
        <v>70</v>
      </c>
      <c r="Z46" s="150" t="s">
        <v>71</v>
      </c>
      <c r="AA46" s="150" t="s">
        <v>72</v>
      </c>
      <c r="AB46" s="151">
        <v>0</v>
      </c>
      <c r="AC46" s="101">
        <f t="shared" si="0"/>
        <v>1</v>
      </c>
      <c r="AD46" s="101" t="str">
        <f t="shared" si="1"/>
        <v>janvier</v>
      </c>
      <c r="AE46" s="96">
        <f t="shared" si="2"/>
        <v>21.44</v>
      </c>
      <c r="AF46" s="149">
        <f t="shared" si="3"/>
        <v>7.7777777777777835E-2</v>
      </c>
      <c r="AG46" t="s">
        <v>3888</v>
      </c>
      <c r="AH46" s="96"/>
      <c r="AM46" s="96"/>
      <c r="AN46" s="96"/>
      <c r="AO46" s="96"/>
      <c r="AP46" s="96"/>
      <c r="AR46" s="96"/>
      <c r="AS46" s="96"/>
      <c r="AV46" s="96"/>
      <c r="AW46" s="96"/>
      <c r="AZ46" s="96"/>
      <c r="BA46" s="96"/>
      <c r="BB46" s="96"/>
      <c r="BC46" s="96"/>
      <c r="BD46" s="96"/>
      <c r="BE46" s="96"/>
      <c r="BF46" s="96"/>
      <c r="BH46" s="96"/>
      <c r="BI46" s="96"/>
      <c r="BJ46" s="96"/>
      <c r="BK46" s="96"/>
      <c r="BL46" s="96"/>
      <c r="BM46" s="96"/>
      <c r="BN46" s="96"/>
      <c r="BQ46" s="96"/>
      <c r="BR46" s="96"/>
      <c r="BS46" s="96"/>
      <c r="BU46" s="96"/>
      <c r="BW46" s="96"/>
      <c r="BX46" s="96"/>
      <c r="BY46" s="96"/>
      <c r="BZ46" s="96"/>
      <c r="CA46" s="96"/>
      <c r="CB46" s="96"/>
      <c r="CC46" s="96"/>
      <c r="CD46" s="96"/>
      <c r="CG46" s="96"/>
      <c r="CJ46" s="96"/>
      <c r="CL46" s="96"/>
      <c r="CM46" s="96"/>
      <c r="CN46" s="96"/>
      <c r="CY46" s="96"/>
      <c r="DB46" s="96"/>
      <c r="DC46" s="96"/>
      <c r="DH46" s="96"/>
      <c r="DJ46" s="96"/>
      <c r="DK46" s="96"/>
      <c r="DL46" s="96"/>
      <c r="DM46" s="96"/>
      <c r="DP46" s="96"/>
      <c r="DQ46" s="96"/>
      <c r="DW46" s="96"/>
      <c r="EV46" s="96"/>
      <c r="EW46" s="96"/>
      <c r="FJ46" s="96"/>
      <c r="FK46" s="96"/>
      <c r="FL46" s="96"/>
      <c r="FT46" s="96"/>
      <c r="FU46" s="96"/>
      <c r="FV46" s="96"/>
      <c r="FW46" s="96"/>
      <c r="GE46" s="96"/>
      <c r="GF46" s="96"/>
      <c r="GG46" s="96"/>
      <c r="GH46" s="96"/>
    </row>
    <row r="47" spans="1:190" customFormat="1" ht="14.65" hidden="1" customHeight="1" x14ac:dyDescent="0.25">
      <c r="A47" s="151">
        <v>168514</v>
      </c>
      <c r="B47" s="152">
        <v>44565</v>
      </c>
      <c r="C47" s="150" t="s">
        <v>310</v>
      </c>
      <c r="D47" s="150" t="s">
        <v>1017</v>
      </c>
      <c r="E47" s="152">
        <v>44565</v>
      </c>
      <c r="F47" s="150" t="s">
        <v>306</v>
      </c>
      <c r="G47" s="150" t="s">
        <v>1018</v>
      </c>
      <c r="H47" s="150" t="s">
        <v>460</v>
      </c>
      <c r="I47" s="150" t="s">
        <v>3379</v>
      </c>
      <c r="J47" s="150" t="s">
        <v>3382</v>
      </c>
      <c r="K47" s="150" t="s">
        <v>3416</v>
      </c>
      <c r="L47" s="150" t="s">
        <v>18</v>
      </c>
      <c r="M47" s="150" t="s">
        <v>18</v>
      </c>
      <c r="N47" s="150" t="s">
        <v>19</v>
      </c>
      <c r="O47" s="150" t="s">
        <v>335</v>
      </c>
      <c r="P47" s="150" t="s">
        <v>461</v>
      </c>
      <c r="Q47" s="150" t="s">
        <v>3377</v>
      </c>
      <c r="R47" s="150" t="s">
        <v>3377</v>
      </c>
      <c r="S47" s="151">
        <v>16820</v>
      </c>
      <c r="T47" s="151">
        <v>14820</v>
      </c>
      <c r="U47" s="151">
        <v>2000</v>
      </c>
      <c r="V47" s="150" t="s">
        <v>78</v>
      </c>
      <c r="W47" s="151">
        <v>2</v>
      </c>
      <c r="X47" s="150" t="s">
        <v>69</v>
      </c>
      <c r="Y47" s="150" t="s">
        <v>70</v>
      </c>
      <c r="Z47" s="150" t="s">
        <v>71</v>
      </c>
      <c r="AA47" s="150" t="s">
        <v>72</v>
      </c>
      <c r="AB47" s="151">
        <v>83628</v>
      </c>
      <c r="AC47" s="101">
        <f t="shared" si="0"/>
        <v>1</v>
      </c>
      <c r="AD47" s="101" t="str">
        <f t="shared" si="1"/>
        <v>janvier</v>
      </c>
      <c r="AE47" s="96">
        <f t="shared" si="2"/>
        <v>2</v>
      </c>
      <c r="AF47" s="149">
        <f t="shared" si="3"/>
        <v>6.2499999999999778E-3</v>
      </c>
      <c r="AG47" t="s">
        <v>3886</v>
      </c>
      <c r="AH47" s="96"/>
      <c r="AM47" s="96"/>
      <c r="AN47" s="96"/>
      <c r="AO47" s="96"/>
      <c r="AP47" s="96"/>
      <c r="AR47" s="96"/>
      <c r="AS47" s="96"/>
      <c r="AV47" s="96"/>
      <c r="AW47" s="96"/>
      <c r="AZ47" s="96"/>
      <c r="BA47" s="96"/>
      <c r="BB47" s="96"/>
      <c r="BC47" s="96"/>
      <c r="BD47" s="96"/>
      <c r="BE47" s="96"/>
      <c r="BF47" s="96"/>
      <c r="BH47" s="96"/>
      <c r="BI47" s="96"/>
      <c r="BJ47" s="96"/>
      <c r="BK47" s="96"/>
      <c r="BL47" s="96"/>
      <c r="BM47" s="96"/>
      <c r="BN47" s="96"/>
      <c r="BQ47" s="96"/>
      <c r="BR47" s="96"/>
      <c r="BS47" s="96"/>
      <c r="BU47" s="96"/>
      <c r="BW47" s="96"/>
      <c r="BX47" s="96"/>
      <c r="BY47" s="96"/>
      <c r="BZ47" s="96"/>
      <c r="CA47" s="96"/>
      <c r="CB47" s="96"/>
      <c r="CC47" s="96"/>
      <c r="CD47" s="96"/>
      <c r="CG47" s="96"/>
      <c r="CJ47" s="96"/>
      <c r="CL47" s="96"/>
      <c r="CM47" s="96"/>
      <c r="CN47" s="96"/>
      <c r="CY47" s="96"/>
      <c r="CZ47" s="96"/>
      <c r="DA47" s="96"/>
      <c r="DB47" s="96"/>
      <c r="DC47" s="96"/>
      <c r="DH47" s="96"/>
      <c r="DJ47" s="96"/>
      <c r="DK47" s="96"/>
      <c r="DL47" s="96"/>
      <c r="DM47" s="96"/>
      <c r="DP47" s="96"/>
      <c r="DQ47" s="96"/>
      <c r="DW47" s="96"/>
      <c r="EV47" s="96"/>
      <c r="EW47" s="96"/>
      <c r="FJ47" s="96"/>
      <c r="FK47" s="96"/>
      <c r="FL47" s="96"/>
      <c r="FT47" s="96"/>
      <c r="FU47" s="96"/>
      <c r="FV47" s="96"/>
      <c r="FW47" s="96"/>
      <c r="GE47" s="96"/>
      <c r="GF47" s="96"/>
      <c r="GG47" s="96"/>
      <c r="GH47" s="96"/>
    </row>
    <row r="48" spans="1:190" customFormat="1" ht="14.65" hidden="1" customHeight="1" x14ac:dyDescent="0.25">
      <c r="A48" s="151">
        <v>168517</v>
      </c>
      <c r="B48" s="152">
        <v>44565</v>
      </c>
      <c r="C48" s="150" t="s">
        <v>1019</v>
      </c>
      <c r="D48" s="150" t="s">
        <v>1020</v>
      </c>
      <c r="E48" s="152">
        <v>44565</v>
      </c>
      <c r="F48" s="150" t="s">
        <v>1021</v>
      </c>
      <c r="G48" s="150" t="s">
        <v>1022</v>
      </c>
      <c r="H48" s="150" t="s">
        <v>345</v>
      </c>
      <c r="I48" s="150" t="s">
        <v>3379</v>
      </c>
      <c r="J48" s="150" t="s">
        <v>3382</v>
      </c>
      <c r="K48" s="150" t="s">
        <v>1979</v>
      </c>
      <c r="L48" s="150" t="s">
        <v>18</v>
      </c>
      <c r="M48" s="150" t="s">
        <v>18</v>
      </c>
      <c r="N48" s="150" t="s">
        <v>19</v>
      </c>
      <c r="O48" s="150" t="s">
        <v>335</v>
      </c>
      <c r="P48" s="150" t="s">
        <v>346</v>
      </c>
      <c r="Q48" s="150" t="s">
        <v>3377</v>
      </c>
      <c r="R48" s="150" t="s">
        <v>3377</v>
      </c>
      <c r="S48" s="151">
        <v>20200</v>
      </c>
      <c r="T48" s="151">
        <v>14960</v>
      </c>
      <c r="U48" s="151">
        <v>5240</v>
      </c>
      <c r="V48" s="150" t="s">
        <v>78</v>
      </c>
      <c r="W48" s="151">
        <v>2</v>
      </c>
      <c r="X48" s="150" t="s">
        <v>69</v>
      </c>
      <c r="Y48" s="150" t="s">
        <v>70</v>
      </c>
      <c r="Z48" s="150" t="s">
        <v>71</v>
      </c>
      <c r="AA48" s="150" t="s">
        <v>72</v>
      </c>
      <c r="AB48" s="151">
        <v>83627</v>
      </c>
      <c r="AC48" s="101">
        <f t="shared" si="0"/>
        <v>1</v>
      </c>
      <c r="AD48" s="101" t="str">
        <f t="shared" si="1"/>
        <v>janvier</v>
      </c>
      <c r="AE48" s="96">
        <f t="shared" si="2"/>
        <v>5.24</v>
      </c>
      <c r="AF48" s="149">
        <f t="shared" si="3"/>
        <v>1.388888888888884E-2</v>
      </c>
      <c r="AG48" t="s">
        <v>3886</v>
      </c>
      <c r="AH48" s="96"/>
      <c r="AM48" s="96"/>
      <c r="AN48" s="96"/>
      <c r="AO48" s="96"/>
      <c r="AP48" s="96"/>
      <c r="AR48" s="96"/>
      <c r="AS48" s="96"/>
      <c r="AV48" s="96"/>
      <c r="AW48" s="96"/>
      <c r="AZ48" s="96"/>
      <c r="BA48" s="96"/>
      <c r="BB48" s="96"/>
      <c r="BC48" s="96"/>
      <c r="BD48" s="96"/>
      <c r="BE48" s="96"/>
      <c r="BF48" s="96"/>
      <c r="BH48" s="96"/>
      <c r="BI48" s="96"/>
      <c r="BJ48" s="96"/>
      <c r="BK48" s="96"/>
      <c r="BL48" s="96"/>
      <c r="BM48" s="96"/>
      <c r="BN48" s="96"/>
      <c r="BQ48" s="96"/>
      <c r="BR48" s="96"/>
      <c r="BS48" s="96"/>
      <c r="BU48" s="96"/>
      <c r="BW48" s="96"/>
      <c r="BX48" s="96"/>
      <c r="BY48" s="96"/>
      <c r="BZ48" s="96"/>
      <c r="CA48" s="96"/>
      <c r="CB48" s="96"/>
      <c r="CC48" s="96"/>
      <c r="CD48" s="96"/>
      <c r="CG48" s="96"/>
      <c r="CJ48" s="96"/>
      <c r="CL48" s="96"/>
      <c r="CM48" s="96"/>
      <c r="CN48" s="96"/>
      <c r="CY48" s="96"/>
      <c r="DB48" s="96"/>
      <c r="DC48" s="96"/>
      <c r="DH48" s="96"/>
      <c r="DJ48" s="96"/>
      <c r="DK48" s="96"/>
      <c r="DL48" s="96"/>
      <c r="DM48" s="96"/>
      <c r="DP48" s="96"/>
      <c r="DQ48" s="96"/>
      <c r="DW48" s="96"/>
      <c r="EV48" s="96"/>
      <c r="EW48" s="96"/>
      <c r="FJ48" s="96"/>
      <c r="FK48" s="96"/>
      <c r="FL48" s="96"/>
      <c r="FT48" s="96"/>
      <c r="FU48" s="96"/>
      <c r="FV48" s="96"/>
      <c r="FW48" s="96"/>
      <c r="GE48" s="96"/>
      <c r="GF48" s="96"/>
      <c r="GG48" s="96"/>
      <c r="GH48" s="96"/>
    </row>
    <row r="49" spans="1:190" customFormat="1" ht="14.65" hidden="1" customHeight="1" x14ac:dyDescent="0.25">
      <c r="A49" s="151">
        <v>168522</v>
      </c>
      <c r="B49" s="152">
        <v>44566</v>
      </c>
      <c r="C49" s="150" t="s">
        <v>1023</v>
      </c>
      <c r="D49" s="150" t="s">
        <v>1024</v>
      </c>
      <c r="E49" s="152">
        <v>44566</v>
      </c>
      <c r="F49" s="150" t="s">
        <v>565</v>
      </c>
      <c r="G49" s="150" t="s">
        <v>1025</v>
      </c>
      <c r="H49" s="150" t="s">
        <v>655</v>
      </c>
      <c r="I49" s="150" t="s">
        <v>3389</v>
      </c>
      <c r="J49" s="150" t="s">
        <v>3389</v>
      </c>
      <c r="K49" s="150" t="s">
        <v>655</v>
      </c>
      <c r="L49" s="150" t="s">
        <v>18</v>
      </c>
      <c r="M49" s="150" t="s">
        <v>3385</v>
      </c>
      <c r="N49" s="150" t="s">
        <v>919</v>
      </c>
      <c r="O49" s="150" t="s">
        <v>920</v>
      </c>
      <c r="P49" s="150" t="s">
        <v>658</v>
      </c>
      <c r="Q49" s="150" t="s">
        <v>3377</v>
      </c>
      <c r="R49" s="150" t="s">
        <v>3390</v>
      </c>
      <c r="S49" s="151">
        <v>25940</v>
      </c>
      <c r="T49" s="151">
        <v>18180</v>
      </c>
      <c r="U49" s="151">
        <v>7760</v>
      </c>
      <c r="V49" s="150" t="s">
        <v>78</v>
      </c>
      <c r="W49" s="151">
        <v>2</v>
      </c>
      <c r="X49" s="150" t="s">
        <v>69</v>
      </c>
      <c r="Y49" s="150" t="s">
        <v>70</v>
      </c>
      <c r="Z49" s="150" t="s">
        <v>71</v>
      </c>
      <c r="AA49" s="150" t="s">
        <v>72</v>
      </c>
      <c r="AB49" s="151">
        <v>0</v>
      </c>
      <c r="AC49" s="101">
        <f t="shared" si="0"/>
        <v>1</v>
      </c>
      <c r="AD49" s="101" t="str">
        <f t="shared" si="1"/>
        <v>janvier</v>
      </c>
      <c r="AE49" s="96">
        <f t="shared" si="2"/>
        <v>7.76</v>
      </c>
      <c r="AF49" s="149">
        <f t="shared" si="3"/>
        <v>2.3611111111111083E-2</v>
      </c>
      <c r="AG49" t="s">
        <v>3562</v>
      </c>
      <c r="AH49" s="96"/>
      <c r="AM49" s="96"/>
      <c r="AN49" s="96"/>
      <c r="AO49" s="96"/>
      <c r="AP49" s="96"/>
      <c r="AR49" s="96"/>
      <c r="AS49" s="96"/>
      <c r="AV49" s="96"/>
      <c r="AW49" s="96"/>
      <c r="AZ49" s="96"/>
      <c r="BA49" s="96"/>
      <c r="BB49" s="96"/>
      <c r="BC49" s="96"/>
      <c r="BD49" s="96"/>
      <c r="BE49" s="96"/>
      <c r="BF49" s="96"/>
      <c r="BH49" s="96"/>
      <c r="BI49" s="96"/>
      <c r="BJ49" s="96"/>
      <c r="BK49" s="96"/>
      <c r="BL49" s="96"/>
      <c r="BM49" s="96"/>
      <c r="BN49" s="96"/>
      <c r="BQ49" s="96"/>
      <c r="BR49" s="96"/>
      <c r="BS49" s="96"/>
      <c r="BU49" s="96"/>
      <c r="BW49" s="96"/>
      <c r="BX49" s="96"/>
      <c r="BY49" s="96"/>
      <c r="BZ49" s="96"/>
      <c r="CA49" s="96"/>
      <c r="CB49" s="96"/>
      <c r="CC49" s="96"/>
      <c r="CD49" s="96"/>
      <c r="CG49" s="96"/>
      <c r="CJ49" s="96"/>
      <c r="CL49" s="96"/>
      <c r="CM49" s="96"/>
      <c r="CN49" s="96"/>
      <c r="CY49" s="96"/>
      <c r="CZ49" s="96"/>
      <c r="DA49" s="96"/>
      <c r="DB49" s="96"/>
      <c r="DC49" s="96"/>
      <c r="DH49" s="96"/>
      <c r="DJ49" s="96"/>
      <c r="DK49" s="96"/>
      <c r="DL49" s="96"/>
      <c r="DM49" s="96"/>
      <c r="DP49" s="96"/>
      <c r="DQ49" s="96"/>
      <c r="DW49" s="96"/>
      <c r="EV49" s="96"/>
      <c r="EW49" s="96"/>
      <c r="FJ49" s="96"/>
      <c r="FK49" s="96"/>
      <c r="FL49" s="96"/>
      <c r="FT49" s="96"/>
      <c r="FU49" s="96"/>
      <c r="FV49" s="96"/>
      <c r="FW49" s="96"/>
      <c r="GE49" s="96"/>
      <c r="GF49" s="96"/>
      <c r="GG49" s="96"/>
      <c r="GH49" s="96"/>
    </row>
    <row r="50" spans="1:190" customFormat="1" ht="14.65" hidden="1" customHeight="1" x14ac:dyDescent="0.25">
      <c r="A50" s="151">
        <v>168523</v>
      </c>
      <c r="B50" s="152">
        <v>44566</v>
      </c>
      <c r="C50" s="150" t="s">
        <v>772</v>
      </c>
      <c r="D50" s="150" t="s">
        <v>1026</v>
      </c>
      <c r="E50" s="152">
        <v>44566</v>
      </c>
      <c r="F50" s="150" t="s">
        <v>774</v>
      </c>
      <c r="G50" s="150" t="s">
        <v>1027</v>
      </c>
      <c r="H50" s="150" t="s">
        <v>766</v>
      </c>
      <c r="I50" s="150" t="s">
        <v>3376</v>
      </c>
      <c r="J50" s="150" t="s">
        <v>3376</v>
      </c>
      <c r="K50" s="150" t="s">
        <v>766</v>
      </c>
      <c r="L50" s="150" t="s">
        <v>18</v>
      </c>
      <c r="M50" s="150" t="s">
        <v>3409</v>
      </c>
      <c r="N50" s="150" t="s">
        <v>656</v>
      </c>
      <c r="O50" s="150" t="s">
        <v>657</v>
      </c>
      <c r="P50" s="150" t="s">
        <v>767</v>
      </c>
      <c r="Q50" s="150" t="s">
        <v>3377</v>
      </c>
      <c r="R50" s="150" t="s">
        <v>3410</v>
      </c>
      <c r="S50" s="151">
        <v>30840</v>
      </c>
      <c r="T50" s="151">
        <v>18000</v>
      </c>
      <c r="U50" s="151">
        <v>12840</v>
      </c>
      <c r="V50" s="150" t="s">
        <v>78</v>
      </c>
      <c r="W50" s="151">
        <v>2</v>
      </c>
      <c r="X50" s="150" t="s">
        <v>69</v>
      </c>
      <c r="Y50" s="150" t="s">
        <v>70</v>
      </c>
      <c r="Z50" s="150" t="s">
        <v>71</v>
      </c>
      <c r="AA50" s="150" t="s">
        <v>72</v>
      </c>
      <c r="AB50" s="151">
        <v>0</v>
      </c>
      <c r="AC50" s="101">
        <f t="shared" si="0"/>
        <v>1</v>
      </c>
      <c r="AD50" s="101" t="str">
        <f t="shared" si="1"/>
        <v>janvier</v>
      </c>
      <c r="AE50" s="96">
        <f t="shared" si="2"/>
        <v>12.84</v>
      </c>
      <c r="AF50" s="149">
        <f t="shared" si="3"/>
        <v>3.7499999999999978E-2</v>
      </c>
      <c r="AG50" t="s">
        <v>3562</v>
      </c>
      <c r="AH50" s="96"/>
      <c r="AM50" s="96"/>
      <c r="AN50" s="96"/>
      <c r="AO50" s="96"/>
      <c r="AP50" s="96"/>
      <c r="AR50" s="96"/>
      <c r="AS50" s="96"/>
      <c r="AV50" s="96"/>
      <c r="AW50" s="96"/>
      <c r="AZ50" s="96"/>
      <c r="BA50" s="96"/>
      <c r="BB50" s="96"/>
      <c r="BC50" s="96"/>
      <c r="BD50" s="96"/>
      <c r="BH50" s="96"/>
      <c r="BI50" s="96"/>
      <c r="BJ50" s="96"/>
      <c r="BK50" s="96"/>
      <c r="BL50" s="96"/>
      <c r="BM50" s="96"/>
      <c r="BN50" s="96"/>
      <c r="BQ50" s="96"/>
      <c r="BR50" s="96"/>
      <c r="BS50" s="96"/>
      <c r="BU50" s="96"/>
      <c r="BW50" s="96"/>
      <c r="BX50" s="96"/>
      <c r="BY50" s="96"/>
      <c r="BZ50" s="96"/>
      <c r="CA50" s="96"/>
      <c r="CB50" s="96"/>
      <c r="CC50" s="96"/>
      <c r="CD50" s="96"/>
      <c r="CE50" s="96"/>
      <c r="CG50" s="96"/>
      <c r="CJ50" s="96"/>
      <c r="CL50" s="96"/>
      <c r="CM50" s="96"/>
      <c r="CN50" s="96"/>
      <c r="CY50" s="96"/>
      <c r="CZ50" s="96"/>
      <c r="DA50" s="96"/>
      <c r="DB50" s="96"/>
      <c r="DC50" s="96"/>
      <c r="DH50" s="96"/>
      <c r="DJ50" s="96"/>
      <c r="DK50" s="96"/>
      <c r="DL50" s="96"/>
      <c r="DM50" s="96"/>
      <c r="DP50" s="96"/>
      <c r="DQ50" s="96"/>
      <c r="DW50" s="96"/>
      <c r="EV50" s="96"/>
      <c r="EW50" s="96"/>
      <c r="FJ50" s="96"/>
      <c r="FK50" s="96"/>
      <c r="FL50" s="96"/>
      <c r="FT50" s="96"/>
      <c r="FU50" s="96"/>
      <c r="FV50" s="96"/>
      <c r="FW50" s="96"/>
      <c r="GE50" s="96"/>
      <c r="GF50" s="96"/>
      <c r="GG50" s="96"/>
      <c r="GH50" s="96"/>
    </row>
    <row r="51" spans="1:190" customFormat="1" ht="14.65" hidden="1" customHeight="1" x14ac:dyDescent="0.25">
      <c r="A51" s="151">
        <v>168524</v>
      </c>
      <c r="B51" s="152">
        <v>44566</v>
      </c>
      <c r="C51" s="150" t="s">
        <v>719</v>
      </c>
      <c r="D51" s="150" t="s">
        <v>1028</v>
      </c>
      <c r="E51" s="152">
        <v>44566</v>
      </c>
      <c r="F51" s="150" t="s">
        <v>1029</v>
      </c>
      <c r="G51" s="150" t="s">
        <v>1030</v>
      </c>
      <c r="H51" s="150" t="s">
        <v>550</v>
      </c>
      <c r="I51" s="150" t="s">
        <v>3379</v>
      </c>
      <c r="J51" s="150" t="s">
        <v>3380</v>
      </c>
      <c r="K51" s="150" t="s">
        <v>3399</v>
      </c>
      <c r="L51" s="150" t="s">
        <v>18</v>
      </c>
      <c r="M51" s="150" t="s">
        <v>18</v>
      </c>
      <c r="N51" s="150" t="s">
        <v>19</v>
      </c>
      <c r="O51" s="150" t="s">
        <v>314</v>
      </c>
      <c r="P51" s="150" t="s">
        <v>551</v>
      </c>
      <c r="Q51" s="150" t="s">
        <v>3377</v>
      </c>
      <c r="R51" s="150" t="s">
        <v>3377</v>
      </c>
      <c r="S51" s="151">
        <v>18940</v>
      </c>
      <c r="T51" s="151">
        <v>17800</v>
      </c>
      <c r="U51" s="151">
        <v>1140</v>
      </c>
      <c r="V51" s="150" t="s">
        <v>78</v>
      </c>
      <c r="W51" s="151">
        <v>2</v>
      </c>
      <c r="X51" s="150" t="s">
        <v>69</v>
      </c>
      <c r="Y51" s="150" t="s">
        <v>70</v>
      </c>
      <c r="Z51" s="150" t="s">
        <v>71</v>
      </c>
      <c r="AA51" s="150" t="s">
        <v>72</v>
      </c>
      <c r="AB51" s="151">
        <v>66268</v>
      </c>
      <c r="AC51" s="101">
        <f t="shared" si="0"/>
        <v>1</v>
      </c>
      <c r="AD51" s="101" t="str">
        <f t="shared" si="1"/>
        <v>janvier</v>
      </c>
      <c r="AE51" s="96">
        <f t="shared" si="2"/>
        <v>1.1399999999999999</v>
      </c>
      <c r="AF51" s="149">
        <f t="shared" si="3"/>
        <v>4.4444444444444453E-2</v>
      </c>
      <c r="AG51" t="s">
        <v>3886</v>
      </c>
      <c r="AH51" s="96"/>
      <c r="AM51" s="96"/>
      <c r="AN51" s="96"/>
      <c r="AO51" s="96"/>
      <c r="AP51" s="96"/>
      <c r="AR51" s="96"/>
      <c r="AS51" s="96"/>
      <c r="AV51" s="96"/>
      <c r="AW51" s="96"/>
      <c r="AZ51" s="96"/>
      <c r="BA51" s="96"/>
      <c r="BB51" s="96"/>
      <c r="BC51" s="96"/>
      <c r="BD51" s="96"/>
      <c r="BE51" s="96"/>
      <c r="BF51" s="96"/>
      <c r="BH51" s="96"/>
      <c r="BI51" s="96"/>
      <c r="BJ51" s="96"/>
      <c r="BK51" s="96"/>
      <c r="BL51" s="96"/>
      <c r="BM51" s="96"/>
      <c r="BN51" s="96"/>
      <c r="BQ51" s="96"/>
      <c r="BR51" s="96"/>
      <c r="BS51" s="96"/>
      <c r="BU51" s="96"/>
      <c r="BW51" s="96"/>
      <c r="BX51" s="96"/>
      <c r="BY51" s="96"/>
      <c r="BZ51" s="96"/>
      <c r="CA51" s="96"/>
      <c r="CB51" s="96"/>
      <c r="CC51" s="96"/>
      <c r="CD51" s="96"/>
      <c r="CE51" s="96"/>
      <c r="CG51" s="96"/>
      <c r="CJ51" s="96"/>
      <c r="CL51" s="96"/>
      <c r="CM51" s="96"/>
      <c r="CN51" s="96"/>
      <c r="DH51" s="96"/>
      <c r="DJ51" s="96"/>
      <c r="DK51" s="96"/>
      <c r="DM51" s="96"/>
      <c r="DP51" s="96"/>
      <c r="DQ51" s="96"/>
      <c r="DW51" s="96"/>
      <c r="EV51" s="96"/>
      <c r="EW51" s="96"/>
      <c r="FJ51" s="96"/>
      <c r="FK51" s="96"/>
      <c r="FL51" s="96"/>
      <c r="FT51" s="96"/>
      <c r="FU51" s="96"/>
      <c r="FV51" s="96"/>
      <c r="FW51" s="96"/>
      <c r="GE51" s="96"/>
      <c r="GF51" s="96"/>
      <c r="GG51" s="96"/>
      <c r="GH51" s="96"/>
    </row>
    <row r="52" spans="1:190" customFormat="1" ht="14.65" hidden="1" customHeight="1" x14ac:dyDescent="0.25">
      <c r="A52" s="151">
        <v>168526</v>
      </c>
      <c r="B52" s="152">
        <v>44566</v>
      </c>
      <c r="C52" s="150" t="s">
        <v>172</v>
      </c>
      <c r="D52" s="150" t="s">
        <v>1031</v>
      </c>
      <c r="E52" s="152">
        <v>44566</v>
      </c>
      <c r="F52" s="150" t="s">
        <v>463</v>
      </c>
      <c r="G52" s="150" t="s">
        <v>1032</v>
      </c>
      <c r="H52" s="150" t="s">
        <v>160</v>
      </c>
      <c r="I52" s="150" t="s">
        <v>3379</v>
      </c>
      <c r="J52" s="150" t="s">
        <v>3421</v>
      </c>
      <c r="K52" s="150" t="s">
        <v>160</v>
      </c>
      <c r="L52" s="150" t="s">
        <v>18</v>
      </c>
      <c r="M52" s="150" t="s">
        <v>18</v>
      </c>
      <c r="N52" s="150" t="s">
        <v>19</v>
      </c>
      <c r="O52" s="150" t="s">
        <v>161</v>
      </c>
      <c r="P52" s="150" t="s">
        <v>162</v>
      </c>
      <c r="Q52" s="150" t="s">
        <v>3377</v>
      </c>
      <c r="R52" s="150" t="s">
        <v>3377</v>
      </c>
      <c r="S52" s="151">
        <v>14660</v>
      </c>
      <c r="T52" s="151">
        <v>11740</v>
      </c>
      <c r="U52" s="151">
        <v>2920</v>
      </c>
      <c r="V52" s="150" t="s">
        <v>78</v>
      </c>
      <c r="W52" s="151">
        <v>2</v>
      </c>
      <c r="X52" s="150" t="s">
        <v>69</v>
      </c>
      <c r="Y52" s="150" t="s">
        <v>70</v>
      </c>
      <c r="Z52" s="150" t="s">
        <v>71</v>
      </c>
      <c r="AA52" s="150" t="s">
        <v>72</v>
      </c>
      <c r="AB52" s="151">
        <v>89407</v>
      </c>
      <c r="AC52" s="101">
        <f t="shared" si="0"/>
        <v>1</v>
      </c>
      <c r="AD52" s="101" t="str">
        <f t="shared" si="1"/>
        <v>janvier</v>
      </c>
      <c r="AE52" s="96">
        <f t="shared" si="2"/>
        <v>2.92</v>
      </c>
      <c r="AF52" s="149">
        <f t="shared" si="3"/>
        <v>2.1527777777777757E-2</v>
      </c>
      <c r="AG52" t="s">
        <v>3886</v>
      </c>
      <c r="AH52" s="96"/>
      <c r="AM52" s="96"/>
      <c r="AN52" s="96"/>
      <c r="AO52" s="96"/>
      <c r="AP52" s="96"/>
      <c r="AR52" s="96"/>
      <c r="AS52" s="96"/>
      <c r="AV52" s="96"/>
      <c r="AW52" s="96"/>
      <c r="AZ52" s="96"/>
      <c r="BA52" s="96"/>
      <c r="BB52" s="96"/>
      <c r="BC52" s="96"/>
      <c r="BD52" s="96"/>
      <c r="BH52" s="96"/>
      <c r="BI52" s="96"/>
      <c r="BJ52" s="96"/>
      <c r="BK52" s="96"/>
      <c r="BL52" s="96"/>
      <c r="BM52" s="96"/>
      <c r="BN52" s="96"/>
      <c r="BQ52" s="96"/>
      <c r="BR52" s="96"/>
      <c r="BS52" s="96"/>
      <c r="BU52" s="96"/>
      <c r="BW52" s="96"/>
      <c r="BX52" s="96"/>
      <c r="BY52" s="96"/>
      <c r="BZ52" s="96"/>
      <c r="CA52" s="96"/>
      <c r="CB52" s="96"/>
      <c r="CC52" s="96"/>
      <c r="CD52" s="96"/>
      <c r="CE52" s="96"/>
      <c r="CG52" s="96"/>
      <c r="CJ52" s="96"/>
      <c r="CL52" s="96"/>
      <c r="CM52" s="96"/>
      <c r="CN52" s="96"/>
      <c r="CY52" s="96"/>
      <c r="CZ52" s="96"/>
      <c r="DA52" s="96"/>
      <c r="DB52" s="96"/>
      <c r="DC52" s="96"/>
      <c r="DH52" s="96"/>
      <c r="DJ52" s="96"/>
      <c r="DK52" s="96"/>
      <c r="DL52" s="96"/>
      <c r="DM52" s="96"/>
      <c r="DP52" s="96"/>
      <c r="DQ52" s="96"/>
      <c r="DW52" s="96"/>
      <c r="EV52" s="96"/>
      <c r="EW52" s="96"/>
      <c r="FJ52" s="96"/>
      <c r="FK52" s="96"/>
      <c r="FL52" s="96"/>
      <c r="FT52" s="96"/>
      <c r="FU52" s="96"/>
      <c r="FV52" s="96"/>
      <c r="FW52" s="96"/>
      <c r="GE52" s="96"/>
      <c r="GF52" s="96"/>
      <c r="GG52" s="96"/>
      <c r="GH52" s="96"/>
    </row>
    <row r="53" spans="1:190" customFormat="1" ht="14.65" hidden="1" customHeight="1" x14ac:dyDescent="0.25">
      <c r="A53" s="151">
        <v>168527</v>
      </c>
      <c r="B53" s="152">
        <v>44566</v>
      </c>
      <c r="C53" s="150" t="s">
        <v>171</v>
      </c>
      <c r="D53" s="150" t="s">
        <v>1033</v>
      </c>
      <c r="E53" s="152">
        <v>44566</v>
      </c>
      <c r="F53" s="150" t="s">
        <v>677</v>
      </c>
      <c r="G53" s="150" t="s">
        <v>1034</v>
      </c>
      <c r="H53" s="150" t="s">
        <v>363</v>
      </c>
      <c r="I53" s="150" t="s">
        <v>3379</v>
      </c>
      <c r="J53" s="150" t="s">
        <v>3421</v>
      </c>
      <c r="K53" s="150" t="s">
        <v>363</v>
      </c>
      <c r="L53" s="150" t="s">
        <v>18</v>
      </c>
      <c r="M53" s="150" t="s">
        <v>18</v>
      </c>
      <c r="N53" s="150" t="s">
        <v>19</v>
      </c>
      <c r="O53" s="150" t="s">
        <v>161</v>
      </c>
      <c r="P53" s="150" t="s">
        <v>364</v>
      </c>
      <c r="Q53" s="150" t="s">
        <v>3377</v>
      </c>
      <c r="R53" s="150" t="s">
        <v>3377</v>
      </c>
      <c r="S53" s="151">
        <v>14860</v>
      </c>
      <c r="T53" s="151">
        <v>11820</v>
      </c>
      <c r="U53" s="151">
        <v>3040</v>
      </c>
      <c r="V53" s="150" t="s">
        <v>78</v>
      </c>
      <c r="W53" s="151">
        <v>2</v>
      </c>
      <c r="X53" s="150" t="s">
        <v>69</v>
      </c>
      <c r="Y53" s="150" t="s">
        <v>70</v>
      </c>
      <c r="Z53" s="150" t="s">
        <v>71</v>
      </c>
      <c r="AA53" s="150" t="s">
        <v>72</v>
      </c>
      <c r="AB53" s="151">
        <v>60050</v>
      </c>
      <c r="AC53" s="101">
        <f t="shared" si="0"/>
        <v>1</v>
      </c>
      <c r="AD53" s="101" t="str">
        <f t="shared" si="1"/>
        <v>janvier</v>
      </c>
      <c r="AE53" s="96">
        <f t="shared" si="2"/>
        <v>3.04</v>
      </c>
      <c r="AF53" s="149">
        <f t="shared" si="3"/>
        <v>8.3333333333333592E-3</v>
      </c>
      <c r="AG53" t="s">
        <v>3886</v>
      </c>
      <c r="AH53" s="96"/>
      <c r="AM53" s="96"/>
      <c r="AN53" s="96"/>
      <c r="AO53" s="96"/>
      <c r="AP53" s="96"/>
      <c r="AR53" s="96"/>
      <c r="AS53" s="96"/>
      <c r="AV53" s="96"/>
      <c r="AW53" s="96"/>
      <c r="AZ53" s="96"/>
      <c r="BA53" s="96"/>
      <c r="BB53" s="96"/>
      <c r="BC53" s="96"/>
      <c r="BD53" s="96"/>
      <c r="BH53" s="96"/>
      <c r="BI53" s="96"/>
      <c r="BJ53" s="96"/>
      <c r="BK53" s="96"/>
      <c r="BL53" s="96"/>
      <c r="BM53" s="96"/>
      <c r="BN53" s="96"/>
      <c r="BQ53" s="96"/>
      <c r="BR53" s="96"/>
      <c r="BS53" s="96"/>
      <c r="BU53" s="96"/>
      <c r="BW53" s="96"/>
      <c r="BX53" s="96"/>
      <c r="BY53" s="96"/>
      <c r="BZ53" s="96"/>
      <c r="CA53" s="96"/>
      <c r="CB53" s="96"/>
      <c r="CC53" s="96"/>
      <c r="CD53" s="96"/>
      <c r="CG53" s="96"/>
      <c r="CJ53" s="96"/>
      <c r="CL53" s="96"/>
      <c r="CM53" s="96"/>
      <c r="CN53" s="96"/>
      <c r="CY53" s="96"/>
      <c r="CZ53" s="96"/>
      <c r="DA53" s="96"/>
      <c r="DB53" s="96"/>
      <c r="DC53" s="96"/>
      <c r="DH53" s="96"/>
      <c r="DJ53" s="96"/>
      <c r="DK53" s="96"/>
      <c r="DL53" s="96"/>
      <c r="DM53" s="96"/>
      <c r="DP53" s="96"/>
      <c r="DQ53" s="96"/>
      <c r="DW53" s="96"/>
      <c r="EV53" s="96"/>
      <c r="EW53" s="96"/>
      <c r="FJ53" s="96"/>
      <c r="FK53" s="96"/>
      <c r="FL53" s="96"/>
      <c r="FT53" s="96"/>
      <c r="FU53" s="96"/>
      <c r="FV53" s="96"/>
      <c r="FW53" s="96"/>
      <c r="GE53" s="96"/>
      <c r="GF53" s="96"/>
      <c r="GG53" s="96"/>
      <c r="GH53" s="96"/>
    </row>
    <row r="54" spans="1:190" customFormat="1" ht="14.65" hidden="1" customHeight="1" x14ac:dyDescent="0.25">
      <c r="A54" s="151">
        <v>168528</v>
      </c>
      <c r="B54" s="152">
        <v>44566</v>
      </c>
      <c r="C54" s="150" t="s">
        <v>365</v>
      </c>
      <c r="D54" s="150" t="s">
        <v>1035</v>
      </c>
      <c r="E54" s="152">
        <v>44566</v>
      </c>
      <c r="F54" s="150" t="s">
        <v>168</v>
      </c>
      <c r="G54" s="150" t="s">
        <v>1036</v>
      </c>
      <c r="H54" s="150" t="s">
        <v>165</v>
      </c>
      <c r="I54" s="150" t="s">
        <v>3379</v>
      </c>
      <c r="J54" s="150" t="s">
        <v>3421</v>
      </c>
      <c r="K54" s="150" t="s">
        <v>165</v>
      </c>
      <c r="L54" s="150" t="s">
        <v>18</v>
      </c>
      <c r="M54" s="150" t="s">
        <v>18</v>
      </c>
      <c r="N54" s="150" t="s">
        <v>19</v>
      </c>
      <c r="O54" s="150" t="s">
        <v>161</v>
      </c>
      <c r="P54" s="150" t="s">
        <v>166</v>
      </c>
      <c r="Q54" s="150" t="s">
        <v>3377</v>
      </c>
      <c r="R54" s="150" t="s">
        <v>3377</v>
      </c>
      <c r="S54" s="151">
        <v>7980</v>
      </c>
      <c r="T54" s="151">
        <v>6440</v>
      </c>
      <c r="U54" s="151">
        <v>1540</v>
      </c>
      <c r="V54" s="150" t="s">
        <v>78</v>
      </c>
      <c r="W54" s="151">
        <v>2</v>
      </c>
      <c r="X54" s="150" t="s">
        <v>69</v>
      </c>
      <c r="Y54" s="150" t="s">
        <v>70</v>
      </c>
      <c r="Z54" s="150" t="s">
        <v>71</v>
      </c>
      <c r="AA54" s="150" t="s">
        <v>72</v>
      </c>
      <c r="AB54" s="151">
        <v>93890</v>
      </c>
      <c r="AC54" s="101">
        <f t="shared" si="0"/>
        <v>1</v>
      </c>
      <c r="AD54" s="101" t="str">
        <f t="shared" si="1"/>
        <v>janvier</v>
      </c>
      <c r="AE54" s="96">
        <f t="shared" si="2"/>
        <v>1.54</v>
      </c>
      <c r="AF54" s="149">
        <f t="shared" si="3"/>
        <v>1.1111111111111127E-2</v>
      </c>
      <c r="AG54" t="s">
        <v>3886</v>
      </c>
      <c r="AH54" s="96"/>
      <c r="AM54" s="96"/>
      <c r="AN54" s="96"/>
      <c r="AO54" s="96"/>
      <c r="AP54" s="96"/>
      <c r="AR54" s="96"/>
      <c r="AS54" s="96"/>
      <c r="AV54" s="96"/>
      <c r="AW54" s="96"/>
      <c r="AZ54" s="96"/>
      <c r="BA54" s="96"/>
      <c r="BB54" s="96"/>
      <c r="BC54" s="96"/>
      <c r="BD54" s="96"/>
      <c r="BH54" s="96"/>
      <c r="BI54" s="96"/>
      <c r="BJ54" s="96"/>
      <c r="BK54" s="96"/>
      <c r="BL54" s="96"/>
      <c r="BM54" s="96"/>
      <c r="BN54" s="96"/>
      <c r="BQ54" s="96"/>
      <c r="BR54" s="96"/>
      <c r="BS54" s="96"/>
      <c r="BU54" s="96"/>
      <c r="BW54" s="96"/>
      <c r="BX54" s="96"/>
      <c r="BY54" s="96"/>
      <c r="BZ54" s="96"/>
      <c r="CA54" s="96"/>
      <c r="CB54" s="96"/>
      <c r="CC54" s="96"/>
      <c r="CD54" s="96"/>
      <c r="CG54" s="96"/>
      <c r="CJ54" s="96"/>
      <c r="CL54" s="96"/>
      <c r="CM54" s="96"/>
      <c r="CN54" s="96"/>
      <c r="CY54" s="96"/>
      <c r="CZ54" s="96"/>
      <c r="DA54" s="96"/>
      <c r="DB54" s="96"/>
      <c r="DC54" s="96"/>
      <c r="DH54" s="96"/>
      <c r="DJ54" s="96"/>
      <c r="DK54" s="96"/>
      <c r="DL54" s="96"/>
      <c r="DM54" s="96"/>
      <c r="DP54" s="96"/>
      <c r="DQ54" s="96"/>
      <c r="DW54" s="96"/>
      <c r="EV54" s="96"/>
      <c r="EW54" s="96"/>
      <c r="FJ54" s="96"/>
      <c r="FK54" s="96"/>
      <c r="FL54" s="96"/>
      <c r="FT54" s="96"/>
      <c r="FU54" s="96"/>
      <c r="FV54" s="96"/>
      <c r="FW54" s="96"/>
      <c r="GE54" s="96"/>
      <c r="GF54" s="96"/>
      <c r="GG54" s="96"/>
      <c r="GH54" s="96"/>
    </row>
    <row r="55" spans="1:190" customFormat="1" ht="14.65" hidden="1" customHeight="1" x14ac:dyDescent="0.25">
      <c r="A55" s="151">
        <v>168529</v>
      </c>
      <c r="B55" s="152">
        <v>44566</v>
      </c>
      <c r="C55" s="150" t="s">
        <v>718</v>
      </c>
      <c r="D55" s="150" t="s">
        <v>1037</v>
      </c>
      <c r="E55" s="152">
        <v>44566</v>
      </c>
      <c r="F55" s="150" t="s">
        <v>187</v>
      </c>
      <c r="G55" s="150" t="s">
        <v>1038</v>
      </c>
      <c r="H55" s="150" t="s">
        <v>173</v>
      </c>
      <c r="I55" s="150" t="s">
        <v>3379</v>
      </c>
      <c r="J55" s="150" t="s">
        <v>3421</v>
      </c>
      <c r="K55" s="150" t="s">
        <v>173</v>
      </c>
      <c r="L55" s="150" t="s">
        <v>18</v>
      </c>
      <c r="M55" s="150" t="s">
        <v>18</v>
      </c>
      <c r="N55" s="150" t="s">
        <v>19</v>
      </c>
      <c r="O55" s="150" t="s">
        <v>161</v>
      </c>
      <c r="P55" s="150" t="s">
        <v>174</v>
      </c>
      <c r="Q55" s="150" t="s">
        <v>3377</v>
      </c>
      <c r="R55" s="150" t="s">
        <v>3377</v>
      </c>
      <c r="S55" s="151">
        <v>15520</v>
      </c>
      <c r="T55" s="151">
        <v>11640</v>
      </c>
      <c r="U55" s="151">
        <v>3880</v>
      </c>
      <c r="V55" s="150" t="s">
        <v>78</v>
      </c>
      <c r="W55" s="151">
        <v>2</v>
      </c>
      <c r="X55" s="150" t="s">
        <v>69</v>
      </c>
      <c r="Y55" s="150" t="s">
        <v>70</v>
      </c>
      <c r="Z55" s="150" t="s">
        <v>71</v>
      </c>
      <c r="AA55" s="150" t="s">
        <v>72</v>
      </c>
      <c r="AB55" s="151">
        <v>83220</v>
      </c>
      <c r="AC55" s="101">
        <f t="shared" si="0"/>
        <v>1</v>
      </c>
      <c r="AD55" s="101" t="str">
        <f t="shared" si="1"/>
        <v>janvier</v>
      </c>
      <c r="AE55" s="96">
        <f t="shared" si="2"/>
        <v>3.88</v>
      </c>
      <c r="AF55" s="149">
        <f t="shared" si="3"/>
        <v>4.8611111111111494E-3</v>
      </c>
      <c r="AG55" t="s">
        <v>3886</v>
      </c>
      <c r="AH55" s="96"/>
      <c r="AM55" s="96"/>
      <c r="AN55" s="96"/>
      <c r="AO55" s="96"/>
      <c r="AP55" s="96"/>
      <c r="AR55" s="96"/>
      <c r="AS55" s="96"/>
      <c r="AV55" s="96"/>
      <c r="AW55" s="96"/>
      <c r="AZ55" s="96"/>
      <c r="BA55" s="96"/>
      <c r="BB55" s="96"/>
      <c r="BC55" s="96"/>
      <c r="BD55" s="96"/>
      <c r="BE55" s="96"/>
      <c r="BF55" s="96"/>
      <c r="BH55" s="96"/>
      <c r="BI55" s="96"/>
      <c r="BJ55" s="96"/>
      <c r="BK55" s="96"/>
      <c r="BL55" s="96"/>
      <c r="BM55" s="96"/>
      <c r="BN55" s="96"/>
      <c r="BQ55" s="96"/>
      <c r="BR55" s="96"/>
      <c r="BS55" s="96"/>
      <c r="BU55" s="96"/>
      <c r="BW55" s="96"/>
      <c r="BX55" s="96"/>
      <c r="BY55" s="96"/>
      <c r="BZ55" s="96"/>
      <c r="CA55" s="96"/>
      <c r="CB55" s="96"/>
      <c r="CC55" s="96"/>
      <c r="CD55" s="96"/>
      <c r="CG55" s="96"/>
      <c r="CJ55" s="96"/>
      <c r="CL55" s="96"/>
      <c r="CM55" s="96"/>
      <c r="CN55" s="96"/>
      <c r="CY55" s="96"/>
      <c r="CZ55" s="96"/>
      <c r="DA55" s="96"/>
      <c r="DB55" s="96"/>
      <c r="DC55" s="96"/>
      <c r="DH55" s="96"/>
      <c r="DJ55" s="96"/>
      <c r="DK55" s="96"/>
      <c r="DL55" s="96"/>
      <c r="DM55" s="96"/>
      <c r="DP55" s="96"/>
      <c r="DQ55" s="96"/>
      <c r="DW55" s="96"/>
      <c r="EV55" s="96"/>
      <c r="EW55" s="96"/>
      <c r="FJ55" s="96"/>
      <c r="FK55" s="96"/>
      <c r="FL55" s="96"/>
      <c r="FT55" s="96"/>
      <c r="FU55" s="96"/>
      <c r="FV55" s="96"/>
      <c r="FW55" s="96"/>
      <c r="GE55" s="96"/>
      <c r="GF55" s="96"/>
      <c r="GG55" s="96"/>
      <c r="GH55" s="96"/>
    </row>
    <row r="56" spans="1:190" customFormat="1" ht="14.65" hidden="1" customHeight="1" x14ac:dyDescent="0.25">
      <c r="A56" s="151">
        <v>168530</v>
      </c>
      <c r="B56" s="152">
        <v>44566</v>
      </c>
      <c r="C56" s="150" t="s">
        <v>457</v>
      </c>
      <c r="D56" s="150" t="s">
        <v>1039</v>
      </c>
      <c r="E56" s="152">
        <v>44566</v>
      </c>
      <c r="F56" s="150" t="s">
        <v>542</v>
      </c>
      <c r="G56" s="150" t="s">
        <v>1040</v>
      </c>
      <c r="H56" s="150" t="s">
        <v>1041</v>
      </c>
      <c r="I56" s="150" t="s">
        <v>3379</v>
      </c>
      <c r="J56" s="150" t="s">
        <v>3421</v>
      </c>
      <c r="K56" s="150" t="s">
        <v>1041</v>
      </c>
      <c r="L56" s="150" t="s">
        <v>18</v>
      </c>
      <c r="M56" s="150" t="s">
        <v>18</v>
      </c>
      <c r="N56" s="150" t="s">
        <v>19</v>
      </c>
      <c r="O56" s="150" t="s">
        <v>161</v>
      </c>
      <c r="P56" s="150" t="s">
        <v>1042</v>
      </c>
      <c r="Q56" s="150" t="s">
        <v>3377</v>
      </c>
      <c r="R56" s="150" t="s">
        <v>3377</v>
      </c>
      <c r="S56" s="151">
        <v>10980</v>
      </c>
      <c r="T56" s="151">
        <v>10780</v>
      </c>
      <c r="U56" s="151">
        <v>200</v>
      </c>
      <c r="V56" s="150" t="s">
        <v>78</v>
      </c>
      <c r="W56" s="151">
        <v>2</v>
      </c>
      <c r="X56" s="150" t="s">
        <v>69</v>
      </c>
      <c r="Y56" s="150" t="s">
        <v>70</v>
      </c>
      <c r="Z56" s="150" t="s">
        <v>71</v>
      </c>
      <c r="AA56" s="150" t="s">
        <v>72</v>
      </c>
      <c r="AB56" s="151">
        <v>89413</v>
      </c>
      <c r="AC56" s="101">
        <f t="shared" si="0"/>
        <v>1</v>
      </c>
      <c r="AD56" s="101" t="str">
        <f t="shared" si="1"/>
        <v>janvier</v>
      </c>
      <c r="AE56" s="96">
        <f t="shared" si="2"/>
        <v>0.2</v>
      </c>
      <c r="AF56" s="149">
        <f t="shared" si="3"/>
        <v>6.2499999999999778E-3</v>
      </c>
      <c r="AG56" t="s">
        <v>3886</v>
      </c>
      <c r="AH56" s="96"/>
      <c r="AM56" s="96"/>
      <c r="AN56" s="96"/>
      <c r="AO56" s="96"/>
      <c r="AP56" s="96"/>
      <c r="AR56" s="96"/>
      <c r="AS56" s="96"/>
      <c r="AV56" s="96"/>
      <c r="AW56" s="96"/>
      <c r="AZ56" s="96"/>
      <c r="BA56" s="96"/>
      <c r="BB56" s="96"/>
      <c r="BC56" s="96"/>
      <c r="BD56" s="96"/>
      <c r="BE56" s="96"/>
      <c r="BF56" s="96"/>
      <c r="BH56" s="96"/>
      <c r="BI56" s="96"/>
      <c r="BJ56" s="96"/>
      <c r="BK56" s="96"/>
      <c r="BL56" s="96"/>
      <c r="BM56" s="96"/>
      <c r="BN56" s="96"/>
      <c r="BQ56" s="96"/>
      <c r="BR56" s="96"/>
      <c r="BS56" s="96"/>
      <c r="BU56" s="96"/>
      <c r="BW56" s="96"/>
      <c r="BX56" s="96"/>
      <c r="BY56" s="96"/>
      <c r="BZ56" s="96"/>
      <c r="CA56" s="96"/>
      <c r="CB56" s="96"/>
      <c r="CC56" s="96"/>
      <c r="CD56" s="96"/>
      <c r="CG56" s="96"/>
      <c r="CJ56" s="96"/>
      <c r="CL56" s="96"/>
      <c r="CM56" s="96"/>
      <c r="CN56" s="96"/>
      <c r="CY56" s="96"/>
      <c r="DB56" s="96"/>
      <c r="DC56" s="96"/>
      <c r="DH56" s="96"/>
      <c r="DJ56" s="96"/>
      <c r="DK56" s="96"/>
      <c r="DL56" s="96"/>
      <c r="DM56" s="96"/>
      <c r="DP56" s="96"/>
      <c r="DQ56" s="96"/>
      <c r="DW56" s="96"/>
      <c r="EV56" s="96"/>
      <c r="EW56" s="96"/>
      <c r="FJ56" s="96"/>
      <c r="FK56" s="96"/>
      <c r="FL56" s="96"/>
      <c r="FT56" s="96"/>
      <c r="FU56" s="96"/>
      <c r="FV56" s="96"/>
      <c r="FW56" s="96"/>
      <c r="GE56" s="96"/>
      <c r="GF56" s="96"/>
      <c r="GG56" s="96"/>
      <c r="GH56" s="96"/>
    </row>
    <row r="57" spans="1:190" customFormat="1" ht="14.65" hidden="1" customHeight="1" x14ac:dyDescent="0.25">
      <c r="A57" s="151">
        <v>168533</v>
      </c>
      <c r="B57" s="152">
        <v>44566</v>
      </c>
      <c r="C57" s="150" t="s">
        <v>584</v>
      </c>
      <c r="D57" s="150" t="s">
        <v>1043</v>
      </c>
      <c r="E57" s="152">
        <v>44566</v>
      </c>
      <c r="F57" s="150" t="s">
        <v>1044</v>
      </c>
      <c r="G57" s="150" t="s">
        <v>1045</v>
      </c>
      <c r="H57" s="150" t="s">
        <v>260</v>
      </c>
      <c r="I57" s="150" t="s">
        <v>3379</v>
      </c>
      <c r="J57" s="150" t="s">
        <v>3384</v>
      </c>
      <c r="K57" s="150" t="s">
        <v>260</v>
      </c>
      <c r="L57" s="150" t="s">
        <v>3385</v>
      </c>
      <c r="M57" s="150" t="s">
        <v>18</v>
      </c>
      <c r="N57" s="150" t="s">
        <v>19</v>
      </c>
      <c r="O57" s="150" t="s">
        <v>261</v>
      </c>
      <c r="P57" s="150" t="s">
        <v>262</v>
      </c>
      <c r="Q57" s="150" t="s">
        <v>3386</v>
      </c>
      <c r="R57" s="150" t="s">
        <v>3377</v>
      </c>
      <c r="S57" s="151">
        <v>35060</v>
      </c>
      <c r="T57" s="151">
        <v>23420</v>
      </c>
      <c r="U57" s="151">
        <v>11640</v>
      </c>
      <c r="V57" s="150" t="s">
        <v>78</v>
      </c>
      <c r="W57" s="151">
        <v>2</v>
      </c>
      <c r="X57" s="150" t="s">
        <v>69</v>
      </c>
      <c r="Y57" s="150" t="s">
        <v>70</v>
      </c>
      <c r="Z57" s="150" t="s">
        <v>71</v>
      </c>
      <c r="AA57" s="150" t="s">
        <v>72</v>
      </c>
      <c r="AB57" s="151">
        <v>0</v>
      </c>
      <c r="AC57" s="101">
        <f t="shared" si="0"/>
        <v>1</v>
      </c>
      <c r="AD57" s="101" t="str">
        <f t="shared" si="1"/>
        <v>janvier</v>
      </c>
      <c r="AE57" s="96">
        <f t="shared" si="2"/>
        <v>11.64</v>
      </c>
      <c r="AF57" s="149">
        <f t="shared" si="3"/>
        <v>0.11388888888888893</v>
      </c>
      <c r="AG57" t="s">
        <v>3888</v>
      </c>
      <c r="AH57" s="96"/>
      <c r="AM57" s="96"/>
      <c r="AN57" s="96"/>
      <c r="AO57" s="96"/>
      <c r="AP57" s="96"/>
      <c r="AR57" s="96"/>
      <c r="AS57" s="96"/>
      <c r="AV57" s="96"/>
      <c r="AW57" s="96"/>
      <c r="AZ57" s="96"/>
      <c r="BA57" s="96"/>
      <c r="BB57" s="96"/>
      <c r="BC57" s="96"/>
      <c r="BD57" s="96"/>
      <c r="BE57" s="96"/>
      <c r="BF57" s="96"/>
      <c r="BH57" s="96"/>
      <c r="BI57" s="96"/>
      <c r="BJ57" s="96"/>
      <c r="BK57" s="96"/>
      <c r="BL57" s="96"/>
      <c r="BM57" s="96"/>
      <c r="BN57" s="96"/>
      <c r="BQ57" s="96"/>
      <c r="BR57" s="96"/>
      <c r="BS57" s="96"/>
      <c r="BU57" s="96"/>
      <c r="BW57" s="96"/>
      <c r="BX57" s="96"/>
      <c r="BY57" s="96"/>
      <c r="BZ57" s="96"/>
      <c r="CA57" s="96"/>
      <c r="CB57" s="96"/>
      <c r="CC57" s="96"/>
      <c r="CD57" s="96"/>
      <c r="CG57" s="96"/>
      <c r="CJ57" s="96"/>
      <c r="CL57" s="96"/>
      <c r="CM57" s="96"/>
      <c r="CN57" s="96"/>
      <c r="CY57" s="96"/>
      <c r="DB57" s="96"/>
      <c r="DC57" s="96"/>
      <c r="DH57" s="96"/>
      <c r="DJ57" s="96"/>
      <c r="DK57" s="96"/>
      <c r="DL57" s="96"/>
      <c r="DM57" s="96"/>
      <c r="DP57" s="96"/>
      <c r="DQ57" s="96"/>
      <c r="DW57" s="96"/>
      <c r="EV57" s="96"/>
      <c r="EW57" s="96"/>
      <c r="FJ57" s="96"/>
      <c r="FK57" s="96"/>
      <c r="FL57" s="96"/>
      <c r="FT57" s="96"/>
      <c r="FU57" s="96"/>
      <c r="FV57" s="96"/>
      <c r="FW57" s="96"/>
      <c r="GE57" s="96"/>
      <c r="GF57" s="96"/>
      <c r="GG57" s="96"/>
      <c r="GH57" s="96"/>
    </row>
    <row r="58" spans="1:190" customFormat="1" ht="14.65" hidden="1" customHeight="1" x14ac:dyDescent="0.25">
      <c r="A58" s="151">
        <v>168534</v>
      </c>
      <c r="B58" s="152">
        <v>44566</v>
      </c>
      <c r="C58" s="150" t="s">
        <v>191</v>
      </c>
      <c r="D58" s="150" t="s">
        <v>1046</v>
      </c>
      <c r="E58" s="152">
        <v>44566</v>
      </c>
      <c r="F58" s="150" t="s">
        <v>579</v>
      </c>
      <c r="G58" s="150" t="s">
        <v>1047</v>
      </c>
      <c r="H58" s="150" t="s">
        <v>1048</v>
      </c>
      <c r="I58" s="150" t="s">
        <v>3379</v>
      </c>
      <c r="J58" s="150" t="s">
        <v>3419</v>
      </c>
      <c r="K58" s="150" t="s">
        <v>1048</v>
      </c>
      <c r="L58" s="150" t="s">
        <v>3409</v>
      </c>
      <c r="M58" s="150" t="s">
        <v>18</v>
      </c>
      <c r="N58" s="150" t="s">
        <v>19</v>
      </c>
      <c r="O58" s="150" t="s">
        <v>567</v>
      </c>
      <c r="P58" s="150" t="s">
        <v>1049</v>
      </c>
      <c r="Q58" s="150" t="s">
        <v>3420</v>
      </c>
      <c r="R58" s="150" t="s">
        <v>3377</v>
      </c>
      <c r="S58" s="151">
        <v>14900</v>
      </c>
      <c r="T58" s="151">
        <v>43420</v>
      </c>
      <c r="U58" s="151">
        <v>28520</v>
      </c>
      <c r="V58" s="150" t="s">
        <v>78</v>
      </c>
      <c r="W58" s="151">
        <v>2</v>
      </c>
      <c r="X58" s="150" t="s">
        <v>69</v>
      </c>
      <c r="Y58" s="150" t="s">
        <v>70</v>
      </c>
      <c r="Z58" s="150" t="s">
        <v>71</v>
      </c>
      <c r="AA58" s="150" t="s">
        <v>72</v>
      </c>
      <c r="AB58" s="151">
        <v>0</v>
      </c>
      <c r="AC58" s="101">
        <f t="shared" si="0"/>
        <v>1</v>
      </c>
      <c r="AD58" s="101" t="str">
        <f t="shared" si="1"/>
        <v>janvier</v>
      </c>
      <c r="AE58" s="96">
        <f t="shared" si="2"/>
        <v>28.52</v>
      </c>
      <c r="AF58" s="149">
        <f t="shared" si="3"/>
        <v>5.6250000000000022E-2</v>
      </c>
      <c r="AG58" t="s">
        <v>3888</v>
      </c>
      <c r="AH58" s="96"/>
      <c r="AM58" s="96"/>
      <c r="AN58" s="96"/>
      <c r="AO58" s="96"/>
      <c r="AP58" s="96"/>
      <c r="AR58" s="96"/>
      <c r="AS58" s="96"/>
      <c r="AV58" s="96"/>
      <c r="AW58" s="96"/>
      <c r="AZ58" s="96"/>
      <c r="BA58" s="96"/>
      <c r="BB58" s="96"/>
      <c r="BC58" s="96"/>
      <c r="BD58" s="96"/>
      <c r="BH58" s="96"/>
      <c r="BI58" s="96"/>
      <c r="BJ58" s="96"/>
      <c r="BK58" s="96"/>
      <c r="BL58" s="96"/>
      <c r="BM58" s="96"/>
      <c r="BN58" s="96"/>
      <c r="BQ58" s="96"/>
      <c r="BR58" s="96"/>
      <c r="BS58" s="96"/>
      <c r="BU58" s="96"/>
      <c r="BW58" s="96"/>
      <c r="BX58" s="96"/>
      <c r="BY58" s="96"/>
      <c r="BZ58" s="96"/>
      <c r="CA58" s="96"/>
      <c r="CB58" s="96"/>
      <c r="CC58" s="96"/>
      <c r="CD58" s="96"/>
      <c r="CE58" s="96"/>
      <c r="CG58" s="96"/>
      <c r="CJ58" s="96"/>
      <c r="CL58" s="96"/>
      <c r="CM58" s="96"/>
      <c r="CN58" s="96"/>
      <c r="DH58" s="96"/>
      <c r="DJ58" s="96"/>
      <c r="DK58" s="96"/>
      <c r="DP58" s="96"/>
      <c r="DQ58" s="96"/>
      <c r="DW58" s="96"/>
      <c r="EV58" s="96"/>
      <c r="EW58" s="96"/>
      <c r="FJ58" s="96"/>
      <c r="FK58" s="96"/>
      <c r="FL58" s="96"/>
      <c r="FT58" s="96"/>
      <c r="FU58" s="96"/>
      <c r="FV58" s="96"/>
      <c r="FW58" s="96"/>
      <c r="GE58" s="96"/>
      <c r="GF58" s="96"/>
      <c r="GG58" s="96"/>
      <c r="GH58" s="96"/>
    </row>
    <row r="59" spans="1:190" customFormat="1" ht="14.65" hidden="1" customHeight="1" x14ac:dyDescent="0.25">
      <c r="A59" s="151">
        <v>168537</v>
      </c>
      <c r="B59" s="152">
        <v>44566</v>
      </c>
      <c r="C59" s="150" t="s">
        <v>135</v>
      </c>
      <c r="D59" s="150" t="s">
        <v>1050</v>
      </c>
      <c r="E59" s="152">
        <v>44566</v>
      </c>
      <c r="F59" s="150" t="s">
        <v>678</v>
      </c>
      <c r="G59" s="150" t="s">
        <v>1051</v>
      </c>
      <c r="H59" s="150" t="s">
        <v>480</v>
      </c>
      <c r="I59" s="150" t="s">
        <v>3379</v>
      </c>
      <c r="J59" s="150" t="s">
        <v>3380</v>
      </c>
      <c r="K59" s="150" t="s">
        <v>923</v>
      </c>
      <c r="L59" s="150" t="s">
        <v>18</v>
      </c>
      <c r="M59" s="150" t="s">
        <v>18</v>
      </c>
      <c r="N59" s="150" t="s">
        <v>19</v>
      </c>
      <c r="O59" s="150" t="s">
        <v>314</v>
      </c>
      <c r="P59" s="150" t="s">
        <v>481</v>
      </c>
      <c r="Q59" s="150" t="s">
        <v>3377</v>
      </c>
      <c r="R59" s="150" t="s">
        <v>3377</v>
      </c>
      <c r="S59" s="151">
        <v>20320</v>
      </c>
      <c r="T59" s="151">
        <v>18740</v>
      </c>
      <c r="U59" s="151">
        <v>1580</v>
      </c>
      <c r="V59" s="150" t="s">
        <v>78</v>
      </c>
      <c r="W59" s="151">
        <v>2</v>
      </c>
      <c r="X59" s="150" t="s">
        <v>69</v>
      </c>
      <c r="Y59" s="150" t="s">
        <v>70</v>
      </c>
      <c r="Z59" s="150" t="s">
        <v>71</v>
      </c>
      <c r="AA59" s="150" t="s">
        <v>72</v>
      </c>
      <c r="AB59" s="151">
        <v>83638</v>
      </c>
      <c r="AC59" s="101">
        <f t="shared" si="0"/>
        <v>1</v>
      </c>
      <c r="AD59" s="101" t="str">
        <f t="shared" si="1"/>
        <v>janvier</v>
      </c>
      <c r="AE59" s="96">
        <f t="shared" si="2"/>
        <v>1.58</v>
      </c>
      <c r="AF59" s="149">
        <f t="shared" si="3"/>
        <v>8.3333333333333592E-3</v>
      </c>
      <c r="AG59" t="s">
        <v>3886</v>
      </c>
      <c r="AH59" s="96"/>
      <c r="AM59" s="96"/>
      <c r="AN59" s="96"/>
      <c r="AO59" s="96"/>
      <c r="AP59" s="96"/>
      <c r="AR59" s="96"/>
      <c r="AS59" s="96"/>
      <c r="AV59" s="96"/>
      <c r="AW59" s="96"/>
      <c r="AZ59" s="96"/>
      <c r="BA59" s="96"/>
      <c r="BB59" s="96"/>
      <c r="BC59" s="96"/>
      <c r="BD59" s="96"/>
      <c r="BE59" s="96"/>
      <c r="BF59" s="96"/>
      <c r="BH59" s="96"/>
      <c r="BI59" s="96"/>
      <c r="BJ59" s="96"/>
      <c r="BK59" s="96"/>
      <c r="BL59" s="96"/>
      <c r="BM59" s="96"/>
      <c r="BN59" s="96"/>
      <c r="BQ59" s="96"/>
      <c r="BR59" s="96"/>
      <c r="BS59" s="96"/>
      <c r="BU59" s="96"/>
      <c r="BW59" s="96"/>
      <c r="BX59" s="96"/>
      <c r="BY59" s="96"/>
      <c r="BZ59" s="96"/>
      <c r="CA59" s="96"/>
      <c r="CB59" s="96"/>
      <c r="CC59" s="96"/>
      <c r="CD59" s="96"/>
      <c r="CG59" s="96"/>
      <c r="CJ59" s="96"/>
      <c r="CL59" s="96"/>
      <c r="CM59" s="96"/>
      <c r="CN59" s="96"/>
      <c r="CY59" s="96"/>
      <c r="CZ59" s="96"/>
      <c r="DA59" s="96"/>
      <c r="DB59" s="96"/>
      <c r="DC59" s="96"/>
      <c r="DH59" s="96"/>
      <c r="DJ59" s="96"/>
      <c r="DK59" s="96"/>
      <c r="DL59" s="96"/>
      <c r="DM59" s="96"/>
      <c r="DP59" s="96"/>
      <c r="DQ59" s="96"/>
      <c r="DW59" s="96"/>
      <c r="DY59" s="96"/>
      <c r="EO59" s="96"/>
      <c r="EV59" s="96"/>
      <c r="EW59" s="96"/>
      <c r="FJ59" s="96"/>
      <c r="FK59" s="96"/>
      <c r="FL59" s="96"/>
      <c r="FT59" s="96"/>
      <c r="FU59" s="96"/>
      <c r="FV59" s="96"/>
      <c r="FW59" s="96"/>
      <c r="GE59" s="96"/>
      <c r="GF59" s="96"/>
      <c r="GG59" s="96"/>
      <c r="GH59" s="96"/>
    </row>
    <row r="60" spans="1:190" customFormat="1" ht="14.65" hidden="1" customHeight="1" x14ac:dyDescent="0.25">
      <c r="A60" s="151">
        <v>168539</v>
      </c>
      <c r="B60" s="152">
        <v>44566</v>
      </c>
      <c r="C60" s="150" t="s">
        <v>227</v>
      </c>
      <c r="D60" s="150" t="s">
        <v>1052</v>
      </c>
      <c r="E60" s="152">
        <v>44566</v>
      </c>
      <c r="F60" s="150" t="s">
        <v>281</v>
      </c>
      <c r="G60" s="150" t="s">
        <v>1053</v>
      </c>
      <c r="H60" s="150" t="s">
        <v>283</v>
      </c>
      <c r="I60" s="150" t="s">
        <v>3379</v>
      </c>
      <c r="J60" s="150" t="s">
        <v>3421</v>
      </c>
      <c r="K60" s="150" t="s">
        <v>283</v>
      </c>
      <c r="L60" s="150" t="s">
        <v>18</v>
      </c>
      <c r="M60" s="150" t="s">
        <v>18</v>
      </c>
      <c r="N60" s="150" t="s">
        <v>19</v>
      </c>
      <c r="O60" s="150" t="s">
        <v>161</v>
      </c>
      <c r="P60" s="150" t="s">
        <v>284</v>
      </c>
      <c r="Q60" s="150" t="s">
        <v>3377</v>
      </c>
      <c r="R60" s="150" t="s">
        <v>3377</v>
      </c>
      <c r="S60" s="151">
        <v>15040</v>
      </c>
      <c r="T60" s="151">
        <v>11560</v>
      </c>
      <c r="U60" s="151">
        <v>3480</v>
      </c>
      <c r="V60" s="150" t="s">
        <v>78</v>
      </c>
      <c r="W60" s="151">
        <v>2</v>
      </c>
      <c r="X60" s="150" t="s">
        <v>69</v>
      </c>
      <c r="Y60" s="150" t="s">
        <v>70</v>
      </c>
      <c r="Z60" s="150" t="s">
        <v>71</v>
      </c>
      <c r="AA60" s="150" t="s">
        <v>72</v>
      </c>
      <c r="AB60" s="151">
        <v>60059</v>
      </c>
      <c r="AC60" s="101">
        <f t="shared" si="0"/>
        <v>1</v>
      </c>
      <c r="AD60" s="101" t="str">
        <f t="shared" si="1"/>
        <v>janvier</v>
      </c>
      <c r="AE60" s="96">
        <f t="shared" si="2"/>
        <v>3.48</v>
      </c>
      <c r="AF60" s="149">
        <f t="shared" si="3"/>
        <v>4.1666666666666519E-3</v>
      </c>
      <c r="AG60" t="s">
        <v>3886</v>
      </c>
      <c r="AH60" s="96"/>
      <c r="AM60" s="96"/>
      <c r="AN60" s="96"/>
      <c r="AO60" s="96"/>
      <c r="AP60" s="96"/>
      <c r="AR60" s="96"/>
      <c r="AS60" s="96"/>
      <c r="AV60" s="96"/>
      <c r="AW60" s="96"/>
      <c r="AZ60" s="96"/>
      <c r="BA60" s="96"/>
      <c r="BB60" s="96"/>
      <c r="BC60" s="96"/>
      <c r="BD60" s="96"/>
      <c r="BE60" s="96"/>
      <c r="BF60" s="96"/>
      <c r="BH60" s="96"/>
      <c r="BI60" s="96"/>
      <c r="BJ60" s="96"/>
      <c r="BK60" s="96"/>
      <c r="BL60" s="96"/>
      <c r="BM60" s="96"/>
      <c r="BN60" s="96"/>
      <c r="BQ60" s="96"/>
      <c r="BR60" s="96"/>
      <c r="BS60" s="96"/>
      <c r="BU60" s="96"/>
      <c r="BW60" s="96"/>
      <c r="BX60" s="96"/>
      <c r="BY60" s="96"/>
      <c r="BZ60" s="96"/>
      <c r="CA60" s="96"/>
      <c r="CB60" s="96"/>
      <c r="CC60" s="96"/>
      <c r="CD60" s="96"/>
      <c r="CG60" s="96"/>
      <c r="CJ60" s="96"/>
      <c r="CL60" s="96"/>
      <c r="CM60" s="96"/>
      <c r="CN60" s="96"/>
      <c r="CY60" s="96"/>
      <c r="CZ60" s="96"/>
      <c r="DA60" s="96"/>
      <c r="DB60" s="96"/>
      <c r="DC60" s="96"/>
      <c r="DH60" s="96"/>
      <c r="DJ60" s="96"/>
      <c r="DK60" s="96"/>
      <c r="DL60" s="96"/>
      <c r="DM60" s="96"/>
      <c r="DP60" s="96"/>
      <c r="DQ60" s="96"/>
      <c r="DW60" s="96"/>
      <c r="EV60" s="96"/>
      <c r="EW60" s="96"/>
      <c r="FJ60" s="96"/>
      <c r="FK60" s="96"/>
      <c r="FL60" s="96"/>
      <c r="FT60" s="96"/>
      <c r="FU60" s="96"/>
      <c r="FV60" s="96"/>
      <c r="FW60" s="96"/>
      <c r="GE60" s="96"/>
      <c r="GF60" s="96"/>
      <c r="GG60" s="96"/>
      <c r="GH60" s="96"/>
    </row>
    <row r="61" spans="1:190" customFormat="1" ht="14.65" hidden="1" customHeight="1" x14ac:dyDescent="0.25">
      <c r="A61" s="151">
        <v>168540</v>
      </c>
      <c r="B61" s="152">
        <v>44566</v>
      </c>
      <c r="C61" s="150" t="s">
        <v>194</v>
      </c>
      <c r="D61" s="150" t="s">
        <v>1054</v>
      </c>
      <c r="E61" s="152">
        <v>44566</v>
      </c>
      <c r="F61" s="150" t="s">
        <v>225</v>
      </c>
      <c r="G61" s="150" t="s">
        <v>1055</v>
      </c>
      <c r="H61" s="150" t="s">
        <v>252</v>
      </c>
      <c r="I61" s="150" t="s">
        <v>3379</v>
      </c>
      <c r="J61" s="150" t="s">
        <v>3421</v>
      </c>
      <c r="K61" s="150" t="s">
        <v>252</v>
      </c>
      <c r="L61" s="150" t="s">
        <v>18</v>
      </c>
      <c r="M61" s="150" t="s">
        <v>18</v>
      </c>
      <c r="N61" s="150" t="s">
        <v>19</v>
      </c>
      <c r="O61" s="150" t="s">
        <v>161</v>
      </c>
      <c r="P61" s="150" t="s">
        <v>253</v>
      </c>
      <c r="Q61" s="150" t="s">
        <v>3377</v>
      </c>
      <c r="R61" s="150" t="s">
        <v>3377</v>
      </c>
      <c r="S61" s="151">
        <v>18280</v>
      </c>
      <c r="T61" s="151">
        <v>14560</v>
      </c>
      <c r="U61" s="151">
        <v>3720</v>
      </c>
      <c r="V61" s="150" t="s">
        <v>78</v>
      </c>
      <c r="W61" s="151">
        <v>2</v>
      </c>
      <c r="X61" s="150" t="s">
        <v>69</v>
      </c>
      <c r="Y61" s="150" t="s">
        <v>70</v>
      </c>
      <c r="Z61" s="150" t="s">
        <v>71</v>
      </c>
      <c r="AA61" s="150" t="s">
        <v>72</v>
      </c>
      <c r="AB61" s="151">
        <v>60054</v>
      </c>
      <c r="AC61" s="101">
        <f t="shared" si="0"/>
        <v>1</v>
      </c>
      <c r="AD61" s="101" t="str">
        <f t="shared" si="1"/>
        <v>janvier</v>
      </c>
      <c r="AE61" s="96">
        <f t="shared" si="2"/>
        <v>3.72</v>
      </c>
      <c r="AF61" s="149">
        <f t="shared" si="3"/>
        <v>5.5555555555555358E-3</v>
      </c>
      <c r="AG61" t="s">
        <v>3886</v>
      </c>
      <c r="AH61" s="96"/>
      <c r="AM61" s="96"/>
      <c r="AN61" s="96"/>
      <c r="AO61" s="96"/>
      <c r="AP61" s="96"/>
      <c r="AR61" s="96"/>
      <c r="AS61" s="96"/>
      <c r="AV61" s="96"/>
      <c r="AW61" s="96"/>
      <c r="AZ61" s="96"/>
      <c r="BA61" s="96"/>
      <c r="BB61" s="96"/>
      <c r="BC61" s="96"/>
      <c r="BD61" s="96"/>
      <c r="BE61" s="96"/>
      <c r="BF61" s="96"/>
      <c r="BH61" s="96"/>
      <c r="BI61" s="96"/>
      <c r="BJ61" s="96"/>
      <c r="BK61" s="96"/>
      <c r="BL61" s="96"/>
      <c r="BM61" s="96"/>
      <c r="BN61" s="96"/>
      <c r="BQ61" s="96"/>
      <c r="BR61" s="96"/>
      <c r="BS61" s="96"/>
      <c r="BU61" s="96"/>
      <c r="BW61" s="96"/>
      <c r="BX61" s="96"/>
      <c r="BY61" s="96"/>
      <c r="BZ61" s="96"/>
      <c r="CA61" s="96"/>
      <c r="CB61" s="96"/>
      <c r="CC61" s="96"/>
      <c r="CD61" s="96"/>
      <c r="CG61" s="96"/>
      <c r="CJ61" s="96"/>
      <c r="CL61" s="96"/>
      <c r="CM61" s="96"/>
      <c r="CN61" s="96"/>
      <c r="CY61" s="96"/>
      <c r="CZ61" s="96"/>
      <c r="DA61" s="96"/>
      <c r="DB61" s="96"/>
      <c r="DC61" s="96"/>
      <c r="DH61" s="96"/>
      <c r="DJ61" s="96"/>
      <c r="DK61" s="96"/>
      <c r="DL61" s="96"/>
      <c r="DM61" s="96"/>
      <c r="DP61" s="96"/>
      <c r="DQ61" s="96"/>
      <c r="DW61" s="96"/>
      <c r="EV61" s="96"/>
      <c r="EW61" s="96"/>
      <c r="FJ61" s="96"/>
      <c r="FK61" s="96"/>
      <c r="FL61" s="96"/>
      <c r="FT61" s="96"/>
      <c r="FU61" s="96"/>
      <c r="FV61" s="96"/>
      <c r="FW61" s="96"/>
      <c r="GE61" s="96"/>
      <c r="GF61" s="96"/>
      <c r="GG61" s="96"/>
      <c r="GH61" s="96"/>
    </row>
    <row r="62" spans="1:190" customFormat="1" ht="14.65" hidden="1" customHeight="1" x14ac:dyDescent="0.25">
      <c r="A62" s="151">
        <v>168542</v>
      </c>
      <c r="B62" s="152">
        <v>44566</v>
      </c>
      <c r="C62" s="150" t="s">
        <v>230</v>
      </c>
      <c r="D62" s="150" t="s">
        <v>1056</v>
      </c>
      <c r="E62" s="152">
        <v>44566</v>
      </c>
      <c r="F62" s="150" t="s">
        <v>429</v>
      </c>
      <c r="G62" s="150" t="s">
        <v>1057</v>
      </c>
      <c r="H62" s="150" t="s">
        <v>728</v>
      </c>
      <c r="I62" s="150" t="s">
        <v>3379</v>
      </c>
      <c r="J62" s="150" t="s">
        <v>3421</v>
      </c>
      <c r="K62" s="150" t="s">
        <v>728</v>
      </c>
      <c r="L62" s="150" t="s">
        <v>18</v>
      </c>
      <c r="M62" s="150" t="s">
        <v>18</v>
      </c>
      <c r="N62" s="150" t="s">
        <v>19</v>
      </c>
      <c r="O62" s="150" t="s">
        <v>161</v>
      </c>
      <c r="P62" s="150" t="s">
        <v>729</v>
      </c>
      <c r="Q62" s="150" t="s">
        <v>3377</v>
      </c>
      <c r="R62" s="150" t="s">
        <v>3377</v>
      </c>
      <c r="S62" s="151">
        <v>17120</v>
      </c>
      <c r="T62" s="151">
        <v>14580</v>
      </c>
      <c r="U62" s="151">
        <v>2540</v>
      </c>
      <c r="V62" s="150" t="s">
        <v>78</v>
      </c>
      <c r="W62" s="151">
        <v>2</v>
      </c>
      <c r="X62" s="150" t="s">
        <v>69</v>
      </c>
      <c r="Y62" s="150" t="s">
        <v>70</v>
      </c>
      <c r="Z62" s="150" t="s">
        <v>71</v>
      </c>
      <c r="AA62" s="150" t="s">
        <v>72</v>
      </c>
      <c r="AB62" s="151">
        <v>60053</v>
      </c>
      <c r="AC62" s="101">
        <f t="shared" si="0"/>
        <v>1</v>
      </c>
      <c r="AD62" s="101" t="str">
        <f t="shared" si="1"/>
        <v>janvier</v>
      </c>
      <c r="AE62" s="96">
        <f t="shared" si="2"/>
        <v>2.54</v>
      </c>
      <c r="AF62" s="149">
        <f t="shared" si="3"/>
        <v>1.3194444444444453E-2</v>
      </c>
      <c r="AG62" t="s">
        <v>3886</v>
      </c>
      <c r="AH62" s="96"/>
      <c r="AM62" s="96"/>
      <c r="AN62" s="96"/>
      <c r="AO62" s="96"/>
      <c r="AP62" s="96"/>
      <c r="AR62" s="96"/>
      <c r="AS62" s="96"/>
      <c r="AV62" s="96"/>
      <c r="AW62" s="96"/>
      <c r="AZ62" s="96"/>
      <c r="BA62" s="96"/>
      <c r="BB62" s="96"/>
      <c r="BC62" s="96"/>
      <c r="BD62" s="96"/>
      <c r="BE62" s="96"/>
      <c r="BF62" s="96"/>
      <c r="BH62" s="96"/>
      <c r="BI62" s="96"/>
      <c r="BJ62" s="96"/>
      <c r="BK62" s="96"/>
      <c r="BL62" s="96"/>
      <c r="BM62" s="96"/>
      <c r="BN62" s="96"/>
      <c r="BQ62" s="96"/>
      <c r="BR62" s="96"/>
      <c r="BS62" s="96"/>
      <c r="BU62" s="96"/>
      <c r="BW62" s="96"/>
      <c r="BX62" s="96"/>
      <c r="BY62" s="96"/>
      <c r="BZ62" s="96"/>
      <c r="CA62" s="96"/>
      <c r="CB62" s="96"/>
      <c r="CC62" s="96"/>
      <c r="CD62" s="96"/>
      <c r="CG62" s="96"/>
      <c r="CJ62" s="96"/>
      <c r="CL62" s="96"/>
      <c r="CM62" s="96"/>
      <c r="CN62" s="96"/>
      <c r="CY62" s="96"/>
      <c r="CZ62" s="96"/>
      <c r="DA62" s="96"/>
      <c r="DB62" s="96"/>
      <c r="DC62" s="96"/>
      <c r="DH62" s="96"/>
      <c r="DJ62" s="96"/>
      <c r="DK62" s="96"/>
      <c r="DL62" s="96"/>
      <c r="DM62" s="96"/>
      <c r="DP62" s="96"/>
      <c r="DQ62" s="96"/>
      <c r="DW62" s="96"/>
      <c r="EV62" s="96"/>
      <c r="EW62" s="96"/>
      <c r="FJ62" s="96"/>
      <c r="FK62" s="96"/>
      <c r="FL62" s="96"/>
      <c r="FT62" s="96"/>
      <c r="FU62" s="96"/>
      <c r="FV62" s="96"/>
      <c r="FW62" s="96"/>
      <c r="GE62" s="96"/>
      <c r="GF62" s="96"/>
      <c r="GG62" s="96"/>
      <c r="GH62" s="96"/>
    </row>
    <row r="63" spans="1:190" customFormat="1" ht="14.65" hidden="1" customHeight="1" x14ac:dyDescent="0.25">
      <c r="A63" s="151">
        <v>168543</v>
      </c>
      <c r="B63" s="152">
        <v>44566</v>
      </c>
      <c r="C63" s="150" t="s">
        <v>608</v>
      </c>
      <c r="D63" s="150" t="s">
        <v>1058</v>
      </c>
      <c r="E63" s="152">
        <v>44566</v>
      </c>
      <c r="F63" s="150" t="s">
        <v>148</v>
      </c>
      <c r="G63" s="150" t="s">
        <v>1059</v>
      </c>
      <c r="H63" s="150" t="s">
        <v>690</v>
      </c>
      <c r="I63" s="150" t="s">
        <v>3379</v>
      </c>
      <c r="J63" s="150" t="s">
        <v>3382</v>
      </c>
      <c r="K63" s="150" t="s">
        <v>3383</v>
      </c>
      <c r="L63" s="150" t="s">
        <v>18</v>
      </c>
      <c r="M63" s="150" t="s">
        <v>18</v>
      </c>
      <c r="N63" s="150" t="s">
        <v>19</v>
      </c>
      <c r="O63" s="150" t="s">
        <v>335</v>
      </c>
      <c r="P63" s="150" t="s">
        <v>691</v>
      </c>
      <c r="Q63" s="150" t="s">
        <v>3377</v>
      </c>
      <c r="R63" s="150" t="s">
        <v>3377</v>
      </c>
      <c r="S63" s="151">
        <v>18100</v>
      </c>
      <c r="T63" s="151">
        <v>12900</v>
      </c>
      <c r="U63" s="151">
        <v>5200</v>
      </c>
      <c r="V63" s="150" t="s">
        <v>78</v>
      </c>
      <c r="W63" s="151">
        <v>2</v>
      </c>
      <c r="X63" s="150" t="s">
        <v>69</v>
      </c>
      <c r="Y63" s="150" t="s">
        <v>70</v>
      </c>
      <c r="Z63" s="150" t="s">
        <v>71</v>
      </c>
      <c r="AA63" s="150" t="s">
        <v>72</v>
      </c>
      <c r="AB63" s="151">
        <v>64488</v>
      </c>
      <c r="AC63" s="101">
        <f t="shared" si="0"/>
        <v>1</v>
      </c>
      <c r="AD63" s="101" t="str">
        <f t="shared" si="1"/>
        <v>janvier</v>
      </c>
      <c r="AE63" s="96">
        <f t="shared" si="2"/>
        <v>5.2</v>
      </c>
      <c r="AF63" s="149">
        <f t="shared" si="3"/>
        <v>1.2500000000000011E-2</v>
      </c>
      <c r="AG63" t="s">
        <v>3886</v>
      </c>
      <c r="AH63" s="96"/>
      <c r="AM63" s="96"/>
      <c r="AN63" s="96"/>
      <c r="AO63" s="96"/>
      <c r="AP63" s="96"/>
      <c r="AR63" s="96"/>
      <c r="AS63" s="96"/>
      <c r="AV63" s="96"/>
      <c r="AW63" s="96"/>
      <c r="AZ63" s="96"/>
      <c r="BA63" s="96"/>
      <c r="BB63" s="96"/>
      <c r="BC63" s="96"/>
      <c r="BD63" s="96"/>
      <c r="BE63" s="96"/>
      <c r="BF63" s="96"/>
      <c r="BH63" s="96"/>
      <c r="BI63" s="96"/>
      <c r="BJ63" s="96"/>
      <c r="BK63" s="96"/>
      <c r="BL63" s="96"/>
      <c r="BM63" s="96"/>
      <c r="BN63" s="96"/>
      <c r="BQ63" s="96"/>
      <c r="BR63" s="96"/>
      <c r="BS63" s="96"/>
      <c r="BU63" s="96"/>
      <c r="BW63" s="96"/>
      <c r="BX63" s="96"/>
      <c r="BY63" s="96"/>
      <c r="BZ63" s="96"/>
      <c r="CA63" s="96"/>
      <c r="CB63" s="96"/>
      <c r="CC63" s="96"/>
      <c r="CD63" s="96"/>
      <c r="CG63" s="96"/>
      <c r="CJ63" s="96"/>
      <c r="CL63" s="96"/>
      <c r="CM63" s="96"/>
      <c r="CN63" s="96"/>
      <c r="CY63" s="96"/>
      <c r="CZ63" s="96"/>
      <c r="DA63" s="96"/>
      <c r="DB63" s="96"/>
      <c r="DC63" s="96"/>
      <c r="DH63" s="96"/>
      <c r="DJ63" s="96"/>
      <c r="DK63" s="96"/>
      <c r="DL63" s="96"/>
      <c r="DM63" s="96"/>
      <c r="DP63" s="96"/>
      <c r="DQ63" s="96"/>
      <c r="DW63" s="96"/>
      <c r="EV63" s="96"/>
      <c r="EW63" s="96"/>
      <c r="FJ63" s="96"/>
      <c r="FK63" s="96"/>
      <c r="FL63" s="96"/>
      <c r="FT63" s="96"/>
      <c r="FU63" s="96"/>
      <c r="FV63" s="96"/>
      <c r="FW63" s="96"/>
      <c r="GE63" s="96"/>
      <c r="GF63" s="96"/>
      <c r="GG63" s="96"/>
      <c r="GH63" s="96"/>
    </row>
    <row r="64" spans="1:190" customFormat="1" ht="14.65" hidden="1" customHeight="1" x14ac:dyDescent="0.25">
      <c r="A64" s="151">
        <v>168544</v>
      </c>
      <c r="B64" s="152">
        <v>44566</v>
      </c>
      <c r="C64" s="150" t="s">
        <v>320</v>
      </c>
      <c r="D64" s="150" t="s">
        <v>1060</v>
      </c>
      <c r="E64" s="152">
        <v>44566</v>
      </c>
      <c r="F64" s="150" t="s">
        <v>63</v>
      </c>
      <c r="G64" s="150" t="s">
        <v>1061</v>
      </c>
      <c r="H64" s="150" t="s">
        <v>188</v>
      </c>
      <c r="I64" s="150" t="s">
        <v>3379</v>
      </c>
      <c r="J64" s="150" t="s">
        <v>3421</v>
      </c>
      <c r="K64" s="150" t="s">
        <v>188</v>
      </c>
      <c r="L64" s="150" t="s">
        <v>18</v>
      </c>
      <c r="M64" s="150" t="s">
        <v>18</v>
      </c>
      <c r="N64" s="150" t="s">
        <v>19</v>
      </c>
      <c r="O64" s="150" t="s">
        <v>161</v>
      </c>
      <c r="P64" s="150" t="s">
        <v>189</v>
      </c>
      <c r="Q64" s="150" t="s">
        <v>3377</v>
      </c>
      <c r="R64" s="150" t="s">
        <v>3377</v>
      </c>
      <c r="S64" s="151">
        <v>15660</v>
      </c>
      <c r="T64" s="151">
        <v>11880</v>
      </c>
      <c r="U64" s="151">
        <v>3780</v>
      </c>
      <c r="V64" s="150" t="s">
        <v>78</v>
      </c>
      <c r="W64" s="151">
        <v>2</v>
      </c>
      <c r="X64" s="150" t="s">
        <v>69</v>
      </c>
      <c r="Y64" s="150" t="s">
        <v>70</v>
      </c>
      <c r="Z64" s="150" t="s">
        <v>71</v>
      </c>
      <c r="AA64" s="150" t="s">
        <v>72</v>
      </c>
      <c r="AB64" s="151">
        <v>60049</v>
      </c>
      <c r="AC64" s="101">
        <f t="shared" si="0"/>
        <v>1</v>
      </c>
      <c r="AD64" s="101" t="str">
        <f t="shared" si="1"/>
        <v>janvier</v>
      </c>
      <c r="AE64" s="96">
        <f t="shared" si="2"/>
        <v>3.78</v>
      </c>
      <c r="AF64" s="149">
        <f t="shared" si="3"/>
        <v>1.4583333333333337E-2</v>
      </c>
      <c r="AG64" t="s">
        <v>3886</v>
      </c>
      <c r="AH64" s="96"/>
      <c r="AM64" s="96"/>
      <c r="AN64" s="96"/>
      <c r="AO64" s="96"/>
      <c r="AP64" s="96"/>
      <c r="AR64" s="96"/>
      <c r="AS64" s="96"/>
      <c r="AV64" s="96"/>
      <c r="AW64" s="96"/>
      <c r="AZ64" s="96"/>
      <c r="BA64" s="96"/>
      <c r="BB64" s="96"/>
      <c r="BC64" s="96"/>
      <c r="BD64" s="96"/>
      <c r="BH64" s="96"/>
      <c r="BI64" s="96"/>
      <c r="BJ64" s="96"/>
      <c r="BK64" s="96"/>
      <c r="BL64" s="96"/>
      <c r="BM64" s="96"/>
      <c r="BN64" s="96"/>
      <c r="BQ64" s="96"/>
      <c r="BR64" s="96"/>
      <c r="BS64" s="96"/>
      <c r="BU64" s="96"/>
      <c r="BW64" s="96"/>
      <c r="BX64" s="96"/>
      <c r="BY64" s="96"/>
      <c r="BZ64" s="96"/>
      <c r="CA64" s="96"/>
      <c r="CB64" s="96"/>
      <c r="CC64" s="96"/>
      <c r="CD64" s="96"/>
      <c r="CE64" s="96"/>
      <c r="CG64" s="96"/>
      <c r="CJ64" s="96"/>
      <c r="CL64" s="96"/>
      <c r="CM64" s="96"/>
      <c r="CN64" s="96"/>
      <c r="CY64" s="96"/>
      <c r="CZ64" s="96"/>
      <c r="DA64" s="96"/>
      <c r="DB64" s="96"/>
      <c r="DC64" s="96"/>
      <c r="DH64" s="96"/>
      <c r="DJ64" s="96"/>
      <c r="DK64" s="96"/>
      <c r="DL64" s="96"/>
      <c r="DM64" s="96"/>
      <c r="DP64" s="96"/>
      <c r="DQ64" s="96"/>
      <c r="DW64" s="96"/>
      <c r="EV64" s="96"/>
      <c r="EW64" s="96"/>
      <c r="FJ64" s="96"/>
      <c r="FK64" s="96"/>
      <c r="FL64" s="96"/>
      <c r="FT64" s="96"/>
      <c r="FU64" s="96"/>
      <c r="FV64" s="96"/>
      <c r="FW64" s="96"/>
      <c r="GE64" s="96"/>
      <c r="GF64" s="96"/>
      <c r="GG64" s="96"/>
      <c r="GH64" s="96"/>
    </row>
    <row r="65" spans="1:190" customFormat="1" ht="14.65" hidden="1" customHeight="1" x14ac:dyDescent="0.25">
      <c r="A65" s="151">
        <v>168545</v>
      </c>
      <c r="B65" s="152">
        <v>44566</v>
      </c>
      <c r="C65" s="150" t="s">
        <v>430</v>
      </c>
      <c r="D65" s="150" t="s">
        <v>1062</v>
      </c>
      <c r="E65" s="152">
        <v>44566</v>
      </c>
      <c r="F65" s="150" t="s">
        <v>206</v>
      </c>
      <c r="G65" s="150" t="s">
        <v>1063</v>
      </c>
      <c r="H65" s="150" t="s">
        <v>609</v>
      </c>
      <c r="I65" s="150" t="s">
        <v>3379</v>
      </c>
      <c r="J65" s="150" t="s">
        <v>3421</v>
      </c>
      <c r="K65" s="150" t="s">
        <v>609</v>
      </c>
      <c r="L65" s="150" t="s">
        <v>18</v>
      </c>
      <c r="M65" s="150" t="s">
        <v>18</v>
      </c>
      <c r="N65" s="150" t="s">
        <v>19</v>
      </c>
      <c r="O65" s="150" t="s">
        <v>161</v>
      </c>
      <c r="P65" s="150" t="s">
        <v>610</v>
      </c>
      <c r="Q65" s="150" t="s">
        <v>3377</v>
      </c>
      <c r="R65" s="150" t="s">
        <v>3377</v>
      </c>
      <c r="S65" s="151">
        <v>19920</v>
      </c>
      <c r="T65" s="151">
        <v>14740</v>
      </c>
      <c r="U65" s="151">
        <v>5180</v>
      </c>
      <c r="V65" s="150" t="s">
        <v>78</v>
      </c>
      <c r="W65" s="151">
        <v>2</v>
      </c>
      <c r="X65" s="150" t="s">
        <v>69</v>
      </c>
      <c r="Y65" s="150" t="s">
        <v>70</v>
      </c>
      <c r="Z65" s="150" t="s">
        <v>71</v>
      </c>
      <c r="AA65" s="150" t="s">
        <v>72</v>
      </c>
      <c r="AB65" s="151">
        <v>83216</v>
      </c>
      <c r="AC65" s="101">
        <f t="shared" si="0"/>
        <v>1</v>
      </c>
      <c r="AD65" s="101" t="str">
        <f t="shared" si="1"/>
        <v>janvier</v>
      </c>
      <c r="AE65" s="96">
        <f t="shared" si="2"/>
        <v>5.18</v>
      </c>
      <c r="AF65" s="149">
        <f t="shared" si="3"/>
        <v>1.4583333333333337E-2</v>
      </c>
      <c r="AG65" t="s">
        <v>3886</v>
      </c>
      <c r="AH65" s="96"/>
      <c r="AM65" s="96"/>
      <c r="AN65" s="96"/>
      <c r="AO65" s="96"/>
      <c r="AP65" s="96"/>
      <c r="AR65" s="96"/>
      <c r="AS65" s="96"/>
      <c r="AV65" s="96"/>
      <c r="AW65" s="96"/>
      <c r="AZ65" s="96"/>
      <c r="BA65" s="96"/>
      <c r="BB65" s="96"/>
      <c r="BC65" s="96"/>
      <c r="BD65" s="96"/>
      <c r="BE65" s="96"/>
      <c r="BF65" s="96"/>
      <c r="BH65" s="96"/>
      <c r="BI65" s="96"/>
      <c r="BJ65" s="96"/>
      <c r="BK65" s="96"/>
      <c r="BL65" s="96"/>
      <c r="BM65" s="96"/>
      <c r="BN65" s="96"/>
      <c r="BQ65" s="96"/>
      <c r="BR65" s="96"/>
      <c r="BS65" s="96"/>
      <c r="BU65" s="96"/>
      <c r="BW65" s="96"/>
      <c r="BX65" s="96"/>
      <c r="BY65" s="96"/>
      <c r="BZ65" s="96"/>
      <c r="CA65" s="96"/>
      <c r="CB65" s="96"/>
      <c r="CC65" s="96"/>
      <c r="CD65" s="96"/>
      <c r="CG65" s="96"/>
      <c r="CJ65" s="96"/>
      <c r="CL65" s="96"/>
      <c r="CM65" s="96"/>
      <c r="CN65" s="96"/>
      <c r="CY65" s="96"/>
      <c r="CZ65" s="96"/>
      <c r="DA65" s="96"/>
      <c r="DB65" s="96"/>
      <c r="DC65" s="96"/>
      <c r="DH65" s="96"/>
      <c r="DJ65" s="96"/>
      <c r="DK65" s="96"/>
      <c r="DL65" s="96"/>
      <c r="DM65" s="96"/>
      <c r="DP65" s="96"/>
      <c r="DQ65" s="96"/>
      <c r="DW65" s="96"/>
      <c r="EV65" s="96"/>
      <c r="EW65" s="96"/>
      <c r="FJ65" s="96"/>
      <c r="FK65" s="96"/>
      <c r="FL65" s="96"/>
      <c r="FT65" s="96"/>
      <c r="FU65" s="96"/>
      <c r="FV65" s="96"/>
      <c r="FW65" s="96"/>
      <c r="GE65" s="96"/>
      <c r="GF65" s="96"/>
      <c r="GG65" s="96"/>
      <c r="GH65" s="96"/>
    </row>
    <row r="66" spans="1:190" customFormat="1" ht="14.65" hidden="1" customHeight="1" x14ac:dyDescent="0.25">
      <c r="A66" s="151">
        <v>168546</v>
      </c>
      <c r="B66" s="152">
        <v>44566</v>
      </c>
      <c r="C66" s="150" t="s">
        <v>388</v>
      </c>
      <c r="D66" s="150" t="s">
        <v>1064</v>
      </c>
      <c r="E66" s="152">
        <v>44566</v>
      </c>
      <c r="F66" s="150" t="s">
        <v>608</v>
      </c>
      <c r="G66" s="150" t="s">
        <v>1065</v>
      </c>
      <c r="H66" s="150" t="s">
        <v>248</v>
      </c>
      <c r="I66" s="150" t="s">
        <v>3379</v>
      </c>
      <c r="J66" s="150" t="s">
        <v>3421</v>
      </c>
      <c r="K66" s="150" t="s">
        <v>248</v>
      </c>
      <c r="L66" s="150" t="s">
        <v>18</v>
      </c>
      <c r="M66" s="150" t="s">
        <v>18</v>
      </c>
      <c r="N66" s="150" t="s">
        <v>19</v>
      </c>
      <c r="O66" s="150" t="s">
        <v>161</v>
      </c>
      <c r="P66" s="150" t="s">
        <v>249</v>
      </c>
      <c r="Q66" s="150" t="s">
        <v>3377</v>
      </c>
      <c r="R66" s="150" t="s">
        <v>3377</v>
      </c>
      <c r="S66" s="151">
        <v>15940</v>
      </c>
      <c r="T66" s="151">
        <v>11760</v>
      </c>
      <c r="U66" s="151">
        <v>4180</v>
      </c>
      <c r="V66" s="150" t="s">
        <v>78</v>
      </c>
      <c r="W66" s="151">
        <v>2</v>
      </c>
      <c r="X66" s="150" t="s">
        <v>69</v>
      </c>
      <c r="Y66" s="150" t="s">
        <v>70</v>
      </c>
      <c r="Z66" s="150" t="s">
        <v>71</v>
      </c>
      <c r="AA66" s="150" t="s">
        <v>72</v>
      </c>
      <c r="AB66" s="151">
        <v>60051</v>
      </c>
      <c r="AC66" s="101">
        <f t="shared" si="0"/>
        <v>1</v>
      </c>
      <c r="AD66" s="101" t="str">
        <f t="shared" si="1"/>
        <v>janvier</v>
      </c>
      <c r="AE66" s="96">
        <f t="shared" si="2"/>
        <v>4.18</v>
      </c>
      <c r="AF66" s="149">
        <f t="shared" si="3"/>
        <v>1.1805555555555569E-2</v>
      </c>
      <c r="AG66" t="s">
        <v>3886</v>
      </c>
      <c r="AH66" s="96"/>
      <c r="AM66" s="96"/>
      <c r="AN66" s="96"/>
      <c r="AO66" s="96"/>
      <c r="AP66" s="96"/>
      <c r="AR66" s="96"/>
      <c r="AS66" s="96"/>
      <c r="AV66" s="96"/>
      <c r="AW66" s="96"/>
      <c r="AZ66" s="96"/>
      <c r="BA66" s="96"/>
      <c r="BB66" s="96"/>
      <c r="BC66" s="96"/>
      <c r="BD66" s="96"/>
      <c r="BH66" s="96"/>
      <c r="BI66" s="96"/>
      <c r="BJ66" s="96"/>
      <c r="BK66" s="96"/>
      <c r="BL66" s="96"/>
      <c r="BM66" s="96"/>
      <c r="BN66" s="96"/>
      <c r="BQ66" s="96"/>
      <c r="BR66" s="96"/>
      <c r="BS66" s="96"/>
      <c r="BU66" s="96"/>
      <c r="BW66" s="96"/>
      <c r="BX66" s="96"/>
      <c r="BY66" s="96"/>
      <c r="BZ66" s="96"/>
      <c r="CA66" s="96"/>
      <c r="CB66" s="96"/>
      <c r="CC66" s="96"/>
      <c r="CD66" s="96"/>
      <c r="CE66" s="96"/>
      <c r="CG66" s="96"/>
      <c r="CJ66" s="96"/>
      <c r="CL66" s="96"/>
      <c r="CM66" s="96"/>
      <c r="CN66" s="96"/>
      <c r="CY66" s="96"/>
      <c r="CZ66" s="96"/>
      <c r="DA66" s="96"/>
      <c r="DB66" s="96"/>
      <c r="DC66" s="96"/>
      <c r="DH66" s="96"/>
      <c r="DJ66" s="96"/>
      <c r="DK66" s="96"/>
      <c r="DL66" s="96"/>
      <c r="DM66" s="96"/>
      <c r="DP66" s="96"/>
      <c r="DQ66" s="96"/>
      <c r="DW66" s="96"/>
      <c r="EV66" s="96"/>
      <c r="EW66" s="96"/>
      <c r="FJ66" s="96"/>
      <c r="FK66" s="96"/>
      <c r="FL66" s="96"/>
      <c r="FT66" s="96"/>
      <c r="FU66" s="96"/>
      <c r="FV66" s="96"/>
      <c r="FW66" s="96"/>
      <c r="GE66" s="96"/>
      <c r="GF66" s="96"/>
      <c r="GG66" s="96"/>
      <c r="GH66" s="96"/>
    </row>
    <row r="67" spans="1:190" customFormat="1" ht="14.65" hidden="1" customHeight="1" x14ac:dyDescent="0.25">
      <c r="A67" s="151">
        <v>168548</v>
      </c>
      <c r="B67" s="152">
        <v>44566</v>
      </c>
      <c r="C67" s="150" t="s">
        <v>271</v>
      </c>
      <c r="D67" s="150" t="s">
        <v>1066</v>
      </c>
      <c r="E67" s="152">
        <v>44566</v>
      </c>
      <c r="F67" s="150" t="s">
        <v>264</v>
      </c>
      <c r="G67" s="150" t="s">
        <v>1067</v>
      </c>
      <c r="H67" s="150" t="s">
        <v>267</v>
      </c>
      <c r="I67" s="150" t="s">
        <v>3379</v>
      </c>
      <c r="J67" s="150" t="s">
        <v>3421</v>
      </c>
      <c r="K67" s="150" t="s">
        <v>267</v>
      </c>
      <c r="L67" s="150" t="s">
        <v>18</v>
      </c>
      <c r="M67" s="150" t="s">
        <v>18</v>
      </c>
      <c r="N67" s="150" t="s">
        <v>19</v>
      </c>
      <c r="O67" s="150" t="s">
        <v>161</v>
      </c>
      <c r="P67" s="150" t="s">
        <v>268</v>
      </c>
      <c r="Q67" s="150" t="s">
        <v>3377</v>
      </c>
      <c r="R67" s="150" t="s">
        <v>3377</v>
      </c>
      <c r="S67" s="151">
        <v>20560</v>
      </c>
      <c r="T67" s="151">
        <v>15140</v>
      </c>
      <c r="U67" s="151">
        <v>5420</v>
      </c>
      <c r="V67" s="150" t="s">
        <v>78</v>
      </c>
      <c r="W67" s="151">
        <v>2</v>
      </c>
      <c r="X67" s="150" t="s">
        <v>69</v>
      </c>
      <c r="Y67" s="150" t="s">
        <v>70</v>
      </c>
      <c r="Z67" s="150" t="s">
        <v>71</v>
      </c>
      <c r="AA67" s="150" t="s">
        <v>72</v>
      </c>
      <c r="AB67" s="151">
        <v>60058</v>
      </c>
      <c r="AC67" s="101">
        <f t="shared" ref="AC67:AC130" si="4">_xlfn.ISOWEEKNUM(B67)</f>
        <v>1</v>
      </c>
      <c r="AD67" s="101" t="str">
        <f t="shared" ref="AD67:AD130" si="5">TEXT(B67,"mmmm")</f>
        <v>janvier</v>
      </c>
      <c r="AE67" s="96">
        <f t="shared" ref="AE67:AE130" si="6">U67/1000</f>
        <v>5.42</v>
      </c>
      <c r="AF67" s="149">
        <f t="shared" ref="AF67:AF130" si="7">C67-F67</f>
        <v>1.4583333333333337E-2</v>
      </c>
      <c r="AG67" t="s">
        <v>3886</v>
      </c>
      <c r="AH67" s="96"/>
      <c r="AM67" s="96"/>
      <c r="AN67" s="96"/>
      <c r="AO67" s="96"/>
      <c r="AP67" s="96"/>
      <c r="AR67" s="96"/>
      <c r="AS67" s="96"/>
      <c r="AV67" s="96"/>
      <c r="AW67" s="96"/>
      <c r="AZ67" s="96"/>
      <c r="BA67" s="96"/>
      <c r="BB67" s="96"/>
      <c r="BC67" s="96"/>
      <c r="BD67" s="96"/>
      <c r="BE67" s="96"/>
      <c r="BF67" s="96"/>
      <c r="BH67" s="96"/>
      <c r="BI67" s="96"/>
      <c r="BJ67" s="96"/>
      <c r="BK67" s="96"/>
      <c r="BL67" s="96"/>
      <c r="BM67" s="96"/>
      <c r="BN67" s="96"/>
      <c r="BQ67" s="96"/>
      <c r="BR67" s="96"/>
      <c r="BS67" s="96"/>
      <c r="BU67" s="96"/>
      <c r="BW67" s="96"/>
      <c r="BX67" s="96"/>
      <c r="BY67" s="96"/>
      <c r="BZ67" s="96"/>
      <c r="CA67" s="96"/>
      <c r="CB67" s="96"/>
      <c r="CC67" s="96"/>
      <c r="CD67" s="96"/>
      <c r="CG67" s="96"/>
      <c r="CJ67" s="96"/>
      <c r="CL67" s="96"/>
      <c r="CM67" s="96"/>
      <c r="CN67" s="96"/>
      <c r="CY67" s="96"/>
      <c r="CZ67" s="96"/>
      <c r="DA67" s="96"/>
      <c r="DB67" s="96"/>
      <c r="DC67" s="96"/>
      <c r="DH67" s="96"/>
      <c r="DJ67" s="96"/>
      <c r="DK67" s="96"/>
      <c r="DL67" s="96"/>
      <c r="DM67" s="96"/>
      <c r="DP67" s="96"/>
      <c r="DQ67" s="96"/>
      <c r="DW67" s="96"/>
      <c r="EV67" s="96"/>
      <c r="EW67" s="96"/>
      <c r="FJ67" s="96"/>
      <c r="FK67" s="96"/>
      <c r="FL67" s="96"/>
      <c r="FT67" s="96"/>
      <c r="FU67" s="96"/>
      <c r="FV67" s="96"/>
      <c r="FW67" s="96"/>
      <c r="GE67" s="96"/>
      <c r="GF67" s="96"/>
      <c r="GG67" s="96"/>
      <c r="GH67" s="96"/>
    </row>
    <row r="68" spans="1:190" customFormat="1" ht="14.65" hidden="1" customHeight="1" x14ac:dyDescent="0.25">
      <c r="A68" s="151">
        <v>168550</v>
      </c>
      <c r="B68" s="152">
        <v>44566</v>
      </c>
      <c r="C68" s="150" t="s">
        <v>432</v>
      </c>
      <c r="D68" s="150" t="s">
        <v>1068</v>
      </c>
      <c r="E68" s="152">
        <v>44566</v>
      </c>
      <c r="F68" s="150" t="s">
        <v>347</v>
      </c>
      <c r="G68" s="150" t="s">
        <v>1069</v>
      </c>
      <c r="H68" s="150" t="s">
        <v>370</v>
      </c>
      <c r="I68" s="150" t="s">
        <v>3379</v>
      </c>
      <c r="J68" s="150" t="s">
        <v>3382</v>
      </c>
      <c r="K68" s="150" t="s">
        <v>3396</v>
      </c>
      <c r="L68" s="150" t="s">
        <v>18</v>
      </c>
      <c r="M68" s="150" t="s">
        <v>18</v>
      </c>
      <c r="N68" s="150" t="s">
        <v>19</v>
      </c>
      <c r="O68" s="150" t="s">
        <v>335</v>
      </c>
      <c r="P68" s="150" t="s">
        <v>371</v>
      </c>
      <c r="Q68" s="150" t="s">
        <v>3377</v>
      </c>
      <c r="R68" s="150" t="s">
        <v>3377</v>
      </c>
      <c r="S68" s="151">
        <v>16080</v>
      </c>
      <c r="T68" s="151">
        <v>11840</v>
      </c>
      <c r="U68" s="151">
        <v>4240</v>
      </c>
      <c r="V68" s="150" t="s">
        <v>78</v>
      </c>
      <c r="W68" s="151">
        <v>2</v>
      </c>
      <c r="X68" s="150" t="s">
        <v>69</v>
      </c>
      <c r="Y68" s="150" t="s">
        <v>70</v>
      </c>
      <c r="Z68" s="150" t="s">
        <v>71</v>
      </c>
      <c r="AA68" s="150" t="s">
        <v>72</v>
      </c>
      <c r="AB68" s="151">
        <v>83621</v>
      </c>
      <c r="AC68" s="101">
        <f t="shared" si="4"/>
        <v>1</v>
      </c>
      <c r="AD68" s="101" t="str">
        <f t="shared" si="5"/>
        <v>janvier</v>
      </c>
      <c r="AE68" s="96">
        <f t="shared" si="6"/>
        <v>4.24</v>
      </c>
      <c r="AF68" s="149">
        <f t="shared" si="7"/>
        <v>1.2500000000000011E-2</v>
      </c>
      <c r="AG68" t="s">
        <v>3886</v>
      </c>
      <c r="AH68" s="96"/>
      <c r="AM68" s="96"/>
      <c r="AN68" s="96"/>
      <c r="AO68" s="96"/>
      <c r="AP68" s="96"/>
      <c r="AR68" s="96"/>
      <c r="AS68" s="96"/>
      <c r="AV68" s="96"/>
      <c r="AW68" s="96"/>
      <c r="AZ68" s="96"/>
      <c r="BA68" s="96"/>
      <c r="BB68" s="96"/>
      <c r="BC68" s="96"/>
      <c r="BD68" s="96"/>
      <c r="BH68" s="96"/>
      <c r="BI68" s="96"/>
      <c r="BJ68" s="96"/>
      <c r="BK68" s="96"/>
      <c r="BL68" s="96"/>
      <c r="BM68" s="96"/>
      <c r="BN68" s="96"/>
      <c r="BQ68" s="96"/>
      <c r="BR68" s="96"/>
      <c r="BS68" s="96"/>
      <c r="BU68" s="96"/>
      <c r="BW68" s="96"/>
      <c r="BX68" s="96"/>
      <c r="BY68" s="96"/>
      <c r="BZ68" s="96"/>
      <c r="CA68" s="96"/>
      <c r="CB68" s="96"/>
      <c r="CC68" s="96"/>
      <c r="CD68" s="96"/>
      <c r="CE68" s="96"/>
      <c r="CG68" s="96"/>
      <c r="CJ68" s="96"/>
      <c r="CL68" s="96"/>
      <c r="CM68" s="96"/>
      <c r="CN68" s="96"/>
      <c r="CY68" s="96"/>
      <c r="CZ68" s="96"/>
      <c r="DA68" s="96"/>
      <c r="DB68" s="96"/>
      <c r="DC68" s="96"/>
      <c r="DH68" s="96"/>
      <c r="DJ68" s="96"/>
      <c r="DK68" s="96"/>
      <c r="DL68" s="96"/>
      <c r="DM68" s="96"/>
      <c r="DP68" s="96"/>
      <c r="DQ68" s="96"/>
      <c r="DW68" s="96"/>
      <c r="EK68" s="96"/>
      <c r="EL68" s="96"/>
      <c r="ET68" s="96"/>
      <c r="EV68" s="96"/>
      <c r="EW68" s="96"/>
      <c r="FJ68" s="96"/>
      <c r="FK68" s="96"/>
      <c r="FL68" s="96"/>
      <c r="FT68" s="96"/>
      <c r="FU68" s="96"/>
      <c r="FV68" s="96"/>
      <c r="FW68" s="96"/>
      <c r="GE68" s="96"/>
      <c r="GF68" s="96"/>
      <c r="GG68" s="96"/>
      <c r="GH68" s="96"/>
    </row>
    <row r="69" spans="1:190" customFormat="1" ht="14.65" hidden="1" customHeight="1" x14ac:dyDescent="0.25">
      <c r="A69" s="151">
        <v>168552</v>
      </c>
      <c r="B69" s="152">
        <v>44566</v>
      </c>
      <c r="C69" s="150" t="s">
        <v>231</v>
      </c>
      <c r="D69" s="150" t="s">
        <v>1070</v>
      </c>
      <c r="E69" s="152">
        <v>44566</v>
      </c>
      <c r="F69" s="150" t="s">
        <v>347</v>
      </c>
      <c r="G69" s="150" t="s">
        <v>1071</v>
      </c>
      <c r="H69" s="150" t="s">
        <v>363</v>
      </c>
      <c r="I69" s="150" t="s">
        <v>3379</v>
      </c>
      <c r="J69" s="150" t="s">
        <v>3421</v>
      </c>
      <c r="K69" s="150" t="s">
        <v>363</v>
      </c>
      <c r="L69" s="150" t="s">
        <v>18</v>
      </c>
      <c r="M69" s="150" t="s">
        <v>18</v>
      </c>
      <c r="N69" s="150" t="s">
        <v>19</v>
      </c>
      <c r="O69" s="150" t="s">
        <v>161</v>
      </c>
      <c r="P69" s="150" t="s">
        <v>364</v>
      </c>
      <c r="Q69" s="150" t="s">
        <v>3377</v>
      </c>
      <c r="R69" s="150" t="s">
        <v>3377</v>
      </c>
      <c r="S69" s="151">
        <v>13340</v>
      </c>
      <c r="T69" s="151">
        <v>11700</v>
      </c>
      <c r="U69" s="151">
        <v>1640</v>
      </c>
      <c r="V69" s="150" t="s">
        <v>78</v>
      </c>
      <c r="W69" s="151">
        <v>2</v>
      </c>
      <c r="X69" s="150" t="s">
        <v>69</v>
      </c>
      <c r="Y69" s="150" t="s">
        <v>70</v>
      </c>
      <c r="Z69" s="150" t="s">
        <v>71</v>
      </c>
      <c r="AA69" s="150" t="s">
        <v>72</v>
      </c>
      <c r="AB69" s="151">
        <v>60050</v>
      </c>
      <c r="AC69" s="101">
        <f t="shared" si="4"/>
        <v>1</v>
      </c>
      <c r="AD69" s="101" t="str">
        <f t="shared" si="5"/>
        <v>janvier</v>
      </c>
      <c r="AE69" s="96">
        <f t="shared" si="6"/>
        <v>1.64</v>
      </c>
      <c r="AF69" s="149">
        <f t="shared" si="7"/>
        <v>1.4583333333333337E-2</v>
      </c>
      <c r="AG69" t="s">
        <v>3886</v>
      </c>
      <c r="AH69" s="96"/>
      <c r="AM69" s="96"/>
      <c r="AN69" s="96"/>
      <c r="AO69" s="96"/>
      <c r="AP69" s="96"/>
      <c r="AR69" s="96"/>
      <c r="AS69" s="96"/>
      <c r="AV69" s="96"/>
      <c r="AW69" s="96"/>
      <c r="AZ69" s="96"/>
      <c r="BA69" s="96"/>
      <c r="BB69" s="96"/>
      <c r="BC69" s="96"/>
      <c r="BD69" s="96"/>
      <c r="BH69" s="96"/>
      <c r="BI69" s="96"/>
      <c r="BJ69" s="96"/>
      <c r="BK69" s="96"/>
      <c r="BL69" s="96"/>
      <c r="BM69" s="96"/>
      <c r="BN69" s="96"/>
      <c r="BQ69" s="96"/>
      <c r="BR69" s="96"/>
      <c r="BS69" s="96"/>
      <c r="BU69" s="96"/>
      <c r="BW69" s="96"/>
      <c r="BX69" s="96"/>
      <c r="BY69" s="96"/>
      <c r="BZ69" s="96"/>
      <c r="CA69" s="96"/>
      <c r="CB69" s="96"/>
      <c r="CC69" s="96"/>
      <c r="CD69" s="96"/>
      <c r="CE69" s="96"/>
      <c r="CG69" s="96"/>
      <c r="CJ69" s="96"/>
      <c r="CL69" s="96"/>
      <c r="CM69" s="96"/>
      <c r="CN69" s="96"/>
      <c r="CY69" s="96"/>
      <c r="CZ69" s="96"/>
      <c r="DA69" s="96"/>
      <c r="DB69" s="96"/>
      <c r="DC69" s="96"/>
      <c r="DH69" s="96"/>
      <c r="DJ69" s="96"/>
      <c r="DK69" s="96"/>
      <c r="DL69" s="96"/>
      <c r="DM69" s="96"/>
      <c r="DP69" s="96"/>
      <c r="DQ69" s="96"/>
      <c r="DW69" s="96"/>
      <c r="EK69" s="96"/>
      <c r="EL69" s="96"/>
      <c r="ET69" s="96"/>
      <c r="EV69" s="96"/>
      <c r="EW69" s="96"/>
      <c r="FJ69" s="96"/>
      <c r="FK69" s="96"/>
      <c r="FL69" s="96"/>
      <c r="FT69" s="96"/>
      <c r="FU69" s="96"/>
      <c r="FV69" s="96"/>
      <c r="FW69" s="96"/>
      <c r="GE69" s="96"/>
      <c r="GF69" s="96"/>
      <c r="GG69" s="96"/>
      <c r="GH69" s="96"/>
    </row>
    <row r="70" spans="1:190" customFormat="1" ht="14.65" hidden="1" customHeight="1" x14ac:dyDescent="0.25">
      <c r="A70" s="151">
        <v>168553</v>
      </c>
      <c r="B70" s="152">
        <v>44566</v>
      </c>
      <c r="C70" s="150" t="s">
        <v>512</v>
      </c>
      <c r="D70" s="150" t="s">
        <v>1072</v>
      </c>
      <c r="E70" s="152">
        <v>44566</v>
      </c>
      <c r="F70" s="150" t="s">
        <v>138</v>
      </c>
      <c r="G70" s="150" t="s">
        <v>1073</v>
      </c>
      <c r="H70" s="150" t="s">
        <v>202</v>
      </c>
      <c r="I70" s="150" t="s">
        <v>3379</v>
      </c>
      <c r="J70" s="150" t="s">
        <v>3421</v>
      </c>
      <c r="K70" s="150" t="s">
        <v>202</v>
      </c>
      <c r="L70" s="150" t="s">
        <v>18</v>
      </c>
      <c r="M70" s="150" t="s">
        <v>18</v>
      </c>
      <c r="N70" s="150" t="s">
        <v>19</v>
      </c>
      <c r="O70" s="150" t="s">
        <v>161</v>
      </c>
      <c r="P70" s="150" t="s">
        <v>203</v>
      </c>
      <c r="Q70" s="150" t="s">
        <v>3377</v>
      </c>
      <c r="R70" s="150" t="s">
        <v>3377</v>
      </c>
      <c r="S70" s="151">
        <v>20680</v>
      </c>
      <c r="T70" s="151">
        <v>14720</v>
      </c>
      <c r="U70" s="151">
        <v>5960</v>
      </c>
      <c r="V70" s="150" t="s">
        <v>78</v>
      </c>
      <c r="W70" s="151">
        <v>2</v>
      </c>
      <c r="X70" s="150" t="s">
        <v>69</v>
      </c>
      <c r="Y70" s="150" t="s">
        <v>70</v>
      </c>
      <c r="Z70" s="150" t="s">
        <v>71</v>
      </c>
      <c r="AA70" s="150" t="s">
        <v>72</v>
      </c>
      <c r="AB70" s="151">
        <v>83218</v>
      </c>
      <c r="AC70" s="101">
        <f t="shared" si="4"/>
        <v>1</v>
      </c>
      <c r="AD70" s="101" t="str">
        <f t="shared" si="5"/>
        <v>janvier</v>
      </c>
      <c r="AE70" s="96">
        <f t="shared" si="6"/>
        <v>5.96</v>
      </c>
      <c r="AF70" s="149">
        <f t="shared" si="7"/>
        <v>1.6666666666666663E-2</v>
      </c>
      <c r="AG70" t="s">
        <v>3886</v>
      </c>
      <c r="AH70" s="96"/>
      <c r="AM70" s="96"/>
      <c r="AN70" s="96"/>
      <c r="AO70" s="96"/>
      <c r="AP70" s="96"/>
      <c r="AR70" s="96"/>
      <c r="AS70" s="96"/>
      <c r="AV70" s="96"/>
      <c r="AW70" s="96"/>
      <c r="AZ70" s="96"/>
      <c r="BA70" s="96"/>
      <c r="BB70" s="96"/>
      <c r="BC70" s="96"/>
      <c r="BD70" s="96"/>
      <c r="BE70" s="96"/>
      <c r="BF70" s="96"/>
      <c r="BH70" s="96"/>
      <c r="BI70" s="96"/>
      <c r="BJ70" s="96"/>
      <c r="BK70" s="96"/>
      <c r="BL70" s="96"/>
      <c r="BM70" s="96"/>
      <c r="BN70" s="96"/>
      <c r="BQ70" s="96"/>
      <c r="BR70" s="96"/>
      <c r="BS70" s="96"/>
      <c r="BU70" s="96"/>
      <c r="BW70" s="96"/>
      <c r="BX70" s="96"/>
      <c r="BY70" s="96"/>
      <c r="BZ70" s="96"/>
      <c r="CA70" s="96"/>
      <c r="CB70" s="96"/>
      <c r="CC70" s="96"/>
      <c r="CD70" s="96"/>
      <c r="CG70" s="96"/>
      <c r="CJ70" s="96"/>
      <c r="CL70" s="96"/>
      <c r="CM70" s="96"/>
      <c r="CN70" s="96"/>
      <c r="CY70" s="96"/>
      <c r="CZ70" s="96"/>
      <c r="DA70" s="96"/>
      <c r="DB70" s="96"/>
      <c r="DC70" s="96"/>
      <c r="DH70" s="96"/>
      <c r="DJ70" s="96"/>
      <c r="DK70" s="96"/>
      <c r="DL70" s="96"/>
      <c r="DM70" s="96"/>
      <c r="DP70" s="96"/>
      <c r="DQ70" s="96"/>
      <c r="DW70" s="96"/>
      <c r="EV70" s="96"/>
      <c r="EW70" s="96"/>
      <c r="FJ70" s="96"/>
      <c r="FK70" s="96"/>
      <c r="FL70" s="96"/>
      <c r="FT70" s="96"/>
      <c r="FU70" s="96"/>
      <c r="FV70" s="96"/>
      <c r="FW70" s="96"/>
      <c r="GE70" s="96"/>
      <c r="GF70" s="96"/>
      <c r="GG70" s="96"/>
      <c r="GH70" s="96"/>
    </row>
    <row r="71" spans="1:190" customFormat="1" ht="14.65" hidden="1" customHeight="1" x14ac:dyDescent="0.25">
      <c r="A71" s="151">
        <v>168554</v>
      </c>
      <c r="B71" s="152">
        <v>44566</v>
      </c>
      <c r="C71" s="150" t="s">
        <v>517</v>
      </c>
      <c r="D71" s="150" t="s">
        <v>1074</v>
      </c>
      <c r="E71" s="152">
        <v>44566</v>
      </c>
      <c r="F71" s="150" t="s">
        <v>207</v>
      </c>
      <c r="G71" s="150" t="s">
        <v>1075</v>
      </c>
      <c r="H71" s="150" t="s">
        <v>160</v>
      </c>
      <c r="I71" s="150" t="s">
        <v>3379</v>
      </c>
      <c r="J71" s="150" t="s">
        <v>3421</v>
      </c>
      <c r="K71" s="150" t="s">
        <v>160</v>
      </c>
      <c r="L71" s="150" t="s">
        <v>18</v>
      </c>
      <c r="M71" s="150" t="s">
        <v>18</v>
      </c>
      <c r="N71" s="150" t="s">
        <v>19</v>
      </c>
      <c r="O71" s="150" t="s">
        <v>161</v>
      </c>
      <c r="P71" s="150" t="s">
        <v>162</v>
      </c>
      <c r="Q71" s="150" t="s">
        <v>3377</v>
      </c>
      <c r="R71" s="150" t="s">
        <v>3377</v>
      </c>
      <c r="S71" s="151">
        <v>13920</v>
      </c>
      <c r="T71" s="151">
        <v>11520</v>
      </c>
      <c r="U71" s="151">
        <v>2400</v>
      </c>
      <c r="V71" s="150" t="s">
        <v>78</v>
      </c>
      <c r="W71" s="151">
        <v>2</v>
      </c>
      <c r="X71" s="150" t="s">
        <v>69</v>
      </c>
      <c r="Y71" s="150" t="s">
        <v>70</v>
      </c>
      <c r="Z71" s="150" t="s">
        <v>71</v>
      </c>
      <c r="AA71" s="150" t="s">
        <v>72</v>
      </c>
      <c r="AB71" s="151">
        <v>89407</v>
      </c>
      <c r="AC71" s="101">
        <f t="shared" si="4"/>
        <v>1</v>
      </c>
      <c r="AD71" s="101" t="str">
        <f t="shared" si="5"/>
        <v>janvier</v>
      </c>
      <c r="AE71" s="96">
        <f t="shared" si="6"/>
        <v>2.4</v>
      </c>
      <c r="AF71" s="149">
        <f t="shared" si="7"/>
        <v>1.4583333333333337E-2</v>
      </c>
      <c r="AG71" t="s">
        <v>3886</v>
      </c>
      <c r="AH71" s="96"/>
      <c r="AM71" s="96"/>
      <c r="AN71" s="96"/>
      <c r="AO71" s="96"/>
      <c r="AP71" s="96"/>
      <c r="AR71" s="96"/>
      <c r="AS71" s="96"/>
      <c r="AV71" s="96"/>
      <c r="AW71" s="96"/>
      <c r="AZ71" s="96"/>
      <c r="BA71" s="96"/>
      <c r="BB71" s="96"/>
      <c r="BC71" s="96"/>
      <c r="BD71" s="96"/>
      <c r="BE71" s="96"/>
      <c r="BF71" s="96"/>
      <c r="BH71" s="96"/>
      <c r="BI71" s="96"/>
      <c r="BJ71" s="96"/>
      <c r="BK71" s="96"/>
      <c r="BL71" s="96"/>
      <c r="BM71" s="96"/>
      <c r="BN71" s="96"/>
      <c r="BQ71" s="96"/>
      <c r="BR71" s="96"/>
      <c r="BS71" s="96"/>
      <c r="BU71" s="96"/>
      <c r="BW71" s="96"/>
      <c r="BX71" s="96"/>
      <c r="BY71" s="96"/>
      <c r="BZ71" s="96"/>
      <c r="CA71" s="96"/>
      <c r="CB71" s="96"/>
      <c r="CC71" s="96"/>
      <c r="CD71" s="96"/>
      <c r="CG71" s="96"/>
      <c r="CJ71" s="96"/>
      <c r="CL71" s="96"/>
      <c r="CM71" s="96"/>
      <c r="CN71" s="96"/>
      <c r="CY71" s="96"/>
      <c r="CZ71" s="96"/>
      <c r="DA71" s="96"/>
      <c r="DB71" s="96"/>
      <c r="DC71" s="96"/>
      <c r="DH71" s="96"/>
      <c r="DJ71" s="96"/>
      <c r="DK71" s="96"/>
      <c r="DL71" s="96"/>
      <c r="DM71" s="96"/>
      <c r="DP71" s="96"/>
      <c r="DQ71" s="96"/>
      <c r="DW71" s="96"/>
      <c r="EV71" s="96"/>
      <c r="EW71" s="96"/>
      <c r="FJ71" s="96"/>
      <c r="FK71" s="96"/>
      <c r="FL71" s="96"/>
      <c r="FT71" s="96"/>
      <c r="FU71" s="96"/>
      <c r="FV71" s="96"/>
      <c r="FW71" s="96"/>
      <c r="GE71" s="96"/>
      <c r="GF71" s="96"/>
      <c r="GG71" s="96"/>
      <c r="GH71" s="96"/>
    </row>
    <row r="72" spans="1:190" customFormat="1" ht="14.65" hidden="1" customHeight="1" x14ac:dyDescent="0.25">
      <c r="A72" s="151">
        <v>168555</v>
      </c>
      <c r="B72" s="152">
        <v>44566</v>
      </c>
      <c r="C72" s="150" t="s">
        <v>222</v>
      </c>
      <c r="D72" s="150" t="s">
        <v>1076</v>
      </c>
      <c r="E72" s="152">
        <v>44566</v>
      </c>
      <c r="F72" s="150" t="s">
        <v>269</v>
      </c>
      <c r="G72" s="150" t="s">
        <v>1077</v>
      </c>
      <c r="H72" s="150" t="s">
        <v>276</v>
      </c>
      <c r="I72" s="150" t="s">
        <v>3379</v>
      </c>
      <c r="J72" s="150" t="s">
        <v>3421</v>
      </c>
      <c r="K72" s="150" t="s">
        <v>276</v>
      </c>
      <c r="L72" s="150" t="s">
        <v>18</v>
      </c>
      <c r="M72" s="150" t="s">
        <v>18</v>
      </c>
      <c r="N72" s="150" t="s">
        <v>19</v>
      </c>
      <c r="O72" s="150" t="s">
        <v>161</v>
      </c>
      <c r="P72" s="150" t="s">
        <v>277</v>
      </c>
      <c r="Q72" s="150" t="s">
        <v>3377</v>
      </c>
      <c r="R72" s="150" t="s">
        <v>3377</v>
      </c>
      <c r="S72" s="151">
        <v>2740</v>
      </c>
      <c r="T72" s="151">
        <v>2600</v>
      </c>
      <c r="U72" s="151">
        <v>140</v>
      </c>
      <c r="V72" s="150" t="s">
        <v>78</v>
      </c>
      <c r="W72" s="151">
        <v>2</v>
      </c>
      <c r="X72" s="150" t="s">
        <v>69</v>
      </c>
      <c r="Y72" s="150" t="s">
        <v>70</v>
      </c>
      <c r="Z72" s="150" t="s">
        <v>71</v>
      </c>
      <c r="AA72" s="150" t="s">
        <v>72</v>
      </c>
      <c r="AB72" s="151">
        <v>64489</v>
      </c>
      <c r="AC72" s="101">
        <f t="shared" si="4"/>
        <v>1</v>
      </c>
      <c r="AD72" s="101" t="str">
        <f t="shared" si="5"/>
        <v>janvier</v>
      </c>
      <c r="AE72" s="96">
        <f t="shared" si="6"/>
        <v>0.14000000000000001</v>
      </c>
      <c r="AF72" s="149">
        <f t="shared" si="7"/>
        <v>1.3888888888888895E-2</v>
      </c>
      <c r="AG72" t="s">
        <v>3886</v>
      </c>
      <c r="AH72" s="96"/>
      <c r="AM72" s="96"/>
      <c r="AN72" s="96"/>
      <c r="AO72" s="96"/>
      <c r="AP72" s="96"/>
      <c r="AR72" s="96"/>
      <c r="AS72" s="96"/>
      <c r="AV72" s="96"/>
      <c r="AW72" s="96"/>
      <c r="AZ72" s="96"/>
      <c r="BA72" s="96"/>
      <c r="BB72" s="96"/>
      <c r="BC72" s="96"/>
      <c r="BD72" s="96"/>
      <c r="BE72" s="96"/>
      <c r="BF72" s="96"/>
      <c r="BH72" s="96"/>
      <c r="BI72" s="96"/>
      <c r="BJ72" s="96"/>
      <c r="BK72" s="96"/>
      <c r="BL72" s="96"/>
      <c r="BM72" s="96"/>
      <c r="BN72" s="96"/>
      <c r="BQ72" s="96"/>
      <c r="BR72" s="96"/>
      <c r="BS72" s="96"/>
      <c r="BU72" s="96"/>
      <c r="BW72" s="96"/>
      <c r="BX72" s="96"/>
      <c r="BY72" s="96"/>
      <c r="BZ72" s="96"/>
      <c r="CA72" s="96"/>
      <c r="CB72" s="96"/>
      <c r="CC72" s="96"/>
      <c r="CD72" s="96"/>
      <c r="CE72" s="96"/>
      <c r="CG72" s="96"/>
      <c r="CJ72" s="96"/>
      <c r="CL72" s="96"/>
      <c r="CM72" s="96"/>
      <c r="CN72" s="96"/>
      <c r="DH72" s="96"/>
      <c r="DJ72" s="96"/>
      <c r="DK72" s="96"/>
      <c r="DM72" s="96"/>
      <c r="DP72" s="96"/>
      <c r="DQ72" s="96"/>
      <c r="DW72" s="96"/>
      <c r="EV72" s="96"/>
      <c r="EW72" s="96"/>
      <c r="FJ72" s="96"/>
      <c r="FK72" s="96"/>
      <c r="FL72" s="96"/>
      <c r="FT72" s="96"/>
      <c r="FU72" s="96"/>
      <c r="FV72" s="96"/>
      <c r="FW72" s="96"/>
      <c r="GE72" s="96"/>
      <c r="GF72" s="96"/>
      <c r="GG72" s="96"/>
      <c r="GH72" s="96"/>
    </row>
    <row r="73" spans="1:190" customFormat="1" ht="14.65" hidden="1" customHeight="1" x14ac:dyDescent="0.25">
      <c r="A73" s="151">
        <v>168556</v>
      </c>
      <c r="B73" s="152">
        <v>44566</v>
      </c>
      <c r="C73" s="150" t="s">
        <v>278</v>
      </c>
      <c r="D73" s="150" t="s">
        <v>1078</v>
      </c>
      <c r="E73" s="152">
        <v>44566</v>
      </c>
      <c r="F73" s="150" t="s">
        <v>285</v>
      </c>
      <c r="G73" s="150" t="s">
        <v>1079</v>
      </c>
      <c r="H73" s="150" t="s">
        <v>173</v>
      </c>
      <c r="I73" s="150" t="s">
        <v>3379</v>
      </c>
      <c r="J73" s="150" t="s">
        <v>3421</v>
      </c>
      <c r="K73" s="150" t="s">
        <v>173</v>
      </c>
      <c r="L73" s="150" t="s">
        <v>18</v>
      </c>
      <c r="M73" s="150" t="s">
        <v>18</v>
      </c>
      <c r="N73" s="150" t="s">
        <v>19</v>
      </c>
      <c r="O73" s="150" t="s">
        <v>161</v>
      </c>
      <c r="P73" s="150" t="s">
        <v>174</v>
      </c>
      <c r="Q73" s="150" t="s">
        <v>3377</v>
      </c>
      <c r="R73" s="150" t="s">
        <v>3377</v>
      </c>
      <c r="S73" s="151">
        <v>13920</v>
      </c>
      <c r="T73" s="151">
        <v>11420</v>
      </c>
      <c r="U73" s="151">
        <v>2500</v>
      </c>
      <c r="V73" s="150" t="s">
        <v>78</v>
      </c>
      <c r="W73" s="151">
        <v>2</v>
      </c>
      <c r="X73" s="150" t="s">
        <v>69</v>
      </c>
      <c r="Y73" s="150" t="s">
        <v>70</v>
      </c>
      <c r="Z73" s="150" t="s">
        <v>71</v>
      </c>
      <c r="AA73" s="150" t="s">
        <v>72</v>
      </c>
      <c r="AB73" s="151">
        <v>83220</v>
      </c>
      <c r="AC73" s="101">
        <f t="shared" si="4"/>
        <v>1</v>
      </c>
      <c r="AD73" s="101" t="str">
        <f t="shared" si="5"/>
        <v>janvier</v>
      </c>
      <c r="AE73" s="96">
        <f t="shared" si="6"/>
        <v>2.5</v>
      </c>
      <c r="AF73" s="149">
        <f t="shared" si="7"/>
        <v>1.2500000000000011E-2</v>
      </c>
      <c r="AG73" t="s">
        <v>3886</v>
      </c>
      <c r="AH73" s="96"/>
      <c r="AM73" s="96"/>
      <c r="AN73" s="96"/>
      <c r="AO73" s="96"/>
      <c r="AP73" s="96"/>
      <c r="AR73" s="96"/>
      <c r="AS73" s="96"/>
      <c r="AV73" s="96"/>
      <c r="AW73" s="96"/>
      <c r="AZ73" s="96"/>
      <c r="BA73" s="96"/>
      <c r="BB73" s="96"/>
      <c r="BC73" s="96"/>
      <c r="BD73" s="96"/>
      <c r="BH73" s="96"/>
      <c r="BI73" s="96"/>
      <c r="BJ73" s="96"/>
      <c r="BK73" s="96"/>
      <c r="BL73" s="96"/>
      <c r="BM73" s="96"/>
      <c r="BN73" s="96"/>
      <c r="BQ73" s="96"/>
      <c r="BR73" s="96"/>
      <c r="BS73" s="96"/>
      <c r="BU73" s="96"/>
      <c r="BW73" s="96"/>
      <c r="BX73" s="96"/>
      <c r="BY73" s="96"/>
      <c r="BZ73" s="96"/>
      <c r="CA73" s="96"/>
      <c r="CB73" s="96"/>
      <c r="CC73" s="96"/>
      <c r="CD73" s="96"/>
      <c r="CE73" s="96"/>
      <c r="CG73" s="96"/>
      <c r="CJ73" s="96"/>
      <c r="CL73" s="96"/>
      <c r="CM73" s="96"/>
      <c r="CN73" s="96"/>
      <c r="CY73" s="96"/>
      <c r="CZ73" s="96"/>
      <c r="DA73" s="96"/>
      <c r="DB73" s="96"/>
      <c r="DC73" s="96"/>
      <c r="DH73" s="96"/>
      <c r="DJ73" s="96"/>
      <c r="DK73" s="96"/>
      <c r="DL73" s="96"/>
      <c r="DM73" s="96"/>
      <c r="DP73" s="96"/>
      <c r="DQ73" s="96"/>
      <c r="DW73" s="96"/>
      <c r="EV73" s="96"/>
      <c r="EW73" s="96"/>
      <c r="FJ73" s="96"/>
      <c r="FK73" s="96"/>
      <c r="FL73" s="96"/>
      <c r="FT73" s="96"/>
      <c r="FU73" s="96"/>
      <c r="FV73" s="96"/>
      <c r="FW73" s="96"/>
      <c r="GE73" s="96"/>
      <c r="GF73" s="96"/>
      <c r="GG73" s="96"/>
      <c r="GH73" s="96"/>
    </row>
    <row r="74" spans="1:190" customFormat="1" ht="14.65" hidden="1" customHeight="1" x14ac:dyDescent="0.25">
      <c r="A74" s="151">
        <v>168557</v>
      </c>
      <c r="B74" s="152">
        <v>44566</v>
      </c>
      <c r="C74" s="150" t="s">
        <v>100</v>
      </c>
      <c r="D74" s="150" t="s">
        <v>1080</v>
      </c>
      <c r="E74" s="152">
        <v>44566</v>
      </c>
      <c r="F74" s="150" t="s">
        <v>433</v>
      </c>
      <c r="G74" s="150" t="s">
        <v>1081</v>
      </c>
      <c r="H74" s="150" t="s">
        <v>345</v>
      </c>
      <c r="I74" s="150" t="s">
        <v>3379</v>
      </c>
      <c r="J74" s="150" t="s">
        <v>3382</v>
      </c>
      <c r="K74" s="150" t="s">
        <v>1979</v>
      </c>
      <c r="L74" s="150" t="s">
        <v>18</v>
      </c>
      <c r="M74" s="150" t="s">
        <v>18</v>
      </c>
      <c r="N74" s="150" t="s">
        <v>19</v>
      </c>
      <c r="O74" s="150" t="s">
        <v>335</v>
      </c>
      <c r="P74" s="150" t="s">
        <v>346</v>
      </c>
      <c r="Q74" s="150" t="s">
        <v>3377</v>
      </c>
      <c r="R74" s="150" t="s">
        <v>3377</v>
      </c>
      <c r="S74" s="151">
        <v>19460</v>
      </c>
      <c r="T74" s="151">
        <v>14920</v>
      </c>
      <c r="U74" s="151">
        <v>4540</v>
      </c>
      <c r="V74" s="150" t="s">
        <v>78</v>
      </c>
      <c r="W74" s="151">
        <v>2</v>
      </c>
      <c r="X74" s="150" t="s">
        <v>69</v>
      </c>
      <c r="Y74" s="150" t="s">
        <v>70</v>
      </c>
      <c r="Z74" s="150" t="s">
        <v>71</v>
      </c>
      <c r="AA74" s="150" t="s">
        <v>72</v>
      </c>
      <c r="AB74" s="151">
        <v>83627</v>
      </c>
      <c r="AC74" s="101">
        <f t="shared" si="4"/>
        <v>1</v>
      </c>
      <c r="AD74" s="101" t="str">
        <f t="shared" si="5"/>
        <v>janvier</v>
      </c>
      <c r="AE74" s="96">
        <f t="shared" si="6"/>
        <v>4.54</v>
      </c>
      <c r="AF74" s="149">
        <f t="shared" si="7"/>
        <v>1.8055555555555547E-2</v>
      </c>
      <c r="AG74" t="s">
        <v>3886</v>
      </c>
      <c r="AH74" s="96"/>
      <c r="AM74" s="96"/>
      <c r="AN74" s="96"/>
      <c r="AO74" s="96"/>
      <c r="AP74" s="96"/>
      <c r="AR74" s="96"/>
      <c r="AS74" s="96"/>
      <c r="AV74" s="96"/>
      <c r="AW74" s="96"/>
      <c r="AZ74" s="96"/>
      <c r="BA74" s="96"/>
      <c r="BB74" s="96"/>
      <c r="BC74" s="96"/>
      <c r="BD74" s="96"/>
      <c r="BH74" s="96"/>
      <c r="BI74" s="96"/>
      <c r="BJ74" s="96"/>
      <c r="BK74" s="96"/>
      <c r="BL74" s="96"/>
      <c r="BM74" s="96"/>
      <c r="BN74" s="96"/>
      <c r="BQ74" s="96"/>
      <c r="BR74" s="96"/>
      <c r="BS74" s="96"/>
      <c r="BU74" s="96"/>
      <c r="BW74" s="96"/>
      <c r="BX74" s="96"/>
      <c r="BY74" s="96"/>
      <c r="BZ74" s="96"/>
      <c r="CA74" s="96"/>
      <c r="CB74" s="96"/>
      <c r="CC74" s="96"/>
      <c r="CG74" s="96"/>
      <c r="CJ74" s="96"/>
      <c r="CL74" s="96"/>
      <c r="CM74" s="96"/>
      <c r="CN74" s="96"/>
      <c r="CY74" s="96"/>
      <c r="CZ74" s="96"/>
      <c r="DH74" s="96"/>
      <c r="DJ74" s="96"/>
      <c r="DK74" s="96"/>
      <c r="DL74" s="96"/>
      <c r="DM74" s="96"/>
      <c r="DN74" s="96"/>
      <c r="DP74" s="96"/>
      <c r="DQ74" s="96"/>
      <c r="DW74" s="96"/>
      <c r="EV74" s="96"/>
      <c r="EW74" s="96"/>
      <c r="FJ74" s="96"/>
      <c r="FK74" s="96"/>
      <c r="FL74" s="96"/>
      <c r="FT74" s="96"/>
      <c r="FU74" s="96"/>
      <c r="FV74" s="96"/>
      <c r="FW74" s="96"/>
      <c r="GE74" s="96"/>
      <c r="GF74" s="96"/>
      <c r="GG74" s="96"/>
      <c r="GH74" s="96"/>
    </row>
    <row r="75" spans="1:190" customFormat="1" ht="14.65" hidden="1" customHeight="1" x14ac:dyDescent="0.25">
      <c r="A75" s="151">
        <v>168558</v>
      </c>
      <c r="B75" s="152">
        <v>44566</v>
      </c>
      <c r="C75" s="150" t="s">
        <v>99</v>
      </c>
      <c r="D75" s="150" t="s">
        <v>1082</v>
      </c>
      <c r="E75" s="152">
        <v>44566</v>
      </c>
      <c r="F75" s="150" t="s">
        <v>517</v>
      </c>
      <c r="G75" s="150" t="s">
        <v>1083</v>
      </c>
      <c r="H75" s="150" t="s">
        <v>348</v>
      </c>
      <c r="I75" s="150" t="s">
        <v>3379</v>
      </c>
      <c r="J75" s="150" t="s">
        <v>3382</v>
      </c>
      <c r="K75" s="150" t="s">
        <v>3391</v>
      </c>
      <c r="L75" s="150" t="s">
        <v>18</v>
      </c>
      <c r="M75" s="150" t="s">
        <v>18</v>
      </c>
      <c r="N75" s="150" t="s">
        <v>19</v>
      </c>
      <c r="O75" s="150" t="s">
        <v>335</v>
      </c>
      <c r="P75" s="150" t="s">
        <v>349</v>
      </c>
      <c r="Q75" s="150" t="s">
        <v>3377</v>
      </c>
      <c r="R75" s="150" t="s">
        <v>3377</v>
      </c>
      <c r="S75" s="151">
        <v>19640</v>
      </c>
      <c r="T75" s="151">
        <v>14420</v>
      </c>
      <c r="U75" s="151">
        <v>5220</v>
      </c>
      <c r="V75" s="150" t="s">
        <v>78</v>
      </c>
      <c r="W75" s="151">
        <v>2</v>
      </c>
      <c r="X75" s="150" t="s">
        <v>69</v>
      </c>
      <c r="Y75" s="150" t="s">
        <v>70</v>
      </c>
      <c r="Z75" s="150" t="s">
        <v>71</v>
      </c>
      <c r="AA75" s="150" t="s">
        <v>72</v>
      </c>
      <c r="AB75" s="151">
        <v>64487</v>
      </c>
      <c r="AC75" s="101">
        <f t="shared" si="4"/>
        <v>1</v>
      </c>
      <c r="AD75" s="101" t="str">
        <f t="shared" si="5"/>
        <v>janvier</v>
      </c>
      <c r="AE75" s="96">
        <f t="shared" si="6"/>
        <v>5.22</v>
      </c>
      <c r="AF75" s="149">
        <f t="shared" si="7"/>
        <v>1.9444444444444486E-2</v>
      </c>
      <c r="AG75" t="s">
        <v>3886</v>
      </c>
      <c r="AH75" s="96"/>
      <c r="AM75" s="96"/>
      <c r="AN75" s="96"/>
      <c r="AO75" s="96"/>
      <c r="AP75" s="96"/>
      <c r="AR75" s="96"/>
      <c r="AS75" s="96"/>
      <c r="AV75" s="96"/>
      <c r="AW75" s="96"/>
      <c r="AZ75" s="96"/>
      <c r="BA75" s="96"/>
      <c r="BB75" s="96"/>
      <c r="BC75" s="96"/>
      <c r="BD75" s="96"/>
      <c r="BH75" s="96"/>
      <c r="BI75" s="96"/>
      <c r="BJ75" s="96"/>
      <c r="BK75" s="96"/>
      <c r="BL75" s="96"/>
      <c r="BM75" s="96"/>
      <c r="BN75" s="96"/>
      <c r="BQ75" s="96"/>
      <c r="BR75" s="96"/>
      <c r="BS75" s="96"/>
      <c r="BU75" s="96"/>
      <c r="BW75" s="96"/>
      <c r="BX75" s="96"/>
      <c r="BY75" s="96"/>
      <c r="BZ75" s="96"/>
      <c r="CA75" s="96"/>
      <c r="CB75" s="96"/>
      <c r="CC75" s="96"/>
      <c r="CD75" s="96"/>
      <c r="CE75" s="96"/>
      <c r="CG75" s="96"/>
      <c r="CJ75" s="96"/>
      <c r="CL75" s="96"/>
      <c r="CM75" s="96"/>
      <c r="CN75" s="96"/>
      <c r="CY75" s="96"/>
      <c r="CZ75" s="96"/>
      <c r="DA75" s="96"/>
      <c r="DB75" s="96"/>
      <c r="DC75" s="96"/>
      <c r="DH75" s="96"/>
      <c r="DJ75" s="96"/>
      <c r="DK75" s="96"/>
      <c r="DL75" s="96"/>
      <c r="DM75" s="96"/>
      <c r="DP75" s="96"/>
      <c r="DQ75" s="96"/>
      <c r="DW75" s="96"/>
      <c r="EV75" s="96"/>
      <c r="EW75" s="96"/>
      <c r="FJ75" s="96"/>
      <c r="FK75" s="96"/>
      <c r="FL75" s="96"/>
      <c r="FT75" s="96"/>
      <c r="FU75" s="96"/>
      <c r="FV75" s="96"/>
      <c r="FW75" s="96"/>
      <c r="GE75" s="96"/>
      <c r="GF75" s="96"/>
      <c r="GG75" s="96"/>
      <c r="GH75" s="96"/>
    </row>
    <row r="76" spans="1:190" customFormat="1" ht="14.65" hidden="1" customHeight="1" x14ac:dyDescent="0.25">
      <c r="A76" s="151">
        <v>168560</v>
      </c>
      <c r="B76" s="152">
        <v>44566</v>
      </c>
      <c r="C76" s="150" t="s">
        <v>778</v>
      </c>
      <c r="D76" s="150" t="s">
        <v>1084</v>
      </c>
      <c r="E76" s="152">
        <v>44566</v>
      </c>
      <c r="F76" s="150" t="s">
        <v>275</v>
      </c>
      <c r="G76" s="150" t="s">
        <v>1085</v>
      </c>
      <c r="H76" s="150" t="s">
        <v>474</v>
      </c>
      <c r="I76" s="150" t="s">
        <v>3379</v>
      </c>
      <c r="J76" s="150" t="s">
        <v>3380</v>
      </c>
      <c r="K76" s="150" t="s">
        <v>3392</v>
      </c>
      <c r="L76" s="150" t="s">
        <v>18</v>
      </c>
      <c r="M76" s="150" t="s">
        <v>18</v>
      </c>
      <c r="N76" s="150" t="s">
        <v>19</v>
      </c>
      <c r="O76" s="150" t="s">
        <v>314</v>
      </c>
      <c r="P76" s="150" t="s">
        <v>475</v>
      </c>
      <c r="Q76" s="150" t="s">
        <v>3377</v>
      </c>
      <c r="R76" s="150" t="s">
        <v>3377</v>
      </c>
      <c r="S76" s="151">
        <v>23320</v>
      </c>
      <c r="T76" s="151">
        <v>18780</v>
      </c>
      <c r="U76" s="151">
        <v>4540</v>
      </c>
      <c r="V76" s="150" t="s">
        <v>78</v>
      </c>
      <c r="W76" s="151">
        <v>2</v>
      </c>
      <c r="X76" s="150" t="s">
        <v>69</v>
      </c>
      <c r="Y76" s="150" t="s">
        <v>70</v>
      </c>
      <c r="Z76" s="150" t="s">
        <v>71</v>
      </c>
      <c r="AA76" s="150" t="s">
        <v>72</v>
      </c>
      <c r="AB76" s="151">
        <v>79268</v>
      </c>
      <c r="AC76" s="101">
        <f t="shared" si="4"/>
        <v>1</v>
      </c>
      <c r="AD76" s="101" t="str">
        <f t="shared" si="5"/>
        <v>janvier</v>
      </c>
      <c r="AE76" s="96">
        <f t="shared" si="6"/>
        <v>4.54</v>
      </c>
      <c r="AF76" s="149">
        <f t="shared" si="7"/>
        <v>2.7083333333333348E-2</v>
      </c>
      <c r="AG76" t="s">
        <v>3886</v>
      </c>
      <c r="AH76" s="96"/>
      <c r="AM76" s="96"/>
      <c r="AN76" s="96"/>
      <c r="AO76" s="96"/>
      <c r="AP76" s="96"/>
      <c r="AR76" s="96"/>
      <c r="AS76" s="96"/>
      <c r="AV76" s="96"/>
      <c r="AW76" s="96"/>
      <c r="AZ76" s="96"/>
      <c r="BA76" s="96"/>
      <c r="BB76" s="96"/>
      <c r="BC76" s="96"/>
      <c r="BD76" s="96"/>
      <c r="BE76" s="96"/>
      <c r="BF76" s="96"/>
      <c r="BH76" s="96"/>
      <c r="BI76" s="96"/>
      <c r="BJ76" s="96"/>
      <c r="BK76" s="96"/>
      <c r="BL76" s="96"/>
      <c r="BM76" s="96"/>
      <c r="BN76" s="96"/>
      <c r="BQ76" s="96"/>
      <c r="BR76" s="96"/>
      <c r="BS76" s="96"/>
      <c r="BU76" s="96"/>
      <c r="BW76" s="96"/>
      <c r="BX76" s="96"/>
      <c r="BY76" s="96"/>
      <c r="BZ76" s="96"/>
      <c r="CA76" s="96"/>
      <c r="CB76" s="96"/>
      <c r="CC76" s="96"/>
      <c r="CD76" s="96"/>
      <c r="CG76" s="96"/>
      <c r="CJ76" s="96"/>
      <c r="CL76" s="96"/>
      <c r="CM76" s="96"/>
      <c r="CN76" s="96"/>
      <c r="CY76" s="96"/>
      <c r="CZ76" s="96"/>
      <c r="DA76" s="96"/>
      <c r="DB76" s="96"/>
      <c r="DC76" s="96"/>
      <c r="DH76" s="96"/>
      <c r="DJ76" s="96"/>
      <c r="DK76" s="96"/>
      <c r="DL76" s="96"/>
      <c r="DM76" s="96"/>
      <c r="DP76" s="96"/>
      <c r="DQ76" s="96"/>
      <c r="DW76" s="96"/>
      <c r="EV76" s="96"/>
      <c r="EW76" s="96"/>
      <c r="FJ76" s="96"/>
      <c r="FK76" s="96"/>
      <c r="FL76" s="96"/>
      <c r="FT76" s="96"/>
      <c r="FU76" s="96"/>
      <c r="FV76" s="96"/>
      <c r="FW76" s="96"/>
      <c r="GE76" s="96"/>
      <c r="GF76" s="96"/>
      <c r="GG76" s="96"/>
      <c r="GH76" s="96"/>
    </row>
    <row r="77" spans="1:190" customFormat="1" ht="14.65" hidden="1" customHeight="1" x14ac:dyDescent="0.25">
      <c r="A77" s="151">
        <v>168561</v>
      </c>
      <c r="B77" s="152">
        <v>44566</v>
      </c>
      <c r="C77" s="150" t="s">
        <v>391</v>
      </c>
      <c r="D77" s="150" t="s">
        <v>1086</v>
      </c>
      <c r="E77" s="152">
        <v>44566</v>
      </c>
      <c r="F77" s="150" t="s">
        <v>155</v>
      </c>
      <c r="G77" s="150" t="s">
        <v>1087</v>
      </c>
      <c r="H77" s="150" t="s">
        <v>209</v>
      </c>
      <c r="I77" s="150" t="s">
        <v>3379</v>
      </c>
      <c r="J77" s="150" t="s">
        <v>3421</v>
      </c>
      <c r="K77" s="150" t="s">
        <v>209</v>
      </c>
      <c r="L77" s="150" t="s">
        <v>18</v>
      </c>
      <c r="M77" s="150" t="s">
        <v>18</v>
      </c>
      <c r="N77" s="150" t="s">
        <v>19</v>
      </c>
      <c r="O77" s="150" t="s">
        <v>161</v>
      </c>
      <c r="P77" s="150" t="s">
        <v>210</v>
      </c>
      <c r="Q77" s="150" t="s">
        <v>3377</v>
      </c>
      <c r="R77" s="150" t="s">
        <v>3377</v>
      </c>
      <c r="S77" s="151">
        <v>20860</v>
      </c>
      <c r="T77" s="151">
        <v>14860</v>
      </c>
      <c r="U77" s="151">
        <v>6000</v>
      </c>
      <c r="V77" s="150" t="s">
        <v>78</v>
      </c>
      <c r="W77" s="151">
        <v>2</v>
      </c>
      <c r="X77" s="150" t="s">
        <v>69</v>
      </c>
      <c r="Y77" s="150" t="s">
        <v>70</v>
      </c>
      <c r="Z77" s="150" t="s">
        <v>71</v>
      </c>
      <c r="AA77" s="150" t="s">
        <v>72</v>
      </c>
      <c r="AB77" s="151">
        <v>83217</v>
      </c>
      <c r="AC77" s="101">
        <f t="shared" si="4"/>
        <v>1</v>
      </c>
      <c r="AD77" s="101" t="str">
        <f t="shared" si="5"/>
        <v>janvier</v>
      </c>
      <c r="AE77" s="96">
        <f t="shared" si="6"/>
        <v>6</v>
      </c>
      <c r="AF77" s="149">
        <f t="shared" si="7"/>
        <v>2.2916666666666641E-2</v>
      </c>
      <c r="AG77" t="s">
        <v>3886</v>
      </c>
      <c r="AH77" s="96"/>
      <c r="AM77" s="96"/>
      <c r="AN77" s="96"/>
      <c r="AO77" s="96"/>
      <c r="AP77" s="96"/>
      <c r="AR77" s="96"/>
      <c r="AS77" s="96"/>
      <c r="AV77" s="96"/>
      <c r="AW77" s="96"/>
      <c r="AZ77" s="96"/>
      <c r="BA77" s="96"/>
      <c r="BB77" s="96"/>
      <c r="BC77" s="96"/>
      <c r="BD77" s="96"/>
      <c r="BE77" s="96"/>
      <c r="BF77" s="96"/>
      <c r="BH77" s="96"/>
      <c r="BI77" s="96"/>
      <c r="BJ77" s="96"/>
      <c r="BK77" s="96"/>
      <c r="BL77" s="96"/>
      <c r="BM77" s="96"/>
      <c r="BN77" s="96"/>
      <c r="BQ77" s="96"/>
      <c r="BR77" s="96"/>
      <c r="BS77" s="96"/>
      <c r="BU77" s="96"/>
      <c r="BW77" s="96"/>
      <c r="BX77" s="96"/>
      <c r="BY77" s="96"/>
      <c r="BZ77" s="96"/>
      <c r="CA77" s="96"/>
      <c r="CB77" s="96"/>
      <c r="CC77" s="96"/>
      <c r="CD77" s="96"/>
      <c r="CG77" s="96"/>
      <c r="CJ77" s="96"/>
      <c r="CL77" s="96"/>
      <c r="CM77" s="96"/>
      <c r="CN77" s="96"/>
      <c r="CY77" s="96"/>
      <c r="CZ77" s="96"/>
      <c r="DA77" s="96"/>
      <c r="DB77" s="96"/>
      <c r="DC77" s="96"/>
      <c r="DH77" s="96"/>
      <c r="DJ77" s="96"/>
      <c r="DK77" s="96"/>
      <c r="DL77" s="96"/>
      <c r="DM77" s="96"/>
      <c r="DP77" s="96"/>
      <c r="DQ77" s="96"/>
      <c r="DW77" s="96"/>
      <c r="EV77" s="96"/>
      <c r="EW77" s="96"/>
      <c r="FJ77" s="96"/>
      <c r="FK77" s="96"/>
      <c r="FL77" s="96"/>
      <c r="FT77" s="96"/>
      <c r="FU77" s="96"/>
      <c r="FV77" s="96"/>
      <c r="FW77" s="96"/>
      <c r="GE77" s="96"/>
      <c r="GF77" s="96"/>
      <c r="GG77" s="96"/>
      <c r="GH77" s="96"/>
    </row>
    <row r="78" spans="1:190" customFormat="1" ht="14.65" hidden="1" customHeight="1" x14ac:dyDescent="0.25">
      <c r="A78" s="151">
        <v>168562</v>
      </c>
      <c r="B78" s="152">
        <v>44566</v>
      </c>
      <c r="C78" s="150" t="s">
        <v>847</v>
      </c>
      <c r="D78" s="150" t="s">
        <v>1088</v>
      </c>
      <c r="E78" s="152">
        <v>44566</v>
      </c>
      <c r="F78" s="150" t="s">
        <v>435</v>
      </c>
      <c r="G78" s="150" t="s">
        <v>1089</v>
      </c>
      <c r="H78" s="150" t="s">
        <v>85</v>
      </c>
      <c r="I78" s="150" t="s">
        <v>3387</v>
      </c>
      <c r="J78" s="150" t="s">
        <v>3387</v>
      </c>
      <c r="K78" s="150" t="s">
        <v>85</v>
      </c>
      <c r="L78" s="150" t="s">
        <v>18</v>
      </c>
      <c r="M78" s="150" t="s">
        <v>18</v>
      </c>
      <c r="N78" s="150" t="s">
        <v>65</v>
      </c>
      <c r="O78" s="150" t="s">
        <v>66</v>
      </c>
      <c r="P78" s="150" t="s">
        <v>86</v>
      </c>
      <c r="Q78" s="150" t="s">
        <v>3377</v>
      </c>
      <c r="R78" s="150" t="s">
        <v>3377</v>
      </c>
      <c r="S78" s="151">
        <v>21400</v>
      </c>
      <c r="T78" s="151">
        <v>14620</v>
      </c>
      <c r="U78" s="151">
        <v>6780</v>
      </c>
      <c r="V78" s="150" t="s">
        <v>78</v>
      </c>
      <c r="W78" s="151">
        <v>2</v>
      </c>
      <c r="X78" s="150" t="s">
        <v>69</v>
      </c>
      <c r="Y78" s="150" t="s">
        <v>70</v>
      </c>
      <c r="Z78" s="150" t="s">
        <v>71</v>
      </c>
      <c r="AA78" s="150" t="s">
        <v>72</v>
      </c>
      <c r="AB78" s="151">
        <v>0</v>
      </c>
      <c r="AC78" s="101">
        <f t="shared" si="4"/>
        <v>1</v>
      </c>
      <c r="AD78" s="101" t="str">
        <f t="shared" si="5"/>
        <v>janvier</v>
      </c>
      <c r="AE78" s="96">
        <f t="shared" si="6"/>
        <v>6.78</v>
      </c>
      <c r="AF78" s="149">
        <f t="shared" si="7"/>
        <v>2.8472222222222177E-2</v>
      </c>
      <c r="AG78" t="s">
        <v>3886</v>
      </c>
      <c r="AH78" s="96"/>
      <c r="AM78" s="96"/>
      <c r="AN78" s="96"/>
      <c r="AO78" s="96"/>
      <c r="AP78" s="96"/>
      <c r="AR78" s="96"/>
      <c r="AS78" s="96"/>
      <c r="AV78" s="96"/>
      <c r="AW78" s="96"/>
      <c r="AZ78" s="96"/>
      <c r="BA78" s="96"/>
      <c r="BB78" s="96"/>
      <c r="BC78" s="96"/>
      <c r="BD78" s="96"/>
      <c r="BE78" s="96"/>
      <c r="BF78" s="96"/>
      <c r="BH78" s="96"/>
      <c r="BI78" s="96"/>
      <c r="BJ78" s="96"/>
      <c r="BK78" s="96"/>
      <c r="BL78" s="96"/>
      <c r="BM78" s="96"/>
      <c r="BN78" s="96"/>
      <c r="BQ78" s="96"/>
      <c r="BR78" s="96"/>
      <c r="BS78" s="96"/>
      <c r="BU78" s="96"/>
      <c r="BW78" s="96"/>
      <c r="BX78" s="96"/>
      <c r="BY78" s="96"/>
      <c r="BZ78" s="96"/>
      <c r="CA78" s="96"/>
      <c r="CB78" s="96"/>
      <c r="CC78" s="96"/>
      <c r="CD78" s="96"/>
      <c r="CG78" s="96"/>
      <c r="CJ78" s="96"/>
      <c r="CL78" s="96"/>
      <c r="CM78" s="96"/>
      <c r="CN78" s="96"/>
      <c r="CY78" s="96"/>
      <c r="CZ78" s="96"/>
      <c r="DA78" s="96"/>
      <c r="DB78" s="96"/>
      <c r="DC78" s="96"/>
      <c r="DH78" s="96"/>
      <c r="DJ78" s="96"/>
      <c r="DK78" s="96"/>
      <c r="DL78" s="96"/>
      <c r="DM78" s="96"/>
      <c r="DP78" s="96"/>
      <c r="DQ78" s="96"/>
      <c r="DW78" s="96"/>
      <c r="EV78" s="96"/>
      <c r="EW78" s="96"/>
      <c r="FJ78" s="96"/>
      <c r="FK78" s="96"/>
      <c r="FL78" s="96"/>
      <c r="FT78" s="96"/>
      <c r="FU78" s="96"/>
      <c r="FV78" s="96"/>
      <c r="FW78" s="96"/>
      <c r="GE78" s="96"/>
      <c r="GF78" s="96"/>
      <c r="GG78" s="96"/>
      <c r="GH78" s="96"/>
    </row>
    <row r="79" spans="1:190" customFormat="1" ht="14.65" hidden="1" customHeight="1" x14ac:dyDescent="0.25">
      <c r="A79" s="151">
        <v>168564</v>
      </c>
      <c r="B79" s="152">
        <v>44566</v>
      </c>
      <c r="C79" s="150" t="s">
        <v>757</v>
      </c>
      <c r="D79" s="150" t="s">
        <v>1090</v>
      </c>
      <c r="E79" s="152">
        <v>44566</v>
      </c>
      <c r="F79" s="150" t="s">
        <v>436</v>
      </c>
      <c r="G79" s="150" t="s">
        <v>1091</v>
      </c>
      <c r="H79" s="150" t="s">
        <v>507</v>
      </c>
      <c r="I79" s="150" t="s">
        <v>3379</v>
      </c>
      <c r="J79" s="150" t="s">
        <v>3421</v>
      </c>
      <c r="K79" s="150" t="s">
        <v>507</v>
      </c>
      <c r="L79" s="150" t="s">
        <v>18</v>
      </c>
      <c r="M79" s="150" t="s">
        <v>18</v>
      </c>
      <c r="N79" s="150" t="s">
        <v>19</v>
      </c>
      <c r="O79" s="150" t="s">
        <v>161</v>
      </c>
      <c r="P79" s="150" t="s">
        <v>508</v>
      </c>
      <c r="Q79" s="150" t="s">
        <v>3377</v>
      </c>
      <c r="R79" s="150" t="s">
        <v>3377</v>
      </c>
      <c r="S79" s="151">
        <v>14360</v>
      </c>
      <c r="T79" s="151">
        <v>11600</v>
      </c>
      <c r="U79" s="151">
        <v>2760</v>
      </c>
      <c r="V79" s="150" t="s">
        <v>78</v>
      </c>
      <c r="W79" s="151">
        <v>2</v>
      </c>
      <c r="X79" s="150" t="s">
        <v>69</v>
      </c>
      <c r="Y79" s="150" t="s">
        <v>70</v>
      </c>
      <c r="Z79" s="150" t="s">
        <v>71</v>
      </c>
      <c r="AA79" s="150" t="s">
        <v>72</v>
      </c>
      <c r="AB79" s="151">
        <v>89414</v>
      </c>
      <c r="AC79" s="101">
        <f t="shared" si="4"/>
        <v>1</v>
      </c>
      <c r="AD79" s="101" t="str">
        <f t="shared" si="5"/>
        <v>janvier</v>
      </c>
      <c r="AE79" s="96">
        <f t="shared" si="6"/>
        <v>2.76</v>
      </c>
      <c r="AF79" s="149">
        <f t="shared" si="7"/>
        <v>1.5277777777777835E-2</v>
      </c>
      <c r="AG79" t="s">
        <v>3886</v>
      </c>
      <c r="AH79" s="96"/>
      <c r="AM79" s="96"/>
      <c r="AN79" s="96"/>
      <c r="AO79" s="96"/>
      <c r="AP79" s="96"/>
      <c r="AR79" s="96"/>
      <c r="AS79" s="96"/>
      <c r="AV79" s="96"/>
      <c r="AW79" s="96"/>
      <c r="AZ79" s="96"/>
      <c r="BA79" s="96"/>
      <c r="BB79" s="96"/>
      <c r="BC79" s="96"/>
      <c r="BD79" s="96"/>
      <c r="BE79" s="96"/>
      <c r="BF79" s="96"/>
      <c r="BH79" s="96"/>
      <c r="BI79" s="96"/>
      <c r="BJ79" s="96"/>
      <c r="BK79" s="96"/>
      <c r="BL79" s="96"/>
      <c r="BM79" s="96"/>
      <c r="BN79" s="96"/>
      <c r="BQ79" s="96"/>
      <c r="BR79" s="96"/>
      <c r="BS79" s="96"/>
      <c r="BU79" s="96"/>
      <c r="BW79" s="96"/>
      <c r="BX79" s="96"/>
      <c r="BY79" s="96"/>
      <c r="BZ79" s="96"/>
      <c r="CA79" s="96"/>
      <c r="CB79" s="96"/>
      <c r="CC79" s="96"/>
      <c r="CD79" s="96"/>
      <c r="CG79" s="96"/>
      <c r="CJ79" s="96"/>
      <c r="CL79" s="96"/>
      <c r="CM79" s="96"/>
      <c r="CN79" s="96"/>
      <c r="CY79" s="96"/>
      <c r="CZ79" s="96"/>
      <c r="DA79" s="96"/>
      <c r="DB79" s="96"/>
      <c r="DC79" s="96"/>
      <c r="DH79" s="96"/>
      <c r="DJ79" s="96"/>
      <c r="DK79" s="96"/>
      <c r="DL79" s="96"/>
      <c r="DM79" s="96"/>
      <c r="DP79" s="96"/>
      <c r="DQ79" s="96"/>
      <c r="DW79" s="96"/>
      <c r="EV79" s="96"/>
      <c r="EW79" s="96"/>
      <c r="FJ79" s="96"/>
      <c r="FK79" s="96"/>
      <c r="FL79" s="96"/>
      <c r="FT79" s="96"/>
      <c r="FU79" s="96"/>
      <c r="FV79" s="96"/>
      <c r="FW79" s="96"/>
      <c r="GE79" s="96"/>
      <c r="GF79" s="96"/>
      <c r="GG79" s="96"/>
      <c r="GH79" s="96"/>
    </row>
    <row r="80" spans="1:190" customFormat="1" ht="14.65" hidden="1" customHeight="1" x14ac:dyDescent="0.25">
      <c r="A80" s="151">
        <v>168565</v>
      </c>
      <c r="B80" s="152">
        <v>44566</v>
      </c>
      <c r="C80" s="150" t="s">
        <v>240</v>
      </c>
      <c r="D80" s="150" t="s">
        <v>1092</v>
      </c>
      <c r="E80" s="152">
        <v>44566</v>
      </c>
      <c r="F80" s="150" t="s">
        <v>215</v>
      </c>
      <c r="G80" s="150" t="s">
        <v>1093</v>
      </c>
      <c r="H80" s="150" t="s">
        <v>276</v>
      </c>
      <c r="I80" s="150" t="s">
        <v>3379</v>
      </c>
      <c r="J80" s="150" t="s">
        <v>3421</v>
      </c>
      <c r="K80" s="150" t="s">
        <v>276</v>
      </c>
      <c r="L80" s="150" t="s">
        <v>18</v>
      </c>
      <c r="M80" s="150" t="s">
        <v>18</v>
      </c>
      <c r="N80" s="150" t="s">
        <v>19</v>
      </c>
      <c r="O80" s="150" t="s">
        <v>161</v>
      </c>
      <c r="P80" s="150" t="s">
        <v>277</v>
      </c>
      <c r="Q80" s="150" t="s">
        <v>3377</v>
      </c>
      <c r="R80" s="150" t="s">
        <v>3377</v>
      </c>
      <c r="S80" s="151">
        <v>2780</v>
      </c>
      <c r="T80" s="151">
        <v>2600</v>
      </c>
      <c r="U80" s="151">
        <v>180</v>
      </c>
      <c r="V80" s="150" t="s">
        <v>78</v>
      </c>
      <c r="W80" s="151">
        <v>2</v>
      </c>
      <c r="X80" s="150" t="s">
        <v>69</v>
      </c>
      <c r="Y80" s="150" t="s">
        <v>70</v>
      </c>
      <c r="Z80" s="150" t="s">
        <v>71</v>
      </c>
      <c r="AA80" s="150" t="s">
        <v>72</v>
      </c>
      <c r="AB80" s="151">
        <v>64489</v>
      </c>
      <c r="AC80" s="101">
        <f t="shared" si="4"/>
        <v>1</v>
      </c>
      <c r="AD80" s="101" t="str">
        <f t="shared" si="5"/>
        <v>janvier</v>
      </c>
      <c r="AE80" s="96">
        <f t="shared" si="6"/>
        <v>0.18</v>
      </c>
      <c r="AF80" s="149">
        <f t="shared" si="7"/>
        <v>9.7222222222222987E-3</v>
      </c>
      <c r="AG80" t="s">
        <v>3886</v>
      </c>
      <c r="AH80" s="96"/>
      <c r="AM80" s="96"/>
      <c r="AN80" s="96"/>
      <c r="AO80" s="96"/>
      <c r="AP80" s="96"/>
      <c r="AR80" s="96"/>
      <c r="AS80" s="96"/>
      <c r="AV80" s="96"/>
      <c r="AW80" s="96"/>
      <c r="AZ80" s="96"/>
      <c r="BA80" s="96"/>
      <c r="BB80" s="96"/>
      <c r="BC80" s="96"/>
      <c r="BD80" s="96"/>
      <c r="BH80" s="96"/>
      <c r="BI80" s="96"/>
      <c r="BJ80" s="96"/>
      <c r="BK80" s="96"/>
      <c r="BL80" s="96"/>
      <c r="BM80" s="96"/>
      <c r="BN80" s="96"/>
      <c r="BQ80" s="96"/>
      <c r="BR80" s="96"/>
      <c r="BS80" s="96"/>
      <c r="BU80" s="96"/>
      <c r="BW80" s="96"/>
      <c r="BX80" s="96"/>
      <c r="BY80" s="96"/>
      <c r="BZ80" s="96"/>
      <c r="CA80" s="96"/>
      <c r="CB80" s="96"/>
      <c r="CC80" s="96"/>
      <c r="CG80" s="96"/>
      <c r="CJ80" s="96"/>
      <c r="CL80" s="96"/>
      <c r="CM80" s="96"/>
      <c r="CN80" s="96"/>
      <c r="CY80" s="96"/>
      <c r="DB80" s="96"/>
      <c r="DC80" s="96"/>
      <c r="DH80" s="96"/>
      <c r="DJ80" s="96"/>
      <c r="DK80" s="96"/>
      <c r="DL80" s="96"/>
      <c r="DM80" s="96"/>
      <c r="DP80" s="96"/>
      <c r="DQ80" s="96"/>
      <c r="DW80" s="96"/>
      <c r="EV80" s="96"/>
      <c r="EW80" s="96"/>
      <c r="FJ80" s="96"/>
      <c r="FK80" s="96"/>
      <c r="FL80" s="96"/>
      <c r="FT80" s="96"/>
      <c r="FU80" s="96"/>
      <c r="FV80" s="96"/>
      <c r="FW80" s="96"/>
      <c r="GE80" s="96"/>
      <c r="GF80" s="96"/>
      <c r="GG80" s="96"/>
      <c r="GH80" s="96"/>
    </row>
    <row r="81" spans="1:190" customFormat="1" ht="14.65" hidden="1" customHeight="1" x14ac:dyDescent="0.25">
      <c r="A81" s="151">
        <v>168568</v>
      </c>
      <c r="B81" s="152">
        <v>44566</v>
      </c>
      <c r="C81" s="150" t="s">
        <v>670</v>
      </c>
      <c r="D81" s="150" t="s">
        <v>1094</v>
      </c>
      <c r="E81" s="152">
        <v>44566</v>
      </c>
      <c r="F81" s="150" t="s">
        <v>812</v>
      </c>
      <c r="G81" s="150" t="s">
        <v>1095</v>
      </c>
      <c r="H81" s="150" t="s">
        <v>260</v>
      </c>
      <c r="I81" s="150" t="s">
        <v>3379</v>
      </c>
      <c r="J81" s="150" t="s">
        <v>3384</v>
      </c>
      <c r="K81" s="150" t="s">
        <v>260</v>
      </c>
      <c r="L81" s="150" t="s">
        <v>3385</v>
      </c>
      <c r="M81" s="150" t="s">
        <v>18</v>
      </c>
      <c r="N81" s="150" t="s">
        <v>19</v>
      </c>
      <c r="O81" s="150" t="s">
        <v>261</v>
      </c>
      <c r="P81" s="150" t="s">
        <v>262</v>
      </c>
      <c r="Q81" s="150" t="s">
        <v>3386</v>
      </c>
      <c r="R81" s="150" t="s">
        <v>3377</v>
      </c>
      <c r="S81" s="151">
        <v>36440</v>
      </c>
      <c r="T81" s="151">
        <v>23340</v>
      </c>
      <c r="U81" s="151">
        <v>13100</v>
      </c>
      <c r="V81" s="150" t="s">
        <v>78</v>
      </c>
      <c r="W81" s="151">
        <v>2</v>
      </c>
      <c r="X81" s="150" t="s">
        <v>69</v>
      </c>
      <c r="Y81" s="150" t="s">
        <v>70</v>
      </c>
      <c r="Z81" s="150" t="s">
        <v>71</v>
      </c>
      <c r="AA81" s="150" t="s">
        <v>72</v>
      </c>
      <c r="AB81" s="151">
        <v>0</v>
      </c>
      <c r="AC81" s="101">
        <f t="shared" si="4"/>
        <v>1</v>
      </c>
      <c r="AD81" s="101" t="str">
        <f t="shared" si="5"/>
        <v>janvier</v>
      </c>
      <c r="AE81" s="96">
        <f t="shared" si="6"/>
        <v>13.1</v>
      </c>
      <c r="AF81" s="149">
        <f t="shared" si="7"/>
        <v>0.1479166666666667</v>
      </c>
      <c r="AG81" t="s">
        <v>3888</v>
      </c>
      <c r="AH81" s="96"/>
      <c r="AM81" s="96"/>
      <c r="AN81" s="96"/>
      <c r="AO81" s="96"/>
      <c r="AP81" s="96"/>
      <c r="AR81" s="96"/>
      <c r="AS81" s="96"/>
      <c r="AV81" s="96"/>
      <c r="AW81" s="96"/>
      <c r="AZ81" s="96"/>
      <c r="BA81" s="96"/>
      <c r="BB81" s="96"/>
      <c r="BC81" s="96"/>
      <c r="BD81" s="96"/>
      <c r="BE81" s="96"/>
      <c r="BF81" s="96"/>
      <c r="BH81" s="96"/>
      <c r="BI81" s="96"/>
      <c r="BJ81" s="96"/>
      <c r="BK81" s="96"/>
      <c r="BL81" s="96"/>
      <c r="BM81" s="96"/>
      <c r="BN81" s="96"/>
      <c r="BQ81" s="96"/>
      <c r="BR81" s="96"/>
      <c r="BS81" s="96"/>
      <c r="BU81" s="96"/>
      <c r="BW81" s="96"/>
      <c r="BX81" s="96"/>
      <c r="BY81" s="96"/>
      <c r="BZ81" s="96"/>
      <c r="CA81" s="96"/>
      <c r="CB81" s="96"/>
      <c r="CC81" s="96"/>
      <c r="CD81" s="96"/>
      <c r="CG81" s="96"/>
      <c r="CJ81" s="96"/>
      <c r="CL81" s="96"/>
      <c r="CM81" s="96"/>
      <c r="CN81" s="96"/>
      <c r="CY81" s="96"/>
      <c r="CZ81" s="96"/>
      <c r="DA81" s="96"/>
      <c r="DB81" s="96"/>
      <c r="DC81" s="96"/>
      <c r="DH81" s="96"/>
      <c r="DJ81" s="96"/>
      <c r="DK81" s="96"/>
      <c r="DL81" s="96"/>
      <c r="DM81" s="96"/>
      <c r="DP81" s="96"/>
      <c r="DQ81" s="96"/>
      <c r="DW81" s="96"/>
      <c r="EV81" s="96"/>
      <c r="EW81" s="96"/>
      <c r="FJ81" s="96"/>
      <c r="FK81" s="96"/>
      <c r="FL81" s="96"/>
      <c r="FT81" s="96"/>
      <c r="FU81" s="96"/>
      <c r="FV81" s="96"/>
      <c r="FW81" s="96"/>
      <c r="GE81" s="96"/>
      <c r="GF81" s="96"/>
      <c r="GG81" s="96"/>
      <c r="GH81" s="96"/>
    </row>
    <row r="82" spans="1:190" customFormat="1" ht="14.65" hidden="1" customHeight="1" x14ac:dyDescent="0.25">
      <c r="A82" s="151">
        <v>168569</v>
      </c>
      <c r="B82" s="152">
        <v>44566</v>
      </c>
      <c r="C82" s="150" t="s">
        <v>117</v>
      </c>
      <c r="D82" s="150" t="s">
        <v>1096</v>
      </c>
      <c r="E82" s="152">
        <v>44566</v>
      </c>
      <c r="F82" s="150" t="s">
        <v>343</v>
      </c>
      <c r="G82" s="150" t="s">
        <v>1097</v>
      </c>
      <c r="H82" s="150" t="s">
        <v>1098</v>
      </c>
      <c r="I82" s="150" t="s">
        <v>3379</v>
      </c>
      <c r="J82" s="150" t="s">
        <v>3393</v>
      </c>
      <c r="K82" s="150" t="s">
        <v>1098</v>
      </c>
      <c r="L82" s="150" t="s">
        <v>3394</v>
      </c>
      <c r="M82" s="150" t="s">
        <v>18</v>
      </c>
      <c r="N82" s="150" t="s">
        <v>19</v>
      </c>
      <c r="O82" s="150" t="s">
        <v>237</v>
      </c>
      <c r="P82" s="150" t="s">
        <v>1099</v>
      </c>
      <c r="Q82" s="150" t="s">
        <v>3395</v>
      </c>
      <c r="R82" s="150" t="s">
        <v>3377</v>
      </c>
      <c r="S82" s="151">
        <v>18180</v>
      </c>
      <c r="T82" s="151">
        <v>36080</v>
      </c>
      <c r="U82" s="151">
        <v>17900</v>
      </c>
      <c r="V82" s="150" t="s">
        <v>78</v>
      </c>
      <c r="W82" s="151">
        <v>2</v>
      </c>
      <c r="X82" s="150" t="s">
        <v>69</v>
      </c>
      <c r="Y82" s="150" t="s">
        <v>70</v>
      </c>
      <c r="Z82" s="150" t="s">
        <v>71</v>
      </c>
      <c r="AA82" s="150" t="s">
        <v>72</v>
      </c>
      <c r="AB82" s="151">
        <v>0</v>
      </c>
      <c r="AC82" s="101">
        <f t="shared" si="4"/>
        <v>1</v>
      </c>
      <c r="AD82" s="101" t="str">
        <f t="shared" si="5"/>
        <v>janvier</v>
      </c>
      <c r="AE82" s="96">
        <f t="shared" si="6"/>
        <v>17.899999999999999</v>
      </c>
      <c r="AF82" s="149">
        <f t="shared" si="7"/>
        <v>0.15555555555555556</v>
      </c>
      <c r="AG82" t="s">
        <v>3888</v>
      </c>
      <c r="AH82" s="96"/>
      <c r="AM82" s="96"/>
      <c r="AN82" s="96"/>
      <c r="AO82" s="96"/>
      <c r="AP82" s="96"/>
      <c r="AR82" s="96"/>
      <c r="AS82" s="96"/>
      <c r="AV82" s="96"/>
      <c r="AW82" s="96"/>
      <c r="AZ82" s="96"/>
      <c r="BA82" s="96"/>
      <c r="BB82" s="96"/>
      <c r="BC82" s="96"/>
      <c r="BD82" s="96"/>
      <c r="BE82" s="96"/>
      <c r="BF82" s="96"/>
      <c r="BH82" s="96"/>
      <c r="BI82" s="96"/>
      <c r="BJ82" s="96"/>
      <c r="BK82" s="96"/>
      <c r="BL82" s="96"/>
      <c r="BM82" s="96"/>
      <c r="BN82" s="96"/>
      <c r="BQ82" s="96"/>
      <c r="BR82" s="96"/>
      <c r="BS82" s="96"/>
      <c r="BU82" s="96"/>
      <c r="BW82" s="96"/>
      <c r="BX82" s="96"/>
      <c r="BY82" s="96"/>
      <c r="BZ82" s="96"/>
      <c r="CA82" s="96"/>
      <c r="CB82" s="96"/>
      <c r="CC82" s="96"/>
      <c r="CD82" s="96"/>
      <c r="CG82" s="96"/>
      <c r="CJ82" s="96"/>
      <c r="CL82" s="96"/>
      <c r="CM82" s="96"/>
      <c r="CN82" s="96"/>
      <c r="CY82" s="96"/>
      <c r="CZ82" s="96"/>
      <c r="DA82" s="96"/>
      <c r="DB82" s="96"/>
      <c r="DC82" s="96"/>
      <c r="DH82" s="96"/>
      <c r="DJ82" s="96"/>
      <c r="DK82" s="96"/>
      <c r="DL82" s="96"/>
      <c r="DM82" s="96"/>
      <c r="DP82" s="96"/>
      <c r="DQ82" s="96"/>
      <c r="DW82" s="96"/>
      <c r="EV82" s="96"/>
      <c r="EW82" s="96"/>
      <c r="FJ82" s="96"/>
      <c r="FK82" s="96"/>
      <c r="FL82" s="96"/>
      <c r="FT82" s="96"/>
      <c r="FU82" s="96"/>
      <c r="FV82" s="96"/>
      <c r="FW82" s="96"/>
      <c r="GE82" s="96"/>
      <c r="GF82" s="96"/>
      <c r="GG82" s="96"/>
      <c r="GH82" s="96"/>
    </row>
    <row r="83" spans="1:190" customFormat="1" ht="14.65" hidden="1" customHeight="1" x14ac:dyDescent="0.25">
      <c r="A83" s="151">
        <v>168570</v>
      </c>
      <c r="B83" s="152">
        <v>44566</v>
      </c>
      <c r="C83" s="150" t="s">
        <v>569</v>
      </c>
      <c r="D83" s="150" t="s">
        <v>1100</v>
      </c>
      <c r="E83" s="152">
        <v>44566</v>
      </c>
      <c r="F83" s="150" t="s">
        <v>99</v>
      </c>
      <c r="G83" s="150" t="s">
        <v>1101</v>
      </c>
      <c r="H83" s="150" t="s">
        <v>1102</v>
      </c>
      <c r="I83" s="150" t="s">
        <v>3379</v>
      </c>
      <c r="J83" s="150" t="s">
        <v>3422</v>
      </c>
      <c r="K83" s="150" t="s">
        <v>1102</v>
      </c>
      <c r="L83" s="150" t="s">
        <v>3423</v>
      </c>
      <c r="M83" s="150" t="s">
        <v>18</v>
      </c>
      <c r="N83" s="150" t="s">
        <v>19</v>
      </c>
      <c r="O83" s="150" t="s">
        <v>751</v>
      </c>
      <c r="P83" s="150" t="s">
        <v>1103</v>
      </c>
      <c r="Q83" s="150" t="s">
        <v>3424</v>
      </c>
      <c r="R83" s="150" t="s">
        <v>3377</v>
      </c>
      <c r="S83" s="151">
        <v>15620</v>
      </c>
      <c r="T83" s="151">
        <v>37840</v>
      </c>
      <c r="U83" s="151">
        <v>22220</v>
      </c>
      <c r="V83" s="150" t="s">
        <v>78</v>
      </c>
      <c r="W83" s="151">
        <v>2</v>
      </c>
      <c r="X83" s="150" t="s">
        <v>69</v>
      </c>
      <c r="Y83" s="150" t="s">
        <v>70</v>
      </c>
      <c r="Z83" s="150" t="s">
        <v>71</v>
      </c>
      <c r="AA83" s="150" t="s">
        <v>72</v>
      </c>
      <c r="AB83" s="151">
        <v>0</v>
      </c>
      <c r="AC83" s="101">
        <f t="shared" si="4"/>
        <v>1</v>
      </c>
      <c r="AD83" s="101" t="str">
        <f t="shared" si="5"/>
        <v>janvier</v>
      </c>
      <c r="AE83" s="96">
        <f t="shared" si="6"/>
        <v>22.22</v>
      </c>
      <c r="AF83" s="149">
        <f t="shared" si="7"/>
        <v>8.680555555555558E-2</v>
      </c>
      <c r="AG83" t="s">
        <v>3888</v>
      </c>
      <c r="AH83" s="96"/>
      <c r="AM83" s="96"/>
      <c r="AN83" s="96"/>
      <c r="AO83" s="96"/>
      <c r="AP83" s="96"/>
      <c r="AR83" s="96"/>
      <c r="AS83" s="96"/>
      <c r="AV83" s="96"/>
      <c r="AW83" s="96"/>
      <c r="AZ83" s="96"/>
      <c r="BA83" s="96"/>
      <c r="BB83" s="96"/>
      <c r="BC83" s="96"/>
      <c r="BD83" s="96"/>
      <c r="BE83" s="96"/>
      <c r="BF83" s="96"/>
      <c r="BH83" s="96"/>
      <c r="BI83" s="96"/>
      <c r="BJ83" s="96"/>
      <c r="BK83" s="96"/>
      <c r="BL83" s="96"/>
      <c r="BM83" s="96"/>
      <c r="BN83" s="96"/>
      <c r="BQ83" s="96"/>
      <c r="BR83" s="96"/>
      <c r="BS83" s="96"/>
      <c r="BU83" s="96"/>
      <c r="BW83" s="96"/>
      <c r="BX83" s="96"/>
      <c r="BY83" s="96"/>
      <c r="BZ83" s="96"/>
      <c r="CA83" s="96"/>
      <c r="CB83" s="96"/>
      <c r="CC83" s="96"/>
      <c r="CD83" s="96"/>
      <c r="CG83" s="96"/>
      <c r="CJ83" s="96"/>
      <c r="CL83" s="96"/>
      <c r="CM83" s="96"/>
      <c r="CN83" s="96"/>
      <c r="CY83" s="96"/>
      <c r="CZ83" s="96"/>
      <c r="DA83" s="96"/>
      <c r="DB83" s="96"/>
      <c r="DC83" s="96"/>
      <c r="DH83" s="96"/>
      <c r="DJ83" s="96"/>
      <c r="DK83" s="96"/>
      <c r="DL83" s="96"/>
      <c r="DM83" s="96"/>
      <c r="DP83" s="96"/>
      <c r="DQ83" s="96"/>
      <c r="DW83" s="96"/>
      <c r="EV83" s="96"/>
      <c r="EW83" s="96"/>
      <c r="FJ83" s="96"/>
      <c r="FK83" s="96"/>
      <c r="FL83" s="96"/>
      <c r="FT83" s="96"/>
      <c r="FU83" s="96"/>
      <c r="FV83" s="96"/>
      <c r="FW83" s="96"/>
      <c r="GE83" s="96"/>
      <c r="GF83" s="96"/>
      <c r="GG83" s="96"/>
      <c r="GH83" s="96"/>
    </row>
    <row r="84" spans="1:190" customFormat="1" ht="14.65" hidden="1" customHeight="1" x14ac:dyDescent="0.25">
      <c r="A84" s="151">
        <v>168571</v>
      </c>
      <c r="B84" s="152">
        <v>44566</v>
      </c>
      <c r="C84" s="150" t="s">
        <v>224</v>
      </c>
      <c r="D84" s="150" t="s">
        <v>1104</v>
      </c>
      <c r="E84" s="152">
        <v>44566</v>
      </c>
      <c r="F84" s="150" t="s">
        <v>621</v>
      </c>
      <c r="G84" s="150" t="s">
        <v>1105</v>
      </c>
      <c r="H84" s="150" t="s">
        <v>90</v>
      </c>
      <c r="I84" s="150" t="s">
        <v>3387</v>
      </c>
      <c r="J84" s="150" t="s">
        <v>3387</v>
      </c>
      <c r="K84" s="150" t="s">
        <v>90</v>
      </c>
      <c r="L84" s="150" t="s">
        <v>18</v>
      </c>
      <c r="M84" s="150" t="s">
        <v>18</v>
      </c>
      <c r="N84" s="150" t="s">
        <v>65</v>
      </c>
      <c r="O84" s="150" t="s">
        <v>66</v>
      </c>
      <c r="P84" s="150" t="s">
        <v>91</v>
      </c>
      <c r="Q84" s="150" t="s">
        <v>3377</v>
      </c>
      <c r="R84" s="150" t="s">
        <v>3377</v>
      </c>
      <c r="S84" s="151">
        <v>19480</v>
      </c>
      <c r="T84" s="151">
        <v>16880</v>
      </c>
      <c r="U84" s="151">
        <v>2600</v>
      </c>
      <c r="V84" s="150" t="s">
        <v>78</v>
      </c>
      <c r="W84" s="151">
        <v>2</v>
      </c>
      <c r="X84" s="150" t="s">
        <v>69</v>
      </c>
      <c r="Y84" s="150" t="s">
        <v>70</v>
      </c>
      <c r="Z84" s="150" t="s">
        <v>71</v>
      </c>
      <c r="AA84" s="150" t="s">
        <v>72</v>
      </c>
      <c r="AB84" s="151">
        <v>0</v>
      </c>
      <c r="AC84" s="101">
        <f t="shared" si="4"/>
        <v>1</v>
      </c>
      <c r="AD84" s="101" t="str">
        <f t="shared" si="5"/>
        <v>janvier</v>
      </c>
      <c r="AE84" s="96">
        <f t="shared" si="6"/>
        <v>2.6</v>
      </c>
      <c r="AF84" s="149">
        <f t="shared" si="7"/>
        <v>1.1805555555555625E-2</v>
      </c>
      <c r="AG84" t="s">
        <v>3886</v>
      </c>
      <c r="AH84" s="96"/>
      <c r="AM84" s="96"/>
      <c r="AN84" s="96"/>
      <c r="AO84" s="96"/>
      <c r="AP84" s="96"/>
      <c r="AR84" s="96"/>
      <c r="AS84" s="96"/>
      <c r="AV84" s="96"/>
      <c r="AW84" s="96"/>
      <c r="AZ84" s="96"/>
      <c r="BA84" s="96"/>
      <c r="BB84" s="96"/>
      <c r="BC84" s="96"/>
      <c r="BD84" s="96"/>
      <c r="BE84" s="96"/>
      <c r="BF84" s="96"/>
      <c r="BH84" s="96"/>
      <c r="BI84" s="96"/>
      <c r="BJ84" s="96"/>
      <c r="BK84" s="96"/>
      <c r="BL84" s="96"/>
      <c r="BM84" s="96"/>
      <c r="BN84" s="96"/>
      <c r="BQ84" s="96"/>
      <c r="BR84" s="96"/>
      <c r="BS84" s="96"/>
      <c r="BU84" s="96"/>
      <c r="BW84" s="96"/>
      <c r="BX84" s="96"/>
      <c r="BY84" s="96"/>
      <c r="BZ84" s="96"/>
      <c r="CA84" s="96"/>
      <c r="CB84" s="96"/>
      <c r="CC84" s="96"/>
      <c r="CD84" s="96"/>
      <c r="CG84" s="96"/>
      <c r="CJ84" s="96"/>
      <c r="CL84" s="96"/>
      <c r="CM84" s="96"/>
      <c r="CN84" s="96"/>
      <c r="CY84" s="96"/>
      <c r="CZ84" s="96"/>
      <c r="DA84" s="96"/>
      <c r="DB84" s="96"/>
      <c r="DC84" s="96"/>
      <c r="DH84" s="96"/>
      <c r="DJ84" s="96"/>
      <c r="DK84" s="96"/>
      <c r="DL84" s="96"/>
      <c r="DM84" s="96"/>
      <c r="DP84" s="96"/>
      <c r="DQ84" s="96"/>
      <c r="DW84" s="96"/>
      <c r="EV84" s="96"/>
      <c r="EW84" s="96"/>
      <c r="FJ84" s="96"/>
      <c r="FK84" s="96"/>
      <c r="FL84" s="96"/>
      <c r="FT84" s="96"/>
      <c r="FU84" s="96"/>
      <c r="FV84" s="96"/>
      <c r="FW84" s="96"/>
      <c r="GE84" s="96"/>
      <c r="GF84" s="96"/>
      <c r="GG84" s="96"/>
      <c r="GH84" s="96"/>
    </row>
    <row r="85" spans="1:190" customFormat="1" ht="14.65" hidden="1" customHeight="1" x14ac:dyDescent="0.25">
      <c r="A85" s="151">
        <v>168572</v>
      </c>
      <c r="B85" s="152">
        <v>44566</v>
      </c>
      <c r="C85" s="150" t="s">
        <v>874</v>
      </c>
      <c r="D85" s="150" t="s">
        <v>1106</v>
      </c>
      <c r="E85" s="152">
        <v>44566</v>
      </c>
      <c r="F85" s="150" t="s">
        <v>99</v>
      </c>
      <c r="G85" s="150" t="s">
        <v>1107</v>
      </c>
      <c r="H85" s="150" t="s">
        <v>177</v>
      </c>
      <c r="I85" s="150" t="s">
        <v>3379</v>
      </c>
      <c r="J85" s="150" t="s">
        <v>3421</v>
      </c>
      <c r="K85" s="150" t="s">
        <v>177</v>
      </c>
      <c r="L85" s="150" t="s">
        <v>18</v>
      </c>
      <c r="M85" s="150" t="s">
        <v>18</v>
      </c>
      <c r="N85" s="150" t="s">
        <v>19</v>
      </c>
      <c r="O85" s="150" t="s">
        <v>161</v>
      </c>
      <c r="P85" s="150" t="s">
        <v>178</v>
      </c>
      <c r="Q85" s="150" t="s">
        <v>3377</v>
      </c>
      <c r="R85" s="150" t="s">
        <v>3377</v>
      </c>
      <c r="S85" s="151">
        <v>14880</v>
      </c>
      <c r="T85" s="151">
        <v>11440</v>
      </c>
      <c r="U85" s="151">
        <v>3440</v>
      </c>
      <c r="V85" s="150" t="s">
        <v>78</v>
      </c>
      <c r="W85" s="151">
        <v>2</v>
      </c>
      <c r="X85" s="150" t="s">
        <v>69</v>
      </c>
      <c r="Y85" s="150" t="s">
        <v>70</v>
      </c>
      <c r="Z85" s="150" t="s">
        <v>71</v>
      </c>
      <c r="AA85" s="150" t="s">
        <v>72</v>
      </c>
      <c r="AB85" s="151">
        <v>60052</v>
      </c>
      <c r="AC85" s="101">
        <f t="shared" si="4"/>
        <v>1</v>
      </c>
      <c r="AD85" s="101" t="str">
        <f t="shared" si="5"/>
        <v>janvier</v>
      </c>
      <c r="AE85" s="96">
        <f t="shared" si="6"/>
        <v>3.44</v>
      </c>
      <c r="AF85" s="149">
        <f t="shared" si="7"/>
        <v>9.7916666666666652E-2</v>
      </c>
      <c r="AG85" t="s">
        <v>3886</v>
      </c>
      <c r="AH85" s="96"/>
      <c r="AM85" s="96"/>
      <c r="AN85" s="96"/>
      <c r="AO85" s="96"/>
      <c r="AP85" s="96"/>
      <c r="AR85" s="96"/>
      <c r="AS85" s="96"/>
      <c r="AV85" s="96"/>
      <c r="AW85" s="96"/>
      <c r="AZ85" s="96"/>
      <c r="BA85" s="96"/>
      <c r="BB85" s="96"/>
      <c r="BC85" s="96"/>
      <c r="BD85" s="96"/>
      <c r="BE85" s="96"/>
      <c r="BH85" s="96"/>
      <c r="BI85" s="96"/>
      <c r="BJ85" s="96"/>
      <c r="BK85" s="96"/>
      <c r="BL85" s="96"/>
      <c r="BM85" s="96"/>
      <c r="BN85" s="96"/>
      <c r="BQ85" s="96"/>
      <c r="BR85" s="96"/>
      <c r="BS85" s="96"/>
      <c r="BU85" s="96"/>
      <c r="BW85" s="96"/>
      <c r="BX85" s="96"/>
      <c r="BY85" s="96"/>
      <c r="BZ85" s="96"/>
      <c r="CA85" s="96"/>
      <c r="CB85" s="96"/>
      <c r="CC85" s="96"/>
      <c r="CD85" s="96"/>
      <c r="CG85" s="96"/>
      <c r="CJ85" s="96"/>
      <c r="CL85" s="96"/>
      <c r="CM85" s="96"/>
      <c r="CN85" s="96"/>
      <c r="CY85" s="96"/>
      <c r="DC85" s="96"/>
      <c r="DH85" s="96"/>
      <c r="DJ85" s="96"/>
      <c r="DK85" s="96"/>
      <c r="DL85" s="96"/>
      <c r="DM85" s="96"/>
      <c r="DN85" s="96"/>
      <c r="DP85" s="96"/>
      <c r="DQ85" s="96"/>
      <c r="DW85" s="96"/>
      <c r="EV85" s="96"/>
      <c r="EW85" s="96"/>
      <c r="FJ85" s="96"/>
      <c r="FK85" s="96"/>
      <c r="FL85" s="96"/>
      <c r="FT85" s="96"/>
      <c r="FU85" s="96"/>
      <c r="FV85" s="96"/>
      <c r="FW85" s="96"/>
      <c r="GE85" s="96"/>
      <c r="GF85" s="96"/>
      <c r="GG85" s="96"/>
      <c r="GH85" s="96"/>
    </row>
    <row r="86" spans="1:190" customFormat="1" ht="14.65" hidden="1" customHeight="1" x14ac:dyDescent="0.25">
      <c r="A86" s="151">
        <v>168573</v>
      </c>
      <c r="B86" s="152">
        <v>44566</v>
      </c>
      <c r="C86" s="150" t="s">
        <v>217</v>
      </c>
      <c r="D86" s="150" t="s">
        <v>1108</v>
      </c>
      <c r="E86" s="152">
        <v>44566</v>
      </c>
      <c r="F86" s="150" t="s">
        <v>132</v>
      </c>
      <c r="G86" s="150" t="s">
        <v>1109</v>
      </c>
      <c r="H86" s="150" t="s">
        <v>143</v>
      </c>
      <c r="I86" s="150" t="s">
        <v>3387</v>
      </c>
      <c r="J86" s="150" t="s">
        <v>3387</v>
      </c>
      <c r="K86" s="150" t="s">
        <v>143</v>
      </c>
      <c r="L86" s="150" t="s">
        <v>18</v>
      </c>
      <c r="M86" s="150" t="s">
        <v>18</v>
      </c>
      <c r="N86" s="150" t="s">
        <v>65</v>
      </c>
      <c r="O86" s="150" t="s">
        <v>66</v>
      </c>
      <c r="P86" s="150" t="s">
        <v>144</v>
      </c>
      <c r="Q86" s="150" t="s">
        <v>3377</v>
      </c>
      <c r="R86" s="150" t="s">
        <v>3377</v>
      </c>
      <c r="S86" s="151">
        <v>17800</v>
      </c>
      <c r="T86" s="151">
        <v>14080</v>
      </c>
      <c r="U86" s="151">
        <v>3720</v>
      </c>
      <c r="V86" s="150" t="s">
        <v>78</v>
      </c>
      <c r="W86" s="151">
        <v>2</v>
      </c>
      <c r="X86" s="150" t="s">
        <v>69</v>
      </c>
      <c r="Y86" s="150" t="s">
        <v>70</v>
      </c>
      <c r="Z86" s="150" t="s">
        <v>71</v>
      </c>
      <c r="AA86" s="150" t="s">
        <v>72</v>
      </c>
      <c r="AB86" s="151">
        <v>0</v>
      </c>
      <c r="AC86" s="101">
        <f t="shared" si="4"/>
        <v>1</v>
      </c>
      <c r="AD86" s="101" t="str">
        <f t="shared" si="5"/>
        <v>janvier</v>
      </c>
      <c r="AE86" s="96">
        <f t="shared" si="6"/>
        <v>3.72</v>
      </c>
      <c r="AF86" s="149">
        <f t="shared" si="7"/>
        <v>9.0277777777777457E-3</v>
      </c>
      <c r="AG86" t="s">
        <v>3886</v>
      </c>
      <c r="AH86" s="96"/>
      <c r="AM86" s="96"/>
      <c r="AN86" s="96"/>
      <c r="AO86" s="96"/>
      <c r="AP86" s="96"/>
      <c r="AR86" s="96"/>
      <c r="AS86" s="96"/>
      <c r="AV86" s="96"/>
      <c r="AW86" s="96"/>
      <c r="AZ86" s="96"/>
      <c r="BA86" s="96"/>
      <c r="BB86" s="96"/>
      <c r="BC86" s="96"/>
      <c r="BD86" s="96"/>
      <c r="BH86" s="96"/>
      <c r="BI86" s="96"/>
      <c r="BJ86" s="96"/>
      <c r="BK86" s="96"/>
      <c r="BL86" s="96"/>
      <c r="BM86" s="96"/>
      <c r="BN86" s="96"/>
      <c r="BQ86" s="96"/>
      <c r="BR86" s="96"/>
      <c r="BS86" s="96"/>
      <c r="BU86" s="96"/>
      <c r="BW86" s="96"/>
      <c r="BX86" s="96"/>
      <c r="BY86" s="96"/>
      <c r="BZ86" s="96"/>
      <c r="CA86" s="96"/>
      <c r="CB86" s="96"/>
      <c r="CC86" s="96"/>
      <c r="CD86" s="96"/>
      <c r="CE86" s="96"/>
      <c r="CG86" s="96"/>
      <c r="CJ86" s="96"/>
      <c r="CL86" s="96"/>
      <c r="CM86" s="96"/>
      <c r="CN86" s="96"/>
      <c r="CY86" s="96"/>
      <c r="CZ86" s="96"/>
      <c r="DA86" s="96"/>
      <c r="DB86" s="96"/>
      <c r="DC86" s="96"/>
      <c r="DH86" s="96"/>
      <c r="DJ86" s="96"/>
      <c r="DK86" s="96"/>
      <c r="DL86" s="96"/>
      <c r="DM86" s="96"/>
      <c r="DP86" s="96"/>
      <c r="DQ86" s="96"/>
      <c r="DW86" s="96"/>
      <c r="EV86" s="96"/>
      <c r="EW86" s="96"/>
      <c r="FJ86" s="96"/>
      <c r="FK86" s="96"/>
      <c r="FL86" s="96"/>
      <c r="FT86" s="96"/>
      <c r="FU86" s="96"/>
      <c r="FV86" s="96"/>
      <c r="FW86" s="96"/>
      <c r="GE86" s="96"/>
      <c r="GF86" s="96"/>
      <c r="GG86" s="96"/>
      <c r="GH86" s="96"/>
    </row>
    <row r="87" spans="1:190" customFormat="1" ht="14.65" hidden="1" customHeight="1" x14ac:dyDescent="0.25">
      <c r="A87" s="151">
        <v>168576</v>
      </c>
      <c r="B87" s="152">
        <v>44566</v>
      </c>
      <c r="C87" s="150" t="s">
        <v>586</v>
      </c>
      <c r="D87" s="150" t="s">
        <v>1110</v>
      </c>
      <c r="E87" s="152">
        <v>44566</v>
      </c>
      <c r="F87" s="150" t="s">
        <v>614</v>
      </c>
      <c r="G87" s="150" t="s">
        <v>1111</v>
      </c>
      <c r="H87" s="150" t="s">
        <v>169</v>
      </c>
      <c r="I87" s="150" t="s">
        <v>3379</v>
      </c>
      <c r="J87" s="150" t="s">
        <v>3421</v>
      </c>
      <c r="K87" s="150" t="s">
        <v>169</v>
      </c>
      <c r="L87" s="150" t="s">
        <v>18</v>
      </c>
      <c r="M87" s="150" t="s">
        <v>18</v>
      </c>
      <c r="N87" s="150" t="s">
        <v>19</v>
      </c>
      <c r="O87" s="150" t="s">
        <v>161</v>
      </c>
      <c r="P87" s="150" t="s">
        <v>170</v>
      </c>
      <c r="Q87" s="150" t="s">
        <v>3377</v>
      </c>
      <c r="R87" s="150" t="s">
        <v>3377</v>
      </c>
      <c r="S87" s="151">
        <v>13720</v>
      </c>
      <c r="T87" s="151">
        <v>11680</v>
      </c>
      <c r="U87" s="151">
        <v>2040</v>
      </c>
      <c r="V87" s="150" t="s">
        <v>78</v>
      </c>
      <c r="W87" s="151">
        <v>2</v>
      </c>
      <c r="X87" s="150" t="s">
        <v>69</v>
      </c>
      <c r="Y87" s="150" t="s">
        <v>70</v>
      </c>
      <c r="Z87" s="150" t="s">
        <v>71</v>
      </c>
      <c r="AA87" s="150" t="s">
        <v>72</v>
      </c>
      <c r="AB87" s="151">
        <v>89410</v>
      </c>
      <c r="AC87" s="101">
        <f t="shared" si="4"/>
        <v>1</v>
      </c>
      <c r="AD87" s="101" t="str">
        <f t="shared" si="5"/>
        <v>janvier</v>
      </c>
      <c r="AE87" s="96">
        <f t="shared" si="6"/>
        <v>2.04</v>
      </c>
      <c r="AF87" s="149">
        <f t="shared" si="7"/>
        <v>0.11249999999999993</v>
      </c>
      <c r="AG87" t="s">
        <v>3886</v>
      </c>
      <c r="AH87" s="96"/>
      <c r="AM87" s="96"/>
      <c r="AN87" s="96"/>
      <c r="AO87" s="96"/>
      <c r="AP87" s="96"/>
      <c r="AR87" s="96"/>
      <c r="AS87" s="96"/>
      <c r="AV87" s="96"/>
      <c r="AW87" s="96"/>
      <c r="AZ87" s="96"/>
      <c r="BA87" s="96"/>
      <c r="BB87" s="96"/>
      <c r="BC87" s="96"/>
      <c r="BD87" s="96"/>
      <c r="BE87" s="96"/>
      <c r="BF87" s="96"/>
      <c r="BH87" s="96"/>
      <c r="BI87" s="96"/>
      <c r="BJ87" s="96"/>
      <c r="BK87" s="96"/>
      <c r="BL87" s="96"/>
      <c r="BM87" s="96"/>
      <c r="BN87" s="96"/>
      <c r="BQ87" s="96"/>
      <c r="BR87" s="96"/>
      <c r="BS87" s="96"/>
      <c r="BU87" s="96"/>
      <c r="BW87" s="96"/>
      <c r="BX87" s="96"/>
      <c r="BY87" s="96"/>
      <c r="BZ87" s="96"/>
      <c r="CA87" s="96"/>
      <c r="CB87" s="96"/>
      <c r="CC87" s="96"/>
      <c r="CD87" s="96"/>
      <c r="CG87" s="96"/>
      <c r="CJ87" s="96"/>
      <c r="CL87" s="96"/>
      <c r="CM87" s="96"/>
      <c r="CN87" s="96"/>
      <c r="CY87" s="96"/>
      <c r="DB87" s="96"/>
      <c r="DC87" s="96"/>
      <c r="DH87" s="96"/>
      <c r="DJ87" s="96"/>
      <c r="DK87" s="96"/>
      <c r="DM87" s="96"/>
      <c r="DP87" s="96"/>
      <c r="DQ87" s="96"/>
      <c r="DW87" s="96"/>
      <c r="EV87" s="96"/>
      <c r="EW87" s="96"/>
      <c r="FJ87" s="96"/>
      <c r="FK87" s="96"/>
      <c r="FL87" s="96"/>
      <c r="FT87" s="96"/>
      <c r="FU87" s="96"/>
      <c r="FV87" s="96"/>
      <c r="FW87" s="96"/>
      <c r="GE87" s="96"/>
      <c r="GF87" s="96"/>
      <c r="GG87" s="96"/>
      <c r="GH87" s="96"/>
    </row>
    <row r="88" spans="1:190" customFormat="1" ht="14.65" hidden="1" customHeight="1" x14ac:dyDescent="0.25">
      <c r="A88" s="151">
        <v>168577</v>
      </c>
      <c r="B88" s="152">
        <v>44566</v>
      </c>
      <c r="C88" s="150" t="s">
        <v>669</v>
      </c>
      <c r="D88" s="150" t="s">
        <v>1112</v>
      </c>
      <c r="E88" s="152">
        <v>44566</v>
      </c>
      <c r="F88" s="150" t="s">
        <v>849</v>
      </c>
      <c r="G88" s="150" t="s">
        <v>1113</v>
      </c>
      <c r="H88" s="150" t="s">
        <v>870</v>
      </c>
      <c r="I88" s="150" t="s">
        <v>3379</v>
      </c>
      <c r="J88" s="150" t="s">
        <v>3380</v>
      </c>
      <c r="K88" s="150" t="s">
        <v>870</v>
      </c>
      <c r="L88" s="150" t="s">
        <v>18</v>
      </c>
      <c r="M88" s="150" t="s">
        <v>18</v>
      </c>
      <c r="N88" s="150" t="s">
        <v>19</v>
      </c>
      <c r="O88" s="150" t="s">
        <v>314</v>
      </c>
      <c r="P88" s="150" t="s">
        <v>871</v>
      </c>
      <c r="Q88" s="150" t="s">
        <v>3377</v>
      </c>
      <c r="R88" s="150" t="s">
        <v>3377</v>
      </c>
      <c r="S88" s="151">
        <v>3520</v>
      </c>
      <c r="T88" s="151">
        <v>3380</v>
      </c>
      <c r="U88" s="151">
        <v>140</v>
      </c>
      <c r="V88" s="150" t="s">
        <v>78</v>
      </c>
      <c r="W88" s="151">
        <v>2</v>
      </c>
      <c r="X88" s="150" t="s">
        <v>69</v>
      </c>
      <c r="Y88" s="150" t="s">
        <v>70</v>
      </c>
      <c r="Z88" s="150" t="s">
        <v>71</v>
      </c>
      <c r="AA88" s="150" t="s">
        <v>72</v>
      </c>
      <c r="AB88" s="151">
        <v>0</v>
      </c>
      <c r="AC88" s="101">
        <f t="shared" si="4"/>
        <v>1</v>
      </c>
      <c r="AD88" s="101" t="str">
        <f t="shared" si="5"/>
        <v>janvier</v>
      </c>
      <c r="AE88" s="96">
        <f t="shared" si="6"/>
        <v>0.14000000000000001</v>
      </c>
      <c r="AF88" s="149">
        <f t="shared" si="7"/>
        <v>5.5555555555555358E-3</v>
      </c>
      <c r="AG88" t="s">
        <v>3886</v>
      </c>
      <c r="AH88" s="96"/>
      <c r="AM88" s="96"/>
      <c r="AN88" s="96"/>
      <c r="AO88" s="96"/>
      <c r="AP88" s="96"/>
      <c r="AR88" s="96"/>
      <c r="AS88" s="96"/>
      <c r="AV88" s="96"/>
      <c r="AW88" s="96"/>
      <c r="AZ88" s="96"/>
      <c r="BA88" s="96"/>
      <c r="BB88" s="96"/>
      <c r="BC88" s="96"/>
      <c r="BD88" s="96"/>
      <c r="BE88" s="96"/>
      <c r="BF88" s="96"/>
      <c r="BH88" s="96"/>
      <c r="BI88" s="96"/>
      <c r="BJ88" s="96"/>
      <c r="BK88" s="96"/>
      <c r="BL88" s="96"/>
      <c r="BM88" s="96"/>
      <c r="BN88" s="96"/>
      <c r="BQ88" s="96"/>
      <c r="BR88" s="96"/>
      <c r="BS88" s="96"/>
      <c r="BU88" s="96"/>
      <c r="BW88" s="96"/>
      <c r="BX88" s="96"/>
      <c r="BY88" s="96"/>
      <c r="BZ88" s="96"/>
      <c r="CA88" s="96"/>
      <c r="CB88" s="96"/>
      <c r="CC88" s="96"/>
      <c r="CD88" s="96"/>
      <c r="CE88" s="96"/>
      <c r="CG88" s="96"/>
      <c r="CJ88" s="96"/>
      <c r="CL88" s="96"/>
      <c r="CM88" s="96"/>
      <c r="CN88" s="96"/>
      <c r="DH88" s="96"/>
      <c r="DJ88" s="96"/>
      <c r="DK88" s="96"/>
      <c r="DM88" s="96"/>
      <c r="DP88" s="96"/>
      <c r="DQ88" s="96"/>
      <c r="DW88" s="96"/>
      <c r="EV88" s="96"/>
      <c r="EW88" s="96"/>
      <c r="FJ88" s="96"/>
      <c r="FK88" s="96"/>
      <c r="FL88" s="96"/>
      <c r="FT88" s="96"/>
      <c r="FU88" s="96"/>
      <c r="FV88" s="96"/>
      <c r="FW88" s="96"/>
      <c r="GE88" s="96"/>
      <c r="GF88" s="96"/>
      <c r="GG88" s="96"/>
      <c r="GH88" s="96"/>
    </row>
    <row r="89" spans="1:190" customFormat="1" ht="14.65" hidden="1" customHeight="1" x14ac:dyDescent="0.25">
      <c r="A89" s="151">
        <v>168579</v>
      </c>
      <c r="B89" s="152">
        <v>44566</v>
      </c>
      <c r="C89" s="150" t="s">
        <v>1114</v>
      </c>
      <c r="D89" s="150" t="s">
        <v>1115</v>
      </c>
      <c r="E89" s="152">
        <v>44566</v>
      </c>
      <c r="F89" s="150" t="s">
        <v>586</v>
      </c>
      <c r="G89" s="150" t="s">
        <v>1116</v>
      </c>
      <c r="H89" s="150" t="s">
        <v>318</v>
      </c>
      <c r="I89" s="150" t="s">
        <v>3379</v>
      </c>
      <c r="J89" s="150" t="s">
        <v>3380</v>
      </c>
      <c r="K89" s="150" t="s">
        <v>3405</v>
      </c>
      <c r="L89" s="150" t="s">
        <v>18</v>
      </c>
      <c r="M89" s="150" t="s">
        <v>18</v>
      </c>
      <c r="N89" s="150" t="s">
        <v>19</v>
      </c>
      <c r="O89" s="150" t="s">
        <v>314</v>
      </c>
      <c r="P89" s="150" t="s">
        <v>319</v>
      </c>
      <c r="Q89" s="150" t="s">
        <v>3377</v>
      </c>
      <c r="R89" s="150" t="s">
        <v>3377</v>
      </c>
      <c r="S89" s="151">
        <v>21920</v>
      </c>
      <c r="T89" s="151">
        <v>16980</v>
      </c>
      <c r="U89" s="151">
        <v>4940</v>
      </c>
      <c r="V89" s="150" t="s">
        <v>78</v>
      </c>
      <c r="W89" s="151">
        <v>2</v>
      </c>
      <c r="X89" s="150" t="s">
        <v>69</v>
      </c>
      <c r="Y89" s="150" t="s">
        <v>70</v>
      </c>
      <c r="Z89" s="150" t="s">
        <v>71</v>
      </c>
      <c r="AA89" s="150" t="s">
        <v>72</v>
      </c>
      <c r="AB89" s="151">
        <v>70062</v>
      </c>
      <c r="AC89" s="101">
        <f t="shared" si="4"/>
        <v>1</v>
      </c>
      <c r="AD89" s="101" t="str">
        <f t="shared" si="5"/>
        <v>janvier</v>
      </c>
      <c r="AE89" s="96">
        <f t="shared" si="6"/>
        <v>4.9400000000000004</v>
      </c>
      <c r="AF89" s="149">
        <f t="shared" si="7"/>
        <v>2.9166666666666674E-2</v>
      </c>
      <c r="AG89" t="s">
        <v>3886</v>
      </c>
      <c r="AH89" s="96"/>
      <c r="AM89" s="96"/>
      <c r="AN89" s="96"/>
      <c r="AO89" s="96"/>
      <c r="AP89" s="96"/>
      <c r="AR89" s="96"/>
      <c r="AS89" s="96"/>
      <c r="AV89" s="96"/>
      <c r="AW89" s="96"/>
      <c r="AZ89" s="96"/>
      <c r="BA89" s="96"/>
      <c r="BB89" s="96"/>
      <c r="BC89" s="96"/>
      <c r="BD89" s="96"/>
      <c r="BE89" s="96"/>
      <c r="BF89" s="96"/>
      <c r="BH89" s="96"/>
      <c r="BI89" s="96"/>
      <c r="BJ89" s="96"/>
      <c r="BK89" s="96"/>
      <c r="BL89" s="96"/>
      <c r="BM89" s="96"/>
      <c r="BN89" s="96"/>
      <c r="BQ89" s="96"/>
      <c r="BR89" s="96"/>
      <c r="BS89" s="96"/>
      <c r="BU89" s="96"/>
      <c r="BW89" s="96"/>
      <c r="BX89" s="96"/>
      <c r="BY89" s="96"/>
      <c r="BZ89" s="96"/>
      <c r="CA89" s="96"/>
      <c r="CB89" s="96"/>
      <c r="CC89" s="96"/>
      <c r="CD89" s="96"/>
      <c r="CG89" s="96"/>
      <c r="CJ89" s="96"/>
      <c r="CL89" s="96"/>
      <c r="CM89" s="96"/>
      <c r="CN89" s="96"/>
      <c r="CY89" s="96"/>
      <c r="CZ89" s="96"/>
      <c r="DA89" s="96"/>
      <c r="DB89" s="96"/>
      <c r="DC89" s="96"/>
      <c r="DH89" s="96"/>
      <c r="DJ89" s="96"/>
      <c r="DK89" s="96"/>
      <c r="DL89" s="96"/>
      <c r="DM89" s="96"/>
      <c r="DP89" s="96"/>
      <c r="DQ89" s="96"/>
      <c r="DW89" s="96"/>
      <c r="EV89" s="96"/>
      <c r="EW89" s="96"/>
      <c r="FJ89" s="96"/>
      <c r="FK89" s="96"/>
      <c r="FL89" s="96"/>
      <c r="FT89" s="96"/>
      <c r="FU89" s="96"/>
      <c r="FV89" s="96"/>
      <c r="FW89" s="96"/>
      <c r="GE89" s="96"/>
      <c r="GF89" s="96"/>
      <c r="GG89" s="96"/>
      <c r="GH89" s="96"/>
    </row>
    <row r="90" spans="1:190" customFormat="1" ht="14.65" hidden="1" customHeight="1" x14ac:dyDescent="0.25">
      <c r="A90" s="151">
        <v>170580</v>
      </c>
      <c r="B90" s="152">
        <v>44566</v>
      </c>
      <c r="C90" s="150" t="s">
        <v>523</v>
      </c>
      <c r="D90" s="150" t="s">
        <v>18</v>
      </c>
      <c r="E90" s="152">
        <v>44566</v>
      </c>
      <c r="F90" s="150" t="s">
        <v>523</v>
      </c>
      <c r="G90" s="150" t="s">
        <v>18</v>
      </c>
      <c r="H90" s="150" t="s">
        <v>626</v>
      </c>
      <c r="I90" s="150" t="s">
        <v>3389</v>
      </c>
      <c r="J90" s="150" t="s">
        <v>3389</v>
      </c>
      <c r="K90" s="150" t="s">
        <v>626</v>
      </c>
      <c r="L90" s="150" t="s">
        <v>18</v>
      </c>
      <c r="M90" s="150" t="s">
        <v>3414</v>
      </c>
      <c r="N90" s="150" t="s">
        <v>919</v>
      </c>
      <c r="O90" s="150" t="s">
        <v>920</v>
      </c>
      <c r="P90" s="150" t="s">
        <v>627</v>
      </c>
      <c r="Q90" s="150" t="s">
        <v>3377</v>
      </c>
      <c r="R90" s="150" t="s">
        <v>3418</v>
      </c>
      <c r="S90" s="151">
        <v>27460</v>
      </c>
      <c r="T90" s="151">
        <v>22180</v>
      </c>
      <c r="U90" s="151">
        <v>5280</v>
      </c>
      <c r="V90" s="150" t="s">
        <v>68</v>
      </c>
      <c r="W90" s="151">
        <v>2</v>
      </c>
      <c r="X90" s="150" t="s">
        <v>69</v>
      </c>
      <c r="Y90" s="150" t="s">
        <v>70</v>
      </c>
      <c r="Z90" s="150" t="s">
        <v>71</v>
      </c>
      <c r="AA90" s="150" t="s">
        <v>72</v>
      </c>
      <c r="AB90" s="151">
        <v>0</v>
      </c>
      <c r="AC90" s="101">
        <f t="shared" si="4"/>
        <v>1</v>
      </c>
      <c r="AD90" s="101" t="str">
        <f t="shared" si="5"/>
        <v>janvier</v>
      </c>
      <c r="AE90" s="96">
        <f t="shared" si="6"/>
        <v>5.28</v>
      </c>
      <c r="AF90" s="149">
        <f t="shared" si="7"/>
        <v>0</v>
      </c>
      <c r="AG90" t="s">
        <v>3562</v>
      </c>
      <c r="AH90" s="96"/>
      <c r="AM90" s="96"/>
      <c r="AN90" s="96"/>
      <c r="AO90" s="96"/>
      <c r="AP90" s="96"/>
      <c r="AR90" s="96"/>
      <c r="AS90" s="96"/>
      <c r="AV90" s="96"/>
      <c r="AW90" s="96"/>
      <c r="AZ90" s="96"/>
      <c r="BA90" s="96"/>
      <c r="BB90" s="96"/>
      <c r="BC90" s="96"/>
      <c r="BD90" s="96"/>
      <c r="BH90" s="96"/>
      <c r="BI90" s="96"/>
      <c r="BJ90" s="96"/>
      <c r="BK90" s="96"/>
      <c r="BL90" s="96"/>
      <c r="BM90" s="96"/>
      <c r="BN90" s="96"/>
      <c r="BQ90" s="96"/>
      <c r="BR90" s="96"/>
      <c r="BS90" s="96"/>
      <c r="BU90" s="96"/>
      <c r="BW90" s="96"/>
      <c r="BX90" s="96"/>
      <c r="BY90" s="96"/>
      <c r="BZ90" s="96"/>
      <c r="CA90" s="96"/>
      <c r="CB90" s="96"/>
      <c r="CC90" s="96"/>
      <c r="CD90" s="96"/>
      <c r="CE90" s="96"/>
      <c r="CG90" s="96"/>
      <c r="CJ90" s="96"/>
      <c r="CL90" s="96"/>
      <c r="CM90" s="96"/>
      <c r="CN90" s="96"/>
      <c r="CY90" s="96"/>
      <c r="CZ90" s="96"/>
      <c r="DA90" s="96"/>
      <c r="DB90" s="96"/>
      <c r="DC90" s="96"/>
      <c r="DH90" s="96"/>
      <c r="DJ90" s="96"/>
      <c r="DK90" s="96"/>
      <c r="DL90" s="96"/>
      <c r="DM90" s="96"/>
      <c r="DP90" s="96"/>
      <c r="DQ90" s="96"/>
      <c r="DW90" s="96"/>
      <c r="EV90" s="96"/>
      <c r="EW90" s="96"/>
      <c r="FJ90" s="96"/>
      <c r="FK90" s="96"/>
      <c r="FL90" s="96"/>
      <c r="FT90" s="96"/>
      <c r="FU90" s="96"/>
      <c r="FV90" s="96"/>
      <c r="FW90" s="96"/>
      <c r="GE90" s="96"/>
      <c r="GF90" s="96"/>
      <c r="GG90" s="96"/>
      <c r="GH90" s="96"/>
    </row>
    <row r="91" spans="1:190" customFormat="1" ht="14.65" hidden="1" customHeight="1" x14ac:dyDescent="0.25">
      <c r="A91" s="151">
        <v>168583</v>
      </c>
      <c r="B91" s="152">
        <v>44566</v>
      </c>
      <c r="C91" s="150" t="s">
        <v>576</v>
      </c>
      <c r="D91" s="150" t="s">
        <v>1117</v>
      </c>
      <c r="E91" s="152">
        <v>44566</v>
      </c>
      <c r="F91" s="150" t="s">
        <v>867</v>
      </c>
      <c r="G91" s="150" t="s">
        <v>1118</v>
      </c>
      <c r="H91" s="150" t="s">
        <v>480</v>
      </c>
      <c r="I91" s="150" t="s">
        <v>3379</v>
      </c>
      <c r="J91" s="150" t="s">
        <v>3380</v>
      </c>
      <c r="K91" s="150" t="s">
        <v>923</v>
      </c>
      <c r="L91" s="150" t="s">
        <v>18</v>
      </c>
      <c r="M91" s="150" t="s">
        <v>18</v>
      </c>
      <c r="N91" s="150" t="s">
        <v>19</v>
      </c>
      <c r="O91" s="150" t="s">
        <v>314</v>
      </c>
      <c r="P91" s="150" t="s">
        <v>481</v>
      </c>
      <c r="Q91" s="150" t="s">
        <v>3377</v>
      </c>
      <c r="R91" s="150" t="s">
        <v>3377</v>
      </c>
      <c r="S91" s="151">
        <v>20680</v>
      </c>
      <c r="T91" s="151">
        <v>18680</v>
      </c>
      <c r="U91" s="151">
        <v>2000</v>
      </c>
      <c r="V91" s="150" t="s">
        <v>78</v>
      </c>
      <c r="W91" s="151">
        <v>2</v>
      </c>
      <c r="X91" s="150" t="s">
        <v>69</v>
      </c>
      <c r="Y91" s="150" t="s">
        <v>70</v>
      </c>
      <c r="Z91" s="150" t="s">
        <v>71</v>
      </c>
      <c r="AA91" s="150" t="s">
        <v>72</v>
      </c>
      <c r="AB91" s="151">
        <v>83638</v>
      </c>
      <c r="AC91" s="101">
        <f t="shared" si="4"/>
        <v>1</v>
      </c>
      <c r="AD91" s="101" t="str">
        <f t="shared" si="5"/>
        <v>janvier</v>
      </c>
      <c r="AE91" s="96">
        <f t="shared" si="6"/>
        <v>2</v>
      </c>
      <c r="AF91" s="149">
        <f t="shared" si="7"/>
        <v>6.3888888888888884E-2</v>
      </c>
      <c r="AG91" t="s">
        <v>3886</v>
      </c>
      <c r="AH91" s="96"/>
      <c r="AM91" s="96"/>
      <c r="AN91" s="96"/>
      <c r="AO91" s="96"/>
      <c r="AP91" s="96"/>
      <c r="AR91" s="96"/>
      <c r="AS91" s="96"/>
      <c r="AV91" s="96"/>
      <c r="AW91" s="96"/>
      <c r="AZ91" s="96"/>
      <c r="BA91" s="96"/>
      <c r="BB91" s="96"/>
      <c r="BC91" s="96"/>
      <c r="BD91" s="96"/>
      <c r="BE91" s="96"/>
      <c r="BH91" s="96"/>
      <c r="BI91" s="96"/>
      <c r="BJ91" s="96"/>
      <c r="BK91" s="96"/>
      <c r="BL91" s="96"/>
      <c r="BM91" s="96"/>
      <c r="BN91" s="96"/>
      <c r="BQ91" s="96"/>
      <c r="BR91" s="96"/>
      <c r="BS91" s="96"/>
      <c r="BU91" s="96"/>
      <c r="BW91" s="96"/>
      <c r="BX91" s="96"/>
      <c r="BY91" s="96"/>
      <c r="BZ91" s="96"/>
      <c r="CA91" s="96"/>
      <c r="CB91" s="96"/>
      <c r="CC91" s="96"/>
      <c r="CG91" s="96"/>
      <c r="CJ91" s="96"/>
      <c r="CL91" s="96"/>
      <c r="CM91" s="96"/>
      <c r="CN91" s="96"/>
      <c r="CY91" s="96"/>
      <c r="DB91" s="96"/>
      <c r="DC91" s="96"/>
      <c r="DH91" s="96"/>
      <c r="DJ91" s="96"/>
      <c r="DK91" s="96"/>
      <c r="DM91" s="96"/>
      <c r="DP91" s="96"/>
      <c r="DQ91" s="96"/>
      <c r="DW91" s="96"/>
      <c r="EV91" s="96"/>
      <c r="EW91" s="96"/>
      <c r="FJ91" s="96"/>
      <c r="FK91" s="96"/>
      <c r="FL91" s="96"/>
      <c r="FT91" s="96"/>
      <c r="FU91" s="96"/>
      <c r="FV91" s="96"/>
      <c r="FW91" s="96"/>
      <c r="GE91" s="96"/>
      <c r="GF91" s="96"/>
      <c r="GG91" s="96"/>
      <c r="GH91" s="96"/>
    </row>
    <row r="92" spans="1:190" customFormat="1" ht="14.65" hidden="1" customHeight="1" x14ac:dyDescent="0.25">
      <c r="A92" s="151">
        <v>168584</v>
      </c>
      <c r="B92" s="152">
        <v>44566</v>
      </c>
      <c r="C92" s="150" t="s">
        <v>848</v>
      </c>
      <c r="D92" s="150" t="s">
        <v>1119</v>
      </c>
      <c r="E92" s="152">
        <v>44566</v>
      </c>
      <c r="F92" s="150" t="s">
        <v>701</v>
      </c>
      <c r="G92" s="150" t="s">
        <v>1120</v>
      </c>
      <c r="H92" s="150" t="s">
        <v>173</v>
      </c>
      <c r="I92" s="150" t="s">
        <v>3379</v>
      </c>
      <c r="J92" s="150" t="s">
        <v>3421</v>
      </c>
      <c r="K92" s="150" t="s">
        <v>173</v>
      </c>
      <c r="L92" s="150" t="s">
        <v>18</v>
      </c>
      <c r="M92" s="150" t="s">
        <v>18</v>
      </c>
      <c r="N92" s="150" t="s">
        <v>19</v>
      </c>
      <c r="O92" s="150" t="s">
        <v>161</v>
      </c>
      <c r="P92" s="150" t="s">
        <v>174</v>
      </c>
      <c r="Q92" s="150" t="s">
        <v>3377</v>
      </c>
      <c r="R92" s="150" t="s">
        <v>3377</v>
      </c>
      <c r="S92" s="151">
        <v>14720</v>
      </c>
      <c r="T92" s="151">
        <v>11640</v>
      </c>
      <c r="U92" s="151">
        <v>3080</v>
      </c>
      <c r="V92" s="150" t="s">
        <v>78</v>
      </c>
      <c r="W92" s="151">
        <v>2</v>
      </c>
      <c r="X92" s="150" t="s">
        <v>69</v>
      </c>
      <c r="Y92" s="150" t="s">
        <v>70</v>
      </c>
      <c r="Z92" s="150" t="s">
        <v>71</v>
      </c>
      <c r="AA92" s="150" t="s">
        <v>72</v>
      </c>
      <c r="AB92" s="151">
        <v>83220</v>
      </c>
      <c r="AC92" s="101">
        <f t="shared" si="4"/>
        <v>1</v>
      </c>
      <c r="AD92" s="101" t="str">
        <f t="shared" si="5"/>
        <v>janvier</v>
      </c>
      <c r="AE92" s="96">
        <f t="shared" si="6"/>
        <v>3.08</v>
      </c>
      <c r="AF92" s="149">
        <f t="shared" si="7"/>
        <v>2.2222222222222254E-2</v>
      </c>
      <c r="AG92" t="s">
        <v>3886</v>
      </c>
      <c r="AH92" s="96"/>
      <c r="AM92" s="96"/>
      <c r="AN92" s="96"/>
      <c r="AO92" s="96"/>
      <c r="AP92" s="96"/>
      <c r="AR92" s="96"/>
      <c r="AS92" s="96"/>
      <c r="AV92" s="96"/>
      <c r="AW92" s="96"/>
      <c r="AZ92" s="96"/>
      <c r="BA92" s="96"/>
      <c r="BB92" s="96"/>
      <c r="BC92" s="96"/>
      <c r="BD92" s="96"/>
      <c r="BH92" s="96"/>
      <c r="BI92" s="96"/>
      <c r="BJ92" s="96"/>
      <c r="BK92" s="96"/>
      <c r="BL92" s="96"/>
      <c r="BM92" s="96"/>
      <c r="BN92" s="96"/>
      <c r="BQ92" s="96"/>
      <c r="BR92" s="96"/>
      <c r="BS92" s="96"/>
      <c r="BU92" s="96"/>
      <c r="BW92" s="96"/>
      <c r="BX92" s="96"/>
      <c r="BY92" s="96"/>
      <c r="BZ92" s="96"/>
      <c r="CA92" s="96"/>
      <c r="CB92" s="96"/>
      <c r="CC92" s="96"/>
      <c r="CD92" s="96"/>
      <c r="CE92" s="96"/>
      <c r="CG92" s="96"/>
      <c r="CJ92" s="96"/>
      <c r="CL92" s="96"/>
      <c r="CM92" s="96"/>
      <c r="CN92" s="96"/>
      <c r="CY92" s="96"/>
      <c r="CZ92" s="96"/>
      <c r="DA92" s="96"/>
      <c r="DB92" s="96"/>
      <c r="DC92" s="96"/>
      <c r="DH92" s="96"/>
      <c r="DJ92" s="96"/>
      <c r="DK92" s="96"/>
      <c r="DL92" s="96"/>
      <c r="DM92" s="96"/>
      <c r="DP92" s="96"/>
      <c r="DQ92" s="96"/>
      <c r="DW92" s="96"/>
      <c r="EV92" s="96"/>
      <c r="EW92" s="96"/>
      <c r="FJ92" s="96"/>
      <c r="FK92" s="96"/>
      <c r="FL92" s="96"/>
      <c r="FT92" s="96"/>
      <c r="FU92" s="96"/>
      <c r="FV92" s="96"/>
      <c r="FW92" s="96"/>
      <c r="GE92" s="96"/>
      <c r="GF92" s="96"/>
      <c r="GG92" s="96"/>
      <c r="GH92" s="96"/>
    </row>
    <row r="93" spans="1:190" customFormat="1" ht="14.65" hidden="1" customHeight="1" x14ac:dyDescent="0.25">
      <c r="A93" s="151">
        <v>168586</v>
      </c>
      <c r="B93" s="152">
        <v>44566</v>
      </c>
      <c r="C93" s="150" t="s">
        <v>824</v>
      </c>
      <c r="D93" s="150" t="s">
        <v>1121</v>
      </c>
      <c r="E93" s="152">
        <v>44566</v>
      </c>
      <c r="F93" s="150" t="s">
        <v>493</v>
      </c>
      <c r="G93" s="150" t="s">
        <v>1122</v>
      </c>
      <c r="H93" s="150" t="s">
        <v>348</v>
      </c>
      <c r="I93" s="150" t="s">
        <v>3379</v>
      </c>
      <c r="J93" s="150" t="s">
        <v>3382</v>
      </c>
      <c r="K93" s="150" t="s">
        <v>3391</v>
      </c>
      <c r="L93" s="150" t="s">
        <v>18</v>
      </c>
      <c r="M93" s="150" t="s">
        <v>18</v>
      </c>
      <c r="N93" s="150" t="s">
        <v>19</v>
      </c>
      <c r="O93" s="150" t="s">
        <v>335</v>
      </c>
      <c r="P93" s="150" t="s">
        <v>349</v>
      </c>
      <c r="Q93" s="150" t="s">
        <v>3377</v>
      </c>
      <c r="R93" s="150" t="s">
        <v>3377</v>
      </c>
      <c r="S93" s="151">
        <v>15540</v>
      </c>
      <c r="T93" s="151">
        <v>12860</v>
      </c>
      <c r="U93" s="151">
        <v>2680</v>
      </c>
      <c r="V93" s="150" t="s">
        <v>78</v>
      </c>
      <c r="W93" s="151">
        <v>2</v>
      </c>
      <c r="X93" s="150" t="s">
        <v>69</v>
      </c>
      <c r="Y93" s="150" t="s">
        <v>70</v>
      </c>
      <c r="Z93" s="150" t="s">
        <v>71</v>
      </c>
      <c r="AA93" s="150" t="s">
        <v>72</v>
      </c>
      <c r="AB93" s="151">
        <v>64487</v>
      </c>
      <c r="AC93" s="101">
        <f t="shared" si="4"/>
        <v>1</v>
      </c>
      <c r="AD93" s="101" t="str">
        <f t="shared" si="5"/>
        <v>janvier</v>
      </c>
      <c r="AE93" s="96">
        <f t="shared" si="6"/>
        <v>2.68</v>
      </c>
      <c r="AF93" s="149">
        <f t="shared" si="7"/>
        <v>1.041666666666663E-2</v>
      </c>
      <c r="AG93" t="s">
        <v>3886</v>
      </c>
      <c r="AH93" s="96"/>
      <c r="AM93" s="96"/>
      <c r="AN93" s="96"/>
      <c r="AO93" s="96"/>
      <c r="AP93" s="96"/>
      <c r="AR93" s="96"/>
      <c r="AS93" s="96"/>
      <c r="AV93" s="96"/>
      <c r="AW93" s="96"/>
      <c r="AZ93" s="96"/>
      <c r="BA93" s="96"/>
      <c r="BB93" s="96"/>
      <c r="BC93" s="96"/>
      <c r="BD93" s="96"/>
      <c r="BE93" s="96"/>
      <c r="BF93" s="96"/>
      <c r="BH93" s="96"/>
      <c r="BI93" s="96"/>
      <c r="BJ93" s="96"/>
      <c r="BK93" s="96"/>
      <c r="BL93" s="96"/>
      <c r="BM93" s="96"/>
      <c r="BN93" s="96"/>
      <c r="BQ93" s="96"/>
      <c r="BR93" s="96"/>
      <c r="BS93" s="96"/>
      <c r="BU93" s="96"/>
      <c r="BW93" s="96"/>
      <c r="BX93" s="96"/>
      <c r="BY93" s="96"/>
      <c r="BZ93" s="96"/>
      <c r="CA93" s="96"/>
      <c r="CB93" s="96"/>
      <c r="CC93" s="96"/>
      <c r="CD93" s="96"/>
      <c r="CG93" s="96"/>
      <c r="CJ93" s="96"/>
      <c r="CL93" s="96"/>
      <c r="CM93" s="96"/>
      <c r="CN93" s="96"/>
      <c r="CY93" s="96"/>
      <c r="CZ93" s="96"/>
      <c r="DA93" s="96"/>
      <c r="DB93" s="96"/>
      <c r="DC93" s="96"/>
      <c r="DH93" s="96"/>
      <c r="DJ93" s="96"/>
      <c r="DK93" s="96"/>
      <c r="DL93" s="96"/>
      <c r="DM93" s="96"/>
      <c r="DP93" s="96"/>
      <c r="DQ93" s="96"/>
      <c r="DW93" s="96"/>
      <c r="EV93" s="96"/>
      <c r="EW93" s="96"/>
      <c r="FJ93" s="96"/>
      <c r="FK93" s="96"/>
      <c r="FL93" s="96"/>
      <c r="FT93" s="96"/>
      <c r="FU93" s="96"/>
      <c r="FV93" s="96"/>
      <c r="FW93" s="96"/>
      <c r="GE93" s="96"/>
      <c r="GF93" s="96"/>
      <c r="GG93" s="96"/>
      <c r="GH93" s="96"/>
    </row>
    <row r="94" spans="1:190" customFormat="1" ht="14.65" hidden="1" customHeight="1" x14ac:dyDescent="0.25">
      <c r="A94" s="151">
        <v>168588</v>
      </c>
      <c r="B94" s="152">
        <v>44566</v>
      </c>
      <c r="C94" s="150" t="s">
        <v>747</v>
      </c>
      <c r="D94" s="150" t="s">
        <v>1123</v>
      </c>
      <c r="E94" s="152">
        <v>44566</v>
      </c>
      <c r="F94" s="150" t="s">
        <v>625</v>
      </c>
      <c r="G94" s="150" t="s">
        <v>1124</v>
      </c>
      <c r="H94" s="150" t="s">
        <v>188</v>
      </c>
      <c r="I94" s="150" t="s">
        <v>3379</v>
      </c>
      <c r="J94" s="150" t="s">
        <v>3421</v>
      </c>
      <c r="K94" s="150" t="s">
        <v>188</v>
      </c>
      <c r="L94" s="150" t="s">
        <v>18</v>
      </c>
      <c r="M94" s="150" t="s">
        <v>18</v>
      </c>
      <c r="N94" s="150" t="s">
        <v>19</v>
      </c>
      <c r="O94" s="150" t="s">
        <v>161</v>
      </c>
      <c r="P94" s="150" t="s">
        <v>189</v>
      </c>
      <c r="Q94" s="150" t="s">
        <v>3377</v>
      </c>
      <c r="R94" s="150" t="s">
        <v>3377</v>
      </c>
      <c r="S94" s="151">
        <v>14960</v>
      </c>
      <c r="T94" s="151">
        <v>11800</v>
      </c>
      <c r="U94" s="151">
        <v>3160</v>
      </c>
      <c r="V94" s="150" t="s">
        <v>78</v>
      </c>
      <c r="W94" s="151">
        <v>2</v>
      </c>
      <c r="X94" s="150" t="s">
        <v>69</v>
      </c>
      <c r="Y94" s="150" t="s">
        <v>70</v>
      </c>
      <c r="Z94" s="150" t="s">
        <v>71</v>
      </c>
      <c r="AA94" s="150" t="s">
        <v>72</v>
      </c>
      <c r="AB94" s="151">
        <v>60049</v>
      </c>
      <c r="AC94" s="101">
        <f t="shared" si="4"/>
        <v>1</v>
      </c>
      <c r="AD94" s="101" t="str">
        <f t="shared" si="5"/>
        <v>janvier</v>
      </c>
      <c r="AE94" s="96">
        <f t="shared" si="6"/>
        <v>3.16</v>
      </c>
      <c r="AF94" s="149">
        <f t="shared" si="7"/>
        <v>1.1111111111111072E-2</v>
      </c>
      <c r="AG94" t="s">
        <v>3886</v>
      </c>
      <c r="AH94" s="96"/>
      <c r="AM94" s="96"/>
      <c r="AN94" s="96"/>
      <c r="AO94" s="96"/>
      <c r="AP94" s="96"/>
      <c r="AR94" s="96"/>
      <c r="AS94" s="96"/>
      <c r="AV94" s="96"/>
      <c r="AW94" s="96"/>
      <c r="AZ94" s="96"/>
      <c r="BA94" s="96"/>
      <c r="BB94" s="96"/>
      <c r="BC94" s="96"/>
      <c r="BD94" s="96"/>
      <c r="BE94" s="96"/>
      <c r="BF94" s="96"/>
      <c r="BH94" s="96"/>
      <c r="BI94" s="96"/>
      <c r="BJ94" s="96"/>
      <c r="BK94" s="96"/>
      <c r="BL94" s="96"/>
      <c r="BM94" s="96"/>
      <c r="BN94" s="96"/>
      <c r="BQ94" s="96"/>
      <c r="BR94" s="96"/>
      <c r="BS94" s="96"/>
      <c r="BU94" s="96"/>
      <c r="BW94" s="96"/>
      <c r="BX94" s="96"/>
      <c r="BY94" s="96"/>
      <c r="BZ94" s="96"/>
      <c r="CA94" s="96"/>
      <c r="CB94" s="96"/>
      <c r="CC94" s="96"/>
      <c r="CD94" s="96"/>
      <c r="CG94" s="96"/>
      <c r="CJ94" s="96"/>
      <c r="CL94" s="96"/>
      <c r="CM94" s="96"/>
      <c r="CN94" s="96"/>
      <c r="CY94" s="96"/>
      <c r="CZ94" s="96"/>
      <c r="DA94" s="96"/>
      <c r="DB94" s="96"/>
      <c r="DC94" s="96"/>
      <c r="DH94" s="96"/>
      <c r="DJ94" s="96"/>
      <c r="DK94" s="96"/>
      <c r="DL94" s="96"/>
      <c r="DM94" s="96"/>
      <c r="DP94" s="96"/>
      <c r="DQ94" s="96"/>
      <c r="DW94" s="96"/>
      <c r="EV94" s="96"/>
      <c r="EW94" s="96"/>
      <c r="FJ94" s="96"/>
      <c r="FK94" s="96"/>
      <c r="FL94" s="96"/>
      <c r="FT94" s="96"/>
      <c r="FU94" s="96"/>
      <c r="FV94" s="96"/>
      <c r="FW94" s="96"/>
      <c r="GE94" s="96"/>
      <c r="GF94" s="96"/>
      <c r="GG94" s="96"/>
      <c r="GH94" s="96"/>
    </row>
    <row r="95" spans="1:190" customFormat="1" ht="14.65" hidden="1" customHeight="1" x14ac:dyDescent="0.25">
      <c r="A95" s="151">
        <v>168589</v>
      </c>
      <c r="B95" s="152">
        <v>44566</v>
      </c>
      <c r="C95" s="150" t="s">
        <v>402</v>
      </c>
      <c r="D95" s="150" t="s">
        <v>1125</v>
      </c>
      <c r="E95" s="152">
        <v>44566</v>
      </c>
      <c r="F95" s="150" t="s">
        <v>574</v>
      </c>
      <c r="G95" s="150" t="s">
        <v>1126</v>
      </c>
      <c r="H95" s="150" t="s">
        <v>474</v>
      </c>
      <c r="I95" s="150" t="s">
        <v>3379</v>
      </c>
      <c r="J95" s="150" t="s">
        <v>3380</v>
      </c>
      <c r="K95" s="150" t="s">
        <v>3392</v>
      </c>
      <c r="L95" s="150" t="s">
        <v>18</v>
      </c>
      <c r="M95" s="150" t="s">
        <v>18</v>
      </c>
      <c r="N95" s="150" t="s">
        <v>19</v>
      </c>
      <c r="O95" s="150" t="s">
        <v>314</v>
      </c>
      <c r="P95" s="150" t="s">
        <v>475</v>
      </c>
      <c r="Q95" s="150" t="s">
        <v>3377</v>
      </c>
      <c r="R95" s="150" t="s">
        <v>3377</v>
      </c>
      <c r="S95" s="151">
        <v>22120</v>
      </c>
      <c r="T95" s="151">
        <v>18760</v>
      </c>
      <c r="U95" s="151">
        <v>3360</v>
      </c>
      <c r="V95" s="150" t="s">
        <v>78</v>
      </c>
      <c r="W95" s="151">
        <v>2</v>
      </c>
      <c r="X95" s="150" t="s">
        <v>69</v>
      </c>
      <c r="Y95" s="150" t="s">
        <v>70</v>
      </c>
      <c r="Z95" s="150" t="s">
        <v>71</v>
      </c>
      <c r="AA95" s="150" t="s">
        <v>72</v>
      </c>
      <c r="AB95" s="151">
        <v>79268</v>
      </c>
      <c r="AC95" s="101">
        <f t="shared" si="4"/>
        <v>1</v>
      </c>
      <c r="AD95" s="101" t="str">
        <f t="shared" si="5"/>
        <v>janvier</v>
      </c>
      <c r="AE95" s="96">
        <f t="shared" si="6"/>
        <v>3.36</v>
      </c>
      <c r="AF95" s="149">
        <f t="shared" si="7"/>
        <v>1.8750000000000044E-2</v>
      </c>
      <c r="AG95" t="s">
        <v>3886</v>
      </c>
      <c r="AH95" s="96"/>
      <c r="AM95" s="96"/>
      <c r="AN95" s="96"/>
      <c r="AO95" s="96"/>
      <c r="AP95" s="96"/>
      <c r="AR95" s="96"/>
      <c r="AS95" s="96"/>
      <c r="AV95" s="96"/>
      <c r="AW95" s="96"/>
      <c r="AZ95" s="96"/>
      <c r="BA95" s="96"/>
      <c r="BB95" s="96"/>
      <c r="BC95" s="96"/>
      <c r="BD95" s="96"/>
      <c r="BE95" s="96"/>
      <c r="BF95" s="96"/>
      <c r="BH95" s="96"/>
      <c r="BI95" s="96"/>
      <c r="BJ95" s="96"/>
      <c r="BK95" s="96"/>
      <c r="BL95" s="96"/>
      <c r="BM95" s="96"/>
      <c r="BN95" s="96"/>
      <c r="BQ95" s="96"/>
      <c r="BR95" s="96"/>
      <c r="BS95" s="96"/>
      <c r="BU95" s="96"/>
      <c r="BW95" s="96"/>
      <c r="BX95" s="96"/>
      <c r="BY95" s="96"/>
      <c r="BZ95" s="96"/>
      <c r="CA95" s="96"/>
      <c r="CB95" s="96"/>
      <c r="CC95" s="96"/>
      <c r="CD95" s="96"/>
      <c r="CG95" s="96"/>
      <c r="CJ95" s="96"/>
      <c r="CL95" s="96"/>
      <c r="CM95" s="96"/>
      <c r="CN95" s="96"/>
      <c r="CY95" s="96"/>
      <c r="CZ95" s="96"/>
      <c r="DA95" s="96"/>
      <c r="DB95" s="96"/>
      <c r="DC95" s="96"/>
      <c r="DH95" s="96"/>
      <c r="DJ95" s="96"/>
      <c r="DK95" s="96"/>
      <c r="DL95" s="96"/>
      <c r="DM95" s="96"/>
      <c r="DP95" s="96"/>
      <c r="DQ95" s="96"/>
      <c r="DW95" s="96"/>
      <c r="EV95" s="96"/>
      <c r="EW95" s="96"/>
      <c r="FJ95" s="96"/>
      <c r="FK95" s="96"/>
      <c r="FL95" s="96"/>
      <c r="FT95" s="96"/>
      <c r="FU95" s="96"/>
      <c r="FV95" s="96"/>
      <c r="FW95" s="96"/>
      <c r="GE95" s="96"/>
      <c r="GF95" s="96"/>
      <c r="GG95" s="96"/>
      <c r="GH95" s="96"/>
    </row>
    <row r="96" spans="1:190" customFormat="1" ht="14.65" hidden="1" customHeight="1" x14ac:dyDescent="0.25">
      <c r="A96" s="151">
        <v>168590</v>
      </c>
      <c r="B96" s="152">
        <v>44566</v>
      </c>
      <c r="C96" s="150" t="s">
        <v>899</v>
      </c>
      <c r="D96" s="150" t="s">
        <v>1127</v>
      </c>
      <c r="E96" s="152">
        <v>44566</v>
      </c>
      <c r="F96" s="150" t="s">
        <v>747</v>
      </c>
      <c r="G96" s="150" t="s">
        <v>1128</v>
      </c>
      <c r="H96" s="150" t="s">
        <v>405</v>
      </c>
      <c r="I96" s="150" t="s">
        <v>3379</v>
      </c>
      <c r="J96" s="150" t="s">
        <v>3421</v>
      </c>
      <c r="K96" s="150" t="s">
        <v>405</v>
      </c>
      <c r="L96" s="150" t="s">
        <v>18</v>
      </c>
      <c r="M96" s="150" t="s">
        <v>18</v>
      </c>
      <c r="N96" s="150" t="s">
        <v>19</v>
      </c>
      <c r="O96" s="150" t="s">
        <v>161</v>
      </c>
      <c r="P96" s="150" t="s">
        <v>406</v>
      </c>
      <c r="Q96" s="150" t="s">
        <v>3377</v>
      </c>
      <c r="R96" s="150" t="s">
        <v>3377</v>
      </c>
      <c r="S96" s="151">
        <v>15120</v>
      </c>
      <c r="T96" s="151">
        <v>14600</v>
      </c>
      <c r="U96" s="151">
        <v>520</v>
      </c>
      <c r="V96" s="150" t="s">
        <v>78</v>
      </c>
      <c r="W96" s="151">
        <v>2</v>
      </c>
      <c r="X96" s="150" t="s">
        <v>69</v>
      </c>
      <c r="Y96" s="150" t="s">
        <v>70</v>
      </c>
      <c r="Z96" s="150" t="s">
        <v>71</v>
      </c>
      <c r="AA96" s="150" t="s">
        <v>72</v>
      </c>
      <c r="AB96" s="151">
        <v>60056</v>
      </c>
      <c r="AC96" s="101">
        <f t="shared" si="4"/>
        <v>1</v>
      </c>
      <c r="AD96" s="101" t="str">
        <f t="shared" si="5"/>
        <v>janvier</v>
      </c>
      <c r="AE96" s="96">
        <f t="shared" si="6"/>
        <v>0.52</v>
      </c>
      <c r="AF96" s="149">
        <f t="shared" si="7"/>
        <v>1.3194444444444509E-2</v>
      </c>
      <c r="AG96" t="s">
        <v>3886</v>
      </c>
      <c r="AH96" s="96"/>
      <c r="AM96" s="96"/>
      <c r="AN96" s="96"/>
      <c r="AO96" s="96"/>
      <c r="AP96" s="96"/>
      <c r="AR96" s="96"/>
      <c r="AS96" s="96"/>
      <c r="AV96" s="96"/>
      <c r="AW96" s="96"/>
      <c r="AZ96" s="96"/>
      <c r="BA96" s="96"/>
      <c r="BB96" s="96"/>
      <c r="BC96" s="96"/>
      <c r="BD96" s="96"/>
      <c r="BH96" s="96"/>
      <c r="BI96" s="96"/>
      <c r="BJ96" s="96"/>
      <c r="BK96" s="96"/>
      <c r="BL96" s="96"/>
      <c r="BM96" s="96"/>
      <c r="BN96" s="96"/>
      <c r="BQ96" s="96"/>
      <c r="BR96" s="96"/>
      <c r="BS96" s="96"/>
      <c r="BU96" s="96"/>
      <c r="BW96" s="96"/>
      <c r="BX96" s="96"/>
      <c r="BY96" s="96"/>
      <c r="BZ96" s="96"/>
      <c r="CA96" s="96"/>
      <c r="CB96" s="96"/>
      <c r="CC96" s="96"/>
      <c r="CD96" s="96"/>
      <c r="CE96" s="96"/>
      <c r="CG96" s="96"/>
      <c r="CJ96" s="96"/>
      <c r="CL96" s="96"/>
      <c r="CM96" s="96"/>
      <c r="CN96" s="96"/>
      <c r="CY96" s="96"/>
      <c r="CZ96" s="96"/>
      <c r="DA96" s="96"/>
      <c r="DB96" s="96"/>
      <c r="DC96" s="96"/>
      <c r="DH96" s="96"/>
      <c r="DJ96" s="96"/>
      <c r="DK96" s="96"/>
      <c r="DL96" s="96"/>
      <c r="DM96" s="96"/>
      <c r="DP96" s="96"/>
      <c r="DQ96" s="96"/>
      <c r="DW96" s="96"/>
      <c r="EV96" s="96"/>
      <c r="EW96" s="96"/>
      <c r="FJ96" s="96"/>
      <c r="FK96" s="96"/>
      <c r="FL96" s="96"/>
      <c r="FT96" s="96"/>
      <c r="FU96" s="96"/>
      <c r="FV96" s="96"/>
      <c r="FW96" s="96"/>
      <c r="GE96" s="96"/>
      <c r="GF96" s="96"/>
      <c r="GG96" s="96"/>
      <c r="GH96" s="96"/>
    </row>
    <row r="97" spans="1:190" customFormat="1" ht="14.65" hidden="1" customHeight="1" x14ac:dyDescent="0.25">
      <c r="A97" s="151">
        <v>168593</v>
      </c>
      <c r="B97" s="152">
        <v>44566</v>
      </c>
      <c r="C97" s="150" t="s">
        <v>702</v>
      </c>
      <c r="D97" s="150" t="s">
        <v>1129</v>
      </c>
      <c r="E97" s="152">
        <v>44566</v>
      </c>
      <c r="F97" s="150" t="s">
        <v>113</v>
      </c>
      <c r="G97" s="150" t="s">
        <v>1130</v>
      </c>
      <c r="H97" s="150" t="s">
        <v>267</v>
      </c>
      <c r="I97" s="150" t="s">
        <v>3379</v>
      </c>
      <c r="J97" s="150" t="s">
        <v>3421</v>
      </c>
      <c r="K97" s="150" t="s">
        <v>267</v>
      </c>
      <c r="L97" s="150" t="s">
        <v>18</v>
      </c>
      <c r="M97" s="150" t="s">
        <v>18</v>
      </c>
      <c r="N97" s="150" t="s">
        <v>19</v>
      </c>
      <c r="O97" s="150" t="s">
        <v>161</v>
      </c>
      <c r="P97" s="150" t="s">
        <v>268</v>
      </c>
      <c r="Q97" s="150" t="s">
        <v>3377</v>
      </c>
      <c r="R97" s="150" t="s">
        <v>3377</v>
      </c>
      <c r="S97" s="151">
        <v>20460</v>
      </c>
      <c r="T97" s="151">
        <v>15180</v>
      </c>
      <c r="U97" s="151">
        <v>5280</v>
      </c>
      <c r="V97" s="150" t="s">
        <v>78</v>
      </c>
      <c r="W97" s="151">
        <v>2</v>
      </c>
      <c r="X97" s="150" t="s">
        <v>69</v>
      </c>
      <c r="Y97" s="150" t="s">
        <v>70</v>
      </c>
      <c r="Z97" s="150" t="s">
        <v>71</v>
      </c>
      <c r="AA97" s="150" t="s">
        <v>72</v>
      </c>
      <c r="AB97" s="151">
        <v>60058</v>
      </c>
      <c r="AC97" s="101">
        <f t="shared" si="4"/>
        <v>1</v>
      </c>
      <c r="AD97" s="101" t="str">
        <f t="shared" si="5"/>
        <v>janvier</v>
      </c>
      <c r="AE97" s="96">
        <f t="shared" si="6"/>
        <v>5.28</v>
      </c>
      <c r="AF97" s="149">
        <f t="shared" si="7"/>
        <v>5.5555555555555358E-3</v>
      </c>
      <c r="AG97" t="s">
        <v>3886</v>
      </c>
      <c r="AH97" s="96"/>
      <c r="AM97" s="96"/>
      <c r="AN97" s="96"/>
      <c r="AO97" s="96"/>
      <c r="AP97" s="96"/>
      <c r="AR97" s="96"/>
      <c r="AS97" s="96"/>
      <c r="AV97" s="96"/>
      <c r="AW97" s="96"/>
      <c r="AZ97" s="96"/>
      <c r="BA97" s="96"/>
      <c r="BB97" s="96"/>
      <c r="BC97" s="96"/>
      <c r="BD97" s="96"/>
      <c r="BE97" s="96"/>
      <c r="BF97" s="96"/>
      <c r="BH97" s="96"/>
      <c r="BI97" s="96"/>
      <c r="BJ97" s="96"/>
      <c r="BK97" s="96"/>
      <c r="BL97" s="96"/>
      <c r="BM97" s="96"/>
      <c r="BN97" s="96"/>
      <c r="BQ97" s="96"/>
      <c r="BR97" s="96"/>
      <c r="BS97" s="96"/>
      <c r="BU97" s="96"/>
      <c r="BW97" s="96"/>
      <c r="BX97" s="96"/>
      <c r="BY97" s="96"/>
      <c r="BZ97" s="96"/>
      <c r="CA97" s="96"/>
      <c r="CB97" s="96"/>
      <c r="CC97" s="96"/>
      <c r="CD97" s="96"/>
      <c r="CE97" s="96"/>
      <c r="CG97" s="96"/>
      <c r="CJ97" s="96"/>
      <c r="CL97" s="96"/>
      <c r="CM97" s="96"/>
      <c r="CN97" s="96"/>
      <c r="DH97" s="96"/>
      <c r="DJ97" s="96"/>
      <c r="DK97" s="96"/>
      <c r="DM97" s="96"/>
      <c r="DP97" s="96"/>
      <c r="DQ97" s="96"/>
      <c r="DW97" s="96"/>
      <c r="EV97" s="96"/>
      <c r="EW97" s="96"/>
      <c r="FJ97" s="96"/>
      <c r="FK97" s="96"/>
      <c r="FL97" s="96"/>
      <c r="FT97" s="96"/>
      <c r="FU97" s="96"/>
      <c r="FV97" s="96"/>
      <c r="FW97" s="96"/>
      <c r="GE97" s="96"/>
      <c r="GF97" s="96"/>
      <c r="GG97" s="96"/>
      <c r="GH97" s="96"/>
    </row>
    <row r="98" spans="1:190" customFormat="1" ht="14.65" hidden="1" customHeight="1" x14ac:dyDescent="0.25">
      <c r="A98" s="151">
        <v>168597</v>
      </c>
      <c r="B98" s="152">
        <v>44566</v>
      </c>
      <c r="C98" s="150" t="s">
        <v>674</v>
      </c>
      <c r="D98" s="150" t="s">
        <v>1131</v>
      </c>
      <c r="E98" s="152">
        <v>44566</v>
      </c>
      <c r="F98" s="150" t="s">
        <v>83</v>
      </c>
      <c r="G98" s="150" t="s">
        <v>1132</v>
      </c>
      <c r="H98" s="150" t="s">
        <v>1133</v>
      </c>
      <c r="I98" s="150" t="s">
        <v>3379</v>
      </c>
      <c r="J98" s="150" t="s">
        <v>3393</v>
      </c>
      <c r="K98" s="150" t="s">
        <v>3425</v>
      </c>
      <c r="L98" s="150" t="s">
        <v>3394</v>
      </c>
      <c r="M98" s="150" t="s">
        <v>18</v>
      </c>
      <c r="N98" s="150" t="s">
        <v>19</v>
      </c>
      <c r="O98" s="150" t="s">
        <v>237</v>
      </c>
      <c r="P98" s="150" t="s">
        <v>1134</v>
      </c>
      <c r="Q98" s="150" t="s">
        <v>3395</v>
      </c>
      <c r="R98" s="150" t="s">
        <v>3377</v>
      </c>
      <c r="S98" s="151">
        <v>15940</v>
      </c>
      <c r="T98" s="151">
        <v>33860</v>
      </c>
      <c r="U98" s="151">
        <v>17920</v>
      </c>
      <c r="V98" s="150" t="s">
        <v>78</v>
      </c>
      <c r="W98" s="151">
        <v>2</v>
      </c>
      <c r="X98" s="150" t="s">
        <v>69</v>
      </c>
      <c r="Y98" s="150" t="s">
        <v>70</v>
      </c>
      <c r="Z98" s="150" t="s">
        <v>71</v>
      </c>
      <c r="AA98" s="150" t="s">
        <v>72</v>
      </c>
      <c r="AB98" s="151">
        <v>0</v>
      </c>
      <c r="AC98" s="101">
        <f t="shared" si="4"/>
        <v>1</v>
      </c>
      <c r="AD98" s="101" t="str">
        <f t="shared" si="5"/>
        <v>janvier</v>
      </c>
      <c r="AE98" s="96">
        <f t="shared" si="6"/>
        <v>17.920000000000002</v>
      </c>
      <c r="AF98" s="149">
        <f t="shared" si="7"/>
        <v>8.333333333333337E-2</v>
      </c>
      <c r="AG98" t="s">
        <v>3888</v>
      </c>
      <c r="AH98" s="96"/>
      <c r="AM98" s="96"/>
      <c r="AN98" s="96"/>
      <c r="AO98" s="96"/>
      <c r="AP98" s="96"/>
      <c r="AR98" s="96"/>
      <c r="AS98" s="96"/>
      <c r="AV98" s="96"/>
      <c r="AW98" s="96"/>
      <c r="AZ98" s="96"/>
      <c r="BA98" s="96"/>
      <c r="BB98" s="96"/>
      <c r="BC98" s="96"/>
      <c r="BD98" s="96"/>
      <c r="BH98" s="96"/>
      <c r="BI98" s="96"/>
      <c r="BJ98" s="96"/>
      <c r="BK98" s="96"/>
      <c r="BL98" s="96"/>
      <c r="BM98" s="96"/>
      <c r="BN98" s="96"/>
      <c r="BQ98" s="96"/>
      <c r="BR98" s="96"/>
      <c r="BS98" s="96"/>
      <c r="BU98" s="96"/>
      <c r="BW98" s="96"/>
      <c r="BX98" s="96"/>
      <c r="BY98" s="96"/>
      <c r="BZ98" s="96"/>
      <c r="CA98" s="96"/>
      <c r="CB98" s="96"/>
      <c r="CC98" s="96"/>
      <c r="CD98" s="96"/>
      <c r="CG98" s="96"/>
      <c r="CJ98" s="96"/>
      <c r="CL98" s="96"/>
      <c r="CM98" s="96"/>
      <c r="CN98" s="96"/>
      <c r="CY98" s="96"/>
      <c r="CZ98" s="96"/>
      <c r="DA98" s="96"/>
      <c r="DB98" s="96"/>
      <c r="DC98" s="96"/>
      <c r="DH98" s="96"/>
      <c r="DJ98" s="96"/>
      <c r="DK98" s="96"/>
      <c r="DL98" s="96"/>
      <c r="DM98" s="96"/>
      <c r="DP98" s="96"/>
      <c r="DQ98" s="96"/>
      <c r="DW98" s="96"/>
      <c r="EV98" s="96"/>
      <c r="EW98" s="96"/>
      <c r="FJ98" s="96"/>
      <c r="FK98" s="96"/>
      <c r="FL98" s="96"/>
      <c r="FT98" s="96"/>
      <c r="FU98" s="96"/>
      <c r="FV98" s="96"/>
      <c r="FW98" s="96"/>
      <c r="GE98" s="96"/>
      <c r="GF98" s="96"/>
      <c r="GG98" s="96"/>
      <c r="GH98" s="96"/>
    </row>
    <row r="99" spans="1:190" customFormat="1" ht="14.65" hidden="1" customHeight="1" x14ac:dyDescent="0.25">
      <c r="A99" s="151">
        <v>168598</v>
      </c>
      <c r="B99" s="152">
        <v>44566</v>
      </c>
      <c r="C99" s="150" t="s">
        <v>403</v>
      </c>
      <c r="D99" s="150" t="s">
        <v>1135</v>
      </c>
      <c r="E99" s="152">
        <v>44566</v>
      </c>
      <c r="F99" s="150" t="s">
        <v>727</v>
      </c>
      <c r="G99" s="150" t="s">
        <v>1136</v>
      </c>
      <c r="H99" s="150" t="s">
        <v>345</v>
      </c>
      <c r="I99" s="150" t="s">
        <v>3379</v>
      </c>
      <c r="J99" s="150" t="s">
        <v>3382</v>
      </c>
      <c r="K99" s="150" t="s">
        <v>1979</v>
      </c>
      <c r="L99" s="150" t="s">
        <v>18</v>
      </c>
      <c r="M99" s="150" t="s">
        <v>18</v>
      </c>
      <c r="N99" s="150" t="s">
        <v>19</v>
      </c>
      <c r="O99" s="150" t="s">
        <v>335</v>
      </c>
      <c r="P99" s="150" t="s">
        <v>346</v>
      </c>
      <c r="Q99" s="150" t="s">
        <v>3377</v>
      </c>
      <c r="R99" s="150" t="s">
        <v>3377</v>
      </c>
      <c r="S99" s="151">
        <v>18740</v>
      </c>
      <c r="T99" s="151">
        <v>14880</v>
      </c>
      <c r="U99" s="151">
        <v>3860</v>
      </c>
      <c r="V99" s="150" t="s">
        <v>78</v>
      </c>
      <c r="W99" s="151">
        <v>2</v>
      </c>
      <c r="X99" s="150" t="s">
        <v>69</v>
      </c>
      <c r="Y99" s="150" t="s">
        <v>70</v>
      </c>
      <c r="Z99" s="150" t="s">
        <v>71</v>
      </c>
      <c r="AA99" s="150" t="s">
        <v>72</v>
      </c>
      <c r="AB99" s="151">
        <v>83627</v>
      </c>
      <c r="AC99" s="101">
        <f t="shared" si="4"/>
        <v>1</v>
      </c>
      <c r="AD99" s="101" t="str">
        <f t="shared" si="5"/>
        <v>janvier</v>
      </c>
      <c r="AE99" s="96">
        <f t="shared" si="6"/>
        <v>3.86</v>
      </c>
      <c r="AF99" s="149">
        <f t="shared" si="7"/>
        <v>5.5555555555555358E-3</v>
      </c>
      <c r="AG99" t="s">
        <v>3886</v>
      </c>
      <c r="AH99" s="96"/>
      <c r="AM99" s="96"/>
      <c r="AN99" s="96"/>
      <c r="AO99" s="96"/>
      <c r="AP99" s="96"/>
      <c r="AR99" s="96"/>
      <c r="AS99" s="96"/>
      <c r="AV99" s="96"/>
      <c r="AW99" s="96"/>
      <c r="AZ99" s="96"/>
      <c r="BA99" s="96"/>
      <c r="BB99" s="96"/>
      <c r="BC99" s="96"/>
      <c r="BD99" s="96"/>
      <c r="BE99" s="96"/>
      <c r="BF99" s="96"/>
      <c r="BH99" s="96"/>
      <c r="BI99" s="96"/>
      <c r="BJ99" s="96"/>
      <c r="BK99" s="96"/>
      <c r="BL99" s="96"/>
      <c r="BM99" s="96"/>
      <c r="BN99" s="96"/>
      <c r="BQ99" s="96"/>
      <c r="BR99" s="96"/>
      <c r="BS99" s="96"/>
      <c r="BU99" s="96"/>
      <c r="BW99" s="96"/>
      <c r="BX99" s="96"/>
      <c r="BY99" s="96"/>
      <c r="BZ99" s="96"/>
      <c r="CA99" s="96"/>
      <c r="CB99" s="96"/>
      <c r="CC99" s="96"/>
      <c r="CD99" s="96"/>
      <c r="CG99" s="96"/>
      <c r="CJ99" s="96"/>
      <c r="CL99" s="96"/>
      <c r="CM99" s="96"/>
      <c r="CN99" s="96"/>
      <c r="CY99" s="96"/>
      <c r="DB99" s="96"/>
      <c r="DC99" s="96"/>
      <c r="DH99" s="96"/>
      <c r="DJ99" s="96"/>
      <c r="DK99" s="96"/>
      <c r="DL99" s="96"/>
      <c r="DM99" s="96"/>
      <c r="DP99" s="96"/>
      <c r="DQ99" s="96"/>
      <c r="DW99" s="96"/>
      <c r="EV99" s="96"/>
      <c r="EW99" s="96"/>
      <c r="FJ99" s="96"/>
      <c r="FK99" s="96"/>
      <c r="FL99" s="96"/>
      <c r="FT99" s="96"/>
      <c r="FU99" s="96"/>
      <c r="FV99" s="96"/>
      <c r="FW99" s="96"/>
      <c r="GE99" s="96"/>
      <c r="GF99" s="96"/>
      <c r="GG99" s="96"/>
      <c r="GH99" s="96"/>
    </row>
    <row r="100" spans="1:190" customFormat="1" ht="14.65" hidden="1" customHeight="1" x14ac:dyDescent="0.25">
      <c r="A100" s="151">
        <v>168600</v>
      </c>
      <c r="B100" s="152">
        <v>44566</v>
      </c>
      <c r="C100" s="150" t="s">
        <v>360</v>
      </c>
      <c r="D100" s="150" t="s">
        <v>1137</v>
      </c>
      <c r="E100" s="152">
        <v>44566</v>
      </c>
      <c r="F100" s="150" t="s">
        <v>409</v>
      </c>
      <c r="G100" s="150" t="s">
        <v>1138</v>
      </c>
      <c r="H100" s="150" t="s">
        <v>334</v>
      </c>
      <c r="I100" s="150" t="s">
        <v>3379</v>
      </c>
      <c r="J100" s="150" t="s">
        <v>3382</v>
      </c>
      <c r="K100" s="150" t="s">
        <v>531</v>
      </c>
      <c r="L100" s="150" t="s">
        <v>18</v>
      </c>
      <c r="M100" s="150" t="s">
        <v>18</v>
      </c>
      <c r="N100" s="150" t="s">
        <v>19</v>
      </c>
      <c r="O100" s="150" t="s">
        <v>335</v>
      </c>
      <c r="P100" s="150" t="s">
        <v>336</v>
      </c>
      <c r="Q100" s="150" t="s">
        <v>3377</v>
      </c>
      <c r="R100" s="150" t="s">
        <v>3377</v>
      </c>
      <c r="S100" s="151">
        <v>18540</v>
      </c>
      <c r="T100" s="151">
        <v>15060</v>
      </c>
      <c r="U100" s="151">
        <v>3480</v>
      </c>
      <c r="V100" s="150" t="s">
        <v>78</v>
      </c>
      <c r="W100" s="151">
        <v>2</v>
      </c>
      <c r="X100" s="150" t="s">
        <v>69</v>
      </c>
      <c r="Y100" s="150" t="s">
        <v>70</v>
      </c>
      <c r="Z100" s="150" t="s">
        <v>71</v>
      </c>
      <c r="AA100" s="150" t="s">
        <v>72</v>
      </c>
      <c r="AB100" s="151">
        <v>83625</v>
      </c>
      <c r="AC100" s="101">
        <f t="shared" si="4"/>
        <v>1</v>
      </c>
      <c r="AD100" s="101" t="str">
        <f t="shared" si="5"/>
        <v>janvier</v>
      </c>
      <c r="AE100" s="96">
        <f t="shared" si="6"/>
        <v>3.48</v>
      </c>
      <c r="AF100" s="149">
        <f t="shared" si="7"/>
        <v>6.2499999999999778E-3</v>
      </c>
      <c r="AG100" t="s">
        <v>3886</v>
      </c>
      <c r="AH100" s="96"/>
      <c r="AM100" s="96"/>
      <c r="AN100" s="96"/>
      <c r="AO100" s="96"/>
      <c r="AP100" s="96"/>
      <c r="AR100" s="96"/>
      <c r="AS100" s="96"/>
      <c r="AV100" s="96"/>
      <c r="AW100" s="96"/>
      <c r="AZ100" s="96"/>
      <c r="BA100" s="96"/>
      <c r="BB100" s="96"/>
      <c r="BC100" s="96"/>
      <c r="BD100" s="96"/>
      <c r="BE100" s="96"/>
      <c r="BF100" s="96"/>
      <c r="BH100" s="96"/>
      <c r="BI100" s="96"/>
      <c r="BJ100" s="96"/>
      <c r="BK100" s="96"/>
      <c r="BL100" s="96"/>
      <c r="BM100" s="96"/>
      <c r="BN100" s="96"/>
      <c r="BQ100" s="96"/>
      <c r="BR100" s="96"/>
      <c r="BS100" s="96"/>
      <c r="BU100" s="96"/>
      <c r="BW100" s="96"/>
      <c r="BX100" s="96"/>
      <c r="BY100" s="96"/>
      <c r="BZ100" s="96"/>
      <c r="CA100" s="96"/>
      <c r="CB100" s="96"/>
      <c r="CC100" s="96"/>
      <c r="CD100" s="96"/>
      <c r="CG100" s="96"/>
      <c r="CJ100" s="96"/>
      <c r="CL100" s="96"/>
      <c r="CM100" s="96"/>
      <c r="CN100" s="96"/>
      <c r="CY100" s="96"/>
      <c r="DB100" s="96"/>
      <c r="DC100" s="96"/>
      <c r="DH100" s="96"/>
      <c r="DJ100" s="96"/>
      <c r="DK100" s="96"/>
      <c r="DL100" s="96"/>
      <c r="DM100" s="96"/>
      <c r="DP100" s="96"/>
      <c r="DQ100" s="96"/>
      <c r="DW100" s="96"/>
      <c r="EV100" s="96"/>
      <c r="EW100" s="96"/>
      <c r="FJ100" s="96"/>
      <c r="FK100" s="96"/>
      <c r="FL100" s="96"/>
      <c r="FT100" s="96"/>
      <c r="FU100" s="96"/>
      <c r="FV100" s="96"/>
      <c r="FW100" s="96"/>
      <c r="GE100" s="96"/>
      <c r="GF100" s="96"/>
      <c r="GG100" s="96"/>
      <c r="GH100" s="96"/>
    </row>
    <row r="101" spans="1:190" customFormat="1" ht="14.65" hidden="1" customHeight="1" x14ac:dyDescent="0.25">
      <c r="A101" s="151">
        <v>168602</v>
      </c>
      <c r="B101" s="152">
        <v>44566</v>
      </c>
      <c r="C101" s="150" t="s">
        <v>892</v>
      </c>
      <c r="D101" s="150" t="s">
        <v>1139</v>
      </c>
      <c r="E101" s="152">
        <v>44566</v>
      </c>
      <c r="F101" s="150" t="s">
        <v>648</v>
      </c>
      <c r="G101" s="150" t="s">
        <v>1140</v>
      </c>
      <c r="H101" s="150" t="s">
        <v>728</v>
      </c>
      <c r="I101" s="150" t="s">
        <v>3379</v>
      </c>
      <c r="J101" s="150" t="s">
        <v>3421</v>
      </c>
      <c r="K101" s="150" t="s">
        <v>728</v>
      </c>
      <c r="L101" s="150" t="s">
        <v>18</v>
      </c>
      <c r="M101" s="150" t="s">
        <v>18</v>
      </c>
      <c r="N101" s="150" t="s">
        <v>19</v>
      </c>
      <c r="O101" s="150" t="s">
        <v>161</v>
      </c>
      <c r="P101" s="150" t="s">
        <v>729</v>
      </c>
      <c r="Q101" s="150" t="s">
        <v>3377</v>
      </c>
      <c r="R101" s="150" t="s">
        <v>3377</v>
      </c>
      <c r="S101" s="151">
        <v>19040</v>
      </c>
      <c r="T101" s="151">
        <v>14680</v>
      </c>
      <c r="U101" s="151">
        <v>4360</v>
      </c>
      <c r="V101" s="150" t="s">
        <v>78</v>
      </c>
      <c r="W101" s="151">
        <v>2</v>
      </c>
      <c r="X101" s="150" t="s">
        <v>69</v>
      </c>
      <c r="Y101" s="150" t="s">
        <v>70</v>
      </c>
      <c r="Z101" s="150" t="s">
        <v>71</v>
      </c>
      <c r="AA101" s="150" t="s">
        <v>72</v>
      </c>
      <c r="AB101" s="151">
        <v>60053</v>
      </c>
      <c r="AC101" s="101">
        <f t="shared" si="4"/>
        <v>1</v>
      </c>
      <c r="AD101" s="101" t="str">
        <f t="shared" si="5"/>
        <v>janvier</v>
      </c>
      <c r="AE101" s="96">
        <f t="shared" si="6"/>
        <v>4.3600000000000003</v>
      </c>
      <c r="AF101" s="149">
        <f t="shared" si="7"/>
        <v>1.1805555555555514E-2</v>
      </c>
      <c r="AG101" t="s">
        <v>3886</v>
      </c>
      <c r="AH101" s="96"/>
      <c r="AM101" s="96"/>
      <c r="AN101" s="96"/>
      <c r="AO101" s="96"/>
      <c r="AP101" s="96"/>
      <c r="AR101" s="96"/>
      <c r="AS101" s="96"/>
      <c r="AV101" s="96"/>
      <c r="AW101" s="96"/>
      <c r="AZ101" s="96"/>
      <c r="BA101" s="96"/>
      <c r="BB101" s="96"/>
      <c r="BC101" s="96"/>
      <c r="BD101" s="96"/>
      <c r="BH101" s="96"/>
      <c r="BI101" s="96"/>
      <c r="BJ101" s="96"/>
      <c r="BK101" s="96"/>
      <c r="BL101" s="96"/>
      <c r="BM101" s="96"/>
      <c r="BN101" s="96"/>
      <c r="BQ101" s="96"/>
      <c r="BR101" s="96"/>
      <c r="BS101" s="96"/>
      <c r="BU101" s="96"/>
      <c r="BW101" s="96"/>
      <c r="BX101" s="96"/>
      <c r="BY101" s="96"/>
      <c r="BZ101" s="96"/>
      <c r="CA101" s="96"/>
      <c r="CB101" s="96"/>
      <c r="CC101" s="96"/>
      <c r="CD101" s="96"/>
      <c r="CE101" s="96"/>
      <c r="CG101" s="96"/>
      <c r="CJ101" s="96"/>
      <c r="CL101" s="96"/>
      <c r="CM101" s="96"/>
      <c r="CN101" s="96"/>
      <c r="CY101" s="96"/>
      <c r="CZ101" s="96"/>
      <c r="DA101" s="96"/>
      <c r="DB101" s="96"/>
      <c r="DC101" s="96"/>
      <c r="DH101" s="96"/>
      <c r="DJ101" s="96"/>
      <c r="DK101" s="96"/>
      <c r="DL101" s="96"/>
      <c r="DM101" s="96"/>
      <c r="DP101" s="96"/>
      <c r="DQ101" s="96"/>
      <c r="DW101" s="96"/>
      <c r="EV101" s="96"/>
      <c r="EW101" s="96"/>
      <c r="FJ101" s="96"/>
      <c r="FK101" s="96"/>
      <c r="FL101" s="96"/>
      <c r="FT101" s="96"/>
      <c r="FU101" s="96"/>
      <c r="FV101" s="96"/>
      <c r="FW101" s="96"/>
      <c r="GE101" s="96"/>
      <c r="GF101" s="96"/>
      <c r="GG101" s="96"/>
      <c r="GH101" s="96"/>
    </row>
    <row r="102" spans="1:190" customFormat="1" ht="14.65" hidden="1" customHeight="1" x14ac:dyDescent="0.25">
      <c r="A102" s="151">
        <v>168603</v>
      </c>
      <c r="B102" s="152">
        <v>44566</v>
      </c>
      <c r="C102" s="150" t="s">
        <v>754</v>
      </c>
      <c r="D102" s="150" t="s">
        <v>1141</v>
      </c>
      <c r="E102" s="152">
        <v>44566</v>
      </c>
      <c r="F102" s="150" t="s">
        <v>1142</v>
      </c>
      <c r="G102" s="150" t="s">
        <v>1143</v>
      </c>
      <c r="H102" s="150" t="s">
        <v>257</v>
      </c>
      <c r="I102" s="150" t="s">
        <v>3379</v>
      </c>
      <c r="J102" s="150" t="s">
        <v>3421</v>
      </c>
      <c r="K102" s="150" t="s">
        <v>257</v>
      </c>
      <c r="L102" s="150" t="s">
        <v>18</v>
      </c>
      <c r="M102" s="150" t="s">
        <v>18</v>
      </c>
      <c r="N102" s="150" t="s">
        <v>19</v>
      </c>
      <c r="O102" s="150" t="s">
        <v>161</v>
      </c>
      <c r="P102" s="150" t="s">
        <v>258</v>
      </c>
      <c r="Q102" s="150" t="s">
        <v>3377</v>
      </c>
      <c r="R102" s="150" t="s">
        <v>3377</v>
      </c>
      <c r="S102" s="151">
        <v>18060</v>
      </c>
      <c r="T102" s="151">
        <v>14620</v>
      </c>
      <c r="U102" s="151">
        <v>3440</v>
      </c>
      <c r="V102" s="150" t="s">
        <v>78</v>
      </c>
      <c r="W102" s="151">
        <v>2</v>
      </c>
      <c r="X102" s="150" t="s">
        <v>69</v>
      </c>
      <c r="Y102" s="150" t="s">
        <v>70</v>
      </c>
      <c r="Z102" s="150" t="s">
        <v>71</v>
      </c>
      <c r="AA102" s="150" t="s">
        <v>72</v>
      </c>
      <c r="AB102" s="151">
        <v>60055</v>
      </c>
      <c r="AC102" s="101">
        <f t="shared" si="4"/>
        <v>1</v>
      </c>
      <c r="AD102" s="101" t="str">
        <f t="shared" si="5"/>
        <v>janvier</v>
      </c>
      <c r="AE102" s="96">
        <f t="shared" si="6"/>
        <v>3.44</v>
      </c>
      <c r="AF102" s="149">
        <f t="shared" si="7"/>
        <v>1.736111111111116E-2</v>
      </c>
      <c r="AG102" t="s">
        <v>3886</v>
      </c>
      <c r="AH102" s="96"/>
      <c r="AM102" s="96"/>
      <c r="AN102" s="96"/>
      <c r="AO102" s="96"/>
      <c r="AP102" s="96"/>
      <c r="AR102" s="96"/>
      <c r="AS102" s="96"/>
      <c r="AV102" s="96"/>
      <c r="AW102" s="96"/>
      <c r="AZ102" s="96"/>
      <c r="BA102" s="96"/>
      <c r="BB102" s="96"/>
      <c r="BC102" s="96"/>
      <c r="BD102" s="96"/>
      <c r="BH102" s="96"/>
      <c r="BI102" s="96"/>
      <c r="BJ102" s="96"/>
      <c r="BK102" s="96"/>
      <c r="BL102" s="96"/>
      <c r="BM102" s="96"/>
      <c r="BN102" s="96"/>
      <c r="BQ102" s="96"/>
      <c r="BR102" s="96"/>
      <c r="BS102" s="96"/>
      <c r="BU102" s="96"/>
      <c r="BW102" s="96"/>
      <c r="BX102" s="96"/>
      <c r="BY102" s="96"/>
      <c r="BZ102" s="96"/>
      <c r="CA102" s="96"/>
      <c r="CB102" s="96"/>
      <c r="CC102" s="96"/>
      <c r="CD102" s="96"/>
      <c r="CE102" s="96"/>
      <c r="CG102" s="96"/>
      <c r="CJ102" s="96"/>
      <c r="CL102" s="96"/>
      <c r="CM102" s="96"/>
      <c r="CN102" s="96"/>
      <c r="CY102" s="96"/>
      <c r="CZ102" s="96"/>
      <c r="DB102" s="96"/>
      <c r="DC102" s="96"/>
      <c r="DH102" s="96"/>
      <c r="DJ102" s="96"/>
      <c r="DK102" s="96"/>
      <c r="DL102" s="96"/>
      <c r="DM102" s="96"/>
      <c r="DP102" s="96"/>
      <c r="DQ102" s="96"/>
      <c r="DW102" s="96"/>
      <c r="EV102" s="96"/>
      <c r="EW102" s="96"/>
      <c r="FJ102" s="96"/>
      <c r="FK102" s="96"/>
      <c r="FL102" s="96"/>
      <c r="FT102" s="96"/>
      <c r="FU102" s="96"/>
      <c r="FV102" s="96"/>
      <c r="FW102" s="96"/>
      <c r="GE102" s="96"/>
      <c r="GF102" s="96"/>
      <c r="GG102" s="96"/>
      <c r="GH102" s="96"/>
    </row>
    <row r="103" spans="1:190" customFormat="1" ht="14.65" hidden="1" customHeight="1" x14ac:dyDescent="0.25">
      <c r="A103" s="151">
        <v>168604</v>
      </c>
      <c r="B103" s="152">
        <v>44566</v>
      </c>
      <c r="C103" s="150" t="s">
        <v>753</v>
      </c>
      <c r="D103" s="150" t="s">
        <v>1144</v>
      </c>
      <c r="E103" s="152">
        <v>44566</v>
      </c>
      <c r="F103" s="150" t="s">
        <v>853</v>
      </c>
      <c r="G103" s="150" t="s">
        <v>1145</v>
      </c>
      <c r="H103" s="150" t="s">
        <v>188</v>
      </c>
      <c r="I103" s="150" t="s">
        <v>3379</v>
      </c>
      <c r="J103" s="150" t="s">
        <v>3421</v>
      </c>
      <c r="K103" s="150" t="s">
        <v>188</v>
      </c>
      <c r="L103" s="150" t="s">
        <v>18</v>
      </c>
      <c r="M103" s="150" t="s">
        <v>18</v>
      </c>
      <c r="N103" s="150" t="s">
        <v>19</v>
      </c>
      <c r="O103" s="150" t="s">
        <v>161</v>
      </c>
      <c r="P103" s="150" t="s">
        <v>189</v>
      </c>
      <c r="Q103" s="150" t="s">
        <v>3377</v>
      </c>
      <c r="R103" s="150" t="s">
        <v>3377</v>
      </c>
      <c r="S103" s="151">
        <v>13900</v>
      </c>
      <c r="T103" s="151">
        <v>11660</v>
      </c>
      <c r="U103" s="151">
        <v>2240</v>
      </c>
      <c r="V103" s="150" t="s">
        <v>78</v>
      </c>
      <c r="W103" s="151">
        <v>2</v>
      </c>
      <c r="X103" s="150" t="s">
        <v>69</v>
      </c>
      <c r="Y103" s="150" t="s">
        <v>70</v>
      </c>
      <c r="Z103" s="150" t="s">
        <v>71</v>
      </c>
      <c r="AA103" s="150" t="s">
        <v>72</v>
      </c>
      <c r="AB103" s="151">
        <v>60049</v>
      </c>
      <c r="AC103" s="101">
        <f t="shared" si="4"/>
        <v>1</v>
      </c>
      <c r="AD103" s="101" t="str">
        <f t="shared" si="5"/>
        <v>janvier</v>
      </c>
      <c r="AE103" s="96">
        <f t="shared" si="6"/>
        <v>2.2400000000000002</v>
      </c>
      <c r="AF103" s="149">
        <f t="shared" si="7"/>
        <v>7.6388888888888618E-3</v>
      </c>
      <c r="AG103" t="s">
        <v>3886</v>
      </c>
      <c r="AH103" s="96"/>
      <c r="AM103" s="96"/>
      <c r="AN103" s="96"/>
      <c r="AO103" s="96"/>
      <c r="AP103" s="96"/>
      <c r="AR103" s="96"/>
      <c r="AS103" s="96"/>
      <c r="AV103" s="96"/>
      <c r="AW103" s="96"/>
      <c r="AZ103" s="96"/>
      <c r="BA103" s="96"/>
      <c r="BB103" s="96"/>
      <c r="BC103" s="96"/>
      <c r="BD103" s="96"/>
      <c r="BE103" s="96"/>
      <c r="BF103" s="96"/>
      <c r="BH103" s="96"/>
      <c r="BI103" s="96"/>
      <c r="BJ103" s="96"/>
      <c r="BK103" s="96"/>
      <c r="BL103" s="96"/>
      <c r="BM103" s="96"/>
      <c r="BN103" s="96"/>
      <c r="BQ103" s="96"/>
      <c r="BR103" s="96"/>
      <c r="BS103" s="96"/>
      <c r="BU103" s="96"/>
      <c r="BW103" s="96"/>
      <c r="BX103" s="96"/>
      <c r="BY103" s="96"/>
      <c r="BZ103" s="96"/>
      <c r="CA103" s="96"/>
      <c r="CB103" s="96"/>
      <c r="CC103" s="96"/>
      <c r="CD103" s="96"/>
      <c r="CG103" s="96"/>
      <c r="CJ103" s="96"/>
      <c r="CL103" s="96"/>
      <c r="CM103" s="96"/>
      <c r="CN103" s="96"/>
      <c r="CY103" s="96"/>
      <c r="DB103" s="96"/>
      <c r="DC103" s="96"/>
      <c r="DH103" s="96"/>
      <c r="DJ103" s="96"/>
      <c r="DK103" s="96"/>
      <c r="DL103" s="96"/>
      <c r="DM103" s="96"/>
      <c r="DP103" s="96"/>
      <c r="DQ103" s="96"/>
      <c r="DW103" s="96"/>
      <c r="EV103" s="96"/>
      <c r="EW103" s="96"/>
      <c r="FJ103" s="96"/>
      <c r="FK103" s="96"/>
      <c r="FL103" s="96"/>
      <c r="FT103" s="96"/>
      <c r="FU103" s="96"/>
      <c r="FV103" s="96"/>
      <c r="FW103" s="96"/>
      <c r="GE103" s="96"/>
      <c r="GF103" s="96"/>
      <c r="GG103" s="96"/>
      <c r="GH103" s="96"/>
    </row>
    <row r="104" spans="1:190" customFormat="1" ht="14.65" hidden="1" customHeight="1" x14ac:dyDescent="0.25">
      <c r="A104" s="151">
        <v>168605</v>
      </c>
      <c r="B104" s="152">
        <v>44566</v>
      </c>
      <c r="C104" s="150" t="s">
        <v>1146</v>
      </c>
      <c r="D104" s="150" t="s">
        <v>1147</v>
      </c>
      <c r="E104" s="152">
        <v>44566</v>
      </c>
      <c r="F104" s="150" t="s">
        <v>852</v>
      </c>
      <c r="G104" s="150" t="s">
        <v>1148</v>
      </c>
      <c r="H104" s="150" t="s">
        <v>252</v>
      </c>
      <c r="I104" s="150" t="s">
        <v>3379</v>
      </c>
      <c r="J104" s="150" t="s">
        <v>3421</v>
      </c>
      <c r="K104" s="150" t="s">
        <v>252</v>
      </c>
      <c r="L104" s="150" t="s">
        <v>18</v>
      </c>
      <c r="M104" s="150" t="s">
        <v>18</v>
      </c>
      <c r="N104" s="150" t="s">
        <v>19</v>
      </c>
      <c r="O104" s="150" t="s">
        <v>161</v>
      </c>
      <c r="P104" s="150" t="s">
        <v>253</v>
      </c>
      <c r="Q104" s="150" t="s">
        <v>3377</v>
      </c>
      <c r="R104" s="150" t="s">
        <v>3377</v>
      </c>
      <c r="S104" s="151">
        <v>17600</v>
      </c>
      <c r="T104" s="151">
        <v>14640</v>
      </c>
      <c r="U104" s="151">
        <v>2960</v>
      </c>
      <c r="V104" s="150" t="s">
        <v>78</v>
      </c>
      <c r="W104" s="151">
        <v>2</v>
      </c>
      <c r="X104" s="150" t="s">
        <v>69</v>
      </c>
      <c r="Y104" s="150" t="s">
        <v>70</v>
      </c>
      <c r="Z104" s="150" t="s">
        <v>71</v>
      </c>
      <c r="AA104" s="150" t="s">
        <v>72</v>
      </c>
      <c r="AB104" s="151">
        <v>60054</v>
      </c>
      <c r="AC104" s="101">
        <f t="shared" si="4"/>
        <v>1</v>
      </c>
      <c r="AD104" s="101" t="str">
        <f t="shared" si="5"/>
        <v>janvier</v>
      </c>
      <c r="AE104" s="96">
        <f t="shared" si="6"/>
        <v>2.96</v>
      </c>
      <c r="AF104" s="149">
        <f t="shared" si="7"/>
        <v>2.1527777777777812E-2</v>
      </c>
      <c r="AG104" t="s">
        <v>3886</v>
      </c>
      <c r="AH104" s="96"/>
      <c r="AM104" s="96"/>
      <c r="AN104" s="96"/>
      <c r="AO104" s="96"/>
      <c r="AP104" s="96"/>
      <c r="AR104" s="96"/>
      <c r="AS104" s="96"/>
      <c r="AV104" s="96"/>
      <c r="AW104" s="96"/>
      <c r="AZ104" s="96"/>
      <c r="BA104" s="96"/>
      <c r="BB104" s="96"/>
      <c r="BC104" s="96"/>
      <c r="BD104" s="96"/>
      <c r="BH104" s="96"/>
      <c r="BI104" s="96"/>
      <c r="BJ104" s="96"/>
      <c r="BK104" s="96"/>
      <c r="BL104" s="96"/>
      <c r="BM104" s="96"/>
      <c r="BN104" s="96"/>
      <c r="BQ104" s="96"/>
      <c r="BR104" s="96"/>
      <c r="BS104" s="96"/>
      <c r="BU104" s="96"/>
      <c r="BW104" s="96"/>
      <c r="BX104" s="96"/>
      <c r="BY104" s="96"/>
      <c r="BZ104" s="96"/>
      <c r="CA104" s="96"/>
      <c r="CB104" s="96"/>
      <c r="CC104" s="96"/>
      <c r="CD104" s="96"/>
      <c r="CE104" s="96"/>
      <c r="CG104" s="96"/>
      <c r="CJ104" s="96"/>
      <c r="CL104" s="96"/>
      <c r="CM104" s="96"/>
      <c r="CN104" s="96"/>
      <c r="CY104" s="96"/>
      <c r="CZ104" s="96"/>
      <c r="DA104" s="96"/>
      <c r="DB104" s="96"/>
      <c r="DC104" s="96"/>
      <c r="DH104" s="96"/>
      <c r="DJ104" s="96"/>
      <c r="DK104" s="96"/>
      <c r="DL104" s="96"/>
      <c r="DM104" s="96"/>
      <c r="DP104" s="96"/>
      <c r="DQ104" s="96"/>
      <c r="DW104" s="96"/>
      <c r="EV104" s="96"/>
      <c r="EW104" s="96"/>
      <c r="FJ104" s="96"/>
      <c r="FK104" s="96"/>
      <c r="FL104" s="96"/>
      <c r="FT104" s="96"/>
      <c r="FU104" s="96"/>
      <c r="FV104" s="96"/>
      <c r="FW104" s="96"/>
      <c r="GE104" s="96"/>
      <c r="GF104" s="96"/>
      <c r="GG104" s="96"/>
      <c r="GH104" s="96"/>
    </row>
    <row r="105" spans="1:190" customFormat="1" ht="14.65" hidden="1" customHeight="1" x14ac:dyDescent="0.25">
      <c r="A105" s="151">
        <v>168606</v>
      </c>
      <c r="B105" s="152">
        <v>44566</v>
      </c>
      <c r="C105" s="150" t="s">
        <v>1149</v>
      </c>
      <c r="D105" s="150" t="s">
        <v>1150</v>
      </c>
      <c r="E105" s="152">
        <v>44566</v>
      </c>
      <c r="F105" s="150" t="s">
        <v>853</v>
      </c>
      <c r="G105" s="150" t="s">
        <v>1151</v>
      </c>
      <c r="H105" s="150" t="s">
        <v>267</v>
      </c>
      <c r="I105" s="150" t="s">
        <v>3379</v>
      </c>
      <c r="J105" s="150" t="s">
        <v>3421</v>
      </c>
      <c r="K105" s="150" t="s">
        <v>267</v>
      </c>
      <c r="L105" s="150" t="s">
        <v>18</v>
      </c>
      <c r="M105" s="150" t="s">
        <v>18</v>
      </c>
      <c r="N105" s="150" t="s">
        <v>19</v>
      </c>
      <c r="O105" s="150" t="s">
        <v>161</v>
      </c>
      <c r="P105" s="150" t="s">
        <v>268</v>
      </c>
      <c r="Q105" s="150" t="s">
        <v>3377</v>
      </c>
      <c r="R105" s="150" t="s">
        <v>3377</v>
      </c>
      <c r="S105" s="151">
        <v>17080</v>
      </c>
      <c r="T105" s="151">
        <v>14980</v>
      </c>
      <c r="U105" s="151">
        <v>2100</v>
      </c>
      <c r="V105" s="150" t="s">
        <v>78</v>
      </c>
      <c r="W105" s="151">
        <v>2</v>
      </c>
      <c r="X105" s="150" t="s">
        <v>69</v>
      </c>
      <c r="Y105" s="150" t="s">
        <v>70</v>
      </c>
      <c r="Z105" s="150" t="s">
        <v>71</v>
      </c>
      <c r="AA105" s="150" t="s">
        <v>72</v>
      </c>
      <c r="AB105" s="151">
        <v>60058</v>
      </c>
      <c r="AC105" s="101">
        <f t="shared" si="4"/>
        <v>1</v>
      </c>
      <c r="AD105" s="101" t="str">
        <f t="shared" si="5"/>
        <v>janvier</v>
      </c>
      <c r="AE105" s="96">
        <f t="shared" si="6"/>
        <v>2.1</v>
      </c>
      <c r="AF105" s="149">
        <f t="shared" si="7"/>
        <v>1.3194444444444398E-2</v>
      </c>
      <c r="AG105" t="s">
        <v>3886</v>
      </c>
      <c r="AH105" s="96"/>
      <c r="AM105" s="96"/>
      <c r="AN105" s="96"/>
      <c r="AO105" s="96"/>
      <c r="AP105" s="96"/>
      <c r="AR105" s="96"/>
      <c r="AS105" s="96"/>
      <c r="AV105" s="96"/>
      <c r="AW105" s="96"/>
      <c r="AZ105" s="96"/>
      <c r="BA105" s="96"/>
      <c r="BB105" s="96"/>
      <c r="BC105" s="96"/>
      <c r="BD105" s="96"/>
      <c r="BE105" s="96"/>
      <c r="BF105" s="96"/>
      <c r="BH105" s="96"/>
      <c r="BI105" s="96"/>
      <c r="BJ105" s="96"/>
      <c r="BK105" s="96"/>
      <c r="BL105" s="96"/>
      <c r="BM105" s="96"/>
      <c r="BN105" s="96"/>
      <c r="BQ105" s="96"/>
      <c r="BR105" s="96"/>
      <c r="BS105" s="96"/>
      <c r="BU105" s="96"/>
      <c r="BW105" s="96"/>
      <c r="BX105" s="96"/>
      <c r="BY105" s="96"/>
      <c r="BZ105" s="96"/>
      <c r="CA105" s="96"/>
      <c r="CB105" s="96"/>
      <c r="CC105" s="96"/>
      <c r="CD105" s="96"/>
      <c r="CG105" s="96"/>
      <c r="CJ105" s="96"/>
      <c r="CL105" s="96"/>
      <c r="CM105" s="96"/>
      <c r="CN105" s="96"/>
      <c r="CY105" s="96"/>
      <c r="CZ105" s="96"/>
      <c r="DA105" s="96"/>
      <c r="DB105" s="96"/>
      <c r="DC105" s="96"/>
      <c r="DH105" s="96"/>
      <c r="DJ105" s="96"/>
      <c r="DK105" s="96"/>
      <c r="DL105" s="96"/>
      <c r="DM105" s="96"/>
      <c r="DP105" s="96"/>
      <c r="DQ105" s="96"/>
      <c r="DW105" s="96"/>
      <c r="EV105" s="96"/>
      <c r="EW105" s="96"/>
      <c r="FJ105" s="96"/>
      <c r="FK105" s="96"/>
      <c r="FL105" s="96"/>
      <c r="FT105" s="96"/>
      <c r="FU105" s="96"/>
      <c r="FV105" s="96"/>
      <c r="FW105" s="96"/>
      <c r="GE105" s="96"/>
      <c r="GF105" s="96"/>
      <c r="GG105" s="96"/>
      <c r="GH105" s="96"/>
    </row>
    <row r="106" spans="1:190" customFormat="1" ht="14.65" hidden="1" customHeight="1" x14ac:dyDescent="0.25">
      <c r="A106" s="151">
        <v>168607</v>
      </c>
      <c r="B106" s="152">
        <v>44566</v>
      </c>
      <c r="C106" s="150" t="s">
        <v>1152</v>
      </c>
      <c r="D106" s="150" t="s">
        <v>1153</v>
      </c>
      <c r="E106" s="152">
        <v>44566</v>
      </c>
      <c r="F106" s="150" t="s">
        <v>713</v>
      </c>
      <c r="G106" s="150" t="s">
        <v>1154</v>
      </c>
      <c r="H106" s="150" t="s">
        <v>609</v>
      </c>
      <c r="I106" s="150" t="s">
        <v>3379</v>
      </c>
      <c r="J106" s="150" t="s">
        <v>3421</v>
      </c>
      <c r="K106" s="150" t="s">
        <v>609</v>
      </c>
      <c r="L106" s="150" t="s">
        <v>18</v>
      </c>
      <c r="M106" s="150" t="s">
        <v>18</v>
      </c>
      <c r="N106" s="150" t="s">
        <v>19</v>
      </c>
      <c r="O106" s="150" t="s">
        <v>161</v>
      </c>
      <c r="P106" s="150" t="s">
        <v>610</v>
      </c>
      <c r="Q106" s="150" t="s">
        <v>3377</v>
      </c>
      <c r="R106" s="150" t="s">
        <v>3377</v>
      </c>
      <c r="S106" s="151">
        <v>20480</v>
      </c>
      <c r="T106" s="151">
        <v>14720</v>
      </c>
      <c r="U106" s="151">
        <v>5760</v>
      </c>
      <c r="V106" s="150" t="s">
        <v>78</v>
      </c>
      <c r="W106" s="151">
        <v>2</v>
      </c>
      <c r="X106" s="150" t="s">
        <v>69</v>
      </c>
      <c r="Y106" s="150" t="s">
        <v>70</v>
      </c>
      <c r="Z106" s="150" t="s">
        <v>71</v>
      </c>
      <c r="AA106" s="150" t="s">
        <v>72</v>
      </c>
      <c r="AB106" s="151">
        <v>83216</v>
      </c>
      <c r="AC106" s="101">
        <f t="shared" si="4"/>
        <v>1</v>
      </c>
      <c r="AD106" s="101" t="str">
        <f t="shared" si="5"/>
        <v>janvier</v>
      </c>
      <c r="AE106" s="96">
        <f t="shared" si="6"/>
        <v>5.76</v>
      </c>
      <c r="AF106" s="149">
        <f t="shared" si="7"/>
        <v>2.0138888888888928E-2</v>
      </c>
      <c r="AG106" t="s">
        <v>3886</v>
      </c>
      <c r="AH106" s="96"/>
      <c r="AM106" s="96"/>
      <c r="AN106" s="96"/>
      <c r="AO106" s="96"/>
      <c r="AP106" s="96"/>
      <c r="AR106" s="96"/>
      <c r="AS106" s="96"/>
      <c r="AV106" s="96"/>
      <c r="AW106" s="96"/>
      <c r="AZ106" s="96"/>
      <c r="BA106" s="96"/>
      <c r="BB106" s="96"/>
      <c r="BC106" s="96"/>
      <c r="BD106" s="96"/>
      <c r="BH106" s="96"/>
      <c r="BI106" s="96"/>
      <c r="BJ106" s="96"/>
      <c r="BK106" s="96"/>
      <c r="BL106" s="96"/>
      <c r="BM106" s="96"/>
      <c r="BN106" s="96"/>
      <c r="BQ106" s="96"/>
      <c r="BR106" s="96"/>
      <c r="BS106" s="96"/>
      <c r="BU106" s="96"/>
      <c r="BW106" s="96"/>
      <c r="BX106" s="96"/>
      <c r="BY106" s="96"/>
      <c r="BZ106" s="96"/>
      <c r="CA106" s="96"/>
      <c r="CB106" s="96"/>
      <c r="CC106" s="96"/>
      <c r="CD106" s="96"/>
      <c r="CE106" s="96"/>
      <c r="CG106" s="96"/>
      <c r="CJ106" s="96"/>
      <c r="CL106" s="96"/>
      <c r="CM106" s="96"/>
      <c r="CN106" s="96"/>
      <c r="CY106" s="96"/>
      <c r="CZ106" s="96"/>
      <c r="DA106" s="96"/>
      <c r="DB106" s="96"/>
      <c r="DC106" s="96"/>
      <c r="DH106" s="96"/>
      <c r="DJ106" s="96"/>
      <c r="DK106" s="96"/>
      <c r="DL106" s="96"/>
      <c r="DM106" s="96"/>
      <c r="DP106" s="96"/>
      <c r="DQ106" s="96"/>
      <c r="DW106" s="96"/>
      <c r="EV106" s="96"/>
      <c r="EW106" s="96"/>
      <c r="FJ106" s="96"/>
      <c r="FK106" s="96"/>
      <c r="FL106" s="96"/>
      <c r="FT106" s="96"/>
      <c r="FU106" s="96"/>
      <c r="FV106" s="96"/>
      <c r="FW106" s="96"/>
      <c r="GE106" s="96"/>
      <c r="GF106" s="96"/>
      <c r="GG106" s="96"/>
      <c r="GH106" s="96"/>
    </row>
    <row r="107" spans="1:190" customFormat="1" ht="14.65" hidden="1" customHeight="1" x14ac:dyDescent="0.25">
      <c r="A107" s="151">
        <v>168608</v>
      </c>
      <c r="B107" s="152">
        <v>44566</v>
      </c>
      <c r="C107" s="150" t="s">
        <v>1155</v>
      </c>
      <c r="D107" s="150" t="s">
        <v>1156</v>
      </c>
      <c r="E107" s="152">
        <v>44566</v>
      </c>
      <c r="F107" s="150" t="s">
        <v>1157</v>
      </c>
      <c r="G107" s="150" t="s">
        <v>1158</v>
      </c>
      <c r="H107" s="150" t="s">
        <v>173</v>
      </c>
      <c r="I107" s="150" t="s">
        <v>3379</v>
      </c>
      <c r="J107" s="150" t="s">
        <v>3421</v>
      </c>
      <c r="K107" s="150" t="s">
        <v>173</v>
      </c>
      <c r="L107" s="150" t="s">
        <v>18</v>
      </c>
      <c r="M107" s="150" t="s">
        <v>18</v>
      </c>
      <c r="N107" s="150" t="s">
        <v>19</v>
      </c>
      <c r="O107" s="150" t="s">
        <v>161</v>
      </c>
      <c r="P107" s="150" t="s">
        <v>174</v>
      </c>
      <c r="Q107" s="150" t="s">
        <v>3377</v>
      </c>
      <c r="R107" s="150" t="s">
        <v>3377</v>
      </c>
      <c r="S107" s="151">
        <v>14540</v>
      </c>
      <c r="T107" s="151">
        <v>11480</v>
      </c>
      <c r="U107" s="151">
        <v>3060</v>
      </c>
      <c r="V107" s="150" t="s">
        <v>78</v>
      </c>
      <c r="W107" s="151">
        <v>2</v>
      </c>
      <c r="X107" s="150" t="s">
        <v>69</v>
      </c>
      <c r="Y107" s="150" t="s">
        <v>70</v>
      </c>
      <c r="Z107" s="150" t="s">
        <v>71</v>
      </c>
      <c r="AA107" s="150" t="s">
        <v>72</v>
      </c>
      <c r="AB107" s="151">
        <v>83220</v>
      </c>
      <c r="AC107" s="101">
        <f t="shared" si="4"/>
        <v>1</v>
      </c>
      <c r="AD107" s="101" t="str">
        <f t="shared" si="5"/>
        <v>janvier</v>
      </c>
      <c r="AE107" s="96">
        <f t="shared" si="6"/>
        <v>3.06</v>
      </c>
      <c r="AF107" s="149">
        <f t="shared" si="7"/>
        <v>1.3194444444444398E-2</v>
      </c>
      <c r="AG107" t="s">
        <v>3886</v>
      </c>
      <c r="AH107" s="96"/>
      <c r="AM107" s="96"/>
      <c r="AN107" s="96"/>
      <c r="AO107" s="96"/>
      <c r="AP107" s="96"/>
      <c r="AR107" s="96"/>
      <c r="AS107" s="96"/>
      <c r="AV107" s="96"/>
      <c r="AW107" s="96"/>
      <c r="AZ107" s="96"/>
      <c r="BA107" s="96"/>
      <c r="BB107" s="96"/>
      <c r="BC107" s="96"/>
      <c r="BD107" s="96"/>
      <c r="BH107" s="96"/>
      <c r="BI107" s="96"/>
      <c r="BJ107" s="96"/>
      <c r="BK107" s="96"/>
      <c r="BL107" s="96"/>
      <c r="BM107" s="96"/>
      <c r="BN107" s="96"/>
      <c r="BQ107" s="96"/>
      <c r="BR107" s="96"/>
      <c r="BS107" s="96"/>
      <c r="BU107" s="96"/>
      <c r="BW107" s="96"/>
      <c r="BX107" s="96"/>
      <c r="BY107" s="96"/>
      <c r="BZ107" s="96"/>
      <c r="CA107" s="96"/>
      <c r="CB107" s="96"/>
      <c r="CC107" s="96"/>
      <c r="CD107" s="96"/>
      <c r="CE107" s="96"/>
      <c r="CG107" s="96"/>
      <c r="CJ107" s="96"/>
      <c r="CL107" s="96"/>
      <c r="CM107" s="96"/>
      <c r="CN107" s="96"/>
      <c r="CY107" s="96"/>
      <c r="CZ107" s="96"/>
      <c r="DA107" s="96"/>
      <c r="DB107" s="96"/>
      <c r="DC107" s="96"/>
      <c r="DH107" s="96"/>
      <c r="DJ107" s="96"/>
      <c r="DK107" s="96"/>
      <c r="DL107" s="96"/>
      <c r="DM107" s="96"/>
      <c r="DP107" s="96"/>
      <c r="DQ107" s="96"/>
      <c r="DW107" s="96"/>
      <c r="EV107" s="96"/>
      <c r="EW107" s="96"/>
      <c r="FJ107" s="96"/>
      <c r="FK107" s="96"/>
      <c r="FL107" s="96"/>
      <c r="FT107" s="96"/>
      <c r="FU107" s="96"/>
      <c r="FV107" s="96"/>
      <c r="FW107" s="96"/>
      <c r="GE107" s="96"/>
      <c r="GF107" s="96"/>
      <c r="GG107" s="96"/>
      <c r="GH107" s="96"/>
    </row>
    <row r="108" spans="1:190" customFormat="1" ht="14.65" hidden="1" customHeight="1" x14ac:dyDescent="0.25">
      <c r="A108" s="151">
        <v>168609</v>
      </c>
      <c r="B108" s="152">
        <v>44566</v>
      </c>
      <c r="C108" s="150" t="s">
        <v>1159</v>
      </c>
      <c r="D108" s="150" t="s">
        <v>1160</v>
      </c>
      <c r="E108" s="152">
        <v>44566</v>
      </c>
      <c r="F108" s="150" t="s">
        <v>892</v>
      </c>
      <c r="G108" s="150" t="s">
        <v>1161</v>
      </c>
      <c r="H108" s="150" t="s">
        <v>209</v>
      </c>
      <c r="I108" s="150" t="s">
        <v>3379</v>
      </c>
      <c r="J108" s="150" t="s">
        <v>3421</v>
      </c>
      <c r="K108" s="150" t="s">
        <v>209</v>
      </c>
      <c r="L108" s="150" t="s">
        <v>18</v>
      </c>
      <c r="M108" s="150" t="s">
        <v>18</v>
      </c>
      <c r="N108" s="150" t="s">
        <v>19</v>
      </c>
      <c r="O108" s="150" t="s">
        <v>161</v>
      </c>
      <c r="P108" s="150" t="s">
        <v>210</v>
      </c>
      <c r="Q108" s="150" t="s">
        <v>3377</v>
      </c>
      <c r="R108" s="150" t="s">
        <v>3377</v>
      </c>
      <c r="S108" s="151">
        <v>20760</v>
      </c>
      <c r="T108" s="151">
        <v>14860</v>
      </c>
      <c r="U108" s="151">
        <v>5900</v>
      </c>
      <c r="V108" s="150" t="s">
        <v>78</v>
      </c>
      <c r="W108" s="151">
        <v>2</v>
      </c>
      <c r="X108" s="150" t="s">
        <v>69</v>
      </c>
      <c r="Y108" s="150" t="s">
        <v>70</v>
      </c>
      <c r="Z108" s="150" t="s">
        <v>71</v>
      </c>
      <c r="AA108" s="150" t="s">
        <v>72</v>
      </c>
      <c r="AB108" s="151">
        <v>83217</v>
      </c>
      <c r="AC108" s="101">
        <f t="shared" si="4"/>
        <v>1</v>
      </c>
      <c r="AD108" s="101" t="str">
        <f t="shared" si="5"/>
        <v>janvier</v>
      </c>
      <c r="AE108" s="96">
        <f t="shared" si="6"/>
        <v>5.9</v>
      </c>
      <c r="AF108" s="149">
        <f t="shared" si="7"/>
        <v>2.5694444444444464E-2</v>
      </c>
      <c r="AG108" t="s">
        <v>3886</v>
      </c>
      <c r="AH108" s="96"/>
      <c r="AM108" s="96"/>
      <c r="AN108" s="96"/>
      <c r="AO108" s="96"/>
      <c r="AP108" s="96"/>
      <c r="AR108" s="96"/>
      <c r="AS108" s="96"/>
      <c r="AV108" s="96"/>
      <c r="AW108" s="96"/>
      <c r="AZ108" s="96"/>
      <c r="BA108" s="96"/>
      <c r="BB108" s="96"/>
      <c r="BC108" s="96"/>
      <c r="BD108" s="96"/>
      <c r="BE108" s="96"/>
      <c r="BF108" s="96"/>
      <c r="BH108" s="96"/>
      <c r="BI108" s="96"/>
      <c r="BJ108" s="96"/>
      <c r="BK108" s="96"/>
      <c r="BL108" s="96"/>
      <c r="BM108" s="96"/>
      <c r="BN108" s="96"/>
      <c r="BQ108" s="96"/>
      <c r="BR108" s="96"/>
      <c r="BS108" s="96"/>
      <c r="BU108" s="96"/>
      <c r="BW108" s="96"/>
      <c r="BX108" s="96"/>
      <c r="BY108" s="96"/>
      <c r="BZ108" s="96"/>
      <c r="CA108" s="96"/>
      <c r="CB108" s="96"/>
      <c r="CC108" s="96"/>
      <c r="CD108" s="96"/>
      <c r="CG108" s="96"/>
      <c r="CJ108" s="96"/>
      <c r="CL108" s="96"/>
      <c r="CM108" s="96"/>
      <c r="CN108" s="96"/>
      <c r="CY108" s="96"/>
      <c r="CZ108" s="96"/>
      <c r="DA108" s="96"/>
      <c r="DB108" s="96"/>
      <c r="DC108" s="96"/>
      <c r="DH108" s="96"/>
      <c r="DJ108" s="96"/>
      <c r="DK108" s="96"/>
      <c r="DL108" s="96"/>
      <c r="DM108" s="96"/>
      <c r="DP108" s="96"/>
      <c r="DQ108" s="96"/>
      <c r="DW108" s="96"/>
      <c r="EV108" s="96"/>
      <c r="EW108" s="96"/>
      <c r="FJ108" s="96"/>
      <c r="FK108" s="96"/>
      <c r="FL108" s="96"/>
      <c r="FT108" s="96"/>
      <c r="FU108" s="96"/>
      <c r="FV108" s="96"/>
      <c r="FW108" s="96"/>
      <c r="GE108" s="96"/>
      <c r="GF108" s="96"/>
      <c r="GG108" s="96"/>
      <c r="GH108" s="96"/>
    </row>
    <row r="109" spans="1:190" customFormat="1" ht="14.65" hidden="1" customHeight="1" x14ac:dyDescent="0.25">
      <c r="A109" s="151">
        <v>169339</v>
      </c>
      <c r="B109" s="152">
        <v>44567</v>
      </c>
      <c r="C109" s="150" t="s">
        <v>2108</v>
      </c>
      <c r="D109" s="150" t="s">
        <v>18</v>
      </c>
      <c r="E109" s="152">
        <v>44567</v>
      </c>
      <c r="F109" s="150" t="s">
        <v>2108</v>
      </c>
      <c r="G109" s="150" t="s">
        <v>18</v>
      </c>
      <c r="H109" s="150" t="s">
        <v>248</v>
      </c>
      <c r="I109" s="150" t="s">
        <v>3379</v>
      </c>
      <c r="J109" s="150" t="s">
        <v>3421</v>
      </c>
      <c r="K109" s="150" t="s">
        <v>248</v>
      </c>
      <c r="L109" s="150" t="s">
        <v>18</v>
      </c>
      <c r="M109" s="150" t="s">
        <v>18</v>
      </c>
      <c r="N109" s="150" t="s">
        <v>19</v>
      </c>
      <c r="O109" s="150" t="s">
        <v>161</v>
      </c>
      <c r="P109" s="150" t="s">
        <v>249</v>
      </c>
      <c r="Q109" s="150" t="s">
        <v>3377</v>
      </c>
      <c r="R109" s="150" t="s">
        <v>3377</v>
      </c>
      <c r="S109" s="151">
        <v>11580</v>
      </c>
      <c r="T109" s="151">
        <v>15540</v>
      </c>
      <c r="U109" s="151">
        <v>3960</v>
      </c>
      <c r="V109" s="150" t="s">
        <v>68</v>
      </c>
      <c r="W109" s="151">
        <v>2</v>
      </c>
      <c r="X109" s="150" t="s">
        <v>69</v>
      </c>
      <c r="Y109" s="150" t="s">
        <v>70</v>
      </c>
      <c r="Z109" s="150" t="s">
        <v>71</v>
      </c>
      <c r="AA109" s="150" t="s">
        <v>72</v>
      </c>
      <c r="AB109" s="151">
        <v>0</v>
      </c>
      <c r="AC109" s="101">
        <f t="shared" si="4"/>
        <v>1</v>
      </c>
      <c r="AD109" s="101" t="str">
        <f t="shared" si="5"/>
        <v>janvier</v>
      </c>
      <c r="AE109" s="96">
        <f t="shared" si="6"/>
        <v>3.96</v>
      </c>
      <c r="AF109" s="149">
        <f t="shared" si="7"/>
        <v>0</v>
      </c>
      <c r="AG109" t="s">
        <v>3886</v>
      </c>
      <c r="AH109" s="96"/>
      <c r="AM109" s="96"/>
      <c r="AN109" s="96"/>
      <c r="AO109" s="96"/>
      <c r="AP109" s="96"/>
      <c r="AR109" s="96"/>
      <c r="AS109" s="96"/>
      <c r="AV109" s="96"/>
      <c r="AW109" s="96"/>
      <c r="AZ109" s="96"/>
      <c r="BA109" s="96"/>
      <c r="BB109" s="96"/>
      <c r="BC109" s="96"/>
      <c r="BD109" s="96"/>
      <c r="BE109" s="96"/>
      <c r="BH109" s="96"/>
      <c r="BI109" s="96"/>
      <c r="BJ109" s="96"/>
      <c r="BK109" s="96"/>
      <c r="BL109" s="96"/>
      <c r="BM109" s="96"/>
      <c r="BN109" s="96"/>
      <c r="BQ109" s="96"/>
      <c r="BR109" s="96"/>
      <c r="BS109" s="96"/>
      <c r="BU109" s="96"/>
      <c r="BW109" s="96"/>
      <c r="BX109" s="96"/>
      <c r="BY109" s="96"/>
      <c r="BZ109" s="96"/>
      <c r="CA109" s="96"/>
      <c r="CB109" s="96"/>
      <c r="CC109" s="96"/>
      <c r="CD109" s="96"/>
      <c r="CG109" s="96"/>
      <c r="CJ109" s="96"/>
      <c r="CL109" s="96"/>
      <c r="CM109" s="96"/>
      <c r="CN109" s="96"/>
      <c r="CY109" s="96"/>
      <c r="CZ109" s="96"/>
      <c r="DA109" s="96"/>
      <c r="DB109" s="96"/>
      <c r="DC109" s="96"/>
      <c r="DH109" s="96"/>
      <c r="DJ109" s="96"/>
      <c r="DK109" s="96"/>
      <c r="DL109" s="96"/>
      <c r="DM109" s="96"/>
      <c r="DP109" s="96"/>
      <c r="DQ109" s="96"/>
      <c r="DW109" s="96"/>
      <c r="EV109" s="96"/>
      <c r="EW109" s="96"/>
      <c r="FJ109" s="96"/>
      <c r="FK109" s="96"/>
      <c r="FL109" s="96"/>
      <c r="FT109" s="96"/>
      <c r="FU109" s="96"/>
      <c r="FV109" s="96"/>
      <c r="FW109" s="96"/>
      <c r="GE109" s="96"/>
      <c r="GF109" s="96"/>
      <c r="GG109" s="96"/>
      <c r="GH109" s="96"/>
    </row>
    <row r="110" spans="1:190" customFormat="1" ht="14.65" hidden="1" customHeight="1" x14ac:dyDescent="0.25">
      <c r="A110" s="151">
        <v>168611</v>
      </c>
      <c r="B110" s="152">
        <v>44567</v>
      </c>
      <c r="C110" s="150" t="s">
        <v>893</v>
      </c>
      <c r="D110" s="150" t="s">
        <v>1162</v>
      </c>
      <c r="E110" s="152">
        <v>44567</v>
      </c>
      <c r="F110" s="150" t="s">
        <v>634</v>
      </c>
      <c r="G110" s="150" t="s">
        <v>1163</v>
      </c>
      <c r="H110" s="150" t="s">
        <v>537</v>
      </c>
      <c r="I110" s="150" t="s">
        <v>3379</v>
      </c>
      <c r="J110" s="150" t="s">
        <v>3421</v>
      </c>
      <c r="K110" s="150" t="s">
        <v>537</v>
      </c>
      <c r="L110" s="150" t="s">
        <v>18</v>
      </c>
      <c r="M110" s="150" t="s">
        <v>18</v>
      </c>
      <c r="N110" s="150" t="s">
        <v>19</v>
      </c>
      <c r="O110" s="150" t="s">
        <v>161</v>
      </c>
      <c r="P110" s="150" t="s">
        <v>538</v>
      </c>
      <c r="Q110" s="150" t="s">
        <v>3377</v>
      </c>
      <c r="R110" s="150" t="s">
        <v>3377</v>
      </c>
      <c r="S110" s="151">
        <v>14460</v>
      </c>
      <c r="T110" s="151">
        <v>10920</v>
      </c>
      <c r="U110" s="151">
        <v>3540</v>
      </c>
      <c r="V110" s="150" t="s">
        <v>78</v>
      </c>
      <c r="W110" s="151">
        <v>2</v>
      </c>
      <c r="X110" s="150" t="s">
        <v>69</v>
      </c>
      <c r="Y110" s="150" t="s">
        <v>70</v>
      </c>
      <c r="Z110" s="150" t="s">
        <v>71</v>
      </c>
      <c r="AA110" s="150" t="s">
        <v>72</v>
      </c>
      <c r="AB110" s="151">
        <v>60061</v>
      </c>
      <c r="AC110" s="101">
        <f t="shared" si="4"/>
        <v>1</v>
      </c>
      <c r="AD110" s="101" t="str">
        <f t="shared" si="5"/>
        <v>janvier</v>
      </c>
      <c r="AE110" s="96">
        <f t="shared" si="6"/>
        <v>3.54</v>
      </c>
      <c r="AF110" s="149">
        <f t="shared" si="7"/>
        <v>3.472222222222222E-3</v>
      </c>
      <c r="AG110" t="s">
        <v>3886</v>
      </c>
      <c r="AH110" s="96"/>
      <c r="AM110" s="96"/>
      <c r="AN110" s="96"/>
      <c r="AO110" s="96"/>
      <c r="AP110" s="96"/>
      <c r="AR110" s="96"/>
      <c r="AS110" s="96"/>
      <c r="AV110" s="96"/>
      <c r="AW110" s="96"/>
      <c r="AZ110" s="96"/>
      <c r="BA110" s="96"/>
      <c r="BB110" s="96"/>
      <c r="BC110" s="96"/>
      <c r="BD110" s="96"/>
      <c r="BE110" s="96"/>
      <c r="BF110" s="96"/>
      <c r="BH110" s="96"/>
      <c r="BI110" s="96"/>
      <c r="BJ110" s="96"/>
      <c r="BK110" s="96"/>
      <c r="BL110" s="96"/>
      <c r="BM110" s="96"/>
      <c r="BN110" s="96"/>
      <c r="BQ110" s="96"/>
      <c r="BR110" s="96"/>
      <c r="BS110" s="96"/>
      <c r="BU110" s="96"/>
      <c r="BW110" s="96"/>
      <c r="BX110" s="96"/>
      <c r="BY110" s="96"/>
      <c r="BZ110" s="96"/>
      <c r="CA110" s="96"/>
      <c r="CB110" s="96"/>
      <c r="CC110" s="96"/>
      <c r="CD110" s="96"/>
      <c r="CG110" s="96"/>
      <c r="CJ110" s="96"/>
      <c r="CL110" s="96"/>
      <c r="CM110" s="96"/>
      <c r="CN110" s="96"/>
      <c r="CY110" s="96"/>
      <c r="CZ110" s="96"/>
      <c r="DA110" s="96"/>
      <c r="DB110" s="96"/>
      <c r="DC110" s="96"/>
      <c r="DH110" s="96"/>
      <c r="DJ110" s="96"/>
      <c r="DK110" s="96"/>
      <c r="DL110" s="96"/>
      <c r="DM110" s="96"/>
      <c r="DP110" s="96"/>
      <c r="DQ110" s="96"/>
      <c r="DW110" s="96"/>
      <c r="EK110" s="96"/>
      <c r="EL110" s="96"/>
      <c r="ET110" s="96"/>
      <c r="EV110" s="96"/>
      <c r="EW110" s="96"/>
      <c r="FJ110" s="96"/>
      <c r="FK110" s="96"/>
      <c r="FL110" s="96"/>
      <c r="FT110" s="96"/>
      <c r="FU110" s="96"/>
      <c r="FV110" s="96"/>
      <c r="FW110" s="96"/>
      <c r="GE110" s="96"/>
      <c r="GF110" s="96"/>
      <c r="GG110" s="96"/>
      <c r="GH110" s="96"/>
    </row>
    <row r="111" spans="1:190" customFormat="1" ht="14.65" hidden="1" customHeight="1" x14ac:dyDescent="0.25">
      <c r="A111" s="151">
        <v>168612</v>
      </c>
      <c r="B111" s="152">
        <v>44567</v>
      </c>
      <c r="C111" s="150" t="s">
        <v>1164</v>
      </c>
      <c r="D111" s="150" t="s">
        <v>1165</v>
      </c>
      <c r="E111" s="152">
        <v>44567</v>
      </c>
      <c r="F111" s="150" t="s">
        <v>1166</v>
      </c>
      <c r="G111" s="150" t="s">
        <v>1167</v>
      </c>
      <c r="H111" s="150" t="s">
        <v>160</v>
      </c>
      <c r="I111" s="150" t="s">
        <v>3379</v>
      </c>
      <c r="J111" s="150" t="s">
        <v>3421</v>
      </c>
      <c r="K111" s="150" t="s">
        <v>160</v>
      </c>
      <c r="L111" s="150" t="s">
        <v>18</v>
      </c>
      <c r="M111" s="150" t="s">
        <v>18</v>
      </c>
      <c r="N111" s="150" t="s">
        <v>19</v>
      </c>
      <c r="O111" s="150" t="s">
        <v>161</v>
      </c>
      <c r="P111" s="150" t="s">
        <v>162</v>
      </c>
      <c r="Q111" s="150" t="s">
        <v>3377</v>
      </c>
      <c r="R111" s="150" t="s">
        <v>3377</v>
      </c>
      <c r="S111" s="151">
        <v>14140</v>
      </c>
      <c r="T111" s="151">
        <v>11760</v>
      </c>
      <c r="U111" s="151">
        <v>2380</v>
      </c>
      <c r="V111" s="150" t="s">
        <v>78</v>
      </c>
      <c r="W111" s="151">
        <v>2</v>
      </c>
      <c r="X111" s="150" t="s">
        <v>69</v>
      </c>
      <c r="Y111" s="150" t="s">
        <v>70</v>
      </c>
      <c r="Z111" s="150" t="s">
        <v>71</v>
      </c>
      <c r="AA111" s="150" t="s">
        <v>72</v>
      </c>
      <c r="AB111" s="151">
        <v>89407</v>
      </c>
      <c r="AC111" s="101">
        <f t="shared" si="4"/>
        <v>1</v>
      </c>
      <c r="AD111" s="101" t="str">
        <f t="shared" si="5"/>
        <v>janvier</v>
      </c>
      <c r="AE111" s="96">
        <f t="shared" si="6"/>
        <v>2.38</v>
      </c>
      <c r="AF111" s="149">
        <f t="shared" si="7"/>
        <v>4.1666666666666657E-3</v>
      </c>
      <c r="AG111" t="s">
        <v>3886</v>
      </c>
      <c r="AH111" s="96"/>
      <c r="AM111" s="96"/>
      <c r="AN111" s="96"/>
      <c r="AO111" s="96"/>
      <c r="AP111" s="96"/>
      <c r="AR111" s="96"/>
      <c r="AS111" s="96"/>
      <c r="AV111" s="96"/>
      <c r="AW111" s="96"/>
      <c r="AZ111" s="96"/>
      <c r="BA111" s="96"/>
      <c r="BB111" s="96"/>
      <c r="BC111" s="96"/>
      <c r="BD111" s="96"/>
      <c r="BE111" s="96"/>
      <c r="BF111" s="96"/>
      <c r="BH111" s="96"/>
      <c r="BI111" s="96"/>
      <c r="BJ111" s="96"/>
      <c r="BK111" s="96"/>
      <c r="BL111" s="96"/>
      <c r="BM111" s="96"/>
      <c r="BN111" s="96"/>
      <c r="BQ111" s="96"/>
      <c r="BR111" s="96"/>
      <c r="BS111" s="96"/>
      <c r="BU111" s="96"/>
      <c r="BW111" s="96"/>
      <c r="BX111" s="96"/>
      <c r="BY111" s="96"/>
      <c r="BZ111" s="96"/>
      <c r="CA111" s="96"/>
      <c r="CB111" s="96"/>
      <c r="CC111" s="96"/>
      <c r="CD111" s="96"/>
      <c r="CG111" s="96"/>
      <c r="CJ111" s="96"/>
      <c r="CL111" s="96"/>
      <c r="CM111" s="96"/>
      <c r="CN111" s="96"/>
      <c r="CY111" s="96"/>
      <c r="CZ111" s="96"/>
      <c r="DA111" s="96"/>
      <c r="DB111" s="96"/>
      <c r="DC111" s="96"/>
      <c r="DH111" s="96"/>
      <c r="DJ111" s="96"/>
      <c r="DK111" s="96"/>
      <c r="DL111" s="96"/>
      <c r="DM111" s="96"/>
      <c r="DP111" s="96"/>
      <c r="DQ111" s="96"/>
      <c r="DW111" s="96"/>
      <c r="EV111" s="96"/>
      <c r="EW111" s="96"/>
      <c r="FJ111" s="96"/>
      <c r="FK111" s="96"/>
      <c r="FL111" s="96"/>
      <c r="FT111" s="96"/>
      <c r="FU111" s="96"/>
      <c r="FV111" s="96"/>
      <c r="FW111" s="96"/>
      <c r="GE111" s="96"/>
      <c r="GF111" s="96"/>
      <c r="GG111" s="96"/>
      <c r="GH111" s="96"/>
    </row>
    <row r="112" spans="1:190" customFormat="1" ht="14.65" hidden="1" customHeight="1" x14ac:dyDescent="0.25">
      <c r="A112" s="151">
        <v>168613</v>
      </c>
      <c r="B112" s="152">
        <v>44567</v>
      </c>
      <c r="C112" s="150" t="s">
        <v>1168</v>
      </c>
      <c r="D112" s="150" t="s">
        <v>1169</v>
      </c>
      <c r="E112" s="152">
        <v>44567</v>
      </c>
      <c r="F112" s="150" t="s">
        <v>1166</v>
      </c>
      <c r="G112" s="150" t="s">
        <v>1170</v>
      </c>
      <c r="H112" s="150" t="s">
        <v>537</v>
      </c>
      <c r="I112" s="150" t="s">
        <v>3379</v>
      </c>
      <c r="J112" s="150" t="s">
        <v>3421</v>
      </c>
      <c r="K112" s="150" t="s">
        <v>537</v>
      </c>
      <c r="L112" s="150" t="s">
        <v>18</v>
      </c>
      <c r="M112" s="150" t="s">
        <v>18</v>
      </c>
      <c r="N112" s="150" t="s">
        <v>19</v>
      </c>
      <c r="O112" s="150" t="s">
        <v>161</v>
      </c>
      <c r="P112" s="150" t="s">
        <v>538</v>
      </c>
      <c r="Q112" s="150" t="s">
        <v>3377</v>
      </c>
      <c r="R112" s="150" t="s">
        <v>3377</v>
      </c>
      <c r="S112" s="151">
        <v>11800</v>
      </c>
      <c r="T112" s="151">
        <v>10880</v>
      </c>
      <c r="U112" s="151">
        <v>920</v>
      </c>
      <c r="V112" s="150" t="s">
        <v>78</v>
      </c>
      <c r="W112" s="151">
        <v>2</v>
      </c>
      <c r="X112" s="150" t="s">
        <v>69</v>
      </c>
      <c r="Y112" s="150" t="s">
        <v>70</v>
      </c>
      <c r="Z112" s="150" t="s">
        <v>71</v>
      </c>
      <c r="AA112" s="150" t="s">
        <v>72</v>
      </c>
      <c r="AB112" s="151">
        <v>60061</v>
      </c>
      <c r="AC112" s="101">
        <f t="shared" si="4"/>
        <v>1</v>
      </c>
      <c r="AD112" s="101" t="str">
        <f t="shared" si="5"/>
        <v>janvier</v>
      </c>
      <c r="AE112" s="96">
        <f t="shared" si="6"/>
        <v>0.92</v>
      </c>
      <c r="AF112" s="149">
        <f t="shared" si="7"/>
        <v>6.2499999999999917E-3</v>
      </c>
      <c r="AG112" t="s">
        <v>3886</v>
      </c>
      <c r="AH112" s="96"/>
      <c r="AM112" s="96"/>
      <c r="AN112" s="96"/>
      <c r="AO112" s="96"/>
      <c r="AP112" s="96"/>
      <c r="AR112" s="96"/>
      <c r="AS112" s="96"/>
      <c r="AV112" s="96"/>
      <c r="AW112" s="96"/>
      <c r="AZ112" s="96"/>
      <c r="BA112" s="96"/>
      <c r="BB112" s="96"/>
      <c r="BC112" s="96"/>
      <c r="BD112" s="96"/>
      <c r="BE112" s="96"/>
      <c r="BF112" s="96"/>
      <c r="BH112" s="96"/>
      <c r="BI112" s="96"/>
      <c r="BJ112" s="96"/>
      <c r="BK112" s="96"/>
      <c r="BL112" s="96"/>
      <c r="BM112" s="96"/>
      <c r="BN112" s="96"/>
      <c r="BQ112" s="96"/>
      <c r="BR112" s="96"/>
      <c r="BS112" s="96"/>
      <c r="BU112" s="96"/>
      <c r="BW112" s="96"/>
      <c r="BX112" s="96"/>
      <c r="BY112" s="96"/>
      <c r="BZ112" s="96"/>
      <c r="CA112" s="96"/>
      <c r="CB112" s="96"/>
      <c r="CC112" s="96"/>
      <c r="CD112" s="96"/>
      <c r="CG112" s="96"/>
      <c r="CJ112" s="96"/>
      <c r="CL112" s="96"/>
      <c r="CM112" s="96"/>
      <c r="CN112" s="96"/>
      <c r="CY112" s="96"/>
      <c r="CZ112" s="96"/>
      <c r="DA112" s="96"/>
      <c r="DB112" s="96"/>
      <c r="DC112" s="96"/>
      <c r="DH112" s="96"/>
      <c r="DJ112" s="96"/>
      <c r="DK112" s="96"/>
      <c r="DL112" s="96"/>
      <c r="DM112" s="96"/>
      <c r="DP112" s="96"/>
      <c r="DQ112" s="96"/>
      <c r="DW112" s="96"/>
      <c r="EV112" s="96"/>
      <c r="EW112" s="96"/>
      <c r="FJ112" s="96"/>
      <c r="FK112" s="96"/>
      <c r="FL112" s="96"/>
      <c r="FT112" s="96"/>
      <c r="FU112" s="96"/>
      <c r="FV112" s="96"/>
      <c r="FW112" s="96"/>
      <c r="GE112" s="96"/>
      <c r="GF112" s="96"/>
      <c r="GG112" s="96"/>
      <c r="GH112" s="96"/>
    </row>
    <row r="113" spans="1:190" customFormat="1" ht="14.65" hidden="1" customHeight="1" x14ac:dyDescent="0.25">
      <c r="A113" s="151">
        <v>168618</v>
      </c>
      <c r="B113" s="152">
        <v>44567</v>
      </c>
      <c r="C113" s="150" t="s">
        <v>839</v>
      </c>
      <c r="D113" s="150" t="s">
        <v>18</v>
      </c>
      <c r="E113" s="152">
        <v>44567</v>
      </c>
      <c r="F113" s="150" t="s">
        <v>839</v>
      </c>
      <c r="G113" s="150" t="s">
        <v>18</v>
      </c>
      <c r="H113" s="150" t="s">
        <v>616</v>
      </c>
      <c r="I113" s="150" t="s">
        <v>3376</v>
      </c>
      <c r="J113" s="150" t="s">
        <v>3376</v>
      </c>
      <c r="K113" s="150" t="s">
        <v>616</v>
      </c>
      <c r="L113" s="150" t="s">
        <v>18</v>
      </c>
      <c r="M113" s="150" t="s">
        <v>3409</v>
      </c>
      <c r="N113" s="150" t="s">
        <v>656</v>
      </c>
      <c r="O113" s="150" t="s">
        <v>657</v>
      </c>
      <c r="P113" s="150" t="s">
        <v>618</v>
      </c>
      <c r="Q113" s="150" t="s">
        <v>3377</v>
      </c>
      <c r="R113" s="150" t="s">
        <v>3410</v>
      </c>
      <c r="S113" s="151">
        <v>26180</v>
      </c>
      <c r="T113" s="151">
        <v>20000</v>
      </c>
      <c r="U113" s="151">
        <v>6180</v>
      </c>
      <c r="V113" s="150" t="s">
        <v>68</v>
      </c>
      <c r="W113" s="151">
        <v>2</v>
      </c>
      <c r="X113" s="150" t="s">
        <v>69</v>
      </c>
      <c r="Y113" s="150" t="s">
        <v>70</v>
      </c>
      <c r="Z113" s="150" t="s">
        <v>71</v>
      </c>
      <c r="AA113" s="150" t="s">
        <v>72</v>
      </c>
      <c r="AB113" s="151">
        <v>0</v>
      </c>
      <c r="AC113" s="101">
        <f t="shared" si="4"/>
        <v>1</v>
      </c>
      <c r="AD113" s="101" t="str">
        <f t="shared" si="5"/>
        <v>janvier</v>
      </c>
      <c r="AE113" s="96">
        <f t="shared" si="6"/>
        <v>6.18</v>
      </c>
      <c r="AF113" s="149">
        <f t="shared" si="7"/>
        <v>0</v>
      </c>
      <c r="AG113" t="s">
        <v>3562</v>
      </c>
      <c r="AH113" s="96"/>
      <c r="AM113" s="96"/>
      <c r="AN113" s="96"/>
      <c r="AO113" s="96"/>
      <c r="AP113" s="96"/>
      <c r="AR113" s="96"/>
      <c r="AS113" s="96"/>
      <c r="AV113" s="96"/>
      <c r="AW113" s="96"/>
      <c r="AZ113" s="96"/>
      <c r="BA113" s="96"/>
      <c r="BB113" s="96"/>
      <c r="BC113" s="96"/>
      <c r="BD113" s="96"/>
      <c r="BH113" s="96"/>
      <c r="BI113" s="96"/>
      <c r="BJ113" s="96"/>
      <c r="BK113" s="96"/>
      <c r="BL113" s="96"/>
      <c r="BM113" s="96"/>
      <c r="BN113" s="96"/>
      <c r="BQ113" s="96"/>
      <c r="BR113" s="96"/>
      <c r="BS113" s="96"/>
      <c r="BU113" s="96"/>
      <c r="BW113" s="96"/>
      <c r="BX113" s="96"/>
      <c r="BY113" s="96"/>
      <c r="BZ113" s="96"/>
      <c r="CA113" s="96"/>
      <c r="CB113" s="96"/>
      <c r="CC113" s="96"/>
      <c r="CD113" s="96"/>
      <c r="CE113" s="96"/>
      <c r="CG113" s="96"/>
      <c r="CJ113" s="96"/>
      <c r="CL113" s="96"/>
      <c r="CM113" s="96"/>
      <c r="CN113" s="96"/>
      <c r="CY113" s="96"/>
      <c r="CZ113" s="96"/>
      <c r="DA113" s="96"/>
      <c r="DB113" s="96"/>
      <c r="DC113" s="96"/>
      <c r="DH113" s="96"/>
      <c r="DJ113" s="96"/>
      <c r="DK113" s="96"/>
      <c r="DL113" s="96"/>
      <c r="DM113" s="96"/>
      <c r="DP113" s="96"/>
      <c r="DQ113" s="96"/>
      <c r="DW113" s="96"/>
      <c r="EV113" s="96"/>
      <c r="EW113" s="96"/>
      <c r="FJ113" s="96"/>
      <c r="FK113" s="96"/>
      <c r="FL113" s="96"/>
      <c r="FT113" s="96"/>
      <c r="FU113" s="96"/>
      <c r="FV113" s="96"/>
      <c r="FW113" s="96"/>
      <c r="GE113" s="96"/>
      <c r="GF113" s="96"/>
      <c r="GG113" s="96"/>
      <c r="GH113" s="96"/>
    </row>
    <row r="114" spans="1:190" customFormat="1" ht="14.65" hidden="1" customHeight="1" x14ac:dyDescent="0.25">
      <c r="A114" s="151">
        <v>168617</v>
      </c>
      <c r="B114" s="152">
        <v>44567</v>
      </c>
      <c r="C114" s="150" t="s">
        <v>184</v>
      </c>
      <c r="D114" s="150" t="s">
        <v>1171</v>
      </c>
      <c r="E114" s="152">
        <v>44567</v>
      </c>
      <c r="F114" s="150" t="s">
        <v>498</v>
      </c>
      <c r="G114" s="150" t="s">
        <v>1172</v>
      </c>
      <c r="H114" s="150" t="s">
        <v>363</v>
      </c>
      <c r="I114" s="150" t="s">
        <v>3379</v>
      </c>
      <c r="J114" s="150" t="s">
        <v>3421</v>
      </c>
      <c r="K114" s="150" t="s">
        <v>363</v>
      </c>
      <c r="L114" s="150" t="s">
        <v>18</v>
      </c>
      <c r="M114" s="150" t="s">
        <v>18</v>
      </c>
      <c r="N114" s="150" t="s">
        <v>19</v>
      </c>
      <c r="O114" s="150" t="s">
        <v>161</v>
      </c>
      <c r="P114" s="150" t="s">
        <v>364</v>
      </c>
      <c r="Q114" s="150" t="s">
        <v>3377</v>
      </c>
      <c r="R114" s="150" t="s">
        <v>3377</v>
      </c>
      <c r="S114" s="151">
        <v>14720</v>
      </c>
      <c r="T114" s="151">
        <v>11920</v>
      </c>
      <c r="U114" s="151">
        <v>2800</v>
      </c>
      <c r="V114" s="150" t="s">
        <v>78</v>
      </c>
      <c r="W114" s="151">
        <v>2</v>
      </c>
      <c r="X114" s="150" t="s">
        <v>69</v>
      </c>
      <c r="Y114" s="150" t="s">
        <v>70</v>
      </c>
      <c r="Z114" s="150" t="s">
        <v>71</v>
      </c>
      <c r="AA114" s="150" t="s">
        <v>72</v>
      </c>
      <c r="AB114" s="151">
        <v>60050</v>
      </c>
      <c r="AC114" s="101">
        <f t="shared" si="4"/>
        <v>1</v>
      </c>
      <c r="AD114" s="101" t="str">
        <f t="shared" si="5"/>
        <v>janvier</v>
      </c>
      <c r="AE114" s="96">
        <f t="shared" si="6"/>
        <v>2.8</v>
      </c>
      <c r="AF114" s="149">
        <f t="shared" si="7"/>
        <v>4.1666666666666519E-3</v>
      </c>
      <c r="AG114" t="s">
        <v>3886</v>
      </c>
      <c r="AH114" s="96"/>
      <c r="AM114" s="96"/>
      <c r="AN114" s="96"/>
      <c r="AO114" s="96"/>
      <c r="AP114" s="96"/>
      <c r="AR114" s="96"/>
      <c r="AS114" s="96"/>
      <c r="AV114" s="96"/>
      <c r="AW114" s="96"/>
      <c r="AZ114" s="96"/>
      <c r="BA114" s="96"/>
      <c r="BB114" s="96"/>
      <c r="BC114" s="96"/>
      <c r="BD114" s="96"/>
      <c r="BH114" s="96"/>
      <c r="BI114" s="96"/>
      <c r="BJ114" s="96"/>
      <c r="BK114" s="96"/>
      <c r="BL114" s="96"/>
      <c r="BM114" s="96"/>
      <c r="BN114" s="96"/>
      <c r="BQ114" s="96"/>
      <c r="BR114" s="96"/>
      <c r="BS114" s="96"/>
      <c r="BU114" s="96"/>
      <c r="BW114" s="96"/>
      <c r="BX114" s="96"/>
      <c r="BY114" s="96"/>
      <c r="BZ114" s="96"/>
      <c r="CA114" s="96"/>
      <c r="CB114" s="96"/>
      <c r="CC114" s="96"/>
      <c r="CD114" s="96"/>
      <c r="CE114" s="96"/>
      <c r="CG114" s="96"/>
      <c r="CJ114" s="96"/>
      <c r="CL114" s="96"/>
      <c r="CM114" s="96"/>
      <c r="CN114" s="96"/>
      <c r="CY114" s="96"/>
      <c r="CZ114" s="96"/>
      <c r="DA114" s="96"/>
      <c r="DB114" s="96"/>
      <c r="DC114" s="96"/>
      <c r="DH114" s="96"/>
      <c r="DJ114" s="96"/>
      <c r="DK114" s="96"/>
      <c r="DL114" s="96"/>
      <c r="DM114" s="96"/>
      <c r="DN114" s="96"/>
      <c r="DP114" s="96"/>
      <c r="DQ114" s="96"/>
      <c r="DW114" s="96"/>
      <c r="EV114" s="96"/>
      <c r="EW114" s="96"/>
      <c r="FJ114" s="96"/>
      <c r="FK114" s="96"/>
      <c r="FL114" s="96"/>
      <c r="FT114" s="96"/>
      <c r="FU114" s="96"/>
      <c r="FV114" s="96"/>
      <c r="FW114" s="96"/>
      <c r="GE114" s="96"/>
      <c r="GF114" s="96"/>
      <c r="GG114" s="96"/>
      <c r="GH114" s="96"/>
    </row>
    <row r="115" spans="1:190" customFormat="1" ht="14.65" hidden="1" customHeight="1" x14ac:dyDescent="0.25">
      <c r="A115" s="151">
        <v>168965</v>
      </c>
      <c r="B115" s="152">
        <v>44567</v>
      </c>
      <c r="C115" s="150" t="s">
        <v>424</v>
      </c>
      <c r="D115" s="150" t="s">
        <v>18</v>
      </c>
      <c r="E115" s="152">
        <v>44567</v>
      </c>
      <c r="F115" s="150" t="s">
        <v>424</v>
      </c>
      <c r="G115" s="150" t="s">
        <v>18</v>
      </c>
      <c r="H115" s="150" t="s">
        <v>616</v>
      </c>
      <c r="I115" s="150" t="s">
        <v>3389</v>
      </c>
      <c r="J115" s="150" t="s">
        <v>3384</v>
      </c>
      <c r="K115" s="150" t="s">
        <v>616</v>
      </c>
      <c r="L115" s="150" t="s">
        <v>3414</v>
      </c>
      <c r="M115" s="150" t="s">
        <v>18</v>
      </c>
      <c r="N115" s="150" t="s">
        <v>919</v>
      </c>
      <c r="O115" s="150" t="s">
        <v>261</v>
      </c>
      <c r="P115" s="150" t="s">
        <v>618</v>
      </c>
      <c r="Q115" s="150" t="s">
        <v>3415</v>
      </c>
      <c r="R115" s="150" t="s">
        <v>3377</v>
      </c>
      <c r="S115" s="151">
        <v>39220</v>
      </c>
      <c r="T115" s="151">
        <v>22320</v>
      </c>
      <c r="U115" s="151">
        <v>16900</v>
      </c>
      <c r="V115" s="150" t="s">
        <v>68</v>
      </c>
      <c r="W115" s="151">
        <v>2</v>
      </c>
      <c r="X115" s="150" t="s">
        <v>69</v>
      </c>
      <c r="Y115" s="150" t="s">
        <v>70</v>
      </c>
      <c r="Z115" s="150" t="s">
        <v>71</v>
      </c>
      <c r="AA115" s="150" t="s">
        <v>72</v>
      </c>
      <c r="AB115" s="151">
        <v>0</v>
      </c>
      <c r="AC115" s="101">
        <f t="shared" si="4"/>
        <v>1</v>
      </c>
      <c r="AD115" s="101" t="str">
        <f t="shared" si="5"/>
        <v>janvier</v>
      </c>
      <c r="AE115" s="96">
        <f t="shared" si="6"/>
        <v>16.899999999999999</v>
      </c>
      <c r="AF115" s="149">
        <f t="shared" si="7"/>
        <v>0</v>
      </c>
      <c r="AG115" t="s">
        <v>3888</v>
      </c>
      <c r="AH115" s="96"/>
      <c r="AM115" s="96"/>
      <c r="AN115" s="96"/>
      <c r="AO115" s="96"/>
      <c r="AP115" s="96"/>
      <c r="AR115" s="96"/>
      <c r="AS115" s="96"/>
      <c r="AV115" s="96"/>
      <c r="AW115" s="96"/>
      <c r="AZ115" s="96"/>
      <c r="BA115" s="96"/>
      <c r="BB115" s="96"/>
      <c r="BC115" s="96"/>
      <c r="BD115" s="96"/>
      <c r="BE115" s="96"/>
      <c r="BF115" s="96"/>
      <c r="BH115" s="96"/>
      <c r="BI115" s="96"/>
      <c r="BJ115" s="96"/>
      <c r="BK115" s="96"/>
      <c r="BL115" s="96"/>
      <c r="BM115" s="96"/>
      <c r="BN115" s="96"/>
      <c r="BQ115" s="96"/>
      <c r="BR115" s="96"/>
      <c r="BS115" s="96"/>
      <c r="BU115" s="96"/>
      <c r="BW115" s="96"/>
      <c r="BX115" s="96"/>
      <c r="BY115" s="96"/>
      <c r="BZ115" s="96"/>
      <c r="CA115" s="96"/>
      <c r="CB115" s="96"/>
      <c r="CC115" s="96"/>
      <c r="CD115" s="96"/>
      <c r="CG115" s="96"/>
      <c r="CJ115" s="96"/>
      <c r="CL115" s="96"/>
      <c r="CM115" s="96"/>
      <c r="CN115" s="96"/>
      <c r="CY115" s="96"/>
      <c r="CZ115" s="96"/>
      <c r="DA115" s="96"/>
      <c r="DB115" s="96"/>
      <c r="DC115" s="96"/>
      <c r="DH115" s="96"/>
      <c r="DJ115" s="96"/>
      <c r="DK115" s="96"/>
      <c r="DL115" s="96"/>
      <c r="DM115" s="96"/>
      <c r="DP115" s="96"/>
      <c r="DQ115" s="96"/>
      <c r="DW115" s="96"/>
      <c r="EV115" s="96"/>
      <c r="EW115" s="96"/>
      <c r="FJ115" s="96"/>
      <c r="FK115" s="96"/>
      <c r="FL115" s="96"/>
      <c r="FT115" s="96"/>
      <c r="FU115" s="96"/>
      <c r="FV115" s="96"/>
      <c r="FW115" s="96"/>
      <c r="GE115" s="96"/>
      <c r="GF115" s="96"/>
      <c r="GG115" s="96"/>
      <c r="GH115" s="96"/>
    </row>
    <row r="116" spans="1:190" customFormat="1" ht="14.65" hidden="1" customHeight="1" x14ac:dyDescent="0.25">
      <c r="A116" s="151">
        <v>168623</v>
      </c>
      <c r="B116" s="152">
        <v>44567</v>
      </c>
      <c r="C116" s="150" t="s">
        <v>502</v>
      </c>
      <c r="D116" s="150" t="s">
        <v>1173</v>
      </c>
      <c r="E116" s="152">
        <v>44567</v>
      </c>
      <c r="F116" s="150" t="s">
        <v>365</v>
      </c>
      <c r="G116" s="150" t="s">
        <v>1174</v>
      </c>
      <c r="H116" s="150" t="s">
        <v>160</v>
      </c>
      <c r="I116" s="150" t="s">
        <v>3379</v>
      </c>
      <c r="J116" s="150" t="s">
        <v>3421</v>
      </c>
      <c r="K116" s="150" t="s">
        <v>160</v>
      </c>
      <c r="L116" s="150" t="s">
        <v>18</v>
      </c>
      <c r="M116" s="150" t="s">
        <v>18</v>
      </c>
      <c r="N116" s="150" t="s">
        <v>19</v>
      </c>
      <c r="O116" s="150" t="s">
        <v>161</v>
      </c>
      <c r="P116" s="150" t="s">
        <v>162</v>
      </c>
      <c r="Q116" s="150" t="s">
        <v>3377</v>
      </c>
      <c r="R116" s="150" t="s">
        <v>3377</v>
      </c>
      <c r="S116" s="151">
        <v>15700</v>
      </c>
      <c r="T116" s="151">
        <v>11760</v>
      </c>
      <c r="U116" s="151">
        <v>3940</v>
      </c>
      <c r="V116" s="150" t="s">
        <v>78</v>
      </c>
      <c r="W116" s="151">
        <v>2</v>
      </c>
      <c r="X116" s="150" t="s">
        <v>69</v>
      </c>
      <c r="Y116" s="150" t="s">
        <v>70</v>
      </c>
      <c r="Z116" s="150" t="s">
        <v>71</v>
      </c>
      <c r="AA116" s="150" t="s">
        <v>72</v>
      </c>
      <c r="AB116" s="151">
        <v>89407</v>
      </c>
      <c r="AC116" s="101">
        <f t="shared" si="4"/>
        <v>1</v>
      </c>
      <c r="AD116" s="101" t="str">
        <f t="shared" si="5"/>
        <v>janvier</v>
      </c>
      <c r="AE116" s="96">
        <f t="shared" si="6"/>
        <v>3.94</v>
      </c>
      <c r="AF116" s="149">
        <f t="shared" si="7"/>
        <v>1.5277777777777779E-2</v>
      </c>
      <c r="AG116" t="s">
        <v>3886</v>
      </c>
      <c r="AH116" s="96"/>
      <c r="AM116" s="96"/>
      <c r="AN116" s="96"/>
      <c r="AO116" s="96"/>
      <c r="AP116" s="96"/>
      <c r="AR116" s="96"/>
      <c r="AS116" s="96"/>
      <c r="AV116" s="96"/>
      <c r="AW116" s="96"/>
      <c r="AZ116" s="96"/>
      <c r="BA116" s="96"/>
      <c r="BB116" s="96"/>
      <c r="BC116" s="96"/>
      <c r="BD116" s="96"/>
      <c r="BE116" s="96"/>
      <c r="BH116" s="96"/>
      <c r="BI116" s="96"/>
      <c r="BJ116" s="96"/>
      <c r="BK116" s="96"/>
      <c r="BL116" s="96"/>
      <c r="BM116" s="96"/>
      <c r="BN116" s="96"/>
      <c r="BQ116" s="96"/>
      <c r="BR116" s="96"/>
      <c r="BS116" s="96"/>
      <c r="BU116" s="96"/>
      <c r="BW116" s="96"/>
      <c r="BX116" s="96"/>
      <c r="BY116" s="96"/>
      <c r="BZ116" s="96"/>
      <c r="CA116" s="96"/>
      <c r="CB116" s="96"/>
      <c r="CC116" s="96"/>
      <c r="CD116" s="96"/>
      <c r="CG116" s="96"/>
      <c r="CJ116" s="96"/>
      <c r="CL116" s="96"/>
      <c r="CM116" s="96"/>
      <c r="CN116" s="96"/>
      <c r="CY116" s="96"/>
      <c r="CZ116" s="96"/>
      <c r="DA116" s="96"/>
      <c r="DB116" s="96"/>
      <c r="DC116" s="96"/>
      <c r="DH116" s="96"/>
      <c r="DJ116" s="96"/>
      <c r="DK116" s="96"/>
      <c r="DL116" s="96"/>
      <c r="DM116" s="96"/>
      <c r="DN116" s="96"/>
      <c r="DP116" s="96"/>
      <c r="DQ116" s="96"/>
      <c r="DW116" s="96"/>
      <c r="EV116" s="96"/>
      <c r="EW116" s="96"/>
      <c r="FJ116" s="96"/>
      <c r="FK116" s="96"/>
      <c r="FL116" s="96"/>
      <c r="FT116" s="96"/>
      <c r="FU116" s="96"/>
      <c r="FV116" s="96"/>
      <c r="FW116" s="96"/>
      <c r="GE116" s="96"/>
      <c r="GF116" s="96"/>
      <c r="GG116" s="96"/>
      <c r="GH116" s="96"/>
    </row>
    <row r="117" spans="1:190" customFormat="1" ht="14.65" hidden="1" customHeight="1" x14ac:dyDescent="0.25">
      <c r="A117" s="151">
        <v>168624</v>
      </c>
      <c r="B117" s="152">
        <v>44567</v>
      </c>
      <c r="C117" s="150" t="s">
        <v>459</v>
      </c>
      <c r="D117" s="150" t="s">
        <v>1175</v>
      </c>
      <c r="E117" s="152">
        <v>44567</v>
      </c>
      <c r="F117" s="150" t="s">
        <v>604</v>
      </c>
      <c r="G117" s="150" t="s">
        <v>1176</v>
      </c>
      <c r="H117" s="150" t="s">
        <v>655</v>
      </c>
      <c r="I117" s="150" t="s">
        <v>3376</v>
      </c>
      <c r="J117" s="150" t="s">
        <v>3376</v>
      </c>
      <c r="K117" s="150" t="s">
        <v>655</v>
      </c>
      <c r="L117" s="150" t="s">
        <v>18</v>
      </c>
      <c r="M117" s="150" t="s">
        <v>3409</v>
      </c>
      <c r="N117" s="150" t="s">
        <v>656</v>
      </c>
      <c r="O117" s="150" t="s">
        <v>657</v>
      </c>
      <c r="P117" s="150" t="s">
        <v>658</v>
      </c>
      <c r="Q117" s="150" t="s">
        <v>3377</v>
      </c>
      <c r="R117" s="150" t="s">
        <v>3410</v>
      </c>
      <c r="S117" s="151">
        <v>26320</v>
      </c>
      <c r="T117" s="151">
        <v>18400</v>
      </c>
      <c r="U117" s="151">
        <v>7920</v>
      </c>
      <c r="V117" s="150" t="s">
        <v>78</v>
      </c>
      <c r="W117" s="151">
        <v>2</v>
      </c>
      <c r="X117" s="150" t="s">
        <v>69</v>
      </c>
      <c r="Y117" s="150" t="s">
        <v>70</v>
      </c>
      <c r="Z117" s="150" t="s">
        <v>71</v>
      </c>
      <c r="AA117" s="150" t="s">
        <v>72</v>
      </c>
      <c r="AB117" s="151">
        <v>0</v>
      </c>
      <c r="AC117" s="101">
        <f t="shared" si="4"/>
        <v>1</v>
      </c>
      <c r="AD117" s="101" t="str">
        <f t="shared" si="5"/>
        <v>janvier</v>
      </c>
      <c r="AE117" s="96">
        <f t="shared" si="6"/>
        <v>7.92</v>
      </c>
      <c r="AF117" s="149">
        <f t="shared" si="7"/>
        <v>4.0277777777777801E-2</v>
      </c>
      <c r="AG117" t="s">
        <v>3562</v>
      </c>
      <c r="AH117" s="96"/>
      <c r="AM117" s="96"/>
      <c r="AN117" s="96"/>
      <c r="AO117" s="96"/>
      <c r="AP117" s="96"/>
      <c r="AR117" s="96"/>
      <c r="AS117" s="96"/>
      <c r="AV117" s="96"/>
      <c r="AW117" s="96"/>
      <c r="AZ117" s="96"/>
      <c r="BA117" s="96"/>
      <c r="BB117" s="96"/>
      <c r="BC117" s="96"/>
      <c r="BD117" s="96"/>
      <c r="BH117" s="96"/>
      <c r="BI117" s="96"/>
      <c r="BJ117" s="96"/>
      <c r="BK117" s="96"/>
      <c r="BL117" s="96"/>
      <c r="BM117" s="96"/>
      <c r="BN117" s="96"/>
      <c r="BQ117" s="96"/>
      <c r="BR117" s="96"/>
      <c r="BS117" s="96"/>
      <c r="BU117" s="96"/>
      <c r="BW117" s="96"/>
      <c r="BX117" s="96"/>
      <c r="BY117" s="96"/>
      <c r="BZ117" s="96"/>
      <c r="CA117" s="96"/>
      <c r="CB117" s="96"/>
      <c r="CC117" s="96"/>
      <c r="CD117" s="96"/>
      <c r="CE117" s="96"/>
      <c r="CG117" s="96"/>
      <c r="CJ117" s="96"/>
      <c r="CL117" s="96"/>
      <c r="CM117" s="96"/>
      <c r="CN117" s="96"/>
      <c r="CY117" s="96"/>
      <c r="CZ117" s="96"/>
      <c r="DA117" s="96"/>
      <c r="DB117" s="96"/>
      <c r="DC117" s="96"/>
      <c r="DH117" s="96"/>
      <c r="DJ117" s="96"/>
      <c r="DK117" s="96"/>
      <c r="DL117" s="96"/>
      <c r="DM117" s="96"/>
      <c r="DP117" s="96"/>
      <c r="DQ117" s="96"/>
      <c r="DW117" s="96"/>
      <c r="EV117" s="96"/>
      <c r="EW117" s="96"/>
      <c r="FJ117" s="96"/>
      <c r="FK117" s="96"/>
      <c r="FL117" s="96"/>
      <c r="FT117" s="96"/>
      <c r="FU117" s="96"/>
      <c r="FV117" s="96"/>
      <c r="FW117" s="96"/>
      <c r="GE117" s="96"/>
      <c r="GF117" s="96"/>
      <c r="GG117" s="96"/>
      <c r="GH117" s="96"/>
    </row>
    <row r="118" spans="1:190" customFormat="1" ht="14.65" hidden="1" customHeight="1" x14ac:dyDescent="0.25">
      <c r="A118" s="151">
        <v>168626</v>
      </c>
      <c r="B118" s="152">
        <v>44567</v>
      </c>
      <c r="C118" s="150" t="s">
        <v>566</v>
      </c>
      <c r="D118" s="150" t="s">
        <v>1177</v>
      </c>
      <c r="E118" s="152">
        <v>44567</v>
      </c>
      <c r="F118" s="150" t="s">
        <v>902</v>
      </c>
      <c r="G118" s="150" t="s">
        <v>1178</v>
      </c>
      <c r="H118" s="150" t="s">
        <v>1179</v>
      </c>
      <c r="I118" s="150" t="s">
        <v>3379</v>
      </c>
      <c r="J118" s="150" t="s">
        <v>3393</v>
      </c>
      <c r="K118" s="150" t="s">
        <v>3426</v>
      </c>
      <c r="L118" s="150" t="s">
        <v>3394</v>
      </c>
      <c r="M118" s="150" t="s">
        <v>18</v>
      </c>
      <c r="N118" s="150" t="s">
        <v>19</v>
      </c>
      <c r="O118" s="150" t="s">
        <v>237</v>
      </c>
      <c r="P118" s="150" t="s">
        <v>1180</v>
      </c>
      <c r="Q118" s="150" t="s">
        <v>3395</v>
      </c>
      <c r="R118" s="150" t="s">
        <v>3377</v>
      </c>
      <c r="S118" s="151">
        <v>16520</v>
      </c>
      <c r="T118" s="151">
        <v>35240</v>
      </c>
      <c r="U118" s="151">
        <v>18720</v>
      </c>
      <c r="V118" s="150" t="s">
        <v>78</v>
      </c>
      <c r="W118" s="151">
        <v>2</v>
      </c>
      <c r="X118" s="150" t="s">
        <v>69</v>
      </c>
      <c r="Y118" s="150" t="s">
        <v>70</v>
      </c>
      <c r="Z118" s="150" t="s">
        <v>71</v>
      </c>
      <c r="AA118" s="150" t="s">
        <v>72</v>
      </c>
      <c r="AB118" s="151">
        <v>0</v>
      </c>
      <c r="AC118" s="101">
        <f t="shared" si="4"/>
        <v>1</v>
      </c>
      <c r="AD118" s="101" t="str">
        <f t="shared" si="5"/>
        <v>janvier</v>
      </c>
      <c r="AE118" s="96">
        <f t="shared" si="6"/>
        <v>18.72</v>
      </c>
      <c r="AF118" s="149">
        <f t="shared" si="7"/>
        <v>0.13124999999999998</v>
      </c>
      <c r="AG118" t="s">
        <v>3888</v>
      </c>
      <c r="AH118" s="96"/>
      <c r="AM118" s="96"/>
      <c r="AN118" s="96"/>
      <c r="AO118" s="96"/>
      <c r="AP118" s="96"/>
      <c r="AR118" s="96"/>
      <c r="AS118" s="96"/>
      <c r="AV118" s="96"/>
      <c r="AW118" s="96"/>
      <c r="AZ118" s="96"/>
      <c r="BA118" s="96"/>
      <c r="BB118" s="96"/>
      <c r="BC118" s="96"/>
      <c r="BD118" s="96"/>
      <c r="BE118" s="96"/>
      <c r="BF118" s="96"/>
      <c r="BH118" s="96"/>
      <c r="BI118" s="96"/>
      <c r="BJ118" s="96"/>
      <c r="BK118" s="96"/>
      <c r="BL118" s="96"/>
      <c r="BM118" s="96"/>
      <c r="BN118" s="96"/>
      <c r="BQ118" s="96"/>
      <c r="BR118" s="96"/>
      <c r="BS118" s="96"/>
      <c r="BU118" s="96"/>
      <c r="BW118" s="96"/>
      <c r="BX118" s="96"/>
      <c r="BY118" s="96"/>
      <c r="BZ118" s="96"/>
      <c r="CA118" s="96"/>
      <c r="CB118" s="96"/>
      <c r="CC118" s="96"/>
      <c r="CD118" s="96"/>
      <c r="CG118" s="96"/>
      <c r="CJ118" s="96"/>
      <c r="CL118" s="96"/>
      <c r="CM118" s="96"/>
      <c r="CN118" s="96"/>
      <c r="CY118" s="96"/>
      <c r="CZ118" s="96"/>
      <c r="DA118" s="96"/>
      <c r="DB118" s="96"/>
      <c r="DC118" s="96"/>
      <c r="DH118" s="96"/>
      <c r="DJ118" s="96"/>
      <c r="DK118" s="96"/>
      <c r="DL118" s="96"/>
      <c r="DM118" s="96"/>
      <c r="DP118" s="96"/>
      <c r="DQ118" s="96"/>
      <c r="DW118" s="96"/>
      <c r="EK118" s="96"/>
      <c r="EL118" s="96"/>
      <c r="ET118" s="96"/>
      <c r="EV118" s="96"/>
      <c r="EW118" s="96"/>
      <c r="FJ118" s="96"/>
      <c r="FK118" s="96"/>
      <c r="FL118" s="96"/>
      <c r="FT118" s="96"/>
      <c r="FU118" s="96"/>
      <c r="FV118" s="96"/>
      <c r="FW118" s="96"/>
      <c r="GE118" s="96"/>
      <c r="GF118" s="96"/>
      <c r="GG118" s="96"/>
      <c r="GH118" s="96"/>
    </row>
    <row r="119" spans="1:190" customFormat="1" ht="14.65" hidden="1" customHeight="1" x14ac:dyDescent="0.25">
      <c r="A119" s="151">
        <v>168627</v>
      </c>
      <c r="B119" s="152">
        <v>44567</v>
      </c>
      <c r="C119" s="150" t="s">
        <v>812</v>
      </c>
      <c r="D119" s="150" t="s">
        <v>1181</v>
      </c>
      <c r="E119" s="152">
        <v>44567</v>
      </c>
      <c r="F119" s="150" t="s">
        <v>795</v>
      </c>
      <c r="G119" s="150" t="s">
        <v>1182</v>
      </c>
      <c r="H119" s="150" t="s">
        <v>88</v>
      </c>
      <c r="I119" s="150" t="s">
        <v>3387</v>
      </c>
      <c r="J119" s="150" t="s">
        <v>3387</v>
      </c>
      <c r="K119" s="150" t="s">
        <v>88</v>
      </c>
      <c r="L119" s="150" t="s">
        <v>18</v>
      </c>
      <c r="M119" s="150" t="s">
        <v>18</v>
      </c>
      <c r="N119" s="150" t="s">
        <v>65</v>
      </c>
      <c r="O119" s="150" t="s">
        <v>66</v>
      </c>
      <c r="P119" s="150" t="s">
        <v>89</v>
      </c>
      <c r="Q119" s="150" t="s">
        <v>3377</v>
      </c>
      <c r="R119" s="150" t="s">
        <v>3377</v>
      </c>
      <c r="S119" s="151">
        <v>20120</v>
      </c>
      <c r="T119" s="151">
        <v>14800</v>
      </c>
      <c r="U119" s="151">
        <v>5320</v>
      </c>
      <c r="V119" s="150" t="s">
        <v>78</v>
      </c>
      <c r="W119" s="151">
        <v>2</v>
      </c>
      <c r="X119" s="150" t="s">
        <v>69</v>
      </c>
      <c r="Y119" s="150" t="s">
        <v>70</v>
      </c>
      <c r="Z119" s="150" t="s">
        <v>71</v>
      </c>
      <c r="AA119" s="150" t="s">
        <v>72</v>
      </c>
      <c r="AB119" s="151">
        <v>0</v>
      </c>
      <c r="AC119" s="101">
        <f t="shared" si="4"/>
        <v>1</v>
      </c>
      <c r="AD119" s="101" t="str">
        <f t="shared" si="5"/>
        <v>janvier</v>
      </c>
      <c r="AE119" s="96">
        <f t="shared" si="6"/>
        <v>5.32</v>
      </c>
      <c r="AF119" s="149">
        <f t="shared" si="7"/>
        <v>3.472222222222221E-2</v>
      </c>
      <c r="AG119" t="s">
        <v>3886</v>
      </c>
      <c r="AH119" s="96"/>
      <c r="AM119" s="96"/>
      <c r="AN119" s="96"/>
      <c r="AO119" s="96"/>
      <c r="AP119" s="96"/>
      <c r="AR119" s="96"/>
      <c r="AS119" s="96"/>
      <c r="AV119" s="96"/>
      <c r="AW119" s="96"/>
      <c r="AZ119" s="96"/>
      <c r="BA119" s="96"/>
      <c r="BB119" s="96"/>
      <c r="BC119" s="96"/>
      <c r="BD119" s="96"/>
      <c r="BE119" s="96"/>
      <c r="BF119" s="96"/>
      <c r="BH119" s="96"/>
      <c r="BI119" s="96"/>
      <c r="BJ119" s="96"/>
      <c r="BK119" s="96"/>
      <c r="BL119" s="96"/>
      <c r="BM119" s="96"/>
      <c r="BN119" s="96"/>
      <c r="BQ119" s="96"/>
      <c r="BR119" s="96"/>
      <c r="BS119" s="96"/>
      <c r="BU119" s="96"/>
      <c r="BW119" s="96"/>
      <c r="BX119" s="96"/>
      <c r="BY119" s="96"/>
      <c r="BZ119" s="96"/>
      <c r="CA119" s="96"/>
      <c r="CB119" s="96"/>
      <c r="CC119" s="96"/>
      <c r="CD119" s="96"/>
      <c r="CG119" s="96"/>
      <c r="CJ119" s="96"/>
      <c r="CL119" s="96"/>
      <c r="CM119" s="96"/>
      <c r="CN119" s="96"/>
      <c r="CY119" s="96"/>
      <c r="CZ119" s="96"/>
      <c r="DA119" s="96"/>
      <c r="DB119" s="96"/>
      <c r="DC119" s="96"/>
      <c r="DH119" s="96"/>
      <c r="DJ119" s="96"/>
      <c r="DK119" s="96"/>
      <c r="DL119" s="96"/>
      <c r="DM119" s="96"/>
      <c r="DP119" s="96"/>
      <c r="DQ119" s="96"/>
      <c r="DW119" s="96"/>
      <c r="EV119" s="96"/>
      <c r="EW119" s="96"/>
      <c r="FJ119" s="96"/>
      <c r="FK119" s="96"/>
      <c r="FL119" s="96"/>
      <c r="FT119" s="96"/>
      <c r="FU119" s="96"/>
      <c r="FV119" s="96"/>
      <c r="FW119" s="96"/>
      <c r="GE119" s="96"/>
      <c r="GF119" s="96"/>
      <c r="GG119" s="96"/>
      <c r="GH119" s="96"/>
    </row>
    <row r="120" spans="1:190" customFormat="1" ht="14.65" hidden="1" customHeight="1" x14ac:dyDescent="0.25">
      <c r="A120" s="151">
        <v>168628</v>
      </c>
      <c r="B120" s="152">
        <v>44567</v>
      </c>
      <c r="C120" s="150" t="s">
        <v>79</v>
      </c>
      <c r="D120" s="150" t="s">
        <v>1183</v>
      </c>
      <c r="E120" s="152">
        <v>44567</v>
      </c>
      <c r="F120" s="150" t="s">
        <v>362</v>
      </c>
      <c r="G120" s="150" t="s">
        <v>1184</v>
      </c>
      <c r="H120" s="150" t="s">
        <v>188</v>
      </c>
      <c r="I120" s="150" t="s">
        <v>3379</v>
      </c>
      <c r="J120" s="150" t="s">
        <v>3421</v>
      </c>
      <c r="K120" s="150" t="s">
        <v>188</v>
      </c>
      <c r="L120" s="150" t="s">
        <v>18</v>
      </c>
      <c r="M120" s="150" t="s">
        <v>18</v>
      </c>
      <c r="N120" s="150" t="s">
        <v>19</v>
      </c>
      <c r="O120" s="150" t="s">
        <v>161</v>
      </c>
      <c r="P120" s="150" t="s">
        <v>189</v>
      </c>
      <c r="Q120" s="150" t="s">
        <v>3377</v>
      </c>
      <c r="R120" s="150" t="s">
        <v>3377</v>
      </c>
      <c r="S120" s="151">
        <v>15980</v>
      </c>
      <c r="T120" s="151">
        <v>11820</v>
      </c>
      <c r="U120" s="151">
        <v>4160</v>
      </c>
      <c r="V120" s="150" t="s">
        <v>78</v>
      </c>
      <c r="W120" s="151">
        <v>2</v>
      </c>
      <c r="X120" s="150" t="s">
        <v>69</v>
      </c>
      <c r="Y120" s="150" t="s">
        <v>70</v>
      </c>
      <c r="Z120" s="150" t="s">
        <v>71</v>
      </c>
      <c r="AA120" s="150" t="s">
        <v>72</v>
      </c>
      <c r="AB120" s="151">
        <v>60049</v>
      </c>
      <c r="AC120" s="101">
        <f t="shared" si="4"/>
        <v>1</v>
      </c>
      <c r="AD120" s="101" t="str">
        <f t="shared" si="5"/>
        <v>janvier</v>
      </c>
      <c r="AE120" s="96">
        <f t="shared" si="6"/>
        <v>4.16</v>
      </c>
      <c r="AF120" s="149">
        <f t="shared" si="7"/>
        <v>5.1388888888888873E-2</v>
      </c>
      <c r="AG120" t="s">
        <v>3886</v>
      </c>
      <c r="AH120" s="96"/>
      <c r="AM120" s="96"/>
      <c r="AN120" s="96"/>
      <c r="AO120" s="96"/>
      <c r="AP120" s="96"/>
      <c r="AR120" s="96"/>
      <c r="AS120" s="96"/>
      <c r="AV120" s="96"/>
      <c r="AW120" s="96"/>
      <c r="AZ120" s="96"/>
      <c r="BA120" s="96"/>
      <c r="BB120" s="96"/>
      <c r="BC120" s="96"/>
      <c r="BD120" s="96"/>
      <c r="BE120" s="96"/>
      <c r="BF120" s="96"/>
      <c r="BH120" s="96"/>
      <c r="BI120" s="96"/>
      <c r="BJ120" s="96"/>
      <c r="BK120" s="96"/>
      <c r="BL120" s="96"/>
      <c r="BM120" s="96"/>
      <c r="BN120" s="96"/>
      <c r="BQ120" s="96"/>
      <c r="BR120" s="96"/>
      <c r="BS120" s="96"/>
      <c r="BU120" s="96"/>
      <c r="BW120" s="96"/>
      <c r="BX120" s="96"/>
      <c r="BY120" s="96"/>
      <c r="BZ120" s="96"/>
      <c r="CA120" s="96"/>
      <c r="CB120" s="96"/>
      <c r="CC120" s="96"/>
      <c r="CD120" s="96"/>
      <c r="CG120" s="96"/>
      <c r="CJ120" s="96"/>
      <c r="CL120" s="96"/>
      <c r="CM120" s="96"/>
      <c r="CN120" s="96"/>
      <c r="CY120" s="96"/>
      <c r="CZ120" s="96"/>
      <c r="DA120" s="96"/>
      <c r="DB120" s="96"/>
      <c r="DC120" s="96"/>
      <c r="DH120" s="96"/>
      <c r="DJ120" s="96"/>
      <c r="DK120" s="96"/>
      <c r="DL120" s="96"/>
      <c r="DM120" s="96"/>
      <c r="DP120" s="96"/>
      <c r="DQ120" s="96"/>
      <c r="DW120" s="96"/>
      <c r="EV120" s="96"/>
      <c r="EW120" s="96"/>
      <c r="FJ120" s="96"/>
      <c r="FK120" s="96"/>
      <c r="FL120" s="96"/>
      <c r="FT120" s="96"/>
      <c r="FU120" s="96"/>
      <c r="FV120" s="96"/>
      <c r="FW120" s="96"/>
      <c r="GE120" s="96"/>
      <c r="GF120" s="96"/>
      <c r="GG120" s="96"/>
      <c r="GH120" s="96"/>
    </row>
    <row r="121" spans="1:190" customFormat="1" ht="14.65" hidden="1" customHeight="1" x14ac:dyDescent="0.25">
      <c r="A121" s="151">
        <v>168631</v>
      </c>
      <c r="B121" s="152">
        <v>44567</v>
      </c>
      <c r="C121" s="150" t="s">
        <v>218</v>
      </c>
      <c r="D121" s="150" t="s">
        <v>1185</v>
      </c>
      <c r="E121" s="152">
        <v>44567</v>
      </c>
      <c r="F121" s="150" t="s">
        <v>134</v>
      </c>
      <c r="G121" s="150" t="s">
        <v>1186</v>
      </c>
      <c r="H121" s="150" t="s">
        <v>276</v>
      </c>
      <c r="I121" s="150" t="s">
        <v>3379</v>
      </c>
      <c r="J121" s="150" t="s">
        <v>3421</v>
      </c>
      <c r="K121" s="150" t="s">
        <v>276</v>
      </c>
      <c r="L121" s="150" t="s">
        <v>18</v>
      </c>
      <c r="M121" s="150" t="s">
        <v>18</v>
      </c>
      <c r="N121" s="150" t="s">
        <v>19</v>
      </c>
      <c r="O121" s="150" t="s">
        <v>161</v>
      </c>
      <c r="P121" s="150" t="s">
        <v>277</v>
      </c>
      <c r="Q121" s="150" t="s">
        <v>3377</v>
      </c>
      <c r="R121" s="150" t="s">
        <v>3377</v>
      </c>
      <c r="S121" s="151">
        <v>3000</v>
      </c>
      <c r="T121" s="151">
        <v>2600</v>
      </c>
      <c r="U121" s="151">
        <v>400</v>
      </c>
      <c r="V121" s="150" t="s">
        <v>78</v>
      </c>
      <c r="W121" s="151">
        <v>2</v>
      </c>
      <c r="X121" s="150" t="s">
        <v>69</v>
      </c>
      <c r="Y121" s="150" t="s">
        <v>70</v>
      </c>
      <c r="Z121" s="150" t="s">
        <v>71</v>
      </c>
      <c r="AA121" s="150" t="s">
        <v>72</v>
      </c>
      <c r="AB121" s="151">
        <v>64489</v>
      </c>
      <c r="AC121" s="101">
        <f t="shared" si="4"/>
        <v>1</v>
      </c>
      <c r="AD121" s="101" t="str">
        <f t="shared" si="5"/>
        <v>janvier</v>
      </c>
      <c r="AE121" s="96">
        <f t="shared" si="6"/>
        <v>0.4</v>
      </c>
      <c r="AF121" s="149">
        <f t="shared" si="7"/>
        <v>1.3194444444444453E-2</v>
      </c>
      <c r="AG121" t="s">
        <v>3886</v>
      </c>
      <c r="AH121" s="96"/>
      <c r="AM121" s="96"/>
      <c r="AN121" s="96"/>
      <c r="AO121" s="96"/>
      <c r="AP121" s="96"/>
      <c r="AR121" s="96"/>
      <c r="AS121" s="96"/>
      <c r="AV121" s="96"/>
      <c r="AW121" s="96"/>
      <c r="AZ121" s="96"/>
      <c r="BA121" s="96"/>
      <c r="BB121" s="96"/>
      <c r="BC121" s="96"/>
      <c r="BD121" s="96"/>
      <c r="BE121" s="96"/>
      <c r="BF121" s="96"/>
      <c r="BH121" s="96"/>
      <c r="BI121" s="96"/>
      <c r="BJ121" s="96"/>
      <c r="BK121" s="96"/>
      <c r="BL121" s="96"/>
      <c r="BM121" s="96"/>
      <c r="BN121" s="96"/>
      <c r="BQ121" s="96"/>
      <c r="BR121" s="96"/>
      <c r="BS121" s="96"/>
      <c r="BU121" s="96"/>
      <c r="BW121" s="96"/>
      <c r="BX121" s="96"/>
      <c r="BY121" s="96"/>
      <c r="BZ121" s="96"/>
      <c r="CA121" s="96"/>
      <c r="CB121" s="96"/>
      <c r="CC121" s="96"/>
      <c r="CD121" s="96"/>
      <c r="CG121" s="96"/>
      <c r="CJ121" s="96"/>
      <c r="CL121" s="96"/>
      <c r="CM121" s="96"/>
      <c r="CN121" s="96"/>
      <c r="CY121" s="96"/>
      <c r="CZ121" s="96"/>
      <c r="DA121" s="96"/>
      <c r="DB121" s="96"/>
      <c r="DC121" s="96"/>
      <c r="DH121" s="96"/>
      <c r="DJ121" s="96"/>
      <c r="DK121" s="96"/>
      <c r="DL121" s="96"/>
      <c r="DM121" s="96"/>
      <c r="DP121" s="96"/>
      <c r="DQ121" s="96"/>
      <c r="DW121" s="96"/>
      <c r="EV121" s="96"/>
      <c r="EW121" s="96"/>
      <c r="FJ121" s="96"/>
      <c r="FK121" s="96"/>
      <c r="FL121" s="96"/>
      <c r="FT121" s="96"/>
      <c r="FU121" s="96"/>
      <c r="FV121" s="96"/>
      <c r="FW121" s="96"/>
      <c r="GE121" s="96"/>
      <c r="GF121" s="96"/>
      <c r="GG121" s="96"/>
      <c r="GH121" s="96"/>
    </row>
    <row r="122" spans="1:190" customFormat="1" ht="14.65" hidden="1" customHeight="1" x14ac:dyDescent="0.25">
      <c r="A122" s="151">
        <v>168637</v>
      </c>
      <c r="B122" s="152">
        <v>44567</v>
      </c>
      <c r="C122" s="150" t="s">
        <v>207</v>
      </c>
      <c r="D122" s="150" t="s">
        <v>1187</v>
      </c>
      <c r="E122" s="152">
        <v>44567</v>
      </c>
      <c r="F122" s="150" t="s">
        <v>426</v>
      </c>
      <c r="G122" s="150" t="s">
        <v>1188</v>
      </c>
      <c r="H122" s="150" t="s">
        <v>766</v>
      </c>
      <c r="I122" s="150" t="s">
        <v>3389</v>
      </c>
      <c r="J122" s="150" t="s">
        <v>3400</v>
      </c>
      <c r="K122" s="150" t="s">
        <v>766</v>
      </c>
      <c r="L122" s="150" t="s">
        <v>18</v>
      </c>
      <c r="M122" s="150" t="s">
        <v>3394</v>
      </c>
      <c r="N122" s="150" t="s">
        <v>919</v>
      </c>
      <c r="O122" s="150" t="s">
        <v>944</v>
      </c>
      <c r="P122" s="150" t="s">
        <v>767</v>
      </c>
      <c r="Q122" s="150" t="s">
        <v>3377</v>
      </c>
      <c r="R122" s="150" t="s">
        <v>3401</v>
      </c>
      <c r="S122" s="151">
        <v>24960</v>
      </c>
      <c r="T122" s="151">
        <v>17820</v>
      </c>
      <c r="U122" s="151">
        <v>7140</v>
      </c>
      <c r="V122" s="150" t="s">
        <v>78</v>
      </c>
      <c r="W122" s="151">
        <v>2</v>
      </c>
      <c r="X122" s="150" t="s">
        <v>69</v>
      </c>
      <c r="Y122" s="150" t="s">
        <v>70</v>
      </c>
      <c r="Z122" s="150" t="s">
        <v>71</v>
      </c>
      <c r="AA122" s="150" t="s">
        <v>72</v>
      </c>
      <c r="AB122" s="151">
        <v>0</v>
      </c>
      <c r="AC122" s="101">
        <f t="shared" si="4"/>
        <v>1</v>
      </c>
      <c r="AD122" s="101" t="str">
        <f t="shared" si="5"/>
        <v>janvier</v>
      </c>
      <c r="AE122" s="96">
        <f t="shared" si="6"/>
        <v>7.14</v>
      </c>
      <c r="AF122" s="149">
        <f t="shared" si="7"/>
        <v>5.6944444444444409E-2</v>
      </c>
      <c r="AG122" t="s">
        <v>3886</v>
      </c>
      <c r="AH122" s="96"/>
      <c r="AM122" s="96"/>
      <c r="AN122" s="96"/>
      <c r="AO122" s="96"/>
      <c r="AP122" s="96"/>
      <c r="AR122" s="96"/>
      <c r="AS122" s="96"/>
      <c r="AV122" s="96"/>
      <c r="AW122" s="96"/>
      <c r="AZ122" s="96"/>
      <c r="BA122" s="96"/>
      <c r="BB122" s="96"/>
      <c r="BC122" s="96"/>
      <c r="BD122" s="96"/>
      <c r="BE122" s="96"/>
      <c r="BF122" s="96"/>
      <c r="BH122" s="96"/>
      <c r="BI122" s="96"/>
      <c r="BJ122" s="96"/>
      <c r="BK122" s="96"/>
      <c r="BL122" s="96"/>
      <c r="BM122" s="96"/>
      <c r="BN122" s="96"/>
      <c r="BQ122" s="96"/>
      <c r="BR122" s="96"/>
      <c r="BS122" s="96"/>
      <c r="BU122" s="96"/>
      <c r="BW122" s="96"/>
      <c r="BX122" s="96"/>
      <c r="BY122" s="96"/>
      <c r="BZ122" s="96"/>
      <c r="CA122" s="96"/>
      <c r="CB122" s="96"/>
      <c r="CC122" s="96"/>
      <c r="CD122" s="96"/>
      <c r="CG122" s="96"/>
      <c r="CJ122" s="96"/>
      <c r="CL122" s="96"/>
      <c r="CM122" s="96"/>
      <c r="CN122" s="96"/>
      <c r="CY122" s="96"/>
      <c r="CZ122" s="96"/>
      <c r="DA122" s="96"/>
      <c r="DB122" s="96"/>
      <c r="DC122" s="96"/>
      <c r="DH122" s="96"/>
      <c r="DJ122" s="96"/>
      <c r="DK122" s="96"/>
      <c r="DL122" s="96"/>
      <c r="DM122" s="96"/>
      <c r="DP122" s="96"/>
      <c r="DQ122" s="96"/>
      <c r="DW122" s="96"/>
      <c r="EV122" s="96"/>
      <c r="EW122" s="96"/>
      <c r="FJ122" s="96"/>
      <c r="FK122" s="96"/>
      <c r="FL122" s="96"/>
      <c r="FT122" s="96"/>
      <c r="FU122" s="96"/>
      <c r="FV122" s="96"/>
      <c r="FW122" s="96"/>
      <c r="GE122" s="96"/>
      <c r="GF122" s="96"/>
      <c r="GG122" s="96"/>
      <c r="GH122" s="96"/>
    </row>
    <row r="123" spans="1:190" customFormat="1" ht="14.65" hidden="1" customHeight="1" x14ac:dyDescent="0.25">
      <c r="A123" s="151">
        <v>168642</v>
      </c>
      <c r="B123" s="152">
        <v>44567</v>
      </c>
      <c r="C123" s="150" t="s">
        <v>140</v>
      </c>
      <c r="D123" s="150" t="s">
        <v>1189</v>
      </c>
      <c r="E123" s="152">
        <v>44567</v>
      </c>
      <c r="F123" s="150" t="s">
        <v>566</v>
      </c>
      <c r="G123" s="150" t="s">
        <v>1190</v>
      </c>
      <c r="H123" s="150" t="s">
        <v>1191</v>
      </c>
      <c r="I123" s="150" t="s">
        <v>3387</v>
      </c>
      <c r="J123" s="150" t="s">
        <v>3393</v>
      </c>
      <c r="K123" s="150" t="s">
        <v>1191</v>
      </c>
      <c r="L123" s="150" t="s">
        <v>3394</v>
      </c>
      <c r="M123" s="150" t="s">
        <v>18</v>
      </c>
      <c r="N123" s="150" t="s">
        <v>65</v>
      </c>
      <c r="O123" s="150" t="s">
        <v>237</v>
      </c>
      <c r="P123" s="150" t="s">
        <v>1192</v>
      </c>
      <c r="Q123" s="150" t="s">
        <v>3395</v>
      </c>
      <c r="R123" s="150" t="s">
        <v>3377</v>
      </c>
      <c r="S123" s="151">
        <v>16680</v>
      </c>
      <c r="T123" s="151">
        <v>31340</v>
      </c>
      <c r="U123" s="151">
        <v>14660</v>
      </c>
      <c r="V123" s="150" t="s">
        <v>78</v>
      </c>
      <c r="W123" s="151">
        <v>2</v>
      </c>
      <c r="X123" s="150" t="s">
        <v>69</v>
      </c>
      <c r="Y123" s="150" t="s">
        <v>70</v>
      </c>
      <c r="Z123" s="150" t="s">
        <v>71</v>
      </c>
      <c r="AA123" s="150" t="s">
        <v>72</v>
      </c>
      <c r="AB123" s="151">
        <v>0</v>
      </c>
      <c r="AC123" s="101">
        <f t="shared" si="4"/>
        <v>1</v>
      </c>
      <c r="AD123" s="101" t="str">
        <f t="shared" si="5"/>
        <v>janvier</v>
      </c>
      <c r="AE123" s="96">
        <f t="shared" si="6"/>
        <v>14.66</v>
      </c>
      <c r="AF123" s="149">
        <f t="shared" si="7"/>
        <v>6.0416666666666674E-2</v>
      </c>
      <c r="AG123" t="s">
        <v>3888</v>
      </c>
      <c r="AH123" s="96"/>
      <c r="AM123" s="96"/>
      <c r="AN123" s="96"/>
      <c r="AO123" s="96"/>
      <c r="AP123" s="96"/>
      <c r="AR123" s="96"/>
      <c r="AS123" s="96"/>
      <c r="AV123" s="96"/>
      <c r="AW123" s="96"/>
      <c r="AZ123" s="96"/>
      <c r="BA123" s="96"/>
      <c r="BB123" s="96"/>
      <c r="BC123" s="96"/>
      <c r="BD123" s="96"/>
      <c r="BE123" s="96"/>
      <c r="BF123" s="96"/>
      <c r="BH123" s="96"/>
      <c r="BI123" s="96"/>
      <c r="BJ123" s="96"/>
      <c r="BK123" s="96"/>
      <c r="BL123" s="96"/>
      <c r="BM123" s="96"/>
      <c r="BN123" s="96"/>
      <c r="BQ123" s="96"/>
      <c r="BR123" s="96"/>
      <c r="BS123" s="96"/>
      <c r="BU123" s="96"/>
      <c r="BW123" s="96"/>
      <c r="BX123" s="96"/>
      <c r="BY123" s="96"/>
      <c r="BZ123" s="96"/>
      <c r="CA123" s="96"/>
      <c r="CB123" s="96"/>
      <c r="CC123" s="96"/>
      <c r="CD123" s="96"/>
      <c r="CG123" s="96"/>
      <c r="CJ123" s="96"/>
      <c r="CL123" s="96"/>
      <c r="CM123" s="96"/>
      <c r="CN123" s="96"/>
      <c r="CY123" s="96"/>
      <c r="CZ123" s="96"/>
      <c r="DA123" s="96"/>
      <c r="DB123" s="96"/>
      <c r="DC123" s="96"/>
      <c r="DH123" s="96"/>
      <c r="DJ123" s="96"/>
      <c r="DK123" s="96"/>
      <c r="DL123" s="96"/>
      <c r="DM123" s="96"/>
      <c r="DP123" s="96"/>
      <c r="DQ123" s="96"/>
      <c r="DW123" s="96"/>
      <c r="EV123" s="96"/>
      <c r="EW123" s="96"/>
      <c r="FJ123" s="96"/>
      <c r="FK123" s="96"/>
      <c r="FL123" s="96"/>
      <c r="FT123" s="96"/>
      <c r="FU123" s="96"/>
      <c r="FV123" s="96"/>
      <c r="FW123" s="96"/>
      <c r="GE123" s="96"/>
      <c r="GF123" s="96"/>
      <c r="GG123" s="96"/>
      <c r="GH123" s="96"/>
    </row>
    <row r="124" spans="1:190" customFormat="1" ht="14.65" hidden="1" customHeight="1" x14ac:dyDescent="0.25">
      <c r="A124" s="151">
        <v>170458</v>
      </c>
      <c r="B124" s="152">
        <v>44567</v>
      </c>
      <c r="C124" s="150" t="s">
        <v>390</v>
      </c>
      <c r="D124" s="150" t="s">
        <v>18</v>
      </c>
      <c r="E124" s="152">
        <v>44567</v>
      </c>
      <c r="F124" s="150" t="s">
        <v>390</v>
      </c>
      <c r="G124" s="150" t="s">
        <v>18</v>
      </c>
      <c r="H124" s="150" t="s">
        <v>334</v>
      </c>
      <c r="I124" s="150" t="s">
        <v>3379</v>
      </c>
      <c r="J124" s="150" t="s">
        <v>3382</v>
      </c>
      <c r="K124" s="150" t="s">
        <v>531</v>
      </c>
      <c r="L124" s="150" t="s">
        <v>18</v>
      </c>
      <c r="M124" s="150" t="s">
        <v>18</v>
      </c>
      <c r="N124" s="150" t="s">
        <v>19</v>
      </c>
      <c r="O124" s="150" t="s">
        <v>335</v>
      </c>
      <c r="P124" s="150" t="s">
        <v>336</v>
      </c>
      <c r="Q124" s="150" t="s">
        <v>3377</v>
      </c>
      <c r="R124" s="150" t="s">
        <v>3377</v>
      </c>
      <c r="S124" s="151">
        <v>17120</v>
      </c>
      <c r="T124" s="151">
        <v>15180</v>
      </c>
      <c r="U124" s="151">
        <v>1940</v>
      </c>
      <c r="V124" s="150" t="s">
        <v>68</v>
      </c>
      <c r="W124" s="151">
        <v>2</v>
      </c>
      <c r="X124" s="150" t="s">
        <v>69</v>
      </c>
      <c r="Y124" s="150" t="s">
        <v>70</v>
      </c>
      <c r="Z124" s="150" t="s">
        <v>71</v>
      </c>
      <c r="AA124" s="150" t="s">
        <v>72</v>
      </c>
      <c r="AB124" s="151">
        <v>0</v>
      </c>
      <c r="AC124" s="101">
        <f t="shared" si="4"/>
        <v>1</v>
      </c>
      <c r="AD124" s="101" t="str">
        <f t="shared" si="5"/>
        <v>janvier</v>
      </c>
      <c r="AE124" s="96">
        <f t="shared" si="6"/>
        <v>1.94</v>
      </c>
      <c r="AF124" s="149">
        <f t="shared" si="7"/>
        <v>0</v>
      </c>
      <c r="AG124" t="s">
        <v>3886</v>
      </c>
      <c r="AH124" s="96"/>
      <c r="AM124" s="96"/>
      <c r="AN124" s="96"/>
      <c r="AO124" s="96"/>
      <c r="AP124" s="96"/>
      <c r="AR124" s="96"/>
      <c r="AS124" s="96"/>
      <c r="AV124" s="96"/>
      <c r="AW124" s="96"/>
      <c r="AZ124" s="96"/>
      <c r="BA124" s="96"/>
      <c r="BB124" s="96"/>
      <c r="BC124" s="96"/>
      <c r="BD124" s="96"/>
      <c r="BE124" s="96"/>
      <c r="BF124" s="96"/>
      <c r="BH124" s="96"/>
      <c r="BI124" s="96"/>
      <c r="BJ124" s="96"/>
      <c r="BK124" s="96"/>
      <c r="BL124" s="96"/>
      <c r="BM124" s="96"/>
      <c r="BN124" s="96"/>
      <c r="BQ124" s="96"/>
      <c r="BR124" s="96"/>
      <c r="BS124" s="96"/>
      <c r="BU124" s="96"/>
      <c r="BW124" s="96"/>
      <c r="BX124" s="96"/>
      <c r="BY124" s="96"/>
      <c r="BZ124" s="96"/>
      <c r="CA124" s="96"/>
      <c r="CB124" s="96"/>
      <c r="CC124" s="96"/>
      <c r="CD124" s="96"/>
      <c r="CG124" s="96"/>
      <c r="CJ124" s="96"/>
      <c r="CL124" s="96"/>
      <c r="CM124" s="96"/>
      <c r="CN124" s="96"/>
      <c r="CY124" s="96"/>
      <c r="CZ124" s="96"/>
      <c r="DA124" s="96"/>
      <c r="DB124" s="96"/>
      <c r="DC124" s="96"/>
      <c r="DH124" s="96"/>
      <c r="DJ124" s="96"/>
      <c r="DK124" s="96"/>
      <c r="DL124" s="96"/>
      <c r="DM124" s="96"/>
      <c r="DP124" s="96"/>
      <c r="DQ124" s="96"/>
      <c r="DW124" s="96"/>
      <c r="EV124" s="96"/>
      <c r="EW124" s="96"/>
      <c r="FJ124" s="96"/>
      <c r="FK124" s="96"/>
      <c r="FL124" s="96"/>
      <c r="FT124" s="96"/>
      <c r="FU124" s="96"/>
      <c r="FV124" s="96"/>
      <c r="FW124" s="96"/>
      <c r="GE124" s="96"/>
      <c r="GF124" s="96"/>
      <c r="GG124" s="96"/>
      <c r="GH124" s="96"/>
    </row>
    <row r="125" spans="1:190" customFormat="1" ht="14.65" hidden="1" customHeight="1" x14ac:dyDescent="0.25">
      <c r="A125" s="151">
        <v>168646</v>
      </c>
      <c r="B125" s="152">
        <v>44567</v>
      </c>
      <c r="C125" s="150" t="s">
        <v>510</v>
      </c>
      <c r="D125" s="150" t="s">
        <v>1193</v>
      </c>
      <c r="E125" s="152">
        <v>44567</v>
      </c>
      <c r="F125" s="150" t="s">
        <v>200</v>
      </c>
      <c r="G125" s="150" t="s">
        <v>1194</v>
      </c>
      <c r="H125" s="150" t="s">
        <v>480</v>
      </c>
      <c r="I125" s="150" t="s">
        <v>3379</v>
      </c>
      <c r="J125" s="150" t="s">
        <v>3380</v>
      </c>
      <c r="K125" s="150" t="s">
        <v>923</v>
      </c>
      <c r="L125" s="150" t="s">
        <v>18</v>
      </c>
      <c r="M125" s="150" t="s">
        <v>18</v>
      </c>
      <c r="N125" s="150" t="s">
        <v>19</v>
      </c>
      <c r="O125" s="150" t="s">
        <v>314</v>
      </c>
      <c r="P125" s="150" t="s">
        <v>481</v>
      </c>
      <c r="Q125" s="150" t="s">
        <v>3377</v>
      </c>
      <c r="R125" s="150" t="s">
        <v>3377</v>
      </c>
      <c r="S125" s="151">
        <v>20440</v>
      </c>
      <c r="T125" s="151">
        <v>18840</v>
      </c>
      <c r="U125" s="151">
        <v>1600</v>
      </c>
      <c r="V125" s="150" t="s">
        <v>78</v>
      </c>
      <c r="W125" s="151">
        <v>2</v>
      </c>
      <c r="X125" s="150" t="s">
        <v>69</v>
      </c>
      <c r="Y125" s="150" t="s">
        <v>70</v>
      </c>
      <c r="Z125" s="150" t="s">
        <v>71</v>
      </c>
      <c r="AA125" s="150" t="s">
        <v>72</v>
      </c>
      <c r="AB125" s="151">
        <v>83638</v>
      </c>
      <c r="AC125" s="101">
        <f t="shared" si="4"/>
        <v>1</v>
      </c>
      <c r="AD125" s="101" t="str">
        <f t="shared" si="5"/>
        <v>janvier</v>
      </c>
      <c r="AE125" s="96">
        <f t="shared" si="6"/>
        <v>1.6</v>
      </c>
      <c r="AF125" s="149">
        <f t="shared" si="7"/>
        <v>3.2638888888888884E-2</v>
      </c>
      <c r="AG125" t="s">
        <v>3886</v>
      </c>
      <c r="AH125" s="96"/>
      <c r="AM125" s="96"/>
      <c r="AN125" s="96"/>
      <c r="AO125" s="96"/>
      <c r="AP125" s="96"/>
      <c r="AR125" s="96"/>
      <c r="AS125" s="96"/>
      <c r="AV125" s="96"/>
      <c r="AW125" s="96"/>
      <c r="AZ125" s="96"/>
      <c r="BA125" s="96"/>
      <c r="BB125" s="96"/>
      <c r="BC125" s="96"/>
      <c r="BD125" s="96"/>
      <c r="BE125" s="96"/>
      <c r="BF125" s="96"/>
      <c r="BH125" s="96"/>
      <c r="BI125" s="96"/>
      <c r="BJ125" s="96"/>
      <c r="BK125" s="96"/>
      <c r="BL125" s="96"/>
      <c r="BM125" s="96"/>
      <c r="BN125" s="96"/>
      <c r="BQ125" s="96"/>
      <c r="BR125" s="96"/>
      <c r="BS125" s="96"/>
      <c r="BU125" s="96"/>
      <c r="BW125" s="96"/>
      <c r="BX125" s="96"/>
      <c r="BY125" s="96"/>
      <c r="BZ125" s="96"/>
      <c r="CA125" s="96"/>
      <c r="CB125" s="96"/>
      <c r="CC125" s="96"/>
      <c r="CD125" s="96"/>
      <c r="CE125" s="96"/>
      <c r="CG125" s="96"/>
      <c r="CJ125" s="96"/>
      <c r="CL125" s="96"/>
      <c r="CM125" s="96"/>
      <c r="CN125" s="96"/>
      <c r="CY125" s="96"/>
      <c r="CZ125" s="96"/>
      <c r="DA125" s="96"/>
      <c r="DB125" s="96"/>
      <c r="DC125" s="96"/>
      <c r="DH125" s="96"/>
      <c r="DJ125" s="96"/>
      <c r="DK125" s="96"/>
      <c r="DL125" s="96"/>
      <c r="DM125" s="96"/>
      <c r="DP125" s="96"/>
      <c r="DQ125" s="96"/>
      <c r="DW125" s="96"/>
      <c r="EV125" s="96"/>
      <c r="EW125" s="96"/>
      <c r="FJ125" s="96"/>
      <c r="FK125" s="96"/>
      <c r="FL125" s="96"/>
      <c r="FT125" s="96"/>
      <c r="FU125" s="96"/>
      <c r="FV125" s="96"/>
      <c r="FW125" s="96"/>
      <c r="GE125" s="96"/>
      <c r="GF125" s="96"/>
      <c r="GG125" s="96"/>
      <c r="GH125" s="96"/>
    </row>
    <row r="126" spans="1:190" customFormat="1" ht="14.65" hidden="1" customHeight="1" x14ac:dyDescent="0.25">
      <c r="A126" s="151">
        <v>168647</v>
      </c>
      <c r="B126" s="152">
        <v>44567</v>
      </c>
      <c r="C126" s="150" t="s">
        <v>222</v>
      </c>
      <c r="D126" s="150" t="s">
        <v>1195</v>
      </c>
      <c r="E126" s="152">
        <v>44567</v>
      </c>
      <c r="F126" s="150" t="s">
        <v>254</v>
      </c>
      <c r="G126" s="150" t="s">
        <v>1196</v>
      </c>
      <c r="H126" s="150" t="s">
        <v>665</v>
      </c>
      <c r="I126" s="150" t="s">
        <v>3376</v>
      </c>
      <c r="J126" s="150" t="s">
        <v>3376</v>
      </c>
      <c r="K126" s="150" t="s">
        <v>665</v>
      </c>
      <c r="L126" s="150" t="s">
        <v>18</v>
      </c>
      <c r="M126" s="150" t="s">
        <v>3409</v>
      </c>
      <c r="N126" s="150" t="s">
        <v>656</v>
      </c>
      <c r="O126" s="150" t="s">
        <v>657</v>
      </c>
      <c r="P126" s="150" t="s">
        <v>666</v>
      </c>
      <c r="Q126" s="150" t="s">
        <v>3377</v>
      </c>
      <c r="R126" s="150" t="s">
        <v>3410</v>
      </c>
      <c r="S126" s="151">
        <v>33480</v>
      </c>
      <c r="T126" s="151">
        <v>18460</v>
      </c>
      <c r="U126" s="151">
        <v>15020</v>
      </c>
      <c r="V126" s="150" t="s">
        <v>78</v>
      </c>
      <c r="W126" s="151">
        <v>2</v>
      </c>
      <c r="X126" s="150" t="s">
        <v>69</v>
      </c>
      <c r="Y126" s="150" t="s">
        <v>70</v>
      </c>
      <c r="Z126" s="150" t="s">
        <v>71</v>
      </c>
      <c r="AA126" s="150" t="s">
        <v>72</v>
      </c>
      <c r="AB126" s="151">
        <v>0</v>
      </c>
      <c r="AC126" s="101">
        <f t="shared" si="4"/>
        <v>1</v>
      </c>
      <c r="AD126" s="101" t="str">
        <f t="shared" si="5"/>
        <v>janvier</v>
      </c>
      <c r="AE126" s="96">
        <f t="shared" si="6"/>
        <v>15.02</v>
      </c>
      <c r="AF126" s="149">
        <f t="shared" si="7"/>
        <v>6.1111111111111116E-2</v>
      </c>
      <c r="AG126" t="s">
        <v>3562</v>
      </c>
      <c r="AH126" s="96"/>
      <c r="AM126" s="96"/>
      <c r="AN126" s="96"/>
      <c r="AO126" s="96"/>
      <c r="AP126" s="96"/>
      <c r="AR126" s="96"/>
      <c r="AS126" s="96"/>
      <c r="AV126" s="96"/>
      <c r="AW126" s="96"/>
      <c r="AZ126" s="96"/>
      <c r="BA126" s="96"/>
      <c r="BB126" s="96"/>
      <c r="BC126" s="96"/>
      <c r="BD126" s="96"/>
      <c r="BE126" s="96"/>
      <c r="BH126" s="96"/>
      <c r="BI126" s="96"/>
      <c r="BJ126" s="96"/>
      <c r="BK126" s="96"/>
      <c r="BL126" s="96"/>
      <c r="BM126" s="96"/>
      <c r="BN126" s="96"/>
      <c r="BQ126" s="96"/>
      <c r="BR126" s="96"/>
      <c r="BS126" s="96"/>
      <c r="BU126" s="96"/>
      <c r="BW126" s="96"/>
      <c r="BX126" s="96"/>
      <c r="BY126" s="96"/>
      <c r="BZ126" s="96"/>
      <c r="CA126" s="96"/>
      <c r="CB126" s="96"/>
      <c r="CC126" s="96"/>
      <c r="CD126" s="96"/>
      <c r="CG126" s="96"/>
      <c r="CJ126" s="96"/>
      <c r="CL126" s="96"/>
      <c r="CM126" s="96"/>
      <c r="CN126" s="96"/>
      <c r="CY126" s="96"/>
      <c r="CZ126" s="96"/>
      <c r="DA126" s="96"/>
      <c r="DB126" s="96"/>
      <c r="DC126" s="96"/>
      <c r="DH126" s="96"/>
      <c r="DJ126" s="96"/>
      <c r="DK126" s="96"/>
      <c r="DL126" s="96"/>
      <c r="DM126" s="96"/>
      <c r="DP126" s="96"/>
      <c r="DQ126" s="96"/>
      <c r="DW126" s="96"/>
      <c r="EV126" s="96"/>
      <c r="EW126" s="96"/>
      <c r="FJ126" s="96"/>
      <c r="FK126" s="96"/>
      <c r="FL126" s="96"/>
      <c r="FT126" s="96"/>
      <c r="FU126" s="96"/>
      <c r="FV126" s="96"/>
      <c r="FW126" s="96"/>
      <c r="GE126" s="96"/>
      <c r="GF126" s="96"/>
      <c r="GG126" s="96"/>
      <c r="GH126" s="96"/>
    </row>
    <row r="127" spans="1:190" customFormat="1" ht="14.65" hidden="1" customHeight="1" x14ac:dyDescent="0.25">
      <c r="A127" s="151">
        <v>168649</v>
      </c>
      <c r="B127" s="152">
        <v>44567</v>
      </c>
      <c r="C127" s="150" t="s">
        <v>543</v>
      </c>
      <c r="D127" s="150" t="s">
        <v>1197</v>
      </c>
      <c r="E127" s="152">
        <v>44567</v>
      </c>
      <c r="F127" s="150" t="s">
        <v>263</v>
      </c>
      <c r="G127" s="150" t="s">
        <v>1198</v>
      </c>
      <c r="H127" s="150" t="s">
        <v>345</v>
      </c>
      <c r="I127" s="150" t="s">
        <v>3379</v>
      </c>
      <c r="J127" s="150" t="s">
        <v>3382</v>
      </c>
      <c r="K127" s="150" t="s">
        <v>1979</v>
      </c>
      <c r="L127" s="150" t="s">
        <v>18</v>
      </c>
      <c r="M127" s="150" t="s">
        <v>18</v>
      </c>
      <c r="N127" s="150" t="s">
        <v>19</v>
      </c>
      <c r="O127" s="150" t="s">
        <v>335</v>
      </c>
      <c r="P127" s="150" t="s">
        <v>346</v>
      </c>
      <c r="Q127" s="150" t="s">
        <v>3377</v>
      </c>
      <c r="R127" s="150" t="s">
        <v>3377</v>
      </c>
      <c r="S127" s="151">
        <v>16240</v>
      </c>
      <c r="T127" s="151">
        <v>15020</v>
      </c>
      <c r="U127" s="151">
        <v>1220</v>
      </c>
      <c r="V127" s="150" t="s">
        <v>78</v>
      </c>
      <c r="W127" s="151">
        <v>2</v>
      </c>
      <c r="X127" s="150" t="s">
        <v>69</v>
      </c>
      <c r="Y127" s="150" t="s">
        <v>70</v>
      </c>
      <c r="Z127" s="150" t="s">
        <v>71</v>
      </c>
      <c r="AA127" s="150" t="s">
        <v>72</v>
      </c>
      <c r="AB127" s="151">
        <v>83627</v>
      </c>
      <c r="AC127" s="101">
        <f t="shared" si="4"/>
        <v>1</v>
      </c>
      <c r="AD127" s="101" t="str">
        <f t="shared" si="5"/>
        <v>janvier</v>
      </c>
      <c r="AE127" s="96">
        <f t="shared" si="6"/>
        <v>1.22</v>
      </c>
      <c r="AF127" s="149">
        <f t="shared" si="7"/>
        <v>3.125E-2</v>
      </c>
      <c r="AG127" t="s">
        <v>3886</v>
      </c>
      <c r="AH127" s="96"/>
      <c r="AM127" s="96"/>
      <c r="AN127" s="96"/>
      <c r="AO127" s="96"/>
      <c r="AP127" s="96"/>
      <c r="AR127" s="96"/>
      <c r="AS127" s="96"/>
      <c r="AV127" s="96"/>
      <c r="AW127" s="96"/>
      <c r="AZ127" s="96"/>
      <c r="BA127" s="96"/>
      <c r="BB127" s="96"/>
      <c r="BC127" s="96"/>
      <c r="BD127" s="96"/>
      <c r="BE127" s="96"/>
      <c r="BF127" s="96"/>
      <c r="BH127" s="96"/>
      <c r="BI127" s="96"/>
      <c r="BJ127" s="96"/>
      <c r="BK127" s="96"/>
      <c r="BL127" s="96"/>
      <c r="BM127" s="96"/>
      <c r="BN127" s="96"/>
      <c r="BQ127" s="96"/>
      <c r="BR127" s="96"/>
      <c r="BS127" s="96"/>
      <c r="BU127" s="96"/>
      <c r="BW127" s="96"/>
      <c r="BX127" s="96"/>
      <c r="BY127" s="96"/>
      <c r="BZ127" s="96"/>
      <c r="CA127" s="96"/>
      <c r="CB127" s="96"/>
      <c r="CC127" s="96"/>
      <c r="CD127" s="96"/>
      <c r="CG127" s="96"/>
      <c r="CJ127" s="96"/>
      <c r="CL127" s="96"/>
      <c r="CM127" s="96"/>
      <c r="CN127" s="96"/>
      <c r="CY127" s="96"/>
      <c r="DB127" s="96"/>
      <c r="DC127" s="96"/>
      <c r="DH127" s="96"/>
      <c r="DJ127" s="96"/>
      <c r="DK127" s="96"/>
      <c r="DL127" s="96"/>
      <c r="DM127" s="96"/>
      <c r="DP127" s="96"/>
      <c r="DQ127" s="96"/>
      <c r="DW127" s="96"/>
      <c r="EV127" s="96"/>
      <c r="EW127" s="96"/>
      <c r="FJ127" s="96"/>
      <c r="FK127" s="96"/>
      <c r="FL127" s="96"/>
      <c r="FT127" s="96"/>
      <c r="FU127" s="96"/>
      <c r="FV127" s="96"/>
      <c r="FW127" s="96"/>
      <c r="GE127" s="96"/>
      <c r="GF127" s="96"/>
      <c r="GG127" s="96"/>
      <c r="GH127" s="96"/>
    </row>
    <row r="128" spans="1:190" customFormat="1" ht="14.65" hidden="1" customHeight="1" x14ac:dyDescent="0.25">
      <c r="A128" s="151">
        <v>168650</v>
      </c>
      <c r="B128" s="152">
        <v>44567</v>
      </c>
      <c r="C128" s="150" t="s">
        <v>278</v>
      </c>
      <c r="D128" s="150" t="s">
        <v>1199</v>
      </c>
      <c r="E128" s="152">
        <v>44567</v>
      </c>
      <c r="F128" s="150" t="s">
        <v>462</v>
      </c>
      <c r="G128" s="150" t="s">
        <v>1200</v>
      </c>
      <c r="H128" s="150" t="s">
        <v>690</v>
      </c>
      <c r="I128" s="150" t="s">
        <v>3379</v>
      </c>
      <c r="J128" s="150" t="s">
        <v>3382</v>
      </c>
      <c r="K128" s="150" t="s">
        <v>3383</v>
      </c>
      <c r="L128" s="150" t="s">
        <v>18</v>
      </c>
      <c r="M128" s="150" t="s">
        <v>18</v>
      </c>
      <c r="N128" s="150" t="s">
        <v>19</v>
      </c>
      <c r="O128" s="150" t="s">
        <v>335</v>
      </c>
      <c r="P128" s="150" t="s">
        <v>691</v>
      </c>
      <c r="Q128" s="150" t="s">
        <v>3377</v>
      </c>
      <c r="R128" s="150" t="s">
        <v>3377</v>
      </c>
      <c r="S128" s="151">
        <v>15040</v>
      </c>
      <c r="T128" s="151">
        <v>12900</v>
      </c>
      <c r="U128" s="151">
        <v>2140</v>
      </c>
      <c r="V128" s="150" t="s">
        <v>78</v>
      </c>
      <c r="W128" s="151">
        <v>2</v>
      </c>
      <c r="X128" s="150" t="s">
        <v>69</v>
      </c>
      <c r="Y128" s="150" t="s">
        <v>70</v>
      </c>
      <c r="Z128" s="150" t="s">
        <v>71</v>
      </c>
      <c r="AA128" s="150" t="s">
        <v>72</v>
      </c>
      <c r="AB128" s="151">
        <v>64488</v>
      </c>
      <c r="AC128" s="101">
        <f t="shared" si="4"/>
        <v>1</v>
      </c>
      <c r="AD128" s="101" t="str">
        <f t="shared" si="5"/>
        <v>janvier</v>
      </c>
      <c r="AE128" s="96">
        <f t="shared" si="6"/>
        <v>2.14</v>
      </c>
      <c r="AF128" s="149">
        <f t="shared" si="7"/>
        <v>2.5000000000000022E-2</v>
      </c>
      <c r="AG128" t="s">
        <v>3886</v>
      </c>
      <c r="AH128" s="96"/>
      <c r="AM128" s="96"/>
      <c r="AN128" s="96"/>
      <c r="AO128" s="96"/>
      <c r="AP128" s="96"/>
      <c r="AR128" s="96"/>
      <c r="AS128" s="96"/>
      <c r="AV128" s="96"/>
      <c r="AW128" s="96"/>
      <c r="AZ128" s="96"/>
      <c r="BA128" s="96"/>
      <c r="BB128" s="96"/>
      <c r="BC128" s="96"/>
      <c r="BD128" s="96"/>
      <c r="BE128" s="96"/>
      <c r="BF128" s="96"/>
      <c r="BH128" s="96"/>
      <c r="BI128" s="96"/>
      <c r="BJ128" s="96"/>
      <c r="BK128" s="96"/>
      <c r="BL128" s="96"/>
      <c r="BM128" s="96"/>
      <c r="BN128" s="96"/>
      <c r="BQ128" s="96"/>
      <c r="BR128" s="96"/>
      <c r="BS128" s="96"/>
      <c r="BU128" s="96"/>
      <c r="BW128" s="96"/>
      <c r="BX128" s="96"/>
      <c r="BY128" s="96"/>
      <c r="BZ128" s="96"/>
      <c r="CA128" s="96"/>
      <c r="CB128" s="96"/>
      <c r="CC128" s="96"/>
      <c r="CD128" s="96"/>
      <c r="CG128" s="96"/>
      <c r="CJ128" s="96"/>
      <c r="CL128" s="96"/>
      <c r="CM128" s="96"/>
      <c r="CN128" s="96"/>
      <c r="CY128" s="96"/>
      <c r="DB128" s="96"/>
      <c r="DC128" s="96"/>
      <c r="DH128" s="96"/>
      <c r="DJ128" s="96"/>
      <c r="DK128" s="96"/>
      <c r="DL128" s="96"/>
      <c r="DM128" s="96"/>
      <c r="DP128" s="96"/>
      <c r="DQ128" s="96"/>
      <c r="DW128" s="96"/>
      <c r="EV128" s="96"/>
      <c r="EW128" s="96"/>
      <c r="FJ128" s="96"/>
      <c r="FK128" s="96"/>
      <c r="FL128" s="96"/>
      <c r="FT128" s="96"/>
      <c r="FU128" s="96"/>
      <c r="FV128" s="96"/>
      <c r="FW128" s="96"/>
      <c r="GE128" s="96"/>
      <c r="GF128" s="96"/>
      <c r="GG128" s="96"/>
      <c r="GH128" s="96"/>
    </row>
    <row r="129" spans="1:190" customFormat="1" ht="14.65" hidden="1" customHeight="1" x14ac:dyDescent="0.25">
      <c r="A129" s="151">
        <v>168651</v>
      </c>
      <c r="B129" s="152">
        <v>44567</v>
      </c>
      <c r="C129" s="150" t="s">
        <v>211</v>
      </c>
      <c r="D129" s="150" t="s">
        <v>1201</v>
      </c>
      <c r="E129" s="152">
        <v>44567</v>
      </c>
      <c r="F129" s="150" t="s">
        <v>384</v>
      </c>
      <c r="G129" s="150" t="s">
        <v>1202</v>
      </c>
      <c r="H129" s="150" t="s">
        <v>769</v>
      </c>
      <c r="I129" s="150" t="s">
        <v>3379</v>
      </c>
      <c r="J129" s="150" t="s">
        <v>3380</v>
      </c>
      <c r="K129" s="150" t="s">
        <v>3417</v>
      </c>
      <c r="L129" s="150" t="s">
        <v>18</v>
      </c>
      <c r="M129" s="150" t="s">
        <v>18</v>
      </c>
      <c r="N129" s="150" t="s">
        <v>19</v>
      </c>
      <c r="O129" s="150" t="s">
        <v>314</v>
      </c>
      <c r="P129" s="150" t="s">
        <v>770</v>
      </c>
      <c r="Q129" s="150" t="s">
        <v>3377</v>
      </c>
      <c r="R129" s="150" t="s">
        <v>3377</v>
      </c>
      <c r="S129" s="151">
        <v>18920</v>
      </c>
      <c r="T129" s="151">
        <v>17940</v>
      </c>
      <c r="U129" s="151">
        <v>980</v>
      </c>
      <c r="V129" s="150" t="s">
        <v>78</v>
      </c>
      <c r="W129" s="151">
        <v>2</v>
      </c>
      <c r="X129" s="150" t="s">
        <v>69</v>
      </c>
      <c r="Y129" s="150" t="s">
        <v>70</v>
      </c>
      <c r="Z129" s="150" t="s">
        <v>71</v>
      </c>
      <c r="AA129" s="150" t="s">
        <v>72</v>
      </c>
      <c r="AB129" s="151">
        <v>95029</v>
      </c>
      <c r="AC129" s="101">
        <f t="shared" si="4"/>
        <v>1</v>
      </c>
      <c r="AD129" s="101" t="str">
        <f t="shared" si="5"/>
        <v>janvier</v>
      </c>
      <c r="AE129" s="96">
        <f t="shared" si="6"/>
        <v>0.98</v>
      </c>
      <c r="AF129" s="149">
        <f t="shared" si="7"/>
        <v>2.2222222222222254E-2</v>
      </c>
      <c r="AG129" t="s">
        <v>3886</v>
      </c>
      <c r="AH129" s="96"/>
      <c r="AM129" s="96"/>
      <c r="AN129" s="96"/>
      <c r="AO129" s="96"/>
      <c r="AP129" s="96"/>
      <c r="AR129" s="96"/>
      <c r="AS129" s="96"/>
      <c r="AV129" s="96"/>
      <c r="AW129" s="96"/>
      <c r="AZ129" s="96"/>
      <c r="BA129" s="96"/>
      <c r="BB129" s="96"/>
      <c r="BC129" s="96"/>
      <c r="BD129" s="96"/>
      <c r="BE129" s="96"/>
      <c r="BF129" s="96"/>
      <c r="BH129" s="96"/>
      <c r="BI129" s="96"/>
      <c r="BJ129" s="96"/>
      <c r="BK129" s="96"/>
      <c r="BL129" s="96"/>
      <c r="BM129" s="96"/>
      <c r="BN129" s="96"/>
      <c r="BQ129" s="96"/>
      <c r="BR129" s="96"/>
      <c r="BS129" s="96"/>
      <c r="BU129" s="96"/>
      <c r="BW129" s="96"/>
      <c r="BX129" s="96"/>
      <c r="BY129" s="96"/>
      <c r="BZ129" s="96"/>
      <c r="CA129" s="96"/>
      <c r="CB129" s="96"/>
      <c r="CC129" s="96"/>
      <c r="CD129" s="96"/>
      <c r="CG129" s="96"/>
      <c r="CJ129" s="96"/>
      <c r="CL129" s="96"/>
      <c r="CM129" s="96"/>
      <c r="CN129" s="96"/>
      <c r="CY129" s="96"/>
      <c r="CZ129" s="96"/>
      <c r="DA129" s="96"/>
      <c r="DB129" s="96"/>
      <c r="DC129" s="96"/>
      <c r="DH129" s="96"/>
      <c r="DJ129" s="96"/>
      <c r="DK129" s="96"/>
      <c r="DL129" s="96"/>
      <c r="DM129" s="96"/>
      <c r="DP129" s="96"/>
      <c r="DQ129" s="96"/>
      <c r="DW129" s="96"/>
      <c r="EV129" s="96"/>
      <c r="EW129" s="96"/>
      <c r="FJ129" s="96"/>
      <c r="FK129" s="96"/>
      <c r="FL129" s="96"/>
      <c r="FT129" s="96"/>
      <c r="FU129" s="96"/>
      <c r="FV129" s="96"/>
      <c r="FW129" s="96"/>
      <c r="GE129" s="96"/>
      <c r="GF129" s="96"/>
      <c r="GG129" s="96"/>
      <c r="GH129" s="96"/>
    </row>
    <row r="130" spans="1:190" customFormat="1" ht="14.65" hidden="1" customHeight="1" x14ac:dyDescent="0.25">
      <c r="A130" s="151">
        <v>168652</v>
      </c>
      <c r="B130" s="152">
        <v>44567</v>
      </c>
      <c r="C130" s="150" t="s">
        <v>544</v>
      </c>
      <c r="D130" s="150" t="s">
        <v>1203</v>
      </c>
      <c r="E130" s="152">
        <v>44567</v>
      </c>
      <c r="F130" s="150" t="s">
        <v>201</v>
      </c>
      <c r="G130" s="150" t="s">
        <v>1204</v>
      </c>
      <c r="H130" s="150" t="s">
        <v>81</v>
      </c>
      <c r="I130" s="150" t="s">
        <v>3387</v>
      </c>
      <c r="J130" s="150" t="s">
        <v>3387</v>
      </c>
      <c r="K130" s="150" t="s">
        <v>81</v>
      </c>
      <c r="L130" s="150" t="s">
        <v>18</v>
      </c>
      <c r="M130" s="150" t="s">
        <v>18</v>
      </c>
      <c r="N130" s="150" t="s">
        <v>65</v>
      </c>
      <c r="O130" s="150" t="s">
        <v>66</v>
      </c>
      <c r="P130" s="150" t="s">
        <v>82</v>
      </c>
      <c r="Q130" s="150" t="s">
        <v>3377</v>
      </c>
      <c r="R130" s="150" t="s">
        <v>3377</v>
      </c>
      <c r="S130" s="151">
        <v>16460</v>
      </c>
      <c r="T130" s="151">
        <v>12860</v>
      </c>
      <c r="U130" s="151">
        <v>3600</v>
      </c>
      <c r="V130" s="150" t="s">
        <v>78</v>
      </c>
      <c r="W130" s="151">
        <v>2</v>
      </c>
      <c r="X130" s="150" t="s">
        <v>69</v>
      </c>
      <c r="Y130" s="150" t="s">
        <v>70</v>
      </c>
      <c r="Z130" s="150" t="s">
        <v>71</v>
      </c>
      <c r="AA130" s="150" t="s">
        <v>72</v>
      </c>
      <c r="AB130" s="151">
        <v>0</v>
      </c>
      <c r="AC130" s="101">
        <f t="shared" si="4"/>
        <v>1</v>
      </c>
      <c r="AD130" s="101" t="str">
        <f t="shared" si="5"/>
        <v>janvier</v>
      </c>
      <c r="AE130" s="96">
        <f t="shared" si="6"/>
        <v>3.6</v>
      </c>
      <c r="AF130" s="149">
        <f t="shared" si="7"/>
        <v>2.9166666666666674E-2</v>
      </c>
      <c r="AG130" t="s">
        <v>3886</v>
      </c>
      <c r="AH130" s="96"/>
      <c r="AM130" s="96"/>
      <c r="AN130" s="96"/>
      <c r="AO130" s="96"/>
      <c r="AP130" s="96"/>
      <c r="AR130" s="96"/>
      <c r="AS130" s="96"/>
      <c r="AV130" s="96"/>
      <c r="AW130" s="96"/>
      <c r="AZ130" s="96"/>
      <c r="BA130" s="96"/>
      <c r="BB130" s="96"/>
      <c r="BC130" s="96"/>
      <c r="BD130" s="96"/>
      <c r="BE130" s="96"/>
      <c r="BF130" s="96"/>
      <c r="BH130" s="96"/>
      <c r="BI130" s="96"/>
      <c r="BJ130" s="96"/>
      <c r="BK130" s="96"/>
      <c r="BL130" s="96"/>
      <c r="BM130" s="96"/>
      <c r="BN130" s="96"/>
      <c r="BQ130" s="96"/>
      <c r="BR130" s="96"/>
      <c r="BS130" s="96"/>
      <c r="BU130" s="96"/>
      <c r="BW130" s="96"/>
      <c r="BX130" s="96"/>
      <c r="BY130" s="96"/>
      <c r="BZ130" s="96"/>
      <c r="CA130" s="96"/>
      <c r="CB130" s="96"/>
      <c r="CC130" s="96"/>
      <c r="CD130" s="96"/>
      <c r="CG130" s="96"/>
      <c r="CJ130" s="96"/>
      <c r="CL130" s="96"/>
      <c r="CM130" s="96"/>
      <c r="CN130" s="96"/>
      <c r="CY130" s="96"/>
      <c r="CZ130" s="96"/>
      <c r="DA130" s="96"/>
      <c r="DB130" s="96"/>
      <c r="DC130" s="96"/>
      <c r="DH130" s="96"/>
      <c r="DJ130" s="96"/>
      <c r="DK130" s="96"/>
      <c r="DL130" s="96"/>
      <c r="DM130" s="96"/>
      <c r="DP130" s="96"/>
      <c r="DQ130" s="96"/>
      <c r="DW130" s="96"/>
      <c r="EV130" s="96"/>
      <c r="EW130" s="96"/>
      <c r="FJ130" s="96"/>
      <c r="FK130" s="96"/>
      <c r="FL130" s="96"/>
      <c r="FT130" s="96"/>
      <c r="FU130" s="96"/>
      <c r="FV130" s="96"/>
      <c r="FW130" s="96"/>
      <c r="GE130" s="96"/>
      <c r="GF130" s="96"/>
      <c r="GG130" s="96"/>
      <c r="GH130" s="96"/>
    </row>
    <row r="131" spans="1:190" customFormat="1" ht="14.65" hidden="1" customHeight="1" x14ac:dyDescent="0.25">
      <c r="A131" s="151">
        <v>168653</v>
      </c>
      <c r="B131" s="152">
        <v>44567</v>
      </c>
      <c r="C131" s="150" t="s">
        <v>786</v>
      </c>
      <c r="D131" s="150" t="s">
        <v>1205</v>
      </c>
      <c r="E131" s="152">
        <v>44567</v>
      </c>
      <c r="F131" s="150" t="s">
        <v>207</v>
      </c>
      <c r="G131" s="150" t="s">
        <v>1206</v>
      </c>
      <c r="H131" s="150" t="s">
        <v>370</v>
      </c>
      <c r="I131" s="150" t="s">
        <v>3379</v>
      </c>
      <c r="J131" s="150" t="s">
        <v>3382</v>
      </c>
      <c r="K131" s="150" t="s">
        <v>3396</v>
      </c>
      <c r="L131" s="150" t="s">
        <v>18</v>
      </c>
      <c r="M131" s="150" t="s">
        <v>18</v>
      </c>
      <c r="N131" s="150" t="s">
        <v>19</v>
      </c>
      <c r="O131" s="150" t="s">
        <v>335</v>
      </c>
      <c r="P131" s="150" t="s">
        <v>371</v>
      </c>
      <c r="Q131" s="150" t="s">
        <v>3377</v>
      </c>
      <c r="R131" s="150" t="s">
        <v>3377</v>
      </c>
      <c r="S131" s="151">
        <v>12400</v>
      </c>
      <c r="T131" s="151">
        <v>11720</v>
      </c>
      <c r="U131" s="151">
        <v>680</v>
      </c>
      <c r="V131" s="150" t="s">
        <v>78</v>
      </c>
      <c r="W131" s="151">
        <v>2</v>
      </c>
      <c r="X131" s="150" t="s">
        <v>69</v>
      </c>
      <c r="Y131" s="150" t="s">
        <v>70</v>
      </c>
      <c r="Z131" s="150" t="s">
        <v>71</v>
      </c>
      <c r="AA131" s="150" t="s">
        <v>72</v>
      </c>
      <c r="AB131" s="151">
        <v>83621</v>
      </c>
      <c r="AC131" s="101">
        <f t="shared" ref="AC131:AC194" si="8">_xlfn.ISOWEEKNUM(B131)</f>
        <v>1</v>
      </c>
      <c r="AD131" s="101" t="str">
        <f t="shared" ref="AD131:AD194" si="9">TEXT(B131,"mmmm")</f>
        <v>janvier</v>
      </c>
      <c r="AE131" s="96">
        <f t="shared" ref="AE131:AE194" si="10">U131/1000</f>
        <v>0.68</v>
      </c>
      <c r="AF131" s="149">
        <f t="shared" ref="AF131:AF194" si="11">C131-F131</f>
        <v>2.430555555555558E-2</v>
      </c>
      <c r="AG131" t="s">
        <v>3886</v>
      </c>
      <c r="AH131" s="96"/>
      <c r="AM131" s="96"/>
      <c r="AN131" s="96"/>
      <c r="AO131" s="96"/>
      <c r="AP131" s="96"/>
      <c r="AR131" s="96"/>
      <c r="AS131" s="96"/>
      <c r="AV131" s="96"/>
      <c r="AW131" s="96"/>
      <c r="AZ131" s="96"/>
      <c r="BA131" s="96"/>
      <c r="BB131" s="96"/>
      <c r="BC131" s="96"/>
      <c r="BD131" s="96"/>
      <c r="BH131" s="96"/>
      <c r="BI131" s="96"/>
      <c r="BJ131" s="96"/>
      <c r="BK131" s="96"/>
      <c r="BL131" s="96"/>
      <c r="BM131" s="96"/>
      <c r="BN131" s="96"/>
      <c r="BQ131" s="96"/>
      <c r="BR131" s="96"/>
      <c r="BS131" s="96"/>
      <c r="BU131" s="96"/>
      <c r="BW131" s="96"/>
      <c r="BX131" s="96"/>
      <c r="BY131" s="96"/>
      <c r="BZ131" s="96"/>
      <c r="CA131" s="96"/>
      <c r="CB131" s="96"/>
      <c r="CC131" s="96"/>
      <c r="CD131" s="96"/>
      <c r="CE131" s="96"/>
      <c r="CG131" s="96"/>
      <c r="CJ131" s="96"/>
      <c r="CL131" s="96"/>
      <c r="CM131" s="96"/>
      <c r="CN131" s="96"/>
      <c r="CY131" s="96"/>
      <c r="CZ131" s="96"/>
      <c r="DA131" s="96"/>
      <c r="DB131" s="96"/>
      <c r="DC131" s="96"/>
      <c r="DH131" s="96"/>
      <c r="DJ131" s="96"/>
      <c r="DK131" s="96"/>
      <c r="DL131" s="96"/>
      <c r="DM131" s="96"/>
      <c r="DP131" s="96"/>
      <c r="DQ131" s="96"/>
      <c r="DW131" s="96"/>
      <c r="EV131" s="96"/>
      <c r="EW131" s="96"/>
      <c r="FJ131" s="96"/>
      <c r="FK131" s="96"/>
      <c r="FL131" s="96"/>
      <c r="FT131" s="96"/>
      <c r="FU131" s="96"/>
      <c r="FV131" s="96"/>
      <c r="FW131" s="96"/>
      <c r="GE131" s="96"/>
      <c r="GF131" s="96"/>
      <c r="GG131" s="96"/>
      <c r="GH131" s="96"/>
    </row>
    <row r="132" spans="1:190" customFormat="1" ht="14.65" hidden="1" customHeight="1" x14ac:dyDescent="0.25">
      <c r="A132" s="151">
        <v>168657</v>
      </c>
      <c r="B132" s="152">
        <v>44567</v>
      </c>
      <c r="C132" s="150" t="s">
        <v>100</v>
      </c>
      <c r="D132" s="150" t="s">
        <v>1207</v>
      </c>
      <c r="E132" s="152">
        <v>44567</v>
      </c>
      <c r="F132" s="150" t="s">
        <v>435</v>
      </c>
      <c r="G132" s="150" t="s">
        <v>1208</v>
      </c>
      <c r="H132" s="150" t="s">
        <v>276</v>
      </c>
      <c r="I132" s="150" t="s">
        <v>3379</v>
      </c>
      <c r="J132" s="150" t="s">
        <v>3421</v>
      </c>
      <c r="K132" s="150" t="s">
        <v>276</v>
      </c>
      <c r="L132" s="150" t="s">
        <v>18</v>
      </c>
      <c r="M132" s="150" t="s">
        <v>18</v>
      </c>
      <c r="N132" s="150" t="s">
        <v>19</v>
      </c>
      <c r="O132" s="150" t="s">
        <v>161</v>
      </c>
      <c r="P132" s="150" t="s">
        <v>277</v>
      </c>
      <c r="Q132" s="150" t="s">
        <v>3377</v>
      </c>
      <c r="R132" s="150" t="s">
        <v>3377</v>
      </c>
      <c r="S132" s="151">
        <v>2780</v>
      </c>
      <c r="T132" s="151">
        <v>2600</v>
      </c>
      <c r="U132" s="151">
        <v>180</v>
      </c>
      <c r="V132" s="150" t="s">
        <v>78</v>
      </c>
      <c r="W132" s="151">
        <v>2</v>
      </c>
      <c r="X132" s="150" t="s">
        <v>69</v>
      </c>
      <c r="Y132" s="150" t="s">
        <v>70</v>
      </c>
      <c r="Z132" s="150" t="s">
        <v>71</v>
      </c>
      <c r="AA132" s="150" t="s">
        <v>72</v>
      </c>
      <c r="AB132" s="151">
        <v>64489</v>
      </c>
      <c r="AC132" s="101">
        <f t="shared" si="8"/>
        <v>1</v>
      </c>
      <c r="AD132" s="101" t="str">
        <f t="shared" si="9"/>
        <v>janvier</v>
      </c>
      <c r="AE132" s="96">
        <f t="shared" si="10"/>
        <v>0.18</v>
      </c>
      <c r="AF132" s="149">
        <f t="shared" si="11"/>
        <v>7.6388888888888618E-3</v>
      </c>
      <c r="AG132" t="s">
        <v>3886</v>
      </c>
      <c r="AH132" s="96"/>
      <c r="AM132" s="96"/>
      <c r="AN132" s="96"/>
      <c r="AO132" s="96"/>
      <c r="AP132" s="96"/>
      <c r="AR132" s="96"/>
      <c r="AS132" s="96"/>
      <c r="AV132" s="96"/>
      <c r="AW132" s="96"/>
      <c r="AZ132" s="96"/>
      <c r="BA132" s="96"/>
      <c r="BB132" s="96"/>
      <c r="BC132" s="96"/>
      <c r="BD132" s="96"/>
      <c r="BH132" s="96"/>
      <c r="BI132" s="96"/>
      <c r="BJ132" s="96"/>
      <c r="BK132" s="96"/>
      <c r="BL132" s="96"/>
      <c r="BM132" s="96"/>
      <c r="BN132" s="96"/>
      <c r="BQ132" s="96"/>
      <c r="BR132" s="96"/>
      <c r="BS132" s="96"/>
      <c r="BU132" s="96"/>
      <c r="BW132" s="96"/>
      <c r="BX132" s="96"/>
      <c r="BY132" s="96"/>
      <c r="BZ132" s="96"/>
      <c r="CA132" s="96"/>
      <c r="CB132" s="96"/>
      <c r="CC132" s="96"/>
      <c r="CD132" s="96"/>
      <c r="CE132" s="96"/>
      <c r="CG132" s="96"/>
      <c r="CJ132" s="96"/>
      <c r="CL132" s="96"/>
      <c r="CM132" s="96"/>
      <c r="CN132" s="96"/>
      <c r="DH132" s="96"/>
      <c r="DJ132" s="96"/>
      <c r="DK132" s="96"/>
      <c r="DM132" s="96"/>
      <c r="DP132" s="96"/>
      <c r="DQ132" s="96"/>
      <c r="DW132" s="96"/>
      <c r="EV132" s="96"/>
      <c r="EW132" s="96"/>
      <c r="FJ132" s="96"/>
      <c r="FK132" s="96"/>
      <c r="FL132" s="96"/>
      <c r="FT132" s="96"/>
      <c r="FU132" s="96"/>
      <c r="FV132" s="96"/>
      <c r="FW132" s="96"/>
      <c r="GE132" s="96"/>
      <c r="GF132" s="96"/>
      <c r="GG132" s="96"/>
      <c r="GH132" s="96"/>
    </row>
    <row r="133" spans="1:190" customFormat="1" ht="14.65" hidden="1" customHeight="1" x14ac:dyDescent="0.25">
      <c r="A133" s="151">
        <v>168658</v>
      </c>
      <c r="B133" s="152">
        <v>44567</v>
      </c>
      <c r="C133" s="150" t="s">
        <v>513</v>
      </c>
      <c r="D133" s="150" t="s">
        <v>1209</v>
      </c>
      <c r="E133" s="152">
        <v>44567</v>
      </c>
      <c r="F133" s="150" t="s">
        <v>278</v>
      </c>
      <c r="G133" s="150" t="s">
        <v>1210</v>
      </c>
      <c r="H133" s="150" t="s">
        <v>85</v>
      </c>
      <c r="I133" s="150" t="s">
        <v>3387</v>
      </c>
      <c r="J133" s="150" t="s">
        <v>3387</v>
      </c>
      <c r="K133" s="150" t="s">
        <v>85</v>
      </c>
      <c r="L133" s="150" t="s">
        <v>18</v>
      </c>
      <c r="M133" s="150" t="s">
        <v>18</v>
      </c>
      <c r="N133" s="150" t="s">
        <v>65</v>
      </c>
      <c r="O133" s="150" t="s">
        <v>66</v>
      </c>
      <c r="P133" s="150" t="s">
        <v>86</v>
      </c>
      <c r="Q133" s="150" t="s">
        <v>3377</v>
      </c>
      <c r="R133" s="150" t="s">
        <v>3377</v>
      </c>
      <c r="S133" s="151">
        <v>21020</v>
      </c>
      <c r="T133" s="151">
        <v>14640</v>
      </c>
      <c r="U133" s="151">
        <v>6380</v>
      </c>
      <c r="V133" s="150" t="s">
        <v>78</v>
      </c>
      <c r="W133" s="151">
        <v>2</v>
      </c>
      <c r="X133" s="150" t="s">
        <v>69</v>
      </c>
      <c r="Y133" s="150" t="s">
        <v>70</v>
      </c>
      <c r="Z133" s="150" t="s">
        <v>71</v>
      </c>
      <c r="AA133" s="150" t="s">
        <v>72</v>
      </c>
      <c r="AB133" s="151">
        <v>0</v>
      </c>
      <c r="AC133" s="101">
        <f t="shared" si="8"/>
        <v>1</v>
      </c>
      <c r="AD133" s="101" t="str">
        <f t="shared" si="9"/>
        <v>janvier</v>
      </c>
      <c r="AE133" s="96">
        <f t="shared" si="10"/>
        <v>6.38</v>
      </c>
      <c r="AF133" s="149">
        <f t="shared" si="11"/>
        <v>1.1805555555555569E-2</v>
      </c>
      <c r="AG133" t="s">
        <v>3886</v>
      </c>
      <c r="AH133" s="96"/>
      <c r="AM133" s="96"/>
      <c r="AN133" s="96"/>
      <c r="AO133" s="96"/>
      <c r="AP133" s="96"/>
      <c r="AR133" s="96"/>
      <c r="AS133" s="96"/>
      <c r="AV133" s="96"/>
      <c r="AW133" s="96"/>
      <c r="AZ133" s="96"/>
      <c r="BA133" s="96"/>
      <c r="BB133" s="96"/>
      <c r="BC133" s="96"/>
      <c r="BD133" s="96"/>
      <c r="BE133" s="96"/>
      <c r="BF133" s="96"/>
      <c r="BH133" s="96"/>
      <c r="BI133" s="96"/>
      <c r="BJ133" s="96"/>
      <c r="BK133" s="96"/>
      <c r="BL133" s="96"/>
      <c r="BM133" s="96"/>
      <c r="BN133" s="96"/>
      <c r="BQ133" s="96"/>
      <c r="BR133" s="96"/>
      <c r="BS133" s="96"/>
      <c r="BU133" s="96"/>
      <c r="BW133" s="96"/>
      <c r="BX133" s="96"/>
      <c r="BY133" s="96"/>
      <c r="BZ133" s="96"/>
      <c r="CA133" s="96"/>
      <c r="CB133" s="96"/>
      <c r="CC133" s="96"/>
      <c r="CD133" s="96"/>
      <c r="CG133" s="96"/>
      <c r="CJ133" s="96"/>
      <c r="CL133" s="96"/>
      <c r="CM133" s="96"/>
      <c r="CN133" s="96"/>
      <c r="CY133" s="96"/>
      <c r="CZ133" s="96"/>
      <c r="DA133" s="96"/>
      <c r="DB133" s="96"/>
      <c r="DC133" s="96"/>
      <c r="DH133" s="96"/>
      <c r="DJ133" s="96"/>
      <c r="DK133" s="96"/>
      <c r="DL133" s="96"/>
      <c r="DM133" s="96"/>
      <c r="DP133" s="96"/>
      <c r="DQ133" s="96"/>
      <c r="DW133" s="96"/>
      <c r="EV133" s="96"/>
      <c r="EW133" s="96"/>
      <c r="FJ133" s="96"/>
      <c r="FK133" s="96"/>
      <c r="FL133" s="96"/>
      <c r="FT133" s="96"/>
      <c r="FU133" s="96"/>
      <c r="FV133" s="96"/>
      <c r="FW133" s="96"/>
      <c r="GE133" s="96"/>
      <c r="GF133" s="96"/>
      <c r="GG133" s="96"/>
      <c r="GH133" s="96"/>
    </row>
    <row r="134" spans="1:190" customFormat="1" ht="14.65" hidden="1" customHeight="1" x14ac:dyDescent="0.25">
      <c r="A134" s="151">
        <v>168661</v>
      </c>
      <c r="B134" s="152">
        <v>44567</v>
      </c>
      <c r="C134" s="150" t="s">
        <v>477</v>
      </c>
      <c r="D134" s="150" t="s">
        <v>1211</v>
      </c>
      <c r="E134" s="152">
        <v>44567</v>
      </c>
      <c r="F134" s="150" t="s">
        <v>352</v>
      </c>
      <c r="G134" s="150" t="s">
        <v>1212</v>
      </c>
      <c r="H134" s="150" t="s">
        <v>143</v>
      </c>
      <c r="I134" s="150" t="s">
        <v>3387</v>
      </c>
      <c r="J134" s="150" t="s">
        <v>3387</v>
      </c>
      <c r="K134" s="150" t="s">
        <v>143</v>
      </c>
      <c r="L134" s="150" t="s">
        <v>18</v>
      </c>
      <c r="M134" s="150" t="s">
        <v>18</v>
      </c>
      <c r="N134" s="150" t="s">
        <v>65</v>
      </c>
      <c r="O134" s="150" t="s">
        <v>66</v>
      </c>
      <c r="P134" s="150" t="s">
        <v>144</v>
      </c>
      <c r="Q134" s="150" t="s">
        <v>3377</v>
      </c>
      <c r="R134" s="150" t="s">
        <v>3377</v>
      </c>
      <c r="S134" s="151">
        <v>18980</v>
      </c>
      <c r="T134" s="151">
        <v>14200</v>
      </c>
      <c r="U134" s="151">
        <v>4780</v>
      </c>
      <c r="V134" s="150" t="s">
        <v>78</v>
      </c>
      <c r="W134" s="151">
        <v>2</v>
      </c>
      <c r="X134" s="150" t="s">
        <v>69</v>
      </c>
      <c r="Y134" s="150" t="s">
        <v>70</v>
      </c>
      <c r="Z134" s="150" t="s">
        <v>71</v>
      </c>
      <c r="AA134" s="150" t="s">
        <v>72</v>
      </c>
      <c r="AB134" s="151">
        <v>0</v>
      </c>
      <c r="AC134" s="101">
        <f t="shared" si="8"/>
        <v>1</v>
      </c>
      <c r="AD134" s="101" t="str">
        <f t="shared" si="9"/>
        <v>janvier</v>
      </c>
      <c r="AE134" s="96">
        <f t="shared" si="10"/>
        <v>4.78</v>
      </c>
      <c r="AF134" s="149">
        <f t="shared" si="11"/>
        <v>2.1527777777777757E-2</v>
      </c>
      <c r="AG134" t="s">
        <v>3886</v>
      </c>
      <c r="AH134" s="96"/>
      <c r="AM134" s="96"/>
      <c r="AN134" s="96"/>
      <c r="AO134" s="96"/>
      <c r="AP134" s="96"/>
      <c r="AR134" s="96"/>
      <c r="AS134" s="96"/>
      <c r="AV134" s="96"/>
      <c r="AW134" s="96"/>
      <c r="AZ134" s="96"/>
      <c r="BA134" s="96"/>
      <c r="BB134" s="96"/>
      <c r="BC134" s="96"/>
      <c r="BD134" s="96"/>
      <c r="BH134" s="96"/>
      <c r="BI134" s="96"/>
      <c r="BJ134" s="96"/>
      <c r="BK134" s="96"/>
      <c r="BL134" s="96"/>
      <c r="BM134" s="96"/>
      <c r="BN134" s="96"/>
      <c r="BQ134" s="96"/>
      <c r="BR134" s="96"/>
      <c r="BS134" s="96"/>
      <c r="BU134" s="96"/>
      <c r="BW134" s="96"/>
      <c r="BX134" s="96"/>
      <c r="BY134" s="96"/>
      <c r="BZ134" s="96"/>
      <c r="CA134" s="96"/>
      <c r="CB134" s="96"/>
      <c r="CC134" s="96"/>
      <c r="CG134" s="96"/>
      <c r="CJ134" s="96"/>
      <c r="CL134" s="96"/>
      <c r="CM134" s="96"/>
      <c r="CN134" s="96"/>
      <c r="CY134" s="96"/>
      <c r="CZ134" s="96"/>
      <c r="DB134" s="96"/>
      <c r="DC134" s="96"/>
      <c r="DH134" s="96"/>
      <c r="DJ134" s="96"/>
      <c r="DK134" s="96"/>
      <c r="DL134" s="96"/>
      <c r="DP134" s="96"/>
      <c r="DQ134" s="96"/>
      <c r="DW134" s="96"/>
      <c r="EV134" s="96"/>
      <c r="EW134" s="96"/>
      <c r="FJ134" s="96"/>
      <c r="FK134" s="96"/>
      <c r="FL134" s="96"/>
      <c r="FT134" s="96"/>
      <c r="FU134" s="96"/>
      <c r="FV134" s="96"/>
      <c r="FW134" s="96"/>
      <c r="GE134" s="96"/>
      <c r="GF134" s="96"/>
      <c r="GG134" s="96"/>
      <c r="GH134" s="96"/>
    </row>
    <row r="135" spans="1:190" customFormat="1" ht="14.65" hidden="1" customHeight="1" x14ac:dyDescent="0.25">
      <c r="A135" s="151">
        <v>168662</v>
      </c>
      <c r="B135" s="152">
        <v>44567</v>
      </c>
      <c r="C135" s="150" t="s">
        <v>1213</v>
      </c>
      <c r="D135" s="150" t="s">
        <v>1214</v>
      </c>
      <c r="E135" s="152">
        <v>44567</v>
      </c>
      <c r="F135" s="150" t="s">
        <v>544</v>
      </c>
      <c r="G135" s="150" t="s">
        <v>1215</v>
      </c>
      <c r="H135" s="150" t="s">
        <v>136</v>
      </c>
      <c r="I135" s="150" t="s">
        <v>3387</v>
      </c>
      <c r="J135" s="150" t="s">
        <v>3387</v>
      </c>
      <c r="K135" s="150" t="s">
        <v>136</v>
      </c>
      <c r="L135" s="150" t="s">
        <v>18</v>
      </c>
      <c r="M135" s="150" t="s">
        <v>18</v>
      </c>
      <c r="N135" s="150" t="s">
        <v>65</v>
      </c>
      <c r="O135" s="150" t="s">
        <v>66</v>
      </c>
      <c r="P135" s="150" t="s">
        <v>137</v>
      </c>
      <c r="Q135" s="150" t="s">
        <v>3377</v>
      </c>
      <c r="R135" s="150" t="s">
        <v>3377</v>
      </c>
      <c r="S135" s="151">
        <v>20200</v>
      </c>
      <c r="T135" s="151">
        <v>14940</v>
      </c>
      <c r="U135" s="151">
        <v>5260</v>
      </c>
      <c r="V135" s="150" t="s">
        <v>78</v>
      </c>
      <c r="W135" s="151">
        <v>2</v>
      </c>
      <c r="X135" s="150" t="s">
        <v>69</v>
      </c>
      <c r="Y135" s="150" t="s">
        <v>70</v>
      </c>
      <c r="Z135" s="150" t="s">
        <v>71</v>
      </c>
      <c r="AA135" s="150" t="s">
        <v>72</v>
      </c>
      <c r="AB135" s="151">
        <v>0</v>
      </c>
      <c r="AC135" s="101">
        <f t="shared" si="8"/>
        <v>1</v>
      </c>
      <c r="AD135" s="101" t="str">
        <f t="shared" si="9"/>
        <v>janvier</v>
      </c>
      <c r="AE135" s="96">
        <f t="shared" si="10"/>
        <v>5.26</v>
      </c>
      <c r="AF135" s="149">
        <f t="shared" si="11"/>
        <v>3.5416666666666707E-2</v>
      </c>
      <c r="AG135" t="s">
        <v>3886</v>
      </c>
      <c r="AH135" s="96"/>
      <c r="AM135" s="96"/>
      <c r="AN135" s="96"/>
      <c r="AO135" s="96"/>
      <c r="AP135" s="96"/>
      <c r="AR135" s="96"/>
      <c r="AS135" s="96"/>
      <c r="AV135" s="96"/>
      <c r="AW135" s="96"/>
      <c r="AZ135" s="96"/>
      <c r="BA135" s="96"/>
      <c r="BB135" s="96"/>
      <c r="BC135" s="96"/>
      <c r="BD135" s="96"/>
      <c r="BE135" s="96"/>
      <c r="BF135" s="96"/>
      <c r="BH135" s="96"/>
      <c r="BI135" s="96"/>
      <c r="BJ135" s="96"/>
      <c r="BK135" s="96"/>
      <c r="BL135" s="96"/>
      <c r="BM135" s="96"/>
      <c r="BN135" s="96"/>
      <c r="BQ135" s="96"/>
      <c r="BR135" s="96"/>
      <c r="BS135" s="96"/>
      <c r="BU135" s="96"/>
      <c r="BW135" s="96"/>
      <c r="BX135" s="96"/>
      <c r="BY135" s="96"/>
      <c r="BZ135" s="96"/>
      <c r="CA135" s="96"/>
      <c r="CB135" s="96"/>
      <c r="CC135" s="96"/>
      <c r="CD135" s="96"/>
      <c r="CG135" s="96"/>
      <c r="CJ135" s="96"/>
      <c r="CL135" s="96"/>
      <c r="CM135" s="96"/>
      <c r="CN135" s="96"/>
      <c r="CY135" s="96"/>
      <c r="CZ135" s="96"/>
      <c r="DA135" s="96"/>
      <c r="DB135" s="96"/>
      <c r="DC135" s="96"/>
      <c r="DH135" s="96"/>
      <c r="DJ135" s="96"/>
      <c r="DK135" s="96"/>
      <c r="DL135" s="96"/>
      <c r="DM135" s="96"/>
      <c r="DP135" s="96"/>
      <c r="DQ135" s="96"/>
      <c r="DW135" s="96"/>
      <c r="EV135" s="96"/>
      <c r="EW135" s="96"/>
      <c r="FJ135" s="96"/>
      <c r="FK135" s="96"/>
      <c r="FL135" s="96"/>
      <c r="FT135" s="96"/>
      <c r="FU135" s="96"/>
      <c r="FV135" s="96"/>
      <c r="FW135" s="96"/>
      <c r="GE135" s="96"/>
      <c r="GF135" s="96"/>
      <c r="GG135" s="96"/>
      <c r="GH135" s="96"/>
    </row>
    <row r="136" spans="1:190" customFormat="1" ht="14.65" hidden="1" customHeight="1" x14ac:dyDescent="0.25">
      <c r="A136" s="151">
        <v>168967</v>
      </c>
      <c r="B136" s="152">
        <v>44567</v>
      </c>
      <c r="C136" s="150" t="s">
        <v>546</v>
      </c>
      <c r="D136" s="150" t="s">
        <v>18</v>
      </c>
      <c r="E136" s="152">
        <v>44567</v>
      </c>
      <c r="F136" s="150" t="s">
        <v>546</v>
      </c>
      <c r="G136" s="150" t="s">
        <v>18</v>
      </c>
      <c r="H136" s="150" t="s">
        <v>616</v>
      </c>
      <c r="I136" s="150" t="s">
        <v>3387</v>
      </c>
      <c r="J136" s="150" t="s">
        <v>3384</v>
      </c>
      <c r="K136" s="150" t="s">
        <v>616</v>
      </c>
      <c r="L136" s="150" t="s">
        <v>3414</v>
      </c>
      <c r="M136" s="150" t="s">
        <v>18</v>
      </c>
      <c r="N136" s="150" t="s">
        <v>65</v>
      </c>
      <c r="O136" s="150" t="s">
        <v>261</v>
      </c>
      <c r="P136" s="150" t="s">
        <v>618</v>
      </c>
      <c r="Q136" s="150" t="s">
        <v>3415</v>
      </c>
      <c r="R136" s="150" t="s">
        <v>3377</v>
      </c>
      <c r="S136" s="151">
        <v>35240</v>
      </c>
      <c r="T136" s="151">
        <v>22220</v>
      </c>
      <c r="U136" s="151">
        <v>13020</v>
      </c>
      <c r="V136" s="150" t="s">
        <v>68</v>
      </c>
      <c r="W136" s="151">
        <v>2</v>
      </c>
      <c r="X136" s="150" t="s">
        <v>69</v>
      </c>
      <c r="Y136" s="150" t="s">
        <v>70</v>
      </c>
      <c r="Z136" s="150" t="s">
        <v>71</v>
      </c>
      <c r="AA136" s="150" t="s">
        <v>72</v>
      </c>
      <c r="AB136" s="151">
        <v>0</v>
      </c>
      <c r="AC136" s="101">
        <f t="shared" si="8"/>
        <v>1</v>
      </c>
      <c r="AD136" s="101" t="str">
        <f t="shared" si="9"/>
        <v>janvier</v>
      </c>
      <c r="AE136" s="96">
        <f t="shared" si="10"/>
        <v>13.02</v>
      </c>
      <c r="AF136" s="149">
        <f t="shared" si="11"/>
        <v>0</v>
      </c>
      <c r="AG136" t="s">
        <v>3888</v>
      </c>
      <c r="AH136" s="96"/>
      <c r="AM136" s="96"/>
      <c r="AN136" s="96"/>
      <c r="AO136" s="96"/>
      <c r="AP136" s="96"/>
      <c r="AR136" s="96"/>
      <c r="AS136" s="96"/>
      <c r="AV136" s="96"/>
      <c r="AW136" s="96"/>
      <c r="AZ136" s="96"/>
      <c r="BA136" s="96"/>
      <c r="BB136" s="96"/>
      <c r="BC136" s="96"/>
      <c r="BD136" s="96"/>
      <c r="BE136" s="96"/>
      <c r="BH136" s="96"/>
      <c r="BI136" s="96"/>
      <c r="BJ136" s="96"/>
      <c r="BK136" s="96"/>
      <c r="BL136" s="96"/>
      <c r="BM136" s="96"/>
      <c r="BN136" s="96"/>
      <c r="BQ136" s="96"/>
      <c r="BR136" s="96"/>
      <c r="BS136" s="96"/>
      <c r="BU136" s="96"/>
      <c r="BW136" s="96"/>
      <c r="BX136" s="96"/>
      <c r="BY136" s="96"/>
      <c r="BZ136" s="96"/>
      <c r="CA136" s="96"/>
      <c r="CB136" s="96"/>
      <c r="CC136" s="96"/>
      <c r="CD136" s="96"/>
      <c r="CG136" s="96"/>
      <c r="CJ136" s="96"/>
      <c r="CL136" s="96"/>
      <c r="CM136" s="96"/>
      <c r="CN136" s="96"/>
      <c r="CY136" s="96"/>
      <c r="CZ136" s="96"/>
      <c r="DA136" s="96"/>
      <c r="DB136" s="96"/>
      <c r="DC136" s="96"/>
      <c r="DH136" s="96"/>
      <c r="DJ136" s="96"/>
      <c r="DK136" s="96"/>
      <c r="DL136" s="96"/>
      <c r="DM136" s="96"/>
      <c r="DP136" s="96"/>
      <c r="DQ136" s="96"/>
      <c r="DW136" s="96"/>
      <c r="EV136" s="96"/>
      <c r="EW136" s="96"/>
      <c r="FJ136" s="96"/>
      <c r="FK136" s="96"/>
      <c r="FL136" s="96"/>
      <c r="FT136" s="96"/>
      <c r="FU136" s="96"/>
      <c r="FV136" s="96"/>
      <c r="FW136" s="96"/>
      <c r="GE136" s="96"/>
      <c r="GF136" s="96"/>
      <c r="GG136" s="96"/>
      <c r="GH136" s="96"/>
    </row>
    <row r="137" spans="1:190" customFormat="1" ht="14.65" hidden="1" customHeight="1" x14ac:dyDescent="0.25">
      <c r="A137" s="151">
        <v>168665</v>
      </c>
      <c r="B137" s="152">
        <v>44567</v>
      </c>
      <c r="C137" s="150" t="s">
        <v>395</v>
      </c>
      <c r="D137" s="150" t="s">
        <v>1216</v>
      </c>
      <c r="E137" s="152">
        <v>44567</v>
      </c>
      <c r="F137" s="150" t="s">
        <v>217</v>
      </c>
      <c r="G137" s="150" t="s">
        <v>1217</v>
      </c>
      <c r="H137" s="150" t="s">
        <v>480</v>
      </c>
      <c r="I137" s="150" t="s">
        <v>3379</v>
      </c>
      <c r="J137" s="150" t="s">
        <v>3380</v>
      </c>
      <c r="K137" s="150" t="s">
        <v>923</v>
      </c>
      <c r="L137" s="150" t="s">
        <v>18</v>
      </c>
      <c r="M137" s="150" t="s">
        <v>18</v>
      </c>
      <c r="N137" s="150" t="s">
        <v>19</v>
      </c>
      <c r="O137" s="150" t="s">
        <v>314</v>
      </c>
      <c r="P137" s="150" t="s">
        <v>481</v>
      </c>
      <c r="Q137" s="150" t="s">
        <v>3377</v>
      </c>
      <c r="R137" s="150" t="s">
        <v>3377</v>
      </c>
      <c r="S137" s="151">
        <v>20520</v>
      </c>
      <c r="T137" s="151">
        <v>18820</v>
      </c>
      <c r="U137" s="151">
        <v>1700</v>
      </c>
      <c r="V137" s="150" t="s">
        <v>78</v>
      </c>
      <c r="W137" s="151">
        <v>2</v>
      </c>
      <c r="X137" s="150" t="s">
        <v>69</v>
      </c>
      <c r="Y137" s="150" t="s">
        <v>70</v>
      </c>
      <c r="Z137" s="150" t="s">
        <v>71</v>
      </c>
      <c r="AA137" s="150" t="s">
        <v>72</v>
      </c>
      <c r="AB137" s="151">
        <v>83638</v>
      </c>
      <c r="AC137" s="101">
        <f t="shared" si="8"/>
        <v>1</v>
      </c>
      <c r="AD137" s="101" t="str">
        <f t="shared" si="9"/>
        <v>janvier</v>
      </c>
      <c r="AE137" s="96">
        <f t="shared" si="10"/>
        <v>1.7</v>
      </c>
      <c r="AF137" s="149">
        <f t="shared" si="11"/>
        <v>6.9444444444444198E-3</v>
      </c>
      <c r="AG137" t="s">
        <v>3886</v>
      </c>
      <c r="AH137" s="96"/>
      <c r="AM137" s="96"/>
      <c r="AN137" s="96"/>
      <c r="AO137" s="96"/>
      <c r="AP137" s="96"/>
      <c r="AR137" s="96"/>
      <c r="AS137" s="96"/>
      <c r="AV137" s="96"/>
      <c r="AW137" s="96"/>
      <c r="AZ137" s="96"/>
      <c r="BA137" s="96"/>
      <c r="BB137" s="96"/>
      <c r="BC137" s="96"/>
      <c r="BD137" s="96"/>
      <c r="BH137" s="96"/>
      <c r="BI137" s="96"/>
      <c r="BJ137" s="96"/>
      <c r="BK137" s="96"/>
      <c r="BL137" s="96"/>
      <c r="BM137" s="96"/>
      <c r="BN137" s="96"/>
      <c r="BQ137" s="96"/>
      <c r="BR137" s="96"/>
      <c r="BS137" s="96"/>
      <c r="BU137" s="96"/>
      <c r="BW137" s="96"/>
      <c r="BX137" s="96"/>
      <c r="BY137" s="96"/>
      <c r="BZ137" s="96"/>
      <c r="CA137" s="96"/>
      <c r="CB137" s="96"/>
      <c r="CC137" s="96"/>
      <c r="CG137" s="96"/>
      <c r="CJ137" s="96"/>
      <c r="CL137" s="96"/>
      <c r="CM137" s="96"/>
      <c r="CN137" s="96"/>
      <c r="CY137" s="96"/>
      <c r="CZ137" s="96"/>
      <c r="DB137" s="96"/>
      <c r="DC137" s="96"/>
      <c r="DH137" s="96"/>
      <c r="DJ137" s="96"/>
      <c r="DK137" s="96"/>
      <c r="DL137" s="96"/>
      <c r="DP137" s="96"/>
      <c r="DQ137" s="96"/>
      <c r="DW137" s="96"/>
      <c r="EK137" s="96"/>
      <c r="EL137" s="96"/>
      <c r="ET137" s="96"/>
      <c r="EV137" s="96"/>
      <c r="EW137" s="96"/>
      <c r="FJ137" s="96"/>
      <c r="FK137" s="96"/>
      <c r="FL137" s="96"/>
      <c r="FT137" s="96"/>
      <c r="FU137" s="96"/>
      <c r="FV137" s="96"/>
      <c r="FW137" s="96"/>
      <c r="GE137" s="96"/>
      <c r="GF137" s="96"/>
      <c r="GG137" s="96"/>
      <c r="GH137" s="96"/>
    </row>
    <row r="138" spans="1:190" customFormat="1" ht="14.65" hidden="1" customHeight="1" x14ac:dyDescent="0.25">
      <c r="A138" s="151">
        <v>168666</v>
      </c>
      <c r="B138" s="152">
        <v>44567</v>
      </c>
      <c r="C138" s="150" t="s">
        <v>787</v>
      </c>
      <c r="D138" s="150" t="s">
        <v>1218</v>
      </c>
      <c r="E138" s="152">
        <v>44567</v>
      </c>
      <c r="F138" s="150" t="s">
        <v>1219</v>
      </c>
      <c r="G138" s="150" t="s">
        <v>1220</v>
      </c>
      <c r="H138" s="150" t="s">
        <v>782</v>
      </c>
      <c r="I138" s="150" t="s">
        <v>3389</v>
      </c>
      <c r="J138" s="150" t="s">
        <v>3400</v>
      </c>
      <c r="K138" s="150" t="s">
        <v>766</v>
      </c>
      <c r="L138" s="150" t="s">
        <v>18</v>
      </c>
      <c r="M138" s="150" t="s">
        <v>3394</v>
      </c>
      <c r="N138" s="150" t="s">
        <v>919</v>
      </c>
      <c r="O138" s="150" t="s">
        <v>944</v>
      </c>
      <c r="P138" s="150" t="s">
        <v>767</v>
      </c>
      <c r="Q138" s="150" t="s">
        <v>3377</v>
      </c>
      <c r="R138" s="150" t="s">
        <v>3401</v>
      </c>
      <c r="S138" s="151">
        <v>25760</v>
      </c>
      <c r="T138" s="151">
        <v>17780</v>
      </c>
      <c r="U138" s="151">
        <v>7980</v>
      </c>
      <c r="V138" s="150" t="s">
        <v>78</v>
      </c>
      <c r="W138" s="151">
        <v>2</v>
      </c>
      <c r="X138" s="150" t="s">
        <v>69</v>
      </c>
      <c r="Y138" s="150" t="s">
        <v>70</v>
      </c>
      <c r="Z138" s="150" t="s">
        <v>71</v>
      </c>
      <c r="AA138" s="150" t="s">
        <v>72</v>
      </c>
      <c r="AB138" s="151">
        <v>0</v>
      </c>
      <c r="AC138" s="101">
        <f t="shared" si="8"/>
        <v>1</v>
      </c>
      <c r="AD138" s="101" t="str">
        <f t="shared" si="9"/>
        <v>janvier</v>
      </c>
      <c r="AE138" s="96">
        <f t="shared" si="10"/>
        <v>7.98</v>
      </c>
      <c r="AF138" s="149">
        <f t="shared" si="11"/>
        <v>5.4861111111111138E-2</v>
      </c>
      <c r="AG138" t="s">
        <v>3886</v>
      </c>
      <c r="AH138" s="96"/>
      <c r="AM138" s="96"/>
      <c r="AN138" s="96"/>
      <c r="AO138" s="96"/>
      <c r="AP138" s="96"/>
      <c r="AR138" s="96"/>
      <c r="AS138" s="96"/>
      <c r="AV138" s="96"/>
      <c r="AW138" s="96"/>
      <c r="AZ138" s="96"/>
      <c r="BA138" s="96"/>
      <c r="BB138" s="96"/>
      <c r="BC138" s="96"/>
      <c r="BD138" s="96"/>
      <c r="BH138" s="96"/>
      <c r="BI138" s="96"/>
      <c r="BJ138" s="96"/>
      <c r="BK138" s="96"/>
      <c r="BL138" s="96"/>
      <c r="BM138" s="96"/>
      <c r="BN138" s="96"/>
      <c r="BQ138" s="96"/>
      <c r="BR138" s="96"/>
      <c r="BS138" s="96"/>
      <c r="BU138" s="96"/>
      <c r="BW138" s="96"/>
      <c r="BX138" s="96"/>
      <c r="BY138" s="96"/>
      <c r="BZ138" s="96"/>
      <c r="CA138" s="96"/>
      <c r="CB138" s="96"/>
      <c r="CC138" s="96"/>
      <c r="CG138" s="96"/>
      <c r="CJ138" s="96"/>
      <c r="CL138" s="96"/>
      <c r="CM138" s="96"/>
      <c r="CN138" s="96"/>
      <c r="CY138" s="96"/>
      <c r="DB138" s="96"/>
      <c r="DH138" s="96"/>
      <c r="DJ138" s="96"/>
      <c r="DK138" s="96"/>
      <c r="DM138" s="96"/>
      <c r="DP138" s="96"/>
      <c r="DQ138" s="96"/>
      <c r="DW138" s="96"/>
      <c r="EV138" s="96"/>
      <c r="EW138" s="96"/>
      <c r="FJ138" s="96"/>
      <c r="FK138" s="96"/>
      <c r="FL138" s="96"/>
      <c r="FT138" s="96"/>
      <c r="FU138" s="96"/>
      <c r="FV138" s="96"/>
      <c r="FW138" s="96"/>
      <c r="GE138" s="96"/>
      <c r="GF138" s="96"/>
      <c r="GG138" s="96"/>
      <c r="GH138" s="96"/>
    </row>
    <row r="139" spans="1:190" customFormat="1" ht="14.65" hidden="1" customHeight="1" x14ac:dyDescent="0.25">
      <c r="A139" s="151">
        <v>168668</v>
      </c>
      <c r="B139" s="152">
        <v>44567</v>
      </c>
      <c r="C139" s="150" t="s">
        <v>216</v>
      </c>
      <c r="D139" s="150" t="s">
        <v>1221</v>
      </c>
      <c r="E139" s="152">
        <v>44567</v>
      </c>
      <c r="F139" s="150" t="s">
        <v>205</v>
      </c>
      <c r="G139" s="150" t="s">
        <v>1222</v>
      </c>
      <c r="H139" s="150" t="s">
        <v>160</v>
      </c>
      <c r="I139" s="150" t="s">
        <v>3379</v>
      </c>
      <c r="J139" s="150" t="s">
        <v>3421</v>
      </c>
      <c r="K139" s="150" t="s">
        <v>160</v>
      </c>
      <c r="L139" s="150" t="s">
        <v>18</v>
      </c>
      <c r="M139" s="150" t="s">
        <v>18</v>
      </c>
      <c r="N139" s="150" t="s">
        <v>19</v>
      </c>
      <c r="O139" s="150" t="s">
        <v>161</v>
      </c>
      <c r="P139" s="150" t="s">
        <v>162</v>
      </c>
      <c r="Q139" s="150" t="s">
        <v>3377</v>
      </c>
      <c r="R139" s="150" t="s">
        <v>3377</v>
      </c>
      <c r="S139" s="151">
        <v>12900</v>
      </c>
      <c r="T139" s="151">
        <v>11580</v>
      </c>
      <c r="U139" s="151">
        <v>1320</v>
      </c>
      <c r="V139" s="150" t="s">
        <v>78</v>
      </c>
      <c r="W139" s="151">
        <v>2</v>
      </c>
      <c r="X139" s="150" t="s">
        <v>69</v>
      </c>
      <c r="Y139" s="150" t="s">
        <v>70</v>
      </c>
      <c r="Z139" s="150" t="s">
        <v>71</v>
      </c>
      <c r="AA139" s="150" t="s">
        <v>72</v>
      </c>
      <c r="AB139" s="151">
        <v>89407</v>
      </c>
      <c r="AC139" s="101">
        <f t="shared" si="8"/>
        <v>1</v>
      </c>
      <c r="AD139" s="101" t="str">
        <f t="shared" si="9"/>
        <v>janvier</v>
      </c>
      <c r="AE139" s="96">
        <f t="shared" si="10"/>
        <v>1.32</v>
      </c>
      <c r="AF139" s="149">
        <f t="shared" si="11"/>
        <v>0.18611111111111106</v>
      </c>
      <c r="AG139" t="s">
        <v>3886</v>
      </c>
      <c r="AH139" s="96"/>
      <c r="AM139" s="96"/>
      <c r="AN139" s="96"/>
      <c r="AO139" s="96"/>
      <c r="AP139" s="96"/>
      <c r="AR139" s="96"/>
      <c r="AS139" s="96"/>
      <c r="AV139" s="96"/>
      <c r="AW139" s="96"/>
      <c r="AZ139" s="96"/>
      <c r="BA139" s="96"/>
      <c r="BB139" s="96"/>
      <c r="BC139" s="96"/>
      <c r="BD139" s="96"/>
      <c r="BE139" s="96"/>
      <c r="BF139" s="96"/>
      <c r="BH139" s="96"/>
      <c r="BI139" s="96"/>
      <c r="BJ139" s="96"/>
      <c r="BK139" s="96"/>
      <c r="BL139" s="96"/>
      <c r="BM139" s="96"/>
      <c r="BN139" s="96"/>
      <c r="BQ139" s="96"/>
      <c r="BR139" s="96"/>
      <c r="BS139" s="96"/>
      <c r="BU139" s="96"/>
      <c r="BW139" s="96"/>
      <c r="BX139" s="96"/>
      <c r="BY139" s="96"/>
      <c r="BZ139" s="96"/>
      <c r="CA139" s="96"/>
      <c r="CB139" s="96"/>
      <c r="CC139" s="96"/>
      <c r="CD139" s="96"/>
      <c r="CG139" s="96"/>
      <c r="CJ139" s="96"/>
      <c r="CL139" s="96"/>
      <c r="CM139" s="96"/>
      <c r="CN139" s="96"/>
      <c r="CY139" s="96"/>
      <c r="DB139" s="96"/>
      <c r="DC139" s="96"/>
      <c r="DH139" s="96"/>
      <c r="DJ139" s="96"/>
      <c r="DK139" s="96"/>
      <c r="DL139" s="96"/>
      <c r="DM139" s="96"/>
      <c r="DP139" s="96"/>
      <c r="DQ139" s="96"/>
      <c r="DW139" s="96"/>
      <c r="EV139" s="96"/>
      <c r="EW139" s="96"/>
      <c r="FJ139" s="96"/>
      <c r="FK139" s="96"/>
      <c r="FL139" s="96"/>
      <c r="FT139" s="96"/>
      <c r="FU139" s="96"/>
      <c r="FV139" s="96"/>
      <c r="FW139" s="96"/>
      <c r="GE139" s="96"/>
      <c r="GF139" s="96"/>
      <c r="GG139" s="96"/>
      <c r="GH139" s="96"/>
    </row>
    <row r="140" spans="1:190" customFormat="1" ht="14.65" hidden="1" customHeight="1" x14ac:dyDescent="0.25">
      <c r="A140" s="151">
        <v>168671</v>
      </c>
      <c r="B140" s="152">
        <v>44567</v>
      </c>
      <c r="C140" s="150" t="s">
        <v>232</v>
      </c>
      <c r="D140" s="150" t="s">
        <v>1223</v>
      </c>
      <c r="E140" s="152">
        <v>44567</v>
      </c>
      <c r="F140" s="150" t="s">
        <v>745</v>
      </c>
      <c r="G140" s="150" t="s">
        <v>1224</v>
      </c>
      <c r="H140" s="150" t="s">
        <v>741</v>
      </c>
      <c r="I140" s="150" t="s">
        <v>3389</v>
      </c>
      <c r="J140" s="150" t="s">
        <v>3389</v>
      </c>
      <c r="K140" s="150" t="s">
        <v>741</v>
      </c>
      <c r="L140" s="150" t="s">
        <v>18</v>
      </c>
      <c r="M140" s="150" t="s">
        <v>3414</v>
      </c>
      <c r="N140" s="150" t="s">
        <v>919</v>
      </c>
      <c r="O140" s="150" t="s">
        <v>920</v>
      </c>
      <c r="P140" s="150" t="s">
        <v>742</v>
      </c>
      <c r="Q140" s="150" t="s">
        <v>3377</v>
      </c>
      <c r="R140" s="150" t="s">
        <v>3418</v>
      </c>
      <c r="S140" s="151">
        <v>28140</v>
      </c>
      <c r="T140" s="151">
        <v>22220</v>
      </c>
      <c r="U140" s="151">
        <v>5920</v>
      </c>
      <c r="V140" s="150" t="s">
        <v>78</v>
      </c>
      <c r="W140" s="151">
        <v>2</v>
      </c>
      <c r="X140" s="150" t="s">
        <v>69</v>
      </c>
      <c r="Y140" s="150" t="s">
        <v>70</v>
      </c>
      <c r="Z140" s="150" t="s">
        <v>71</v>
      </c>
      <c r="AA140" s="150" t="s">
        <v>72</v>
      </c>
      <c r="AB140" s="151">
        <v>0</v>
      </c>
      <c r="AC140" s="101">
        <f t="shared" si="8"/>
        <v>1</v>
      </c>
      <c r="AD140" s="101" t="str">
        <f t="shared" si="9"/>
        <v>janvier</v>
      </c>
      <c r="AE140" s="96">
        <f t="shared" si="10"/>
        <v>5.92</v>
      </c>
      <c r="AF140" s="149">
        <f t="shared" si="11"/>
        <v>3.8888888888888973E-2</v>
      </c>
      <c r="AG140" t="s">
        <v>3562</v>
      </c>
      <c r="AH140" s="96"/>
      <c r="AM140" s="96"/>
      <c r="AN140" s="96"/>
      <c r="AO140" s="96"/>
      <c r="AP140" s="96"/>
      <c r="AR140" s="96"/>
      <c r="AS140" s="96"/>
      <c r="AV140" s="96"/>
      <c r="AW140" s="96"/>
      <c r="AZ140" s="96"/>
      <c r="BA140" s="96"/>
      <c r="BB140" s="96"/>
      <c r="BC140" s="96"/>
      <c r="BD140" s="96"/>
      <c r="BE140" s="96"/>
      <c r="BF140" s="96"/>
      <c r="BH140" s="96"/>
      <c r="BI140" s="96"/>
      <c r="BJ140" s="96"/>
      <c r="BK140" s="96"/>
      <c r="BL140" s="96"/>
      <c r="BM140" s="96"/>
      <c r="BN140" s="96"/>
      <c r="BQ140" s="96"/>
      <c r="BR140" s="96"/>
      <c r="BS140" s="96"/>
      <c r="BU140" s="96"/>
      <c r="BW140" s="96"/>
      <c r="BX140" s="96"/>
      <c r="BY140" s="96"/>
      <c r="BZ140" s="96"/>
      <c r="CA140" s="96"/>
      <c r="CB140" s="96"/>
      <c r="CC140" s="96"/>
      <c r="CD140" s="96"/>
      <c r="CG140" s="96"/>
      <c r="CJ140" s="96"/>
      <c r="CL140" s="96"/>
      <c r="CM140" s="96"/>
      <c r="CN140" s="96"/>
      <c r="CY140" s="96"/>
      <c r="CZ140" s="96"/>
      <c r="DA140" s="96"/>
      <c r="DB140" s="96"/>
      <c r="DC140" s="96"/>
      <c r="DH140" s="96"/>
      <c r="DJ140" s="96"/>
      <c r="DK140" s="96"/>
      <c r="DL140" s="96"/>
      <c r="DM140" s="96"/>
      <c r="DP140" s="96"/>
      <c r="DQ140" s="96"/>
      <c r="DW140" s="96"/>
      <c r="EV140" s="96"/>
      <c r="EW140" s="96"/>
      <c r="FJ140" s="96"/>
      <c r="FK140" s="96"/>
      <c r="FL140" s="96"/>
      <c r="FT140" s="96"/>
      <c r="FU140" s="96"/>
      <c r="FV140" s="96"/>
      <c r="FW140" s="96"/>
      <c r="GE140" s="96"/>
      <c r="GF140" s="96"/>
      <c r="GG140" s="96"/>
      <c r="GH140" s="96"/>
    </row>
    <row r="141" spans="1:190" customFormat="1" ht="14.65" hidden="1" customHeight="1" x14ac:dyDescent="0.25">
      <c r="A141" s="151">
        <v>168673</v>
      </c>
      <c r="B141" s="152">
        <v>44567</v>
      </c>
      <c r="C141" s="150" t="s">
        <v>548</v>
      </c>
      <c r="D141" s="150" t="s">
        <v>1225</v>
      </c>
      <c r="E141" s="152">
        <v>44567</v>
      </c>
      <c r="F141" s="150" t="s">
        <v>220</v>
      </c>
      <c r="G141" s="150" t="s">
        <v>1226</v>
      </c>
      <c r="H141" s="150" t="s">
        <v>173</v>
      </c>
      <c r="I141" s="150" t="s">
        <v>3379</v>
      </c>
      <c r="J141" s="150" t="s">
        <v>3421</v>
      </c>
      <c r="K141" s="150" t="s">
        <v>173</v>
      </c>
      <c r="L141" s="150" t="s">
        <v>18</v>
      </c>
      <c r="M141" s="150" t="s">
        <v>18</v>
      </c>
      <c r="N141" s="150" t="s">
        <v>19</v>
      </c>
      <c r="O141" s="150" t="s">
        <v>161</v>
      </c>
      <c r="P141" s="150" t="s">
        <v>174</v>
      </c>
      <c r="Q141" s="150" t="s">
        <v>3377</v>
      </c>
      <c r="R141" s="150" t="s">
        <v>3377</v>
      </c>
      <c r="S141" s="151">
        <v>14900</v>
      </c>
      <c r="T141" s="151">
        <v>11480</v>
      </c>
      <c r="U141" s="151">
        <v>3420</v>
      </c>
      <c r="V141" s="150" t="s">
        <v>78</v>
      </c>
      <c r="W141" s="151">
        <v>2</v>
      </c>
      <c r="X141" s="150" t="s">
        <v>69</v>
      </c>
      <c r="Y141" s="150" t="s">
        <v>70</v>
      </c>
      <c r="Z141" s="150" t="s">
        <v>71</v>
      </c>
      <c r="AA141" s="150" t="s">
        <v>72</v>
      </c>
      <c r="AB141" s="151">
        <v>83220</v>
      </c>
      <c r="AC141" s="101">
        <f t="shared" si="8"/>
        <v>1</v>
      </c>
      <c r="AD141" s="101" t="str">
        <f t="shared" si="9"/>
        <v>janvier</v>
      </c>
      <c r="AE141" s="96">
        <f t="shared" si="10"/>
        <v>3.42</v>
      </c>
      <c r="AF141" s="149">
        <f t="shared" si="11"/>
        <v>0.20555555555555555</v>
      </c>
      <c r="AG141" t="s">
        <v>3886</v>
      </c>
      <c r="AH141" s="96"/>
      <c r="AM141" s="96"/>
      <c r="AN141" s="96"/>
      <c r="AO141" s="96"/>
      <c r="AP141" s="96"/>
      <c r="AR141" s="96"/>
      <c r="AS141" s="96"/>
      <c r="AV141" s="96"/>
      <c r="AW141" s="96"/>
      <c r="AZ141" s="96"/>
      <c r="BA141" s="96"/>
      <c r="BB141" s="96"/>
      <c r="BC141" s="96"/>
      <c r="BD141" s="96"/>
      <c r="BE141" s="96"/>
      <c r="BH141" s="96"/>
      <c r="BI141" s="96"/>
      <c r="BJ141" s="96"/>
      <c r="BK141" s="96"/>
      <c r="BL141" s="96"/>
      <c r="BM141" s="96"/>
      <c r="BN141" s="96"/>
      <c r="BQ141" s="96"/>
      <c r="BR141" s="96"/>
      <c r="BS141" s="96"/>
      <c r="BU141" s="96"/>
      <c r="BW141" s="96"/>
      <c r="BX141" s="96"/>
      <c r="BY141" s="96"/>
      <c r="BZ141" s="96"/>
      <c r="CA141" s="96"/>
      <c r="CB141" s="96"/>
      <c r="CC141" s="96"/>
      <c r="CD141" s="96"/>
      <c r="CG141" s="96"/>
      <c r="CJ141" s="96"/>
      <c r="CL141" s="96"/>
      <c r="CM141" s="96"/>
      <c r="CN141" s="96"/>
      <c r="CY141" s="96"/>
      <c r="CZ141" s="96"/>
      <c r="DA141" s="96"/>
      <c r="DB141" s="96"/>
      <c r="DC141" s="96"/>
      <c r="DH141" s="96"/>
      <c r="DJ141" s="96"/>
      <c r="DK141" s="96"/>
      <c r="DL141" s="96"/>
      <c r="DM141" s="96"/>
      <c r="DP141" s="96"/>
      <c r="DQ141" s="96"/>
      <c r="DW141" s="96"/>
      <c r="EV141" s="96"/>
      <c r="EW141" s="96"/>
      <c r="FJ141" s="96"/>
      <c r="FK141" s="96"/>
      <c r="FL141" s="96"/>
      <c r="FT141" s="96"/>
      <c r="FU141" s="96"/>
      <c r="FV141" s="96"/>
      <c r="FW141" s="96"/>
      <c r="GE141" s="96"/>
      <c r="GF141" s="96"/>
      <c r="GG141" s="96"/>
      <c r="GH141" s="96"/>
    </row>
    <row r="142" spans="1:190" customFormat="1" ht="14.65" hidden="1" customHeight="1" x14ac:dyDescent="0.25">
      <c r="A142" s="151">
        <v>168677</v>
      </c>
      <c r="B142" s="152">
        <v>44567</v>
      </c>
      <c r="C142" s="150" t="s">
        <v>824</v>
      </c>
      <c r="D142" s="150" t="s">
        <v>1227</v>
      </c>
      <c r="E142" s="152">
        <v>44567</v>
      </c>
      <c r="F142" s="150" t="s">
        <v>447</v>
      </c>
      <c r="G142" s="150" t="s">
        <v>1228</v>
      </c>
      <c r="H142" s="150" t="s">
        <v>248</v>
      </c>
      <c r="I142" s="150" t="s">
        <v>3379</v>
      </c>
      <c r="J142" s="150" t="s">
        <v>3421</v>
      </c>
      <c r="K142" s="150" t="s">
        <v>248</v>
      </c>
      <c r="L142" s="150" t="s">
        <v>18</v>
      </c>
      <c r="M142" s="150" t="s">
        <v>18</v>
      </c>
      <c r="N142" s="150" t="s">
        <v>19</v>
      </c>
      <c r="O142" s="150" t="s">
        <v>161</v>
      </c>
      <c r="P142" s="150" t="s">
        <v>249</v>
      </c>
      <c r="Q142" s="150" t="s">
        <v>3377</v>
      </c>
      <c r="R142" s="150" t="s">
        <v>3377</v>
      </c>
      <c r="S142" s="151">
        <v>15580</v>
      </c>
      <c r="T142" s="151">
        <v>11440</v>
      </c>
      <c r="U142" s="151">
        <v>4140</v>
      </c>
      <c r="V142" s="150" t="s">
        <v>78</v>
      </c>
      <c r="W142" s="151">
        <v>2</v>
      </c>
      <c r="X142" s="150" t="s">
        <v>69</v>
      </c>
      <c r="Y142" s="150" t="s">
        <v>70</v>
      </c>
      <c r="Z142" s="150" t="s">
        <v>71</v>
      </c>
      <c r="AA142" s="150" t="s">
        <v>72</v>
      </c>
      <c r="AB142" s="151">
        <v>60051</v>
      </c>
      <c r="AC142" s="101">
        <f t="shared" si="8"/>
        <v>1</v>
      </c>
      <c r="AD142" s="101" t="str">
        <f t="shared" si="9"/>
        <v>janvier</v>
      </c>
      <c r="AE142" s="96">
        <f t="shared" si="10"/>
        <v>4.1399999999999997</v>
      </c>
      <c r="AF142" s="149">
        <f t="shared" si="11"/>
        <v>5.5555555555555358E-3</v>
      </c>
      <c r="AG142" t="s">
        <v>3886</v>
      </c>
      <c r="AH142" s="96"/>
      <c r="AM142" s="96"/>
      <c r="AN142" s="96"/>
      <c r="AO142" s="96"/>
      <c r="AP142" s="96"/>
      <c r="AR142" s="96"/>
      <c r="AS142" s="96"/>
      <c r="AV142" s="96"/>
      <c r="AW142" s="96"/>
      <c r="AZ142" s="96"/>
      <c r="BA142" s="96"/>
      <c r="BB142" s="96"/>
      <c r="BC142" s="96"/>
      <c r="BD142" s="96"/>
      <c r="BH142" s="96"/>
      <c r="BI142" s="96"/>
      <c r="BJ142" s="96"/>
      <c r="BK142" s="96"/>
      <c r="BL142" s="96"/>
      <c r="BM142" s="96"/>
      <c r="BN142" s="96"/>
      <c r="BQ142" s="96"/>
      <c r="BR142" s="96"/>
      <c r="BS142" s="96"/>
      <c r="BU142" s="96"/>
      <c r="BW142" s="96"/>
      <c r="BX142" s="96"/>
      <c r="BY142" s="96"/>
      <c r="BZ142" s="96"/>
      <c r="CA142" s="96"/>
      <c r="CB142" s="96"/>
      <c r="CC142" s="96"/>
      <c r="CD142" s="96"/>
      <c r="CE142" s="96"/>
      <c r="CG142" s="96"/>
      <c r="CJ142" s="96"/>
      <c r="CL142" s="96"/>
      <c r="CM142" s="96"/>
      <c r="CN142" s="96"/>
      <c r="CY142" s="96"/>
      <c r="CZ142" s="96"/>
      <c r="DA142" s="96"/>
      <c r="DB142" s="96"/>
      <c r="DC142" s="96"/>
      <c r="DH142" s="96"/>
      <c r="DJ142" s="96"/>
      <c r="DK142" s="96"/>
      <c r="DL142" s="96"/>
      <c r="DM142" s="96"/>
      <c r="DP142" s="96"/>
      <c r="DQ142" s="96"/>
      <c r="DW142" s="96"/>
      <c r="DY142" s="96"/>
      <c r="EO142" s="96"/>
      <c r="EV142" s="96"/>
      <c r="EW142" s="96"/>
      <c r="FJ142" s="96"/>
      <c r="FK142" s="96"/>
      <c r="FL142" s="96"/>
      <c r="FT142" s="96"/>
      <c r="FU142" s="96"/>
      <c r="FV142" s="96"/>
      <c r="FW142" s="96"/>
      <c r="GE142" s="96"/>
      <c r="GF142" s="96"/>
      <c r="GG142" s="96"/>
      <c r="GH142" s="96"/>
    </row>
    <row r="143" spans="1:190" customFormat="1" ht="14.65" hidden="1" customHeight="1" x14ac:dyDescent="0.25">
      <c r="A143" s="151">
        <v>168678</v>
      </c>
      <c r="B143" s="152">
        <v>44567</v>
      </c>
      <c r="C143" s="150" t="s">
        <v>1229</v>
      </c>
      <c r="D143" s="150" t="s">
        <v>1230</v>
      </c>
      <c r="E143" s="152">
        <v>44567</v>
      </c>
      <c r="F143" s="150" t="s">
        <v>147</v>
      </c>
      <c r="G143" s="150" t="s">
        <v>1231</v>
      </c>
      <c r="H143" s="150" t="s">
        <v>480</v>
      </c>
      <c r="I143" s="150" t="s">
        <v>3379</v>
      </c>
      <c r="J143" s="150" t="s">
        <v>3380</v>
      </c>
      <c r="K143" s="150" t="s">
        <v>923</v>
      </c>
      <c r="L143" s="150" t="s">
        <v>18</v>
      </c>
      <c r="M143" s="150" t="s">
        <v>18</v>
      </c>
      <c r="N143" s="150" t="s">
        <v>19</v>
      </c>
      <c r="O143" s="150" t="s">
        <v>314</v>
      </c>
      <c r="P143" s="150" t="s">
        <v>481</v>
      </c>
      <c r="Q143" s="150" t="s">
        <v>3377</v>
      </c>
      <c r="R143" s="150" t="s">
        <v>3377</v>
      </c>
      <c r="S143" s="151">
        <v>19760</v>
      </c>
      <c r="T143" s="151">
        <v>18720</v>
      </c>
      <c r="U143" s="151">
        <v>1040</v>
      </c>
      <c r="V143" s="150" t="s">
        <v>78</v>
      </c>
      <c r="W143" s="151">
        <v>2</v>
      </c>
      <c r="X143" s="150" t="s">
        <v>69</v>
      </c>
      <c r="Y143" s="150" t="s">
        <v>70</v>
      </c>
      <c r="Z143" s="150" t="s">
        <v>71</v>
      </c>
      <c r="AA143" s="150" t="s">
        <v>72</v>
      </c>
      <c r="AB143" s="151">
        <v>83638</v>
      </c>
      <c r="AC143" s="101">
        <f t="shared" si="8"/>
        <v>1</v>
      </c>
      <c r="AD143" s="101" t="str">
        <f t="shared" si="9"/>
        <v>janvier</v>
      </c>
      <c r="AE143" s="96">
        <f t="shared" si="10"/>
        <v>1.04</v>
      </c>
      <c r="AF143" s="149">
        <f t="shared" si="11"/>
        <v>6.9444444444444198E-3</v>
      </c>
      <c r="AG143" t="s">
        <v>3886</v>
      </c>
      <c r="AH143" s="96"/>
      <c r="AM143" s="96"/>
      <c r="AN143" s="96"/>
      <c r="AO143" s="96"/>
      <c r="AP143" s="96"/>
      <c r="AR143" s="96"/>
      <c r="AS143" s="96"/>
      <c r="AV143" s="96"/>
      <c r="AW143" s="96"/>
      <c r="AZ143" s="96"/>
      <c r="BA143" s="96"/>
      <c r="BB143" s="96"/>
      <c r="BC143" s="96"/>
      <c r="BD143" s="96"/>
      <c r="BH143" s="96"/>
      <c r="BI143" s="96"/>
      <c r="BJ143" s="96"/>
      <c r="BK143" s="96"/>
      <c r="BL143" s="96"/>
      <c r="BM143" s="96"/>
      <c r="BN143" s="96"/>
      <c r="BQ143" s="96"/>
      <c r="BR143" s="96"/>
      <c r="BS143" s="96"/>
      <c r="BU143" s="96"/>
      <c r="BW143" s="96"/>
      <c r="BX143" s="96"/>
      <c r="BY143" s="96"/>
      <c r="BZ143" s="96"/>
      <c r="CA143" s="96"/>
      <c r="CB143" s="96"/>
      <c r="CC143" s="96"/>
      <c r="CD143" s="96"/>
      <c r="CE143" s="96"/>
      <c r="CG143" s="96"/>
      <c r="CJ143" s="96"/>
      <c r="CL143" s="96"/>
      <c r="CM143" s="96"/>
      <c r="CN143" s="96"/>
      <c r="CY143" s="96"/>
      <c r="CZ143" s="96"/>
      <c r="DA143" s="96"/>
      <c r="DB143" s="96"/>
      <c r="DC143" s="96"/>
      <c r="DH143" s="96"/>
      <c r="DJ143" s="96"/>
      <c r="DK143" s="96"/>
      <c r="DL143" s="96"/>
      <c r="DM143" s="96"/>
      <c r="DP143" s="96"/>
      <c r="DQ143" s="96"/>
      <c r="DW143" s="96"/>
      <c r="EV143" s="96"/>
      <c r="EW143" s="96"/>
      <c r="FJ143" s="96"/>
      <c r="FK143" s="96"/>
      <c r="FL143" s="96"/>
      <c r="FT143" s="96"/>
      <c r="FU143" s="96"/>
      <c r="FV143" s="96"/>
      <c r="FW143" s="96"/>
      <c r="GE143" s="96"/>
      <c r="GF143" s="96"/>
      <c r="GG143" s="96"/>
      <c r="GH143" s="96"/>
    </row>
    <row r="144" spans="1:190" customFormat="1" ht="14.65" hidden="1" customHeight="1" x14ac:dyDescent="0.25">
      <c r="A144" s="151">
        <v>168679</v>
      </c>
      <c r="B144" s="152">
        <v>44567</v>
      </c>
      <c r="C144" s="150" t="s">
        <v>526</v>
      </c>
      <c r="D144" s="150" t="s">
        <v>1232</v>
      </c>
      <c r="E144" s="152">
        <v>44567</v>
      </c>
      <c r="F144" s="150" t="s">
        <v>495</v>
      </c>
      <c r="G144" s="150" t="s">
        <v>1233</v>
      </c>
      <c r="H144" s="150" t="s">
        <v>181</v>
      </c>
      <c r="I144" s="150" t="s">
        <v>3379</v>
      </c>
      <c r="J144" s="150" t="s">
        <v>3421</v>
      </c>
      <c r="K144" s="150" t="s">
        <v>181</v>
      </c>
      <c r="L144" s="150" t="s">
        <v>18</v>
      </c>
      <c r="M144" s="150" t="s">
        <v>18</v>
      </c>
      <c r="N144" s="150" t="s">
        <v>19</v>
      </c>
      <c r="O144" s="150" t="s">
        <v>161</v>
      </c>
      <c r="P144" s="150" t="s">
        <v>182</v>
      </c>
      <c r="Q144" s="150" t="s">
        <v>3377</v>
      </c>
      <c r="R144" s="150" t="s">
        <v>3377</v>
      </c>
      <c r="S144" s="151">
        <v>15260</v>
      </c>
      <c r="T144" s="151">
        <v>11480</v>
      </c>
      <c r="U144" s="151">
        <v>3780</v>
      </c>
      <c r="V144" s="150" t="s">
        <v>78</v>
      </c>
      <c r="W144" s="151">
        <v>2</v>
      </c>
      <c r="X144" s="150" t="s">
        <v>69</v>
      </c>
      <c r="Y144" s="150" t="s">
        <v>70</v>
      </c>
      <c r="Z144" s="150" t="s">
        <v>71</v>
      </c>
      <c r="AA144" s="150" t="s">
        <v>72</v>
      </c>
      <c r="AB144" s="151">
        <v>89412</v>
      </c>
      <c r="AC144" s="101">
        <f t="shared" si="8"/>
        <v>1</v>
      </c>
      <c r="AD144" s="101" t="str">
        <f t="shared" si="9"/>
        <v>janvier</v>
      </c>
      <c r="AE144" s="96">
        <f t="shared" si="10"/>
        <v>3.78</v>
      </c>
      <c r="AF144" s="149">
        <f t="shared" si="11"/>
        <v>9.0277777777777457E-3</v>
      </c>
      <c r="AG144" t="s">
        <v>3886</v>
      </c>
      <c r="AH144" s="96"/>
      <c r="AM144" s="96"/>
      <c r="AN144" s="96"/>
      <c r="AO144" s="96"/>
      <c r="AP144" s="96"/>
      <c r="AR144" s="96"/>
      <c r="AS144" s="96"/>
      <c r="AV144" s="96"/>
      <c r="AW144" s="96"/>
      <c r="AZ144" s="96"/>
      <c r="BA144" s="96"/>
      <c r="BB144" s="96"/>
      <c r="BC144" s="96"/>
      <c r="BD144" s="96"/>
      <c r="BE144" s="96"/>
      <c r="BF144" s="96"/>
      <c r="BH144" s="96"/>
      <c r="BI144" s="96"/>
      <c r="BJ144" s="96"/>
      <c r="BK144" s="96"/>
      <c r="BL144" s="96"/>
      <c r="BM144" s="96"/>
      <c r="BN144" s="96"/>
      <c r="BQ144" s="96"/>
      <c r="BR144" s="96"/>
      <c r="BS144" s="96"/>
      <c r="BU144" s="96"/>
      <c r="BW144" s="96"/>
      <c r="BX144" s="96"/>
      <c r="BY144" s="96"/>
      <c r="BZ144" s="96"/>
      <c r="CA144" s="96"/>
      <c r="CB144" s="96"/>
      <c r="CC144" s="96"/>
      <c r="CD144" s="96"/>
      <c r="CG144" s="96"/>
      <c r="CJ144" s="96"/>
      <c r="CL144" s="96"/>
      <c r="CM144" s="96"/>
      <c r="CN144" s="96"/>
      <c r="CY144" s="96"/>
      <c r="CZ144" s="96"/>
      <c r="DA144" s="96"/>
      <c r="DB144" s="96"/>
      <c r="DC144" s="96"/>
      <c r="DH144" s="96"/>
      <c r="DJ144" s="96"/>
      <c r="DK144" s="96"/>
      <c r="DL144" s="96"/>
      <c r="DM144" s="96"/>
      <c r="DP144" s="96"/>
      <c r="DQ144" s="96"/>
      <c r="DW144" s="96"/>
      <c r="EK144" s="96"/>
      <c r="EL144" s="96"/>
      <c r="ET144" s="96"/>
      <c r="EV144" s="96"/>
      <c r="EW144" s="96"/>
      <c r="FJ144" s="96"/>
      <c r="FK144" s="96"/>
      <c r="FL144" s="96"/>
      <c r="FT144" s="96"/>
      <c r="FU144" s="96"/>
      <c r="FV144" s="96"/>
      <c r="FW144" s="96"/>
      <c r="GE144" s="96"/>
      <c r="GF144" s="96"/>
      <c r="GG144" s="96"/>
      <c r="GH144" s="96"/>
    </row>
    <row r="145" spans="1:190" customFormat="1" ht="14.65" hidden="1" customHeight="1" x14ac:dyDescent="0.25">
      <c r="A145" s="151">
        <v>168680</v>
      </c>
      <c r="B145" s="152">
        <v>44567</v>
      </c>
      <c r="C145" s="150" t="s">
        <v>629</v>
      </c>
      <c r="D145" s="150" t="s">
        <v>1234</v>
      </c>
      <c r="E145" s="152">
        <v>44567</v>
      </c>
      <c r="F145" s="150" t="s">
        <v>747</v>
      </c>
      <c r="G145" s="150" t="s">
        <v>1235</v>
      </c>
      <c r="H145" s="150" t="s">
        <v>177</v>
      </c>
      <c r="I145" s="150" t="s">
        <v>3379</v>
      </c>
      <c r="J145" s="150" t="s">
        <v>3421</v>
      </c>
      <c r="K145" s="150" t="s">
        <v>177</v>
      </c>
      <c r="L145" s="150" t="s">
        <v>18</v>
      </c>
      <c r="M145" s="150" t="s">
        <v>18</v>
      </c>
      <c r="N145" s="150" t="s">
        <v>19</v>
      </c>
      <c r="O145" s="150" t="s">
        <v>161</v>
      </c>
      <c r="P145" s="150" t="s">
        <v>178</v>
      </c>
      <c r="Q145" s="150" t="s">
        <v>3377</v>
      </c>
      <c r="R145" s="150" t="s">
        <v>3377</v>
      </c>
      <c r="S145" s="151">
        <v>15700</v>
      </c>
      <c r="T145" s="151">
        <v>11400</v>
      </c>
      <c r="U145" s="151">
        <v>4300</v>
      </c>
      <c r="V145" s="150" t="s">
        <v>78</v>
      </c>
      <c r="W145" s="151">
        <v>2</v>
      </c>
      <c r="X145" s="150" t="s">
        <v>69</v>
      </c>
      <c r="Y145" s="150" t="s">
        <v>70</v>
      </c>
      <c r="Z145" s="150" t="s">
        <v>71</v>
      </c>
      <c r="AA145" s="150" t="s">
        <v>72</v>
      </c>
      <c r="AB145" s="151">
        <v>60052</v>
      </c>
      <c r="AC145" s="101">
        <f t="shared" si="8"/>
        <v>1</v>
      </c>
      <c r="AD145" s="101" t="str">
        <f t="shared" si="9"/>
        <v>janvier</v>
      </c>
      <c r="AE145" s="96">
        <f t="shared" si="10"/>
        <v>4.3</v>
      </c>
      <c r="AF145" s="149">
        <f t="shared" si="11"/>
        <v>5.5555555555555358E-3</v>
      </c>
      <c r="AG145" t="s">
        <v>3886</v>
      </c>
      <c r="AH145" s="96"/>
      <c r="AM145" s="96"/>
      <c r="AN145" s="96"/>
      <c r="AO145" s="96"/>
      <c r="AP145" s="96"/>
      <c r="AR145" s="96"/>
      <c r="AS145" s="96"/>
      <c r="AV145" s="96"/>
      <c r="AW145" s="96"/>
      <c r="AZ145" s="96"/>
      <c r="BA145" s="96"/>
      <c r="BB145" s="96"/>
      <c r="BC145" s="96"/>
      <c r="BD145" s="96"/>
      <c r="BH145" s="96"/>
      <c r="BI145" s="96"/>
      <c r="BJ145" s="96"/>
      <c r="BK145" s="96"/>
      <c r="BL145" s="96"/>
      <c r="BM145" s="96"/>
      <c r="BN145" s="96"/>
      <c r="BQ145" s="96"/>
      <c r="BR145" s="96"/>
      <c r="BS145" s="96"/>
      <c r="BU145" s="96"/>
      <c r="BW145" s="96"/>
      <c r="BX145" s="96"/>
      <c r="BY145" s="96"/>
      <c r="BZ145" s="96"/>
      <c r="CA145" s="96"/>
      <c r="CB145" s="96"/>
      <c r="CC145" s="96"/>
      <c r="CD145" s="96"/>
      <c r="CE145" s="96"/>
      <c r="CG145" s="96"/>
      <c r="CJ145" s="96"/>
      <c r="CL145" s="96"/>
      <c r="CM145" s="96"/>
      <c r="CN145" s="96"/>
      <c r="CY145" s="96"/>
      <c r="CZ145" s="96"/>
      <c r="DA145" s="96"/>
      <c r="DB145" s="96"/>
      <c r="DC145" s="96"/>
      <c r="DH145" s="96"/>
      <c r="DJ145" s="96"/>
      <c r="DK145" s="96"/>
      <c r="DL145" s="96"/>
      <c r="DM145" s="96"/>
      <c r="DP145" s="96"/>
      <c r="DQ145" s="96"/>
      <c r="DW145" s="96"/>
      <c r="EV145" s="96"/>
      <c r="EW145" s="96"/>
      <c r="FJ145" s="96"/>
      <c r="FK145" s="96"/>
      <c r="FL145" s="96"/>
      <c r="FT145" s="96"/>
      <c r="FU145" s="96"/>
      <c r="FV145" s="96"/>
      <c r="FW145" s="96"/>
      <c r="GE145" s="96"/>
      <c r="GF145" s="96"/>
      <c r="GG145" s="96"/>
      <c r="GH145" s="96"/>
    </row>
    <row r="146" spans="1:190" customFormat="1" ht="14.65" hidden="1" customHeight="1" x14ac:dyDescent="0.25">
      <c r="A146" s="151">
        <v>168681</v>
      </c>
      <c r="B146" s="152">
        <v>44567</v>
      </c>
      <c r="C146" s="150" t="s">
        <v>628</v>
      </c>
      <c r="D146" s="150" t="s">
        <v>1236</v>
      </c>
      <c r="E146" s="152">
        <v>44567</v>
      </c>
      <c r="F146" s="150" t="s">
        <v>139</v>
      </c>
      <c r="G146" s="150" t="s">
        <v>1237</v>
      </c>
      <c r="H146" s="150" t="s">
        <v>537</v>
      </c>
      <c r="I146" s="150" t="s">
        <v>3379</v>
      </c>
      <c r="J146" s="150" t="s">
        <v>3421</v>
      </c>
      <c r="K146" s="150" t="s">
        <v>537</v>
      </c>
      <c r="L146" s="150" t="s">
        <v>18</v>
      </c>
      <c r="M146" s="150" t="s">
        <v>18</v>
      </c>
      <c r="N146" s="150" t="s">
        <v>19</v>
      </c>
      <c r="O146" s="150" t="s">
        <v>161</v>
      </c>
      <c r="P146" s="150" t="s">
        <v>538</v>
      </c>
      <c r="Q146" s="150" t="s">
        <v>3377</v>
      </c>
      <c r="R146" s="150" t="s">
        <v>3377</v>
      </c>
      <c r="S146" s="151">
        <v>12080</v>
      </c>
      <c r="T146" s="151">
        <v>10800</v>
      </c>
      <c r="U146" s="151">
        <v>1280</v>
      </c>
      <c r="V146" s="150" t="s">
        <v>78</v>
      </c>
      <c r="W146" s="151">
        <v>2</v>
      </c>
      <c r="X146" s="150" t="s">
        <v>69</v>
      </c>
      <c r="Y146" s="150" t="s">
        <v>70</v>
      </c>
      <c r="Z146" s="150" t="s">
        <v>71</v>
      </c>
      <c r="AA146" s="150" t="s">
        <v>72</v>
      </c>
      <c r="AB146" s="151">
        <v>60061</v>
      </c>
      <c r="AC146" s="101">
        <f t="shared" si="8"/>
        <v>1</v>
      </c>
      <c r="AD146" s="101" t="str">
        <f t="shared" si="9"/>
        <v>janvier</v>
      </c>
      <c r="AE146" s="96">
        <f t="shared" si="10"/>
        <v>1.28</v>
      </c>
      <c r="AF146" s="149">
        <f t="shared" si="11"/>
        <v>0.25972222222222224</v>
      </c>
      <c r="AG146" t="s">
        <v>3886</v>
      </c>
      <c r="AH146" s="96"/>
      <c r="AM146" s="96"/>
      <c r="AN146" s="96"/>
      <c r="AO146" s="96"/>
      <c r="AP146" s="96"/>
      <c r="AR146" s="96"/>
      <c r="AS146" s="96"/>
      <c r="AV146" s="96"/>
      <c r="AW146" s="96"/>
      <c r="AZ146" s="96"/>
      <c r="BA146" s="96"/>
      <c r="BB146" s="96"/>
      <c r="BC146" s="96"/>
      <c r="BD146" s="96"/>
      <c r="BE146" s="96"/>
      <c r="BF146" s="96"/>
      <c r="BH146" s="96"/>
      <c r="BI146" s="96"/>
      <c r="BJ146" s="96"/>
      <c r="BK146" s="96"/>
      <c r="BL146" s="96"/>
      <c r="BM146" s="96"/>
      <c r="BN146" s="96"/>
      <c r="BQ146" s="96"/>
      <c r="BR146" s="96"/>
      <c r="BS146" s="96"/>
      <c r="BU146" s="96"/>
      <c r="BW146" s="96"/>
      <c r="BX146" s="96"/>
      <c r="BY146" s="96"/>
      <c r="BZ146" s="96"/>
      <c r="CA146" s="96"/>
      <c r="CB146" s="96"/>
      <c r="CC146" s="96"/>
      <c r="CD146" s="96"/>
      <c r="CG146" s="96"/>
      <c r="CJ146" s="96"/>
      <c r="CL146" s="96"/>
      <c r="CM146" s="96"/>
      <c r="CN146" s="96"/>
      <c r="CY146" s="96"/>
      <c r="CZ146" s="96"/>
      <c r="DA146" s="96"/>
      <c r="DB146" s="96"/>
      <c r="DC146" s="96"/>
      <c r="DH146" s="96"/>
      <c r="DJ146" s="96"/>
      <c r="DK146" s="96"/>
      <c r="DL146" s="96"/>
      <c r="DM146" s="96"/>
      <c r="DP146" s="96"/>
      <c r="DQ146" s="96"/>
      <c r="DW146" s="96"/>
      <c r="EV146" s="96"/>
      <c r="EW146" s="96"/>
      <c r="FJ146" s="96"/>
      <c r="FK146" s="96"/>
      <c r="FL146" s="96"/>
      <c r="FT146" s="96"/>
      <c r="FU146" s="96"/>
      <c r="FV146" s="96"/>
      <c r="FW146" s="96"/>
      <c r="GE146" s="96"/>
      <c r="GF146" s="96"/>
      <c r="GG146" s="96"/>
      <c r="GH146" s="96"/>
    </row>
    <row r="147" spans="1:190" customFormat="1" ht="14.65" hidden="1" customHeight="1" x14ac:dyDescent="0.25">
      <c r="A147" s="151">
        <v>168683</v>
      </c>
      <c r="B147" s="152">
        <v>44567</v>
      </c>
      <c r="C147" s="150" t="s">
        <v>113</v>
      </c>
      <c r="D147" s="150" t="s">
        <v>1238</v>
      </c>
      <c r="E147" s="152">
        <v>44567</v>
      </c>
      <c r="F147" s="150" t="s">
        <v>575</v>
      </c>
      <c r="G147" s="150" t="s">
        <v>1239</v>
      </c>
      <c r="H147" s="150" t="s">
        <v>550</v>
      </c>
      <c r="I147" s="150" t="s">
        <v>3379</v>
      </c>
      <c r="J147" s="150" t="s">
        <v>3380</v>
      </c>
      <c r="K147" s="150" t="s">
        <v>3399</v>
      </c>
      <c r="L147" s="150" t="s">
        <v>18</v>
      </c>
      <c r="M147" s="150" t="s">
        <v>18</v>
      </c>
      <c r="N147" s="150" t="s">
        <v>19</v>
      </c>
      <c r="O147" s="150" t="s">
        <v>314</v>
      </c>
      <c r="P147" s="150" t="s">
        <v>551</v>
      </c>
      <c r="Q147" s="150" t="s">
        <v>3377</v>
      </c>
      <c r="R147" s="150" t="s">
        <v>3377</v>
      </c>
      <c r="S147" s="151">
        <v>22320</v>
      </c>
      <c r="T147" s="151">
        <v>17720</v>
      </c>
      <c r="U147" s="151">
        <v>4600</v>
      </c>
      <c r="V147" s="150" t="s">
        <v>78</v>
      </c>
      <c r="W147" s="151">
        <v>2</v>
      </c>
      <c r="X147" s="150" t="s">
        <v>69</v>
      </c>
      <c r="Y147" s="150" t="s">
        <v>70</v>
      </c>
      <c r="Z147" s="150" t="s">
        <v>71</v>
      </c>
      <c r="AA147" s="150" t="s">
        <v>72</v>
      </c>
      <c r="AB147" s="151">
        <v>66268</v>
      </c>
      <c r="AC147" s="101">
        <f t="shared" si="8"/>
        <v>1</v>
      </c>
      <c r="AD147" s="101" t="str">
        <f t="shared" si="9"/>
        <v>janvier</v>
      </c>
      <c r="AE147" s="96">
        <f t="shared" si="10"/>
        <v>4.5999999999999996</v>
      </c>
      <c r="AF147" s="149">
        <f t="shared" si="11"/>
        <v>1.8750000000000044E-2</v>
      </c>
      <c r="AG147" t="s">
        <v>3886</v>
      </c>
      <c r="AH147" s="96"/>
      <c r="AM147" s="96"/>
      <c r="AN147" s="96"/>
      <c r="AO147" s="96"/>
      <c r="AP147" s="96"/>
      <c r="AR147" s="96"/>
      <c r="AS147" s="96"/>
      <c r="AV147" s="96"/>
      <c r="AW147" s="96"/>
      <c r="AZ147" s="96"/>
      <c r="BA147" s="96"/>
      <c r="BB147" s="96"/>
      <c r="BC147" s="96"/>
      <c r="BD147" s="96"/>
      <c r="BE147" s="96"/>
      <c r="BF147" s="96"/>
      <c r="BH147" s="96"/>
      <c r="BI147" s="96"/>
      <c r="BJ147" s="96"/>
      <c r="BK147" s="96"/>
      <c r="BL147" s="96"/>
      <c r="BM147" s="96"/>
      <c r="BN147" s="96"/>
      <c r="BQ147" s="96"/>
      <c r="BR147" s="96"/>
      <c r="BS147" s="96"/>
      <c r="BU147" s="96"/>
      <c r="BW147" s="96"/>
      <c r="BX147" s="96"/>
      <c r="BY147" s="96"/>
      <c r="BZ147" s="96"/>
      <c r="CA147" s="96"/>
      <c r="CB147" s="96"/>
      <c r="CC147" s="96"/>
      <c r="CD147" s="96"/>
      <c r="CG147" s="96"/>
      <c r="CJ147" s="96"/>
      <c r="CL147" s="96"/>
      <c r="CM147" s="96"/>
      <c r="CN147" s="96"/>
      <c r="CY147" s="96"/>
      <c r="DB147" s="96"/>
      <c r="DC147" s="96"/>
      <c r="DH147" s="96"/>
      <c r="DJ147" s="96"/>
      <c r="DK147" s="96"/>
      <c r="DL147" s="96"/>
      <c r="DM147" s="96"/>
      <c r="DP147" s="96"/>
      <c r="DQ147" s="96"/>
      <c r="DW147" s="96"/>
      <c r="EV147" s="96"/>
      <c r="EW147" s="96"/>
      <c r="FJ147" s="96"/>
      <c r="FK147" s="96"/>
      <c r="FL147" s="96"/>
      <c r="FT147" s="96"/>
      <c r="FU147" s="96"/>
      <c r="FV147" s="96"/>
      <c r="FW147" s="96"/>
      <c r="GE147" s="96"/>
      <c r="GF147" s="96"/>
      <c r="GG147" s="96"/>
      <c r="GH147" s="96"/>
    </row>
    <row r="148" spans="1:190" customFormat="1" ht="14.65" hidden="1" customHeight="1" x14ac:dyDescent="0.25">
      <c r="A148" s="151">
        <v>168684</v>
      </c>
      <c r="B148" s="152">
        <v>44567</v>
      </c>
      <c r="C148" s="150" t="s">
        <v>703</v>
      </c>
      <c r="D148" s="150" t="s">
        <v>1240</v>
      </c>
      <c r="E148" s="152">
        <v>44567</v>
      </c>
      <c r="F148" s="150" t="s">
        <v>447</v>
      </c>
      <c r="G148" s="150" t="s">
        <v>1241</v>
      </c>
      <c r="H148" s="150" t="s">
        <v>474</v>
      </c>
      <c r="I148" s="150" t="s">
        <v>3379</v>
      </c>
      <c r="J148" s="150" t="s">
        <v>3380</v>
      </c>
      <c r="K148" s="150" t="s">
        <v>3392</v>
      </c>
      <c r="L148" s="150" t="s">
        <v>18</v>
      </c>
      <c r="M148" s="150" t="s">
        <v>18</v>
      </c>
      <c r="N148" s="150" t="s">
        <v>19</v>
      </c>
      <c r="O148" s="150" t="s">
        <v>314</v>
      </c>
      <c r="P148" s="150" t="s">
        <v>475</v>
      </c>
      <c r="Q148" s="150" t="s">
        <v>3377</v>
      </c>
      <c r="R148" s="150" t="s">
        <v>3377</v>
      </c>
      <c r="S148" s="151">
        <v>23920</v>
      </c>
      <c r="T148" s="151">
        <v>18580</v>
      </c>
      <c r="U148" s="151">
        <v>5340</v>
      </c>
      <c r="V148" s="150" t="s">
        <v>78</v>
      </c>
      <c r="W148" s="151">
        <v>2</v>
      </c>
      <c r="X148" s="150" t="s">
        <v>69</v>
      </c>
      <c r="Y148" s="150" t="s">
        <v>70</v>
      </c>
      <c r="Z148" s="150" t="s">
        <v>71</v>
      </c>
      <c r="AA148" s="150" t="s">
        <v>72</v>
      </c>
      <c r="AB148" s="151">
        <v>79268</v>
      </c>
      <c r="AC148" s="101">
        <f t="shared" si="8"/>
        <v>1</v>
      </c>
      <c r="AD148" s="101" t="str">
        <f t="shared" si="9"/>
        <v>janvier</v>
      </c>
      <c r="AE148" s="96">
        <f t="shared" si="10"/>
        <v>5.34</v>
      </c>
      <c r="AF148" s="149">
        <f t="shared" si="11"/>
        <v>3.3333333333333326E-2</v>
      </c>
      <c r="AG148" t="s">
        <v>3886</v>
      </c>
      <c r="AH148" s="96"/>
      <c r="AM148" s="96"/>
      <c r="AN148" s="96"/>
      <c r="AO148" s="96"/>
      <c r="AP148" s="96"/>
      <c r="AR148" s="96"/>
      <c r="AS148" s="96"/>
      <c r="AV148" s="96"/>
      <c r="AW148" s="96"/>
      <c r="AZ148" s="96"/>
      <c r="BA148" s="96"/>
      <c r="BB148" s="96"/>
      <c r="BC148" s="96"/>
      <c r="BD148" s="96"/>
      <c r="BE148" s="96"/>
      <c r="BF148" s="96"/>
      <c r="BH148" s="96"/>
      <c r="BI148" s="96"/>
      <c r="BJ148" s="96"/>
      <c r="BK148" s="96"/>
      <c r="BL148" s="96"/>
      <c r="BM148" s="96"/>
      <c r="BN148" s="96"/>
      <c r="BQ148" s="96"/>
      <c r="BR148" s="96"/>
      <c r="BS148" s="96"/>
      <c r="BU148" s="96"/>
      <c r="BW148" s="96"/>
      <c r="BX148" s="96"/>
      <c r="BY148" s="96"/>
      <c r="BZ148" s="96"/>
      <c r="CA148" s="96"/>
      <c r="CB148" s="96"/>
      <c r="CC148" s="96"/>
      <c r="CD148" s="96"/>
      <c r="CE148" s="96"/>
      <c r="CG148" s="96"/>
      <c r="CJ148" s="96"/>
      <c r="CL148" s="96"/>
      <c r="CM148" s="96"/>
      <c r="CN148" s="96"/>
      <c r="CY148" s="96"/>
      <c r="CZ148" s="96"/>
      <c r="DA148" s="96"/>
      <c r="DB148" s="96"/>
      <c r="DC148" s="96"/>
      <c r="DH148" s="96"/>
      <c r="DJ148" s="96"/>
      <c r="DK148" s="96"/>
      <c r="DL148" s="96"/>
      <c r="DM148" s="96"/>
      <c r="DP148" s="96"/>
      <c r="DQ148" s="96"/>
      <c r="DW148" s="96"/>
      <c r="EJ148" s="96"/>
      <c r="EK148" s="96"/>
      <c r="EV148" s="96"/>
      <c r="EW148" s="96"/>
      <c r="FJ148" s="96"/>
      <c r="FK148" s="96"/>
      <c r="FL148" s="96"/>
      <c r="FT148" s="96"/>
      <c r="FU148" s="96"/>
      <c r="FV148" s="96"/>
      <c r="FW148" s="96"/>
      <c r="GE148" s="96"/>
      <c r="GF148" s="96"/>
      <c r="GG148" s="96"/>
      <c r="GH148" s="96"/>
    </row>
    <row r="149" spans="1:190" customFormat="1" ht="14.65" hidden="1" customHeight="1" x14ac:dyDescent="0.25">
      <c r="A149" s="151">
        <v>168685</v>
      </c>
      <c r="B149" s="152">
        <v>44567</v>
      </c>
      <c r="C149" s="150" t="s">
        <v>449</v>
      </c>
      <c r="D149" s="150" t="s">
        <v>1242</v>
      </c>
      <c r="E149" s="152">
        <v>44567</v>
      </c>
      <c r="F149" s="150" t="s">
        <v>685</v>
      </c>
      <c r="G149" s="150" t="s">
        <v>1243</v>
      </c>
      <c r="H149" s="150" t="s">
        <v>318</v>
      </c>
      <c r="I149" s="150" t="s">
        <v>3379</v>
      </c>
      <c r="J149" s="150" t="s">
        <v>3380</v>
      </c>
      <c r="K149" s="150" t="s">
        <v>3405</v>
      </c>
      <c r="L149" s="150" t="s">
        <v>18</v>
      </c>
      <c r="M149" s="150" t="s">
        <v>18</v>
      </c>
      <c r="N149" s="150" t="s">
        <v>19</v>
      </c>
      <c r="O149" s="150" t="s">
        <v>314</v>
      </c>
      <c r="P149" s="150" t="s">
        <v>319</v>
      </c>
      <c r="Q149" s="150" t="s">
        <v>3377</v>
      </c>
      <c r="R149" s="150" t="s">
        <v>3377</v>
      </c>
      <c r="S149" s="151">
        <v>21560</v>
      </c>
      <c r="T149" s="151">
        <v>17020</v>
      </c>
      <c r="U149" s="151">
        <v>4540</v>
      </c>
      <c r="V149" s="150" t="s">
        <v>78</v>
      </c>
      <c r="W149" s="151">
        <v>2</v>
      </c>
      <c r="X149" s="150" t="s">
        <v>69</v>
      </c>
      <c r="Y149" s="150" t="s">
        <v>70</v>
      </c>
      <c r="Z149" s="150" t="s">
        <v>71</v>
      </c>
      <c r="AA149" s="150" t="s">
        <v>72</v>
      </c>
      <c r="AB149" s="151">
        <v>70062</v>
      </c>
      <c r="AC149" s="101">
        <f t="shared" si="8"/>
        <v>1</v>
      </c>
      <c r="AD149" s="101" t="str">
        <f t="shared" si="9"/>
        <v>janvier</v>
      </c>
      <c r="AE149" s="96">
        <f t="shared" si="10"/>
        <v>4.54</v>
      </c>
      <c r="AF149" s="149">
        <f t="shared" si="11"/>
        <v>1.041666666666663E-2</v>
      </c>
      <c r="AG149" t="s">
        <v>3886</v>
      </c>
      <c r="AH149" s="96"/>
      <c r="AM149" s="96"/>
      <c r="AN149" s="96"/>
      <c r="AO149" s="96"/>
      <c r="AP149" s="96"/>
      <c r="AR149" s="96"/>
      <c r="AS149" s="96"/>
      <c r="AV149" s="96"/>
      <c r="AW149" s="96"/>
      <c r="AZ149" s="96"/>
      <c r="BA149" s="96"/>
      <c r="BB149" s="96"/>
      <c r="BC149" s="96"/>
      <c r="BD149" s="96"/>
      <c r="BE149" s="96"/>
      <c r="BF149" s="96"/>
      <c r="BH149" s="96"/>
      <c r="BI149" s="96"/>
      <c r="BJ149" s="96"/>
      <c r="BK149" s="96"/>
      <c r="BL149" s="96"/>
      <c r="BM149" s="96"/>
      <c r="BN149" s="96"/>
      <c r="BQ149" s="96"/>
      <c r="BR149" s="96"/>
      <c r="BS149" s="96"/>
      <c r="BU149" s="96"/>
      <c r="BW149" s="96"/>
      <c r="BX149" s="96"/>
      <c r="BY149" s="96"/>
      <c r="BZ149" s="96"/>
      <c r="CA149" s="96"/>
      <c r="CB149" s="96"/>
      <c r="CC149" s="96"/>
      <c r="CD149" s="96"/>
      <c r="CG149" s="96"/>
      <c r="CJ149" s="96"/>
      <c r="CL149" s="96"/>
      <c r="CM149" s="96"/>
      <c r="CN149" s="96"/>
      <c r="CY149" s="96"/>
      <c r="CZ149" s="96"/>
      <c r="DA149" s="96"/>
      <c r="DB149" s="96"/>
      <c r="DC149" s="96"/>
      <c r="DH149" s="96"/>
      <c r="DJ149" s="96"/>
      <c r="DK149" s="96"/>
      <c r="DL149" s="96"/>
      <c r="DM149" s="96"/>
      <c r="DN149" s="96"/>
      <c r="DP149" s="96"/>
      <c r="DQ149" s="96"/>
      <c r="DW149" s="96"/>
      <c r="EV149" s="96"/>
      <c r="EW149" s="96"/>
      <c r="FJ149" s="96"/>
      <c r="FK149" s="96"/>
      <c r="FL149" s="96"/>
      <c r="FT149" s="96"/>
      <c r="FU149" s="96"/>
      <c r="FV149" s="96"/>
      <c r="FW149" s="96"/>
      <c r="GE149" s="96"/>
      <c r="GF149" s="96"/>
      <c r="GG149" s="96"/>
      <c r="GH149" s="96"/>
    </row>
    <row r="150" spans="1:190" customFormat="1" ht="14.65" hidden="1" customHeight="1" x14ac:dyDescent="0.25">
      <c r="A150" s="151">
        <v>168686</v>
      </c>
      <c r="B150" s="152">
        <v>44567</v>
      </c>
      <c r="C150" s="150" t="s">
        <v>807</v>
      </c>
      <c r="D150" s="150" t="s">
        <v>1244</v>
      </c>
      <c r="E150" s="152">
        <v>44567</v>
      </c>
      <c r="F150" s="150" t="s">
        <v>200</v>
      </c>
      <c r="G150" s="150" t="s">
        <v>1245</v>
      </c>
      <c r="H150" s="150" t="s">
        <v>363</v>
      </c>
      <c r="I150" s="150" t="s">
        <v>3379</v>
      </c>
      <c r="J150" s="150" t="s">
        <v>3421</v>
      </c>
      <c r="K150" s="150" t="s">
        <v>363</v>
      </c>
      <c r="L150" s="150" t="s">
        <v>18</v>
      </c>
      <c r="M150" s="150" t="s">
        <v>18</v>
      </c>
      <c r="N150" s="150" t="s">
        <v>19</v>
      </c>
      <c r="O150" s="150" t="s">
        <v>161</v>
      </c>
      <c r="P150" s="150" t="s">
        <v>364</v>
      </c>
      <c r="Q150" s="150" t="s">
        <v>3377</v>
      </c>
      <c r="R150" s="150" t="s">
        <v>3377</v>
      </c>
      <c r="S150" s="151">
        <v>13580</v>
      </c>
      <c r="T150" s="151">
        <v>11720</v>
      </c>
      <c r="U150" s="151">
        <v>1860</v>
      </c>
      <c r="V150" s="150" t="s">
        <v>78</v>
      </c>
      <c r="W150" s="151">
        <v>2</v>
      </c>
      <c r="X150" s="150" t="s">
        <v>69</v>
      </c>
      <c r="Y150" s="150" t="s">
        <v>70</v>
      </c>
      <c r="Z150" s="150" t="s">
        <v>71</v>
      </c>
      <c r="AA150" s="150" t="s">
        <v>72</v>
      </c>
      <c r="AB150" s="151">
        <v>60050</v>
      </c>
      <c r="AC150" s="101">
        <f t="shared" si="8"/>
        <v>1</v>
      </c>
      <c r="AD150" s="101" t="str">
        <f t="shared" si="9"/>
        <v>janvier</v>
      </c>
      <c r="AE150" s="96">
        <f t="shared" si="10"/>
        <v>1.86</v>
      </c>
      <c r="AF150" s="149">
        <f t="shared" si="11"/>
        <v>0.27361111111111114</v>
      </c>
      <c r="AG150" t="s">
        <v>3886</v>
      </c>
      <c r="AH150" s="96"/>
      <c r="AM150" s="96"/>
      <c r="AN150" s="96"/>
      <c r="AO150" s="96"/>
      <c r="AP150" s="96"/>
      <c r="AR150" s="96"/>
      <c r="AS150" s="96"/>
      <c r="AV150" s="96"/>
      <c r="AW150" s="96"/>
      <c r="AZ150" s="96"/>
      <c r="BA150" s="96"/>
      <c r="BB150" s="96"/>
      <c r="BC150" s="96"/>
      <c r="BD150" s="96"/>
      <c r="BE150" s="96"/>
      <c r="BF150" s="96"/>
      <c r="BH150" s="96"/>
      <c r="BI150" s="96"/>
      <c r="BJ150" s="96"/>
      <c r="BK150" s="96"/>
      <c r="BL150" s="96"/>
      <c r="BM150" s="96"/>
      <c r="BN150" s="96"/>
      <c r="BQ150" s="96"/>
      <c r="BR150" s="96"/>
      <c r="BS150" s="96"/>
      <c r="BU150" s="96"/>
      <c r="BW150" s="96"/>
      <c r="BX150" s="96"/>
      <c r="BY150" s="96"/>
      <c r="BZ150" s="96"/>
      <c r="CA150" s="96"/>
      <c r="CB150" s="96"/>
      <c r="CC150" s="96"/>
      <c r="CD150" s="96"/>
      <c r="CE150" s="96"/>
      <c r="CG150" s="96"/>
      <c r="CJ150" s="96"/>
      <c r="CL150" s="96"/>
      <c r="CM150" s="96"/>
      <c r="CN150" s="96"/>
      <c r="CY150" s="96"/>
      <c r="CZ150" s="96"/>
      <c r="DA150" s="96"/>
      <c r="DB150" s="96"/>
      <c r="DC150" s="96"/>
      <c r="DH150" s="96"/>
      <c r="DJ150" s="96"/>
      <c r="DK150" s="96"/>
      <c r="DL150" s="96"/>
      <c r="DM150" s="96"/>
      <c r="DP150" s="96"/>
      <c r="DQ150" s="96"/>
      <c r="DW150" s="96"/>
      <c r="DY150" s="96"/>
      <c r="EO150" s="96"/>
      <c r="EV150" s="96"/>
      <c r="EW150" s="96"/>
      <c r="FJ150" s="96"/>
      <c r="FK150" s="96"/>
      <c r="FL150" s="96"/>
      <c r="FT150" s="96"/>
      <c r="FU150" s="96"/>
      <c r="FV150" s="96"/>
      <c r="FW150" s="96"/>
      <c r="GE150" s="96"/>
      <c r="GF150" s="96"/>
      <c r="GG150" s="96"/>
      <c r="GH150" s="96"/>
    </row>
    <row r="151" spans="1:190" customFormat="1" ht="14.65" hidden="1" customHeight="1" x14ac:dyDescent="0.25">
      <c r="A151" s="151">
        <v>168688</v>
      </c>
      <c r="B151" s="152">
        <v>44567</v>
      </c>
      <c r="C151" s="150" t="s">
        <v>448</v>
      </c>
      <c r="D151" s="150" t="s">
        <v>1246</v>
      </c>
      <c r="E151" s="152">
        <v>44567</v>
      </c>
      <c r="F151" s="150" t="s">
        <v>230</v>
      </c>
      <c r="G151" s="150" t="s">
        <v>1247</v>
      </c>
      <c r="H151" s="150" t="s">
        <v>188</v>
      </c>
      <c r="I151" s="150" t="s">
        <v>3379</v>
      </c>
      <c r="J151" s="150" t="s">
        <v>3421</v>
      </c>
      <c r="K151" s="150" t="s">
        <v>188</v>
      </c>
      <c r="L151" s="150" t="s">
        <v>18</v>
      </c>
      <c r="M151" s="150" t="s">
        <v>18</v>
      </c>
      <c r="N151" s="150" t="s">
        <v>19</v>
      </c>
      <c r="O151" s="150" t="s">
        <v>161</v>
      </c>
      <c r="P151" s="150" t="s">
        <v>189</v>
      </c>
      <c r="Q151" s="150" t="s">
        <v>3377</v>
      </c>
      <c r="R151" s="150" t="s">
        <v>3377</v>
      </c>
      <c r="S151" s="151">
        <v>12720</v>
      </c>
      <c r="T151" s="151">
        <v>11660</v>
      </c>
      <c r="U151" s="151">
        <v>1060</v>
      </c>
      <c r="V151" s="150" t="s">
        <v>78</v>
      </c>
      <c r="W151" s="151">
        <v>2</v>
      </c>
      <c r="X151" s="150" t="s">
        <v>69</v>
      </c>
      <c r="Y151" s="150" t="s">
        <v>70</v>
      </c>
      <c r="Z151" s="150" t="s">
        <v>71</v>
      </c>
      <c r="AA151" s="150" t="s">
        <v>72</v>
      </c>
      <c r="AB151" s="151">
        <v>60049</v>
      </c>
      <c r="AC151" s="101">
        <f t="shared" si="8"/>
        <v>1</v>
      </c>
      <c r="AD151" s="101" t="str">
        <f t="shared" si="9"/>
        <v>janvier</v>
      </c>
      <c r="AE151" s="96">
        <f t="shared" si="10"/>
        <v>1.06</v>
      </c>
      <c r="AF151" s="149">
        <f t="shared" si="11"/>
        <v>0.2722222222222222</v>
      </c>
      <c r="AG151" t="s">
        <v>3886</v>
      </c>
      <c r="AH151" s="96"/>
      <c r="AM151" s="96"/>
      <c r="AN151" s="96"/>
      <c r="AO151" s="96"/>
      <c r="AP151" s="96"/>
      <c r="AR151" s="96"/>
      <c r="AS151" s="96"/>
      <c r="AV151" s="96"/>
      <c r="AW151" s="96"/>
      <c r="AZ151" s="96"/>
      <c r="BA151" s="96"/>
      <c r="BB151" s="96"/>
      <c r="BC151" s="96"/>
      <c r="BD151" s="96"/>
      <c r="BH151" s="96"/>
      <c r="BI151" s="96"/>
      <c r="BJ151" s="96"/>
      <c r="BK151" s="96"/>
      <c r="BL151" s="96"/>
      <c r="BM151" s="96"/>
      <c r="BN151" s="96"/>
      <c r="BQ151" s="96"/>
      <c r="BR151" s="96"/>
      <c r="BS151" s="96"/>
      <c r="BU151" s="96"/>
      <c r="BW151" s="96"/>
      <c r="BX151" s="96"/>
      <c r="BY151" s="96"/>
      <c r="BZ151" s="96"/>
      <c r="CA151" s="96"/>
      <c r="CB151" s="96"/>
      <c r="CC151" s="96"/>
      <c r="CG151" s="96"/>
      <c r="CJ151" s="96"/>
      <c r="CL151" s="96"/>
      <c r="CM151" s="96"/>
      <c r="CN151" s="96"/>
      <c r="CY151" s="96"/>
      <c r="DB151" s="96"/>
      <c r="DC151" s="96"/>
      <c r="DH151" s="96"/>
      <c r="DJ151" s="96"/>
      <c r="DK151" s="96"/>
      <c r="DL151" s="96"/>
      <c r="DM151" s="96"/>
      <c r="DP151" s="96"/>
      <c r="DQ151" s="96"/>
      <c r="DW151" s="96"/>
      <c r="EV151" s="96"/>
      <c r="EW151" s="96"/>
      <c r="FJ151" s="96"/>
      <c r="FK151" s="96"/>
      <c r="FL151" s="96"/>
      <c r="FT151" s="96"/>
      <c r="FU151" s="96"/>
      <c r="FV151" s="96"/>
      <c r="FW151" s="96"/>
      <c r="GE151" s="96"/>
      <c r="GF151" s="96"/>
      <c r="GG151" s="96"/>
      <c r="GH151" s="96"/>
    </row>
    <row r="152" spans="1:190" customFormat="1" ht="14.65" hidden="1" customHeight="1" x14ac:dyDescent="0.25">
      <c r="A152" s="151">
        <v>168691</v>
      </c>
      <c r="B152" s="152">
        <v>44567</v>
      </c>
      <c r="C152" s="150" t="s">
        <v>833</v>
      </c>
      <c r="D152" s="150" t="s">
        <v>1248</v>
      </c>
      <c r="E152" s="152">
        <v>44567</v>
      </c>
      <c r="F152" s="150" t="s">
        <v>499</v>
      </c>
      <c r="G152" s="150" t="s">
        <v>1249</v>
      </c>
      <c r="H152" s="150" t="s">
        <v>213</v>
      </c>
      <c r="I152" s="150" t="s">
        <v>3379</v>
      </c>
      <c r="J152" s="150" t="s">
        <v>3421</v>
      </c>
      <c r="K152" s="150" t="s">
        <v>213</v>
      </c>
      <c r="L152" s="150" t="s">
        <v>18</v>
      </c>
      <c r="M152" s="150" t="s">
        <v>18</v>
      </c>
      <c r="N152" s="150" t="s">
        <v>19</v>
      </c>
      <c r="O152" s="150" t="s">
        <v>161</v>
      </c>
      <c r="P152" s="150" t="s">
        <v>214</v>
      </c>
      <c r="Q152" s="150" t="s">
        <v>3377</v>
      </c>
      <c r="R152" s="150" t="s">
        <v>3377</v>
      </c>
      <c r="S152" s="151">
        <v>15660</v>
      </c>
      <c r="T152" s="151">
        <v>11700</v>
      </c>
      <c r="U152" s="151">
        <v>3960</v>
      </c>
      <c r="V152" s="150" t="s">
        <v>78</v>
      </c>
      <c r="W152" s="151">
        <v>2</v>
      </c>
      <c r="X152" s="150" t="s">
        <v>69</v>
      </c>
      <c r="Y152" s="150" t="s">
        <v>70</v>
      </c>
      <c r="Z152" s="150" t="s">
        <v>71</v>
      </c>
      <c r="AA152" s="150" t="s">
        <v>72</v>
      </c>
      <c r="AB152" s="151">
        <v>50222</v>
      </c>
      <c r="AC152" s="101">
        <f t="shared" si="8"/>
        <v>1</v>
      </c>
      <c r="AD152" s="101" t="str">
        <f t="shared" si="9"/>
        <v>janvier</v>
      </c>
      <c r="AE152" s="96">
        <f t="shared" si="10"/>
        <v>3.96</v>
      </c>
      <c r="AF152" s="149">
        <f t="shared" si="11"/>
        <v>0.35972222222222217</v>
      </c>
      <c r="AG152" t="s">
        <v>3886</v>
      </c>
      <c r="AH152" s="96"/>
      <c r="AM152" s="96"/>
      <c r="AN152" s="96"/>
      <c r="AO152" s="96"/>
      <c r="AP152" s="96"/>
      <c r="AR152" s="96"/>
      <c r="AS152" s="96"/>
      <c r="AV152" s="96"/>
      <c r="AW152" s="96"/>
      <c r="AZ152" s="96"/>
      <c r="BA152" s="96"/>
      <c r="BB152" s="96"/>
      <c r="BC152" s="96"/>
      <c r="BD152" s="96"/>
      <c r="BE152" s="96"/>
      <c r="BF152" s="96"/>
      <c r="BH152" s="96"/>
      <c r="BI152" s="96"/>
      <c r="BJ152" s="96"/>
      <c r="BK152" s="96"/>
      <c r="BL152" s="96"/>
      <c r="BM152" s="96"/>
      <c r="BN152" s="96"/>
      <c r="BQ152" s="96"/>
      <c r="BR152" s="96"/>
      <c r="BS152" s="96"/>
      <c r="BU152" s="96"/>
      <c r="BW152" s="96"/>
      <c r="BX152" s="96"/>
      <c r="BY152" s="96"/>
      <c r="BZ152" s="96"/>
      <c r="CA152" s="96"/>
      <c r="CB152" s="96"/>
      <c r="CC152" s="96"/>
      <c r="CD152" s="96"/>
      <c r="CG152" s="96"/>
      <c r="CJ152" s="96"/>
      <c r="CL152" s="96"/>
      <c r="CM152" s="96"/>
      <c r="CN152" s="96"/>
      <c r="CY152" s="96"/>
      <c r="CZ152" s="96"/>
      <c r="DA152" s="96"/>
      <c r="DB152" s="96"/>
      <c r="DC152" s="96"/>
      <c r="DH152" s="96"/>
      <c r="DJ152" s="96"/>
      <c r="DK152" s="96"/>
      <c r="DL152" s="96"/>
      <c r="DM152" s="96"/>
      <c r="DP152" s="96"/>
      <c r="DQ152" s="96"/>
      <c r="DW152" s="96"/>
      <c r="EV152" s="96"/>
      <c r="EW152" s="96"/>
      <c r="FJ152" s="96"/>
      <c r="FK152" s="96"/>
      <c r="FL152" s="96"/>
      <c r="FT152" s="96"/>
      <c r="FU152" s="96"/>
      <c r="FV152" s="96"/>
      <c r="FW152" s="96"/>
      <c r="GE152" s="96"/>
      <c r="GF152" s="96"/>
      <c r="GG152" s="96"/>
      <c r="GH152" s="96"/>
    </row>
    <row r="153" spans="1:190" customFormat="1" ht="14.65" hidden="1" customHeight="1" x14ac:dyDescent="0.25">
      <c r="A153" s="151">
        <v>168694</v>
      </c>
      <c r="B153" s="152">
        <v>44567</v>
      </c>
      <c r="C153" s="150" t="s">
        <v>451</v>
      </c>
      <c r="D153" s="150" t="s">
        <v>1250</v>
      </c>
      <c r="E153" s="152">
        <v>44567</v>
      </c>
      <c r="F153" s="150" t="s">
        <v>94</v>
      </c>
      <c r="G153" s="150" t="s">
        <v>1251</v>
      </c>
      <c r="H153" s="150" t="s">
        <v>196</v>
      </c>
      <c r="I153" s="150" t="s">
        <v>3379</v>
      </c>
      <c r="J153" s="150" t="s">
        <v>3421</v>
      </c>
      <c r="K153" s="150" t="s">
        <v>196</v>
      </c>
      <c r="L153" s="150" t="s">
        <v>18</v>
      </c>
      <c r="M153" s="150" t="s">
        <v>18</v>
      </c>
      <c r="N153" s="150" t="s">
        <v>19</v>
      </c>
      <c r="O153" s="150" t="s">
        <v>161</v>
      </c>
      <c r="P153" s="150" t="s">
        <v>197</v>
      </c>
      <c r="Q153" s="150" t="s">
        <v>3377</v>
      </c>
      <c r="R153" s="150" t="s">
        <v>3377</v>
      </c>
      <c r="S153" s="151">
        <v>19520</v>
      </c>
      <c r="T153" s="151">
        <v>14580</v>
      </c>
      <c r="U153" s="151">
        <v>4940</v>
      </c>
      <c r="V153" s="150" t="s">
        <v>78</v>
      </c>
      <c r="W153" s="151">
        <v>2</v>
      </c>
      <c r="X153" s="150" t="s">
        <v>69</v>
      </c>
      <c r="Y153" s="150" t="s">
        <v>70</v>
      </c>
      <c r="Z153" s="150" t="s">
        <v>71</v>
      </c>
      <c r="AA153" s="150" t="s">
        <v>72</v>
      </c>
      <c r="AB153" s="151">
        <v>78868</v>
      </c>
      <c r="AC153" s="101">
        <f t="shared" si="8"/>
        <v>1</v>
      </c>
      <c r="AD153" s="101" t="str">
        <f t="shared" si="9"/>
        <v>janvier</v>
      </c>
      <c r="AE153" s="96">
        <f t="shared" si="10"/>
        <v>4.9400000000000004</v>
      </c>
      <c r="AF153" s="149">
        <f t="shared" si="11"/>
        <v>0.29305555555555557</v>
      </c>
      <c r="AG153" t="s">
        <v>3886</v>
      </c>
      <c r="AH153" s="96"/>
      <c r="AM153" s="96"/>
      <c r="AN153" s="96"/>
      <c r="AO153" s="96"/>
      <c r="AP153" s="96"/>
      <c r="AR153" s="96"/>
      <c r="AS153" s="96"/>
      <c r="AV153" s="96"/>
      <c r="AW153" s="96"/>
      <c r="AZ153" s="96"/>
      <c r="BA153" s="96"/>
      <c r="BB153" s="96"/>
      <c r="BC153" s="96"/>
      <c r="BD153" s="96"/>
      <c r="BE153" s="96"/>
      <c r="BF153" s="96"/>
      <c r="BH153" s="96"/>
      <c r="BI153" s="96"/>
      <c r="BJ153" s="96"/>
      <c r="BK153" s="96"/>
      <c r="BL153" s="96"/>
      <c r="BM153" s="96"/>
      <c r="BN153" s="96"/>
      <c r="BQ153" s="96"/>
      <c r="BR153" s="96"/>
      <c r="BS153" s="96"/>
      <c r="BU153" s="96"/>
      <c r="BW153" s="96"/>
      <c r="BX153" s="96"/>
      <c r="BY153" s="96"/>
      <c r="BZ153" s="96"/>
      <c r="CA153" s="96"/>
      <c r="CB153" s="96"/>
      <c r="CC153" s="96"/>
      <c r="CD153" s="96"/>
      <c r="CG153" s="96"/>
      <c r="CJ153" s="96"/>
      <c r="CL153" s="96"/>
      <c r="CM153" s="96"/>
      <c r="CN153" s="96"/>
      <c r="CY153" s="96"/>
      <c r="DB153" s="96"/>
      <c r="DC153" s="96"/>
      <c r="DH153" s="96"/>
      <c r="DJ153" s="96"/>
      <c r="DK153" s="96"/>
      <c r="DM153" s="96"/>
      <c r="DP153" s="96"/>
      <c r="DQ153" s="96"/>
      <c r="DW153" s="96"/>
      <c r="EV153" s="96"/>
      <c r="EW153" s="96"/>
      <c r="FJ153" s="96"/>
      <c r="FK153" s="96"/>
      <c r="FL153" s="96"/>
      <c r="FT153" s="96"/>
      <c r="FU153" s="96"/>
      <c r="FV153" s="96"/>
      <c r="FW153" s="96"/>
      <c r="GE153" s="96"/>
      <c r="GF153" s="96"/>
      <c r="GG153" s="96"/>
      <c r="GH153" s="96"/>
    </row>
    <row r="154" spans="1:190" customFormat="1" ht="14.65" hidden="1" customHeight="1" x14ac:dyDescent="0.25">
      <c r="A154" s="151">
        <v>168696</v>
      </c>
      <c r="B154" s="152">
        <v>44567</v>
      </c>
      <c r="C154" s="150" t="s">
        <v>359</v>
      </c>
      <c r="D154" s="150" t="s">
        <v>1252</v>
      </c>
      <c r="E154" s="152">
        <v>44567</v>
      </c>
      <c r="F154" s="150" t="s">
        <v>890</v>
      </c>
      <c r="G154" s="150" t="s">
        <v>1253</v>
      </c>
      <c r="H154" s="150" t="s">
        <v>370</v>
      </c>
      <c r="I154" s="150" t="s">
        <v>3379</v>
      </c>
      <c r="J154" s="150" t="s">
        <v>3382</v>
      </c>
      <c r="K154" s="150" t="s">
        <v>3396</v>
      </c>
      <c r="L154" s="150" t="s">
        <v>18</v>
      </c>
      <c r="M154" s="150" t="s">
        <v>18</v>
      </c>
      <c r="N154" s="150" t="s">
        <v>19</v>
      </c>
      <c r="O154" s="150" t="s">
        <v>335</v>
      </c>
      <c r="P154" s="150" t="s">
        <v>371</v>
      </c>
      <c r="Q154" s="150" t="s">
        <v>3377</v>
      </c>
      <c r="R154" s="150" t="s">
        <v>3377</v>
      </c>
      <c r="S154" s="151">
        <v>13820</v>
      </c>
      <c r="T154" s="151">
        <v>11780</v>
      </c>
      <c r="U154" s="151">
        <v>2040</v>
      </c>
      <c r="V154" s="150" t="s">
        <v>78</v>
      </c>
      <c r="W154" s="151">
        <v>2</v>
      </c>
      <c r="X154" s="150" t="s">
        <v>69</v>
      </c>
      <c r="Y154" s="150" t="s">
        <v>70</v>
      </c>
      <c r="Z154" s="150" t="s">
        <v>71</v>
      </c>
      <c r="AA154" s="150" t="s">
        <v>72</v>
      </c>
      <c r="AB154" s="151">
        <v>83621</v>
      </c>
      <c r="AC154" s="101">
        <f t="shared" si="8"/>
        <v>1</v>
      </c>
      <c r="AD154" s="101" t="str">
        <f t="shared" si="9"/>
        <v>janvier</v>
      </c>
      <c r="AE154" s="96">
        <f t="shared" si="10"/>
        <v>2.04</v>
      </c>
      <c r="AF154" s="149">
        <f t="shared" si="11"/>
        <v>7.6388888888888618E-3</v>
      </c>
      <c r="AG154" t="s">
        <v>3886</v>
      </c>
      <c r="AH154" s="96"/>
      <c r="AM154" s="96"/>
      <c r="AN154" s="96"/>
      <c r="AO154" s="96"/>
      <c r="AP154" s="96"/>
      <c r="AR154" s="96"/>
      <c r="AS154" s="96"/>
      <c r="AV154" s="96"/>
      <c r="AW154" s="96"/>
      <c r="AZ154" s="96"/>
      <c r="BA154" s="96"/>
      <c r="BB154" s="96"/>
      <c r="BC154" s="96"/>
      <c r="BD154" s="96"/>
      <c r="BE154" s="96"/>
      <c r="BF154" s="96"/>
      <c r="BH154" s="96"/>
      <c r="BI154" s="96"/>
      <c r="BJ154" s="96"/>
      <c r="BK154" s="96"/>
      <c r="BL154" s="96"/>
      <c r="BM154" s="96"/>
      <c r="BN154" s="96"/>
      <c r="BQ154" s="96"/>
      <c r="BR154" s="96"/>
      <c r="BS154" s="96"/>
      <c r="BU154" s="96"/>
      <c r="BW154" s="96"/>
      <c r="BX154" s="96"/>
      <c r="BY154" s="96"/>
      <c r="BZ154" s="96"/>
      <c r="CA154" s="96"/>
      <c r="CB154" s="96"/>
      <c r="CC154" s="96"/>
      <c r="CD154" s="96"/>
      <c r="CE154" s="96"/>
      <c r="CG154" s="96"/>
      <c r="CJ154" s="96"/>
      <c r="CL154" s="96"/>
      <c r="CM154" s="96"/>
      <c r="CN154" s="96"/>
      <c r="DH154" s="96"/>
      <c r="DJ154" s="96"/>
      <c r="DK154" s="96"/>
      <c r="DM154" s="96"/>
      <c r="DP154" s="96"/>
      <c r="DQ154" s="96"/>
      <c r="DW154" s="96"/>
      <c r="EV154" s="96"/>
      <c r="EW154" s="96"/>
      <c r="FJ154" s="96"/>
      <c r="FK154" s="96"/>
      <c r="FL154" s="96"/>
      <c r="FT154" s="96"/>
      <c r="FU154" s="96"/>
      <c r="FV154" s="96"/>
      <c r="FW154" s="96"/>
      <c r="GE154" s="96"/>
      <c r="GF154" s="96"/>
      <c r="GG154" s="96"/>
      <c r="GH154" s="96"/>
    </row>
    <row r="155" spans="1:190" customFormat="1" ht="14.65" hidden="1" customHeight="1" x14ac:dyDescent="0.25">
      <c r="A155" s="151">
        <v>168697</v>
      </c>
      <c r="B155" s="152">
        <v>44567</v>
      </c>
      <c r="C155" s="150" t="s">
        <v>333</v>
      </c>
      <c r="D155" s="150" t="s">
        <v>1254</v>
      </c>
      <c r="E155" s="152">
        <v>44567</v>
      </c>
      <c r="F155" s="150" t="s">
        <v>453</v>
      </c>
      <c r="G155" s="150" t="s">
        <v>1255</v>
      </c>
      <c r="H155" s="150" t="s">
        <v>345</v>
      </c>
      <c r="I155" s="150" t="s">
        <v>3379</v>
      </c>
      <c r="J155" s="150" t="s">
        <v>3382</v>
      </c>
      <c r="K155" s="150" t="s">
        <v>1979</v>
      </c>
      <c r="L155" s="150" t="s">
        <v>18</v>
      </c>
      <c r="M155" s="150" t="s">
        <v>18</v>
      </c>
      <c r="N155" s="150" t="s">
        <v>19</v>
      </c>
      <c r="O155" s="150" t="s">
        <v>335</v>
      </c>
      <c r="P155" s="150" t="s">
        <v>346</v>
      </c>
      <c r="Q155" s="150" t="s">
        <v>3377</v>
      </c>
      <c r="R155" s="150" t="s">
        <v>3377</v>
      </c>
      <c r="S155" s="151">
        <v>17560</v>
      </c>
      <c r="T155" s="151">
        <v>14840</v>
      </c>
      <c r="U155" s="151">
        <v>2720</v>
      </c>
      <c r="V155" s="150" t="s">
        <v>78</v>
      </c>
      <c r="W155" s="151">
        <v>2</v>
      </c>
      <c r="X155" s="150" t="s">
        <v>69</v>
      </c>
      <c r="Y155" s="150" t="s">
        <v>70</v>
      </c>
      <c r="Z155" s="150" t="s">
        <v>71</v>
      </c>
      <c r="AA155" s="150" t="s">
        <v>72</v>
      </c>
      <c r="AB155" s="151">
        <v>83627</v>
      </c>
      <c r="AC155" s="101">
        <f t="shared" si="8"/>
        <v>1</v>
      </c>
      <c r="AD155" s="101" t="str">
        <f t="shared" si="9"/>
        <v>janvier</v>
      </c>
      <c r="AE155" s="96">
        <f t="shared" si="10"/>
        <v>2.72</v>
      </c>
      <c r="AF155" s="149">
        <f t="shared" si="11"/>
        <v>1.041666666666663E-2</v>
      </c>
      <c r="AG155" t="s">
        <v>3886</v>
      </c>
      <c r="AH155" s="96"/>
      <c r="AM155" s="96"/>
      <c r="AN155" s="96"/>
      <c r="AO155" s="96"/>
      <c r="AP155" s="96"/>
      <c r="AR155" s="96"/>
      <c r="AS155" s="96"/>
      <c r="AV155" s="96"/>
      <c r="AW155" s="96"/>
      <c r="AZ155" s="96"/>
      <c r="BA155" s="96"/>
      <c r="BB155" s="96"/>
      <c r="BC155" s="96"/>
      <c r="BD155" s="96"/>
      <c r="BE155" s="96"/>
      <c r="BF155" s="96"/>
      <c r="BH155" s="96"/>
      <c r="BI155" s="96"/>
      <c r="BJ155" s="96"/>
      <c r="BK155" s="96"/>
      <c r="BL155" s="96"/>
      <c r="BM155" s="96"/>
      <c r="BN155" s="96"/>
      <c r="BQ155" s="96"/>
      <c r="BR155" s="96"/>
      <c r="BS155" s="96"/>
      <c r="BU155" s="96"/>
      <c r="BW155" s="96"/>
      <c r="BX155" s="96"/>
      <c r="BY155" s="96"/>
      <c r="BZ155" s="96"/>
      <c r="CA155" s="96"/>
      <c r="CB155" s="96"/>
      <c r="CC155" s="96"/>
      <c r="CD155" s="96"/>
      <c r="CG155" s="96"/>
      <c r="CJ155" s="96"/>
      <c r="CL155" s="96"/>
      <c r="CM155" s="96"/>
      <c r="CN155" s="96"/>
      <c r="CY155" s="96"/>
      <c r="CZ155" s="96"/>
      <c r="DA155" s="96"/>
      <c r="DB155" s="96"/>
      <c r="DC155" s="96"/>
      <c r="DH155" s="96"/>
      <c r="DJ155" s="96"/>
      <c r="DK155" s="96"/>
      <c r="DL155" s="96"/>
      <c r="DM155" s="96"/>
      <c r="DP155" s="96"/>
      <c r="DQ155" s="96"/>
      <c r="DW155" s="96"/>
      <c r="EV155" s="96"/>
      <c r="EW155" s="96"/>
      <c r="FJ155" s="96"/>
      <c r="FK155" s="96"/>
      <c r="FL155" s="96"/>
      <c r="FT155" s="96"/>
      <c r="FU155" s="96"/>
      <c r="FV155" s="96"/>
      <c r="FW155" s="96"/>
      <c r="GE155" s="96"/>
      <c r="GF155" s="96"/>
      <c r="GG155" s="96"/>
      <c r="GH155" s="96"/>
    </row>
    <row r="156" spans="1:190" customFormat="1" ht="14.65" hidden="1" customHeight="1" x14ac:dyDescent="0.25">
      <c r="A156" s="151">
        <v>168698</v>
      </c>
      <c r="B156" s="152">
        <v>44567</v>
      </c>
      <c r="C156" s="150" t="s">
        <v>592</v>
      </c>
      <c r="D156" s="150" t="s">
        <v>1256</v>
      </c>
      <c r="E156" s="152">
        <v>44567</v>
      </c>
      <c r="F156" s="150" t="s">
        <v>704</v>
      </c>
      <c r="G156" s="150" t="s">
        <v>1257</v>
      </c>
      <c r="H156" s="150" t="s">
        <v>609</v>
      </c>
      <c r="I156" s="150" t="s">
        <v>3379</v>
      </c>
      <c r="J156" s="150" t="s">
        <v>3421</v>
      </c>
      <c r="K156" s="150" t="s">
        <v>609</v>
      </c>
      <c r="L156" s="150" t="s">
        <v>18</v>
      </c>
      <c r="M156" s="150" t="s">
        <v>18</v>
      </c>
      <c r="N156" s="150" t="s">
        <v>19</v>
      </c>
      <c r="O156" s="150" t="s">
        <v>161</v>
      </c>
      <c r="P156" s="150" t="s">
        <v>610</v>
      </c>
      <c r="Q156" s="150" t="s">
        <v>3377</v>
      </c>
      <c r="R156" s="150" t="s">
        <v>3377</v>
      </c>
      <c r="S156" s="151">
        <v>19580</v>
      </c>
      <c r="T156" s="151">
        <v>14640</v>
      </c>
      <c r="U156" s="151">
        <v>4940</v>
      </c>
      <c r="V156" s="150" t="s">
        <v>78</v>
      </c>
      <c r="W156" s="151">
        <v>2</v>
      </c>
      <c r="X156" s="150" t="s">
        <v>69</v>
      </c>
      <c r="Y156" s="150" t="s">
        <v>70</v>
      </c>
      <c r="Z156" s="150" t="s">
        <v>71</v>
      </c>
      <c r="AA156" s="150" t="s">
        <v>72</v>
      </c>
      <c r="AB156" s="151">
        <v>83216</v>
      </c>
      <c r="AC156" s="101">
        <f t="shared" si="8"/>
        <v>1</v>
      </c>
      <c r="AD156" s="101" t="str">
        <f t="shared" si="9"/>
        <v>janvier</v>
      </c>
      <c r="AE156" s="96">
        <f t="shared" si="10"/>
        <v>4.9400000000000004</v>
      </c>
      <c r="AF156" s="149">
        <f t="shared" si="11"/>
        <v>5.5555555555555358E-3</v>
      </c>
      <c r="AG156" t="s">
        <v>3886</v>
      </c>
      <c r="AH156" s="96"/>
      <c r="AM156" s="96"/>
      <c r="AN156" s="96"/>
      <c r="AO156" s="96"/>
      <c r="AP156" s="96"/>
      <c r="AR156" s="96"/>
      <c r="AS156" s="96"/>
      <c r="AV156" s="96"/>
      <c r="AW156" s="96"/>
      <c r="AZ156" s="96"/>
      <c r="BA156" s="96"/>
      <c r="BB156" s="96"/>
      <c r="BC156" s="96"/>
      <c r="BD156" s="96"/>
      <c r="BE156" s="96"/>
      <c r="BF156" s="96"/>
      <c r="BH156" s="96"/>
      <c r="BI156" s="96"/>
      <c r="BJ156" s="96"/>
      <c r="BK156" s="96"/>
      <c r="BL156" s="96"/>
      <c r="BM156" s="96"/>
      <c r="BN156" s="96"/>
      <c r="BQ156" s="96"/>
      <c r="BR156" s="96"/>
      <c r="BS156" s="96"/>
      <c r="BU156" s="96"/>
      <c r="BW156" s="96"/>
      <c r="BX156" s="96"/>
      <c r="BY156" s="96"/>
      <c r="BZ156" s="96"/>
      <c r="CA156" s="96"/>
      <c r="CB156" s="96"/>
      <c r="CC156" s="96"/>
      <c r="CD156" s="96"/>
      <c r="CG156" s="96"/>
      <c r="CJ156" s="96"/>
      <c r="CL156" s="96"/>
      <c r="CM156" s="96"/>
      <c r="CN156" s="96"/>
      <c r="CY156" s="96"/>
      <c r="CZ156" s="96"/>
      <c r="DA156" s="96"/>
      <c r="DB156" s="96"/>
      <c r="DC156" s="96"/>
      <c r="DH156" s="96"/>
      <c r="DJ156" s="96"/>
      <c r="DK156" s="96"/>
      <c r="DL156" s="96"/>
      <c r="DM156" s="96"/>
      <c r="DP156" s="96"/>
      <c r="DQ156" s="96"/>
      <c r="DW156" s="96"/>
      <c r="EV156" s="96"/>
      <c r="EW156" s="96"/>
      <c r="FJ156" s="96"/>
      <c r="FK156" s="96"/>
      <c r="FL156" s="96"/>
      <c r="FT156" s="96"/>
      <c r="FU156" s="96"/>
      <c r="FV156" s="96"/>
      <c r="FW156" s="96"/>
      <c r="GE156" s="96"/>
      <c r="GF156" s="96"/>
      <c r="GG156" s="96"/>
      <c r="GH156" s="96"/>
    </row>
    <row r="157" spans="1:190" customFormat="1" ht="14.65" hidden="1" customHeight="1" x14ac:dyDescent="0.25">
      <c r="A157" s="151">
        <v>168700</v>
      </c>
      <c r="B157" s="152">
        <v>44567</v>
      </c>
      <c r="C157" s="150" t="s">
        <v>337</v>
      </c>
      <c r="D157" s="150" t="s">
        <v>1258</v>
      </c>
      <c r="E157" s="152">
        <v>44567</v>
      </c>
      <c r="F157" s="150" t="s">
        <v>815</v>
      </c>
      <c r="G157" s="150" t="s">
        <v>1259</v>
      </c>
      <c r="H157" s="150" t="s">
        <v>252</v>
      </c>
      <c r="I157" s="150" t="s">
        <v>3379</v>
      </c>
      <c r="J157" s="150" t="s">
        <v>3421</v>
      </c>
      <c r="K157" s="150" t="s">
        <v>252</v>
      </c>
      <c r="L157" s="150" t="s">
        <v>18</v>
      </c>
      <c r="M157" s="150" t="s">
        <v>18</v>
      </c>
      <c r="N157" s="150" t="s">
        <v>19</v>
      </c>
      <c r="O157" s="150" t="s">
        <v>161</v>
      </c>
      <c r="P157" s="150" t="s">
        <v>253</v>
      </c>
      <c r="Q157" s="150" t="s">
        <v>3377</v>
      </c>
      <c r="R157" s="150" t="s">
        <v>3377</v>
      </c>
      <c r="S157" s="151">
        <v>17700</v>
      </c>
      <c r="T157" s="151">
        <v>14620</v>
      </c>
      <c r="U157" s="151">
        <v>3080</v>
      </c>
      <c r="V157" s="150" t="s">
        <v>78</v>
      </c>
      <c r="W157" s="151">
        <v>2</v>
      </c>
      <c r="X157" s="150" t="s">
        <v>69</v>
      </c>
      <c r="Y157" s="150" t="s">
        <v>70</v>
      </c>
      <c r="Z157" s="150" t="s">
        <v>71</v>
      </c>
      <c r="AA157" s="150" t="s">
        <v>72</v>
      </c>
      <c r="AB157" s="151">
        <v>60054</v>
      </c>
      <c r="AC157" s="101">
        <f t="shared" si="8"/>
        <v>1</v>
      </c>
      <c r="AD157" s="101" t="str">
        <f t="shared" si="9"/>
        <v>janvier</v>
      </c>
      <c r="AE157" s="96">
        <f t="shared" si="10"/>
        <v>3.08</v>
      </c>
      <c r="AF157" s="149">
        <f t="shared" si="11"/>
        <v>7.6388888888889728E-3</v>
      </c>
      <c r="AG157" t="s">
        <v>3886</v>
      </c>
      <c r="AH157" s="96"/>
      <c r="AM157" s="96"/>
      <c r="AN157" s="96"/>
      <c r="AO157" s="96"/>
      <c r="AP157" s="96"/>
      <c r="AR157" s="96"/>
      <c r="AS157" s="96"/>
      <c r="AV157" s="96"/>
      <c r="AW157" s="96"/>
      <c r="AZ157" s="96"/>
      <c r="BA157" s="96"/>
      <c r="BB157" s="96"/>
      <c r="BC157" s="96"/>
      <c r="BD157" s="96"/>
      <c r="BE157" s="96"/>
      <c r="BF157" s="96"/>
      <c r="BH157" s="96"/>
      <c r="BI157" s="96"/>
      <c r="BJ157" s="96"/>
      <c r="BK157" s="96"/>
      <c r="BL157" s="96"/>
      <c r="BM157" s="96"/>
      <c r="BN157" s="96"/>
      <c r="BQ157" s="96"/>
      <c r="BR157" s="96"/>
      <c r="BS157" s="96"/>
      <c r="BU157" s="96"/>
      <c r="BW157" s="96"/>
      <c r="BX157" s="96"/>
      <c r="BY157" s="96"/>
      <c r="BZ157" s="96"/>
      <c r="CA157" s="96"/>
      <c r="CB157" s="96"/>
      <c r="CC157" s="96"/>
      <c r="CD157" s="96"/>
      <c r="CG157" s="96"/>
      <c r="CJ157" s="96"/>
      <c r="CL157" s="96"/>
      <c r="CM157" s="96"/>
      <c r="CN157" s="96"/>
      <c r="CY157" s="96"/>
      <c r="CZ157" s="96"/>
      <c r="DA157" s="96"/>
      <c r="DB157" s="96"/>
      <c r="DC157" s="96"/>
      <c r="DH157" s="96"/>
      <c r="DJ157" s="96"/>
      <c r="DK157" s="96"/>
      <c r="DL157" s="96"/>
      <c r="DM157" s="96"/>
      <c r="DP157" s="96"/>
      <c r="DQ157" s="96"/>
      <c r="DW157" s="96"/>
      <c r="EK157" s="96"/>
      <c r="EL157" s="96"/>
      <c r="ET157" s="96"/>
      <c r="EV157" s="96"/>
      <c r="EW157" s="96"/>
      <c r="FJ157" s="96"/>
      <c r="FK157" s="96"/>
      <c r="FL157" s="96"/>
      <c r="FT157" s="96"/>
      <c r="FU157" s="96"/>
      <c r="FV157" s="96"/>
      <c r="FW157" s="96"/>
      <c r="GE157" s="96"/>
      <c r="GF157" s="96"/>
      <c r="GG157" s="96"/>
      <c r="GH157" s="96"/>
    </row>
    <row r="158" spans="1:190" customFormat="1" ht="14.65" hidden="1" customHeight="1" x14ac:dyDescent="0.25">
      <c r="A158" s="151">
        <v>168701</v>
      </c>
      <c r="B158" s="152">
        <v>44567</v>
      </c>
      <c r="C158" s="150" t="s">
        <v>305</v>
      </c>
      <c r="D158" s="150" t="s">
        <v>1260</v>
      </c>
      <c r="E158" s="152">
        <v>44567</v>
      </c>
      <c r="F158" s="150" t="s">
        <v>602</v>
      </c>
      <c r="G158" s="150" t="s">
        <v>1261</v>
      </c>
      <c r="H158" s="150" t="s">
        <v>405</v>
      </c>
      <c r="I158" s="150" t="s">
        <v>3379</v>
      </c>
      <c r="J158" s="150" t="s">
        <v>3421</v>
      </c>
      <c r="K158" s="150" t="s">
        <v>405</v>
      </c>
      <c r="L158" s="150" t="s">
        <v>18</v>
      </c>
      <c r="M158" s="150" t="s">
        <v>18</v>
      </c>
      <c r="N158" s="150" t="s">
        <v>19</v>
      </c>
      <c r="O158" s="150" t="s">
        <v>161</v>
      </c>
      <c r="P158" s="150" t="s">
        <v>406</v>
      </c>
      <c r="Q158" s="150" t="s">
        <v>3377</v>
      </c>
      <c r="R158" s="150" t="s">
        <v>3377</v>
      </c>
      <c r="S158" s="151">
        <v>17420</v>
      </c>
      <c r="T158" s="151">
        <v>14560</v>
      </c>
      <c r="U158" s="151">
        <v>2860</v>
      </c>
      <c r="V158" s="150" t="s">
        <v>78</v>
      </c>
      <c r="W158" s="151">
        <v>2</v>
      </c>
      <c r="X158" s="150" t="s">
        <v>69</v>
      </c>
      <c r="Y158" s="150" t="s">
        <v>70</v>
      </c>
      <c r="Z158" s="150" t="s">
        <v>71</v>
      </c>
      <c r="AA158" s="150" t="s">
        <v>72</v>
      </c>
      <c r="AB158" s="151">
        <v>60056</v>
      </c>
      <c r="AC158" s="101">
        <f t="shared" si="8"/>
        <v>1</v>
      </c>
      <c r="AD158" s="101" t="str">
        <f t="shared" si="9"/>
        <v>janvier</v>
      </c>
      <c r="AE158" s="96">
        <f t="shared" si="10"/>
        <v>2.86</v>
      </c>
      <c r="AF158" s="149">
        <f t="shared" si="11"/>
        <v>1.3194444444444509E-2</v>
      </c>
      <c r="AG158" t="s">
        <v>3886</v>
      </c>
      <c r="AH158" s="96"/>
      <c r="AM158" s="96"/>
      <c r="AN158" s="96"/>
      <c r="AO158" s="96"/>
      <c r="AP158" s="96"/>
      <c r="AR158" s="96"/>
      <c r="AS158" s="96"/>
      <c r="AV158" s="96"/>
      <c r="AW158" s="96"/>
      <c r="AZ158" s="96"/>
      <c r="BA158" s="96"/>
      <c r="BB158" s="96"/>
      <c r="BC158" s="96"/>
      <c r="BD158" s="96"/>
      <c r="BE158" s="96"/>
      <c r="BF158" s="96"/>
      <c r="BH158" s="96"/>
      <c r="BI158" s="96"/>
      <c r="BJ158" s="96"/>
      <c r="BK158" s="96"/>
      <c r="BL158" s="96"/>
      <c r="BM158" s="96"/>
      <c r="BN158" s="96"/>
      <c r="BQ158" s="96"/>
      <c r="BR158" s="96"/>
      <c r="BS158" s="96"/>
      <c r="BU158" s="96"/>
      <c r="BW158" s="96"/>
      <c r="BX158" s="96"/>
      <c r="BY158" s="96"/>
      <c r="BZ158" s="96"/>
      <c r="CA158" s="96"/>
      <c r="CB158" s="96"/>
      <c r="CC158" s="96"/>
      <c r="CD158" s="96"/>
      <c r="CG158" s="96"/>
      <c r="CJ158" s="96"/>
      <c r="CL158" s="96"/>
      <c r="CM158" s="96"/>
      <c r="CN158" s="96"/>
      <c r="CY158" s="96"/>
      <c r="CZ158" s="96"/>
      <c r="DA158" s="96"/>
      <c r="DB158" s="96"/>
      <c r="DC158" s="96"/>
      <c r="DH158" s="96"/>
      <c r="DJ158" s="96"/>
      <c r="DK158" s="96"/>
      <c r="DL158" s="96"/>
      <c r="DM158" s="96"/>
      <c r="DP158" s="96"/>
      <c r="DQ158" s="96"/>
      <c r="DW158" s="96"/>
      <c r="EV158" s="96"/>
      <c r="EW158" s="96"/>
      <c r="FJ158" s="96"/>
      <c r="FK158" s="96"/>
      <c r="FL158" s="96"/>
      <c r="FT158" s="96"/>
      <c r="FU158" s="96"/>
      <c r="FV158" s="96"/>
      <c r="FW158" s="96"/>
      <c r="GE158" s="96"/>
      <c r="GF158" s="96"/>
      <c r="GG158" s="96"/>
      <c r="GH158" s="96"/>
    </row>
    <row r="159" spans="1:190" customFormat="1" ht="14.65" hidden="1" customHeight="1" x14ac:dyDescent="0.25">
      <c r="A159" s="151">
        <v>168703</v>
      </c>
      <c r="B159" s="152">
        <v>44567</v>
      </c>
      <c r="C159" s="150" t="s">
        <v>456</v>
      </c>
      <c r="D159" s="150" t="s">
        <v>1262</v>
      </c>
      <c r="E159" s="152">
        <v>44567</v>
      </c>
      <c r="F159" s="150" t="s">
        <v>559</v>
      </c>
      <c r="G159" s="150" t="s">
        <v>1263</v>
      </c>
      <c r="H159" s="150" t="s">
        <v>348</v>
      </c>
      <c r="I159" s="150" t="s">
        <v>3379</v>
      </c>
      <c r="J159" s="150" t="s">
        <v>3382</v>
      </c>
      <c r="K159" s="150" t="s">
        <v>3391</v>
      </c>
      <c r="L159" s="150" t="s">
        <v>18</v>
      </c>
      <c r="M159" s="150" t="s">
        <v>18</v>
      </c>
      <c r="N159" s="150" t="s">
        <v>19</v>
      </c>
      <c r="O159" s="150" t="s">
        <v>335</v>
      </c>
      <c r="P159" s="150" t="s">
        <v>349</v>
      </c>
      <c r="Q159" s="150" t="s">
        <v>3377</v>
      </c>
      <c r="R159" s="150" t="s">
        <v>3377</v>
      </c>
      <c r="S159" s="151">
        <v>17040</v>
      </c>
      <c r="T159" s="151">
        <v>12780</v>
      </c>
      <c r="U159" s="151">
        <v>4260</v>
      </c>
      <c r="V159" s="150" t="s">
        <v>78</v>
      </c>
      <c r="W159" s="151">
        <v>2</v>
      </c>
      <c r="X159" s="150" t="s">
        <v>69</v>
      </c>
      <c r="Y159" s="150" t="s">
        <v>70</v>
      </c>
      <c r="Z159" s="150" t="s">
        <v>71</v>
      </c>
      <c r="AA159" s="150" t="s">
        <v>72</v>
      </c>
      <c r="AB159" s="151">
        <v>64487</v>
      </c>
      <c r="AC159" s="101">
        <f t="shared" si="8"/>
        <v>1</v>
      </c>
      <c r="AD159" s="101" t="str">
        <f t="shared" si="9"/>
        <v>janvier</v>
      </c>
      <c r="AE159" s="96">
        <f t="shared" si="10"/>
        <v>4.26</v>
      </c>
      <c r="AF159" s="149">
        <f t="shared" si="11"/>
        <v>7.6388888888888618E-3</v>
      </c>
      <c r="AG159" t="s">
        <v>3886</v>
      </c>
      <c r="AH159" s="96"/>
      <c r="AM159" s="96"/>
      <c r="AN159" s="96"/>
      <c r="AO159" s="96"/>
      <c r="AP159" s="96"/>
      <c r="AR159" s="96"/>
      <c r="AS159" s="96"/>
      <c r="AV159" s="96"/>
      <c r="AW159" s="96"/>
      <c r="AZ159" s="96"/>
      <c r="BA159" s="96"/>
      <c r="BB159" s="96"/>
      <c r="BC159" s="96"/>
      <c r="BD159" s="96"/>
      <c r="BE159" s="96"/>
      <c r="BF159" s="96"/>
      <c r="BH159" s="96"/>
      <c r="BI159" s="96"/>
      <c r="BJ159" s="96"/>
      <c r="BK159" s="96"/>
      <c r="BL159" s="96"/>
      <c r="BM159" s="96"/>
      <c r="BN159" s="96"/>
      <c r="BQ159" s="96"/>
      <c r="BR159" s="96"/>
      <c r="BS159" s="96"/>
      <c r="BU159" s="96"/>
      <c r="BW159" s="96"/>
      <c r="BX159" s="96"/>
      <c r="BY159" s="96"/>
      <c r="BZ159" s="96"/>
      <c r="CA159" s="96"/>
      <c r="CB159" s="96"/>
      <c r="CC159" s="96"/>
      <c r="CD159" s="96"/>
      <c r="CG159" s="96"/>
      <c r="CJ159" s="96"/>
      <c r="CL159" s="96"/>
      <c r="CM159" s="96"/>
      <c r="CN159" s="96"/>
      <c r="CY159" s="96"/>
      <c r="CZ159" s="96"/>
      <c r="DA159" s="96"/>
      <c r="DB159" s="96"/>
      <c r="DC159" s="96"/>
      <c r="DH159" s="96"/>
      <c r="DJ159" s="96"/>
      <c r="DK159" s="96"/>
      <c r="DL159" s="96"/>
      <c r="DM159" s="96"/>
      <c r="DP159" s="96"/>
      <c r="DQ159" s="96"/>
      <c r="DW159" s="96"/>
      <c r="EV159" s="96"/>
      <c r="EW159" s="96"/>
      <c r="FJ159" s="96"/>
      <c r="FK159" s="96"/>
      <c r="FL159" s="96"/>
      <c r="FT159" s="96"/>
      <c r="FU159" s="96"/>
      <c r="FV159" s="96"/>
      <c r="FW159" s="96"/>
      <c r="GE159" s="96"/>
      <c r="GF159" s="96"/>
      <c r="GG159" s="96"/>
      <c r="GH159" s="96"/>
    </row>
    <row r="160" spans="1:190" customFormat="1" ht="14.65" hidden="1" customHeight="1" x14ac:dyDescent="0.25">
      <c r="A160" s="151">
        <v>168704</v>
      </c>
      <c r="B160" s="152">
        <v>44567</v>
      </c>
      <c r="C160" s="150" t="s">
        <v>1142</v>
      </c>
      <c r="D160" s="150" t="s">
        <v>1264</v>
      </c>
      <c r="E160" s="152">
        <v>44567</v>
      </c>
      <c r="F160" s="150" t="s">
        <v>591</v>
      </c>
      <c r="G160" s="150" t="s">
        <v>1265</v>
      </c>
      <c r="H160" s="150" t="s">
        <v>257</v>
      </c>
      <c r="I160" s="150" t="s">
        <v>3379</v>
      </c>
      <c r="J160" s="150" t="s">
        <v>3421</v>
      </c>
      <c r="K160" s="150" t="s">
        <v>257</v>
      </c>
      <c r="L160" s="150" t="s">
        <v>18</v>
      </c>
      <c r="M160" s="150" t="s">
        <v>18</v>
      </c>
      <c r="N160" s="150" t="s">
        <v>19</v>
      </c>
      <c r="O160" s="150" t="s">
        <v>161</v>
      </c>
      <c r="P160" s="150" t="s">
        <v>258</v>
      </c>
      <c r="Q160" s="150" t="s">
        <v>3377</v>
      </c>
      <c r="R160" s="150" t="s">
        <v>3377</v>
      </c>
      <c r="S160" s="151">
        <v>16860</v>
      </c>
      <c r="T160" s="151">
        <v>14640</v>
      </c>
      <c r="U160" s="151">
        <v>2220</v>
      </c>
      <c r="V160" s="150" t="s">
        <v>78</v>
      </c>
      <c r="W160" s="151">
        <v>2</v>
      </c>
      <c r="X160" s="150" t="s">
        <v>69</v>
      </c>
      <c r="Y160" s="150" t="s">
        <v>70</v>
      </c>
      <c r="Z160" s="150" t="s">
        <v>71</v>
      </c>
      <c r="AA160" s="150" t="s">
        <v>72</v>
      </c>
      <c r="AB160" s="151">
        <v>60055</v>
      </c>
      <c r="AC160" s="101">
        <f t="shared" si="8"/>
        <v>1</v>
      </c>
      <c r="AD160" s="101" t="str">
        <f t="shared" si="9"/>
        <v>janvier</v>
      </c>
      <c r="AE160" s="96">
        <f t="shared" si="10"/>
        <v>2.2200000000000002</v>
      </c>
      <c r="AF160" s="149">
        <f t="shared" si="11"/>
        <v>1.388888888888884E-2</v>
      </c>
      <c r="AG160" t="s">
        <v>3886</v>
      </c>
      <c r="AH160" s="96"/>
      <c r="AM160" s="96"/>
      <c r="AN160" s="96"/>
      <c r="AO160" s="96"/>
      <c r="AP160" s="96"/>
      <c r="AR160" s="96"/>
      <c r="AS160" s="96"/>
      <c r="AV160" s="96"/>
      <c r="AW160" s="96"/>
      <c r="AZ160" s="96"/>
      <c r="BA160" s="96"/>
      <c r="BB160" s="96"/>
      <c r="BC160" s="96"/>
      <c r="BD160" s="96"/>
      <c r="BE160" s="96"/>
      <c r="BF160" s="96"/>
      <c r="BH160" s="96"/>
      <c r="BI160" s="96"/>
      <c r="BJ160" s="96"/>
      <c r="BK160" s="96"/>
      <c r="BL160" s="96"/>
      <c r="BM160" s="96"/>
      <c r="BN160" s="96"/>
      <c r="BQ160" s="96"/>
      <c r="BR160" s="96"/>
      <c r="BS160" s="96"/>
      <c r="BU160" s="96"/>
      <c r="BW160" s="96"/>
      <c r="BX160" s="96"/>
      <c r="BY160" s="96"/>
      <c r="BZ160" s="96"/>
      <c r="CA160" s="96"/>
      <c r="CB160" s="96"/>
      <c r="CC160" s="96"/>
      <c r="CD160" s="96"/>
      <c r="CE160" s="96"/>
      <c r="CG160" s="96"/>
      <c r="CJ160" s="96"/>
      <c r="CL160" s="96"/>
      <c r="CM160" s="96"/>
      <c r="CN160" s="96"/>
      <c r="CY160" s="96"/>
      <c r="CZ160" s="96"/>
      <c r="DA160" s="96"/>
      <c r="DB160" s="96"/>
      <c r="DC160" s="96"/>
      <c r="DH160" s="96"/>
      <c r="DJ160" s="96"/>
      <c r="DK160" s="96"/>
      <c r="DL160" s="96"/>
      <c r="DM160" s="96"/>
      <c r="DP160" s="96"/>
      <c r="DQ160" s="96"/>
      <c r="DW160" s="96"/>
      <c r="EV160" s="96"/>
      <c r="EW160" s="96"/>
      <c r="FJ160" s="96"/>
      <c r="FK160" s="96"/>
      <c r="FL160" s="96"/>
      <c r="FT160" s="96"/>
      <c r="FU160" s="96"/>
      <c r="FV160" s="96"/>
      <c r="FW160" s="96"/>
      <c r="GE160" s="96"/>
      <c r="GF160" s="96"/>
      <c r="GG160" s="96"/>
      <c r="GH160" s="96"/>
    </row>
    <row r="161" spans="1:190" customFormat="1" ht="14.65" hidden="1" customHeight="1" x14ac:dyDescent="0.25">
      <c r="A161" s="151">
        <v>168705</v>
      </c>
      <c r="B161" s="152">
        <v>44567</v>
      </c>
      <c r="C161" s="150" t="s">
        <v>851</v>
      </c>
      <c r="D161" s="150" t="s">
        <v>1266</v>
      </c>
      <c r="E161" s="152">
        <v>44567</v>
      </c>
      <c r="F161" s="150" t="s">
        <v>1142</v>
      </c>
      <c r="G161" s="150" t="s">
        <v>1267</v>
      </c>
      <c r="H161" s="150" t="s">
        <v>177</v>
      </c>
      <c r="I161" s="150" t="s">
        <v>3379</v>
      </c>
      <c r="J161" s="150" t="s">
        <v>3421</v>
      </c>
      <c r="K161" s="150" t="s">
        <v>177</v>
      </c>
      <c r="L161" s="150" t="s">
        <v>18</v>
      </c>
      <c r="M161" s="150" t="s">
        <v>18</v>
      </c>
      <c r="N161" s="150" t="s">
        <v>19</v>
      </c>
      <c r="O161" s="150" t="s">
        <v>161</v>
      </c>
      <c r="P161" s="150" t="s">
        <v>178</v>
      </c>
      <c r="Q161" s="150" t="s">
        <v>3377</v>
      </c>
      <c r="R161" s="150" t="s">
        <v>3377</v>
      </c>
      <c r="S161" s="151">
        <v>13240</v>
      </c>
      <c r="T161" s="151">
        <v>11380</v>
      </c>
      <c r="U161" s="151">
        <v>1860</v>
      </c>
      <c r="V161" s="150" t="s">
        <v>78</v>
      </c>
      <c r="W161" s="151">
        <v>2</v>
      </c>
      <c r="X161" s="150" t="s">
        <v>69</v>
      </c>
      <c r="Y161" s="150" t="s">
        <v>70</v>
      </c>
      <c r="Z161" s="150" t="s">
        <v>71</v>
      </c>
      <c r="AA161" s="150" t="s">
        <v>72</v>
      </c>
      <c r="AB161" s="151">
        <v>60052</v>
      </c>
      <c r="AC161" s="101">
        <f t="shared" si="8"/>
        <v>1</v>
      </c>
      <c r="AD161" s="101" t="str">
        <f t="shared" si="9"/>
        <v>janvier</v>
      </c>
      <c r="AE161" s="96">
        <f t="shared" si="10"/>
        <v>1.86</v>
      </c>
      <c r="AF161" s="149">
        <f t="shared" si="11"/>
        <v>5.5555555555555358E-3</v>
      </c>
      <c r="AG161" t="s">
        <v>3886</v>
      </c>
      <c r="AH161" s="96"/>
      <c r="AM161" s="96"/>
      <c r="AN161" s="96"/>
      <c r="AO161" s="96"/>
      <c r="AP161" s="96"/>
      <c r="AR161" s="96"/>
      <c r="AS161" s="96"/>
      <c r="AV161" s="96"/>
      <c r="AW161" s="96"/>
      <c r="AZ161" s="96"/>
      <c r="BA161" s="96"/>
      <c r="BB161" s="96"/>
      <c r="BC161" s="96"/>
      <c r="BD161" s="96"/>
      <c r="BH161" s="96"/>
      <c r="BI161" s="96"/>
      <c r="BJ161" s="96"/>
      <c r="BK161" s="96"/>
      <c r="BL161" s="96"/>
      <c r="BM161" s="96"/>
      <c r="BN161" s="96"/>
      <c r="BQ161" s="96"/>
      <c r="BR161" s="96"/>
      <c r="BS161" s="96"/>
      <c r="BU161" s="96"/>
      <c r="BW161" s="96"/>
      <c r="BX161" s="96"/>
      <c r="BY161" s="96"/>
      <c r="BZ161" s="96"/>
      <c r="CA161" s="96"/>
      <c r="CB161" s="96"/>
      <c r="CC161" s="96"/>
      <c r="CD161" s="96"/>
      <c r="CE161" s="96"/>
      <c r="CG161" s="96"/>
      <c r="CJ161" s="96"/>
      <c r="CL161" s="96"/>
      <c r="CM161" s="96"/>
      <c r="CN161" s="96"/>
      <c r="CY161" s="96"/>
      <c r="CZ161" s="96"/>
      <c r="DA161" s="96"/>
      <c r="DB161" s="96"/>
      <c r="DC161" s="96"/>
      <c r="DH161" s="96"/>
      <c r="DJ161" s="96"/>
      <c r="DK161" s="96"/>
      <c r="DL161" s="96"/>
      <c r="DM161" s="96"/>
      <c r="DP161" s="96"/>
      <c r="DQ161" s="96"/>
      <c r="DW161" s="96"/>
      <c r="EV161" s="96"/>
      <c r="EW161" s="96"/>
      <c r="FJ161" s="96"/>
      <c r="FK161" s="96"/>
      <c r="FL161" s="96"/>
      <c r="FT161" s="96"/>
      <c r="FU161" s="96"/>
      <c r="FV161" s="96"/>
      <c r="FW161" s="96"/>
      <c r="GE161" s="96"/>
      <c r="GF161" s="96"/>
      <c r="GG161" s="96"/>
      <c r="GH161" s="96"/>
    </row>
    <row r="162" spans="1:190" customFormat="1" ht="14.65" hidden="1" customHeight="1" x14ac:dyDescent="0.25">
      <c r="A162" s="151">
        <v>168706</v>
      </c>
      <c r="B162" s="152">
        <v>44567</v>
      </c>
      <c r="C162" s="150" t="s">
        <v>713</v>
      </c>
      <c r="D162" s="150" t="s">
        <v>1268</v>
      </c>
      <c r="E162" s="152">
        <v>44567</v>
      </c>
      <c r="F162" s="150" t="s">
        <v>532</v>
      </c>
      <c r="G162" s="150" t="s">
        <v>1269</v>
      </c>
      <c r="H162" s="150" t="s">
        <v>181</v>
      </c>
      <c r="I162" s="150" t="s">
        <v>3379</v>
      </c>
      <c r="J162" s="150" t="s">
        <v>3421</v>
      </c>
      <c r="K162" s="150" t="s">
        <v>181</v>
      </c>
      <c r="L162" s="150" t="s">
        <v>18</v>
      </c>
      <c r="M162" s="150" t="s">
        <v>18</v>
      </c>
      <c r="N162" s="150" t="s">
        <v>19</v>
      </c>
      <c r="O162" s="150" t="s">
        <v>161</v>
      </c>
      <c r="P162" s="150" t="s">
        <v>182</v>
      </c>
      <c r="Q162" s="150" t="s">
        <v>3377</v>
      </c>
      <c r="R162" s="150" t="s">
        <v>3377</v>
      </c>
      <c r="S162" s="151">
        <v>14040</v>
      </c>
      <c r="T162" s="151">
        <v>11460</v>
      </c>
      <c r="U162" s="151">
        <v>2580</v>
      </c>
      <c r="V162" s="150" t="s">
        <v>78</v>
      </c>
      <c r="W162" s="151">
        <v>2</v>
      </c>
      <c r="X162" s="150" t="s">
        <v>69</v>
      </c>
      <c r="Y162" s="150" t="s">
        <v>70</v>
      </c>
      <c r="Z162" s="150" t="s">
        <v>71</v>
      </c>
      <c r="AA162" s="150" t="s">
        <v>72</v>
      </c>
      <c r="AB162" s="151">
        <v>89412</v>
      </c>
      <c r="AC162" s="101">
        <f t="shared" si="8"/>
        <v>1</v>
      </c>
      <c r="AD162" s="101" t="str">
        <f t="shared" si="9"/>
        <v>janvier</v>
      </c>
      <c r="AE162" s="96">
        <f t="shared" si="10"/>
        <v>2.58</v>
      </c>
      <c r="AF162" s="149">
        <f t="shared" si="11"/>
        <v>6.2499999999999778E-3</v>
      </c>
      <c r="AG162" t="s">
        <v>3886</v>
      </c>
      <c r="AH162" s="96"/>
      <c r="AM162" s="96"/>
      <c r="AN162" s="96"/>
      <c r="AO162" s="96"/>
      <c r="AP162" s="96"/>
      <c r="AR162" s="96"/>
      <c r="AS162" s="96"/>
      <c r="AV162" s="96"/>
      <c r="AW162" s="96"/>
      <c r="AZ162" s="96"/>
      <c r="BA162" s="96"/>
      <c r="BB162" s="96"/>
      <c r="BC162" s="96"/>
      <c r="BD162" s="96"/>
      <c r="BH162" s="96"/>
      <c r="BI162" s="96"/>
      <c r="BJ162" s="96"/>
      <c r="BK162" s="96"/>
      <c r="BL162" s="96"/>
      <c r="BM162" s="96"/>
      <c r="BN162" s="96"/>
      <c r="BQ162" s="96"/>
      <c r="BR162" s="96"/>
      <c r="BS162" s="96"/>
      <c r="BU162" s="96"/>
      <c r="BW162" s="96"/>
      <c r="BX162" s="96"/>
      <c r="BY162" s="96"/>
      <c r="BZ162" s="96"/>
      <c r="CA162" s="96"/>
      <c r="CB162" s="96"/>
      <c r="CC162" s="96"/>
      <c r="CD162" s="96"/>
      <c r="CE162" s="96"/>
      <c r="CG162" s="96"/>
      <c r="CJ162" s="96"/>
      <c r="CL162" s="96"/>
      <c r="CM162" s="96"/>
      <c r="CN162" s="96"/>
      <c r="CY162" s="96"/>
      <c r="CZ162" s="96"/>
      <c r="DA162" s="96"/>
      <c r="DB162" s="96"/>
      <c r="DC162" s="96"/>
      <c r="DH162" s="96"/>
      <c r="DJ162" s="96"/>
      <c r="DK162" s="96"/>
      <c r="DL162" s="96"/>
      <c r="DM162" s="96"/>
      <c r="DP162" s="96"/>
      <c r="DQ162" s="96"/>
      <c r="DW162" s="96"/>
      <c r="EV162" s="96"/>
      <c r="EW162" s="96"/>
      <c r="FJ162" s="96"/>
      <c r="FK162" s="96"/>
      <c r="FL162" s="96"/>
      <c r="FT162" s="96"/>
      <c r="FU162" s="96"/>
      <c r="FV162" s="96"/>
      <c r="FW162" s="96"/>
      <c r="GE162" s="96"/>
      <c r="GF162" s="96"/>
      <c r="GG162" s="96"/>
      <c r="GH162" s="96"/>
    </row>
    <row r="163" spans="1:190" customFormat="1" ht="14.65" hidden="1" customHeight="1" x14ac:dyDescent="0.25">
      <c r="A163" s="151">
        <v>168707</v>
      </c>
      <c r="B163" s="152">
        <v>44567</v>
      </c>
      <c r="C163" s="150" t="s">
        <v>853</v>
      </c>
      <c r="D163" s="150" t="s">
        <v>1270</v>
      </c>
      <c r="E163" s="152">
        <v>44567</v>
      </c>
      <c r="F163" s="150" t="s">
        <v>310</v>
      </c>
      <c r="G163" s="150" t="s">
        <v>1271</v>
      </c>
      <c r="H163" s="150" t="s">
        <v>248</v>
      </c>
      <c r="I163" s="150" t="s">
        <v>3379</v>
      </c>
      <c r="J163" s="150" t="s">
        <v>3421</v>
      </c>
      <c r="K163" s="150" t="s">
        <v>248</v>
      </c>
      <c r="L163" s="150" t="s">
        <v>18</v>
      </c>
      <c r="M163" s="150" t="s">
        <v>18</v>
      </c>
      <c r="N163" s="150" t="s">
        <v>19</v>
      </c>
      <c r="O163" s="150" t="s">
        <v>161</v>
      </c>
      <c r="P163" s="150" t="s">
        <v>249</v>
      </c>
      <c r="Q163" s="150" t="s">
        <v>3377</v>
      </c>
      <c r="R163" s="150" t="s">
        <v>3377</v>
      </c>
      <c r="S163" s="151">
        <v>13920</v>
      </c>
      <c r="T163" s="151">
        <v>11620</v>
      </c>
      <c r="U163" s="151">
        <v>2300</v>
      </c>
      <c r="V163" s="150" t="s">
        <v>78</v>
      </c>
      <c r="W163" s="151">
        <v>2</v>
      </c>
      <c r="X163" s="150" t="s">
        <v>69</v>
      </c>
      <c r="Y163" s="150" t="s">
        <v>70</v>
      </c>
      <c r="Z163" s="150" t="s">
        <v>71</v>
      </c>
      <c r="AA163" s="150" t="s">
        <v>72</v>
      </c>
      <c r="AB163" s="151">
        <v>60051</v>
      </c>
      <c r="AC163" s="101">
        <f t="shared" si="8"/>
        <v>1</v>
      </c>
      <c r="AD163" s="101" t="str">
        <f t="shared" si="9"/>
        <v>janvier</v>
      </c>
      <c r="AE163" s="96">
        <f t="shared" si="10"/>
        <v>2.2999999999999998</v>
      </c>
      <c r="AF163" s="149">
        <f t="shared" si="11"/>
        <v>7.6388888888889728E-3</v>
      </c>
      <c r="AG163" t="s">
        <v>3886</v>
      </c>
      <c r="AH163" s="96"/>
      <c r="AM163" s="96"/>
      <c r="AN163" s="96"/>
      <c r="AO163" s="96"/>
      <c r="AP163" s="96"/>
      <c r="AR163" s="96"/>
      <c r="AS163" s="96"/>
      <c r="AV163" s="96"/>
      <c r="AW163" s="96"/>
      <c r="AZ163" s="96"/>
      <c r="BA163" s="96"/>
      <c r="BB163" s="96"/>
      <c r="BC163" s="96"/>
      <c r="BD163" s="96"/>
      <c r="BH163" s="96"/>
      <c r="BI163" s="96"/>
      <c r="BJ163" s="96"/>
      <c r="BK163" s="96"/>
      <c r="BL163" s="96"/>
      <c r="BM163" s="96"/>
      <c r="BN163" s="96"/>
      <c r="BQ163" s="96"/>
      <c r="BR163" s="96"/>
      <c r="BS163" s="96"/>
      <c r="BU163" s="96"/>
      <c r="BW163" s="96"/>
      <c r="BX163" s="96"/>
      <c r="BY163" s="96"/>
      <c r="BZ163" s="96"/>
      <c r="CA163" s="96"/>
      <c r="CB163" s="96"/>
      <c r="CC163" s="96"/>
      <c r="CD163" s="96"/>
      <c r="CE163" s="96"/>
      <c r="CG163" s="96"/>
      <c r="CJ163" s="96"/>
      <c r="CL163" s="96"/>
      <c r="CM163" s="96"/>
      <c r="CN163" s="96"/>
      <c r="CY163" s="96"/>
      <c r="CZ163" s="96"/>
      <c r="DA163" s="96"/>
      <c r="DB163" s="96"/>
      <c r="DC163" s="96"/>
      <c r="DH163" s="96"/>
      <c r="DJ163" s="96"/>
      <c r="DK163" s="96"/>
      <c r="DL163" s="96"/>
      <c r="DM163" s="96"/>
      <c r="DP163" s="96"/>
      <c r="DQ163" s="96"/>
      <c r="DW163" s="96"/>
      <c r="EV163" s="96"/>
      <c r="EW163" s="96"/>
      <c r="FJ163" s="96"/>
      <c r="FK163" s="96"/>
      <c r="FL163" s="96"/>
      <c r="FT163" s="96"/>
      <c r="FU163" s="96"/>
      <c r="FV163" s="96"/>
      <c r="FW163" s="96"/>
      <c r="GE163" s="96"/>
      <c r="GF163" s="96"/>
      <c r="GG163" s="96"/>
      <c r="GH163" s="96"/>
    </row>
    <row r="164" spans="1:190" customFormat="1" ht="14.65" hidden="1" customHeight="1" x14ac:dyDescent="0.25">
      <c r="A164" s="151">
        <v>168709</v>
      </c>
      <c r="B164" s="152">
        <v>44567</v>
      </c>
      <c r="C164" s="150" t="s">
        <v>753</v>
      </c>
      <c r="D164" s="150" t="s">
        <v>1272</v>
      </c>
      <c r="E164" s="152">
        <v>44567</v>
      </c>
      <c r="F164" s="150" t="s">
        <v>712</v>
      </c>
      <c r="G164" s="150" t="s">
        <v>1273</v>
      </c>
      <c r="H164" s="150" t="s">
        <v>209</v>
      </c>
      <c r="I164" s="150" t="s">
        <v>3379</v>
      </c>
      <c r="J164" s="150" t="s">
        <v>3421</v>
      </c>
      <c r="K164" s="150" t="s">
        <v>209</v>
      </c>
      <c r="L164" s="150" t="s">
        <v>18</v>
      </c>
      <c r="M164" s="150" t="s">
        <v>18</v>
      </c>
      <c r="N164" s="150" t="s">
        <v>19</v>
      </c>
      <c r="O164" s="150" t="s">
        <v>161</v>
      </c>
      <c r="P164" s="150" t="s">
        <v>210</v>
      </c>
      <c r="Q164" s="150" t="s">
        <v>3377</v>
      </c>
      <c r="R164" s="150" t="s">
        <v>3377</v>
      </c>
      <c r="S164" s="151">
        <v>21680</v>
      </c>
      <c r="T164" s="151">
        <v>14740</v>
      </c>
      <c r="U164" s="151">
        <v>6940</v>
      </c>
      <c r="V164" s="150" t="s">
        <v>78</v>
      </c>
      <c r="W164" s="151">
        <v>2</v>
      </c>
      <c r="X164" s="150" t="s">
        <v>69</v>
      </c>
      <c r="Y164" s="150" t="s">
        <v>70</v>
      </c>
      <c r="Z164" s="150" t="s">
        <v>71</v>
      </c>
      <c r="AA164" s="150" t="s">
        <v>72</v>
      </c>
      <c r="AB164" s="151">
        <v>83217</v>
      </c>
      <c r="AC164" s="101">
        <f t="shared" si="8"/>
        <v>1</v>
      </c>
      <c r="AD164" s="101" t="str">
        <f t="shared" si="9"/>
        <v>janvier</v>
      </c>
      <c r="AE164" s="96">
        <f t="shared" si="10"/>
        <v>6.94</v>
      </c>
      <c r="AF164" s="149">
        <f t="shared" si="11"/>
        <v>5.5555555555555358E-3</v>
      </c>
      <c r="AG164" t="s">
        <v>3886</v>
      </c>
      <c r="AH164" s="96"/>
      <c r="AM164" s="96"/>
      <c r="AN164" s="96"/>
      <c r="AO164" s="96"/>
      <c r="AP164" s="96"/>
      <c r="AR164" s="96"/>
      <c r="AS164" s="96"/>
      <c r="AV164" s="96"/>
      <c r="AW164" s="96"/>
      <c r="AZ164" s="96"/>
      <c r="BA164" s="96"/>
      <c r="BB164" s="96"/>
      <c r="BC164" s="96"/>
      <c r="BD164" s="96"/>
      <c r="BE164" s="96"/>
      <c r="BF164" s="96"/>
      <c r="BH164" s="96"/>
      <c r="BI164" s="96"/>
      <c r="BJ164" s="96"/>
      <c r="BK164" s="96"/>
      <c r="BL164" s="96"/>
      <c r="BM164" s="96"/>
      <c r="BN164" s="96"/>
      <c r="BQ164" s="96"/>
      <c r="BR164" s="96"/>
      <c r="BS164" s="96"/>
      <c r="BU164" s="96"/>
      <c r="BW164" s="96"/>
      <c r="BX164" s="96"/>
      <c r="BY164" s="96"/>
      <c r="BZ164" s="96"/>
      <c r="CA164" s="96"/>
      <c r="CB164" s="96"/>
      <c r="CC164" s="96"/>
      <c r="CD164" s="96"/>
      <c r="CG164" s="96"/>
      <c r="CJ164" s="96"/>
      <c r="CL164" s="96"/>
      <c r="CM164" s="96"/>
      <c r="CN164" s="96"/>
      <c r="CY164" s="96"/>
      <c r="DB164" s="96"/>
      <c r="DC164" s="96"/>
      <c r="DH164" s="96"/>
      <c r="DJ164" s="96"/>
      <c r="DK164" s="96"/>
      <c r="DL164" s="96"/>
      <c r="DM164" s="96"/>
      <c r="DP164" s="96"/>
      <c r="DQ164" s="96"/>
      <c r="DW164" s="96"/>
      <c r="EV164" s="96"/>
      <c r="EW164" s="96"/>
      <c r="FJ164" s="96"/>
      <c r="FK164" s="96"/>
      <c r="FL164" s="96"/>
      <c r="FT164" s="96"/>
      <c r="FU164" s="96"/>
      <c r="FV164" s="96"/>
      <c r="FW164" s="96"/>
      <c r="GE164" s="96"/>
      <c r="GF164" s="96"/>
      <c r="GG164" s="96"/>
      <c r="GH164" s="96"/>
    </row>
    <row r="165" spans="1:190" customFormat="1" ht="14.65" hidden="1" customHeight="1" x14ac:dyDescent="0.25">
      <c r="A165" s="151">
        <v>168717</v>
      </c>
      <c r="B165" s="152">
        <v>44568</v>
      </c>
      <c r="C165" s="150" t="s">
        <v>488</v>
      </c>
      <c r="D165" s="150" t="s">
        <v>1274</v>
      </c>
      <c r="E165" s="152">
        <v>44568</v>
      </c>
      <c r="F165" s="150" t="s">
        <v>470</v>
      </c>
      <c r="G165" s="150" t="s">
        <v>1275</v>
      </c>
      <c r="H165" s="150" t="s">
        <v>766</v>
      </c>
      <c r="I165" s="150" t="s">
        <v>3389</v>
      </c>
      <c r="J165" s="150" t="s">
        <v>3389</v>
      </c>
      <c r="K165" s="150" t="s">
        <v>766</v>
      </c>
      <c r="L165" s="150" t="s">
        <v>18</v>
      </c>
      <c r="M165" s="150" t="s">
        <v>3385</v>
      </c>
      <c r="N165" s="150" t="s">
        <v>919</v>
      </c>
      <c r="O165" s="150" t="s">
        <v>920</v>
      </c>
      <c r="P165" s="150" t="s">
        <v>767</v>
      </c>
      <c r="Q165" s="150" t="s">
        <v>3377</v>
      </c>
      <c r="R165" s="150" t="s">
        <v>3390</v>
      </c>
      <c r="S165" s="151">
        <v>24800</v>
      </c>
      <c r="T165" s="151">
        <v>17960</v>
      </c>
      <c r="U165" s="151">
        <v>6840</v>
      </c>
      <c r="V165" s="150" t="s">
        <v>78</v>
      </c>
      <c r="W165" s="151">
        <v>2</v>
      </c>
      <c r="X165" s="150" t="s">
        <v>69</v>
      </c>
      <c r="Y165" s="150" t="s">
        <v>70</v>
      </c>
      <c r="Z165" s="150" t="s">
        <v>71</v>
      </c>
      <c r="AA165" s="150" t="s">
        <v>72</v>
      </c>
      <c r="AB165" s="151">
        <v>0</v>
      </c>
      <c r="AC165" s="101">
        <f t="shared" si="8"/>
        <v>1</v>
      </c>
      <c r="AD165" s="101" t="str">
        <f t="shared" si="9"/>
        <v>janvier</v>
      </c>
      <c r="AE165" s="96">
        <f t="shared" si="10"/>
        <v>6.84</v>
      </c>
      <c r="AF165" s="149">
        <f t="shared" si="11"/>
        <v>3.6805555555555591E-2</v>
      </c>
      <c r="AG165" t="s">
        <v>3562</v>
      </c>
      <c r="AH165" s="96"/>
      <c r="AM165" s="96"/>
      <c r="AN165" s="96"/>
      <c r="AO165" s="96"/>
      <c r="AP165" s="96"/>
      <c r="AR165" s="96"/>
      <c r="AS165" s="96"/>
      <c r="AV165" s="96"/>
      <c r="AW165" s="96"/>
      <c r="AZ165" s="96"/>
      <c r="BA165" s="96"/>
      <c r="BB165" s="96"/>
      <c r="BC165" s="96"/>
      <c r="BD165" s="96"/>
      <c r="BH165" s="96"/>
      <c r="BI165" s="96"/>
      <c r="BJ165" s="96"/>
      <c r="BK165" s="96"/>
      <c r="BL165" s="96"/>
      <c r="BM165" s="96"/>
      <c r="BN165" s="96"/>
      <c r="BQ165" s="96"/>
      <c r="BR165" s="96"/>
      <c r="BS165" s="96"/>
      <c r="BU165" s="96"/>
      <c r="BW165" s="96"/>
      <c r="BX165" s="96"/>
      <c r="BY165" s="96"/>
      <c r="BZ165" s="96"/>
      <c r="CA165" s="96"/>
      <c r="CB165" s="96"/>
      <c r="CC165" s="96"/>
      <c r="CD165" s="96"/>
      <c r="CE165" s="96"/>
      <c r="CG165" s="96"/>
      <c r="CJ165" s="96"/>
      <c r="CL165" s="96"/>
      <c r="CM165" s="96"/>
      <c r="CN165" s="96"/>
      <c r="CY165" s="96"/>
      <c r="CZ165" s="96"/>
      <c r="DB165" s="96"/>
      <c r="DC165" s="96"/>
      <c r="DH165" s="96"/>
      <c r="DJ165" s="96"/>
      <c r="DK165" s="96"/>
      <c r="DL165" s="96"/>
      <c r="DP165" s="96"/>
      <c r="DQ165" s="96"/>
      <c r="DW165" s="96"/>
      <c r="EV165" s="96"/>
      <c r="EW165" s="96"/>
      <c r="FJ165" s="96"/>
      <c r="FK165" s="96"/>
      <c r="FL165" s="96"/>
      <c r="FT165" s="96"/>
      <c r="FU165" s="96"/>
      <c r="FV165" s="96"/>
      <c r="FW165" s="96"/>
      <c r="GE165" s="96"/>
      <c r="GF165" s="96"/>
      <c r="GG165" s="96"/>
      <c r="GH165" s="96"/>
    </row>
    <row r="166" spans="1:190" customFormat="1" ht="14.65" hidden="1" customHeight="1" x14ac:dyDescent="0.25">
      <c r="A166" s="151">
        <v>168758</v>
      </c>
      <c r="B166" s="152">
        <v>44568</v>
      </c>
      <c r="C166" s="150" t="s">
        <v>367</v>
      </c>
      <c r="D166" s="150" t="s">
        <v>18</v>
      </c>
      <c r="E166" s="152">
        <v>44568</v>
      </c>
      <c r="F166" s="150" t="s">
        <v>367</v>
      </c>
      <c r="G166" s="150" t="s">
        <v>18</v>
      </c>
      <c r="H166" s="150" t="s">
        <v>913</v>
      </c>
      <c r="I166" s="150" t="s">
        <v>3379</v>
      </c>
      <c r="J166" s="150" t="s">
        <v>3384</v>
      </c>
      <c r="K166" s="150" t="s">
        <v>913</v>
      </c>
      <c r="L166" s="150" t="s">
        <v>3385</v>
      </c>
      <c r="M166" s="150" t="s">
        <v>18</v>
      </c>
      <c r="N166" s="150" t="s">
        <v>19</v>
      </c>
      <c r="O166" s="150" t="s">
        <v>261</v>
      </c>
      <c r="P166" s="150" t="s">
        <v>914</v>
      </c>
      <c r="Q166" s="150" t="s">
        <v>3386</v>
      </c>
      <c r="R166" s="150" t="s">
        <v>3377</v>
      </c>
      <c r="S166" s="151">
        <v>36380</v>
      </c>
      <c r="T166" s="151">
        <v>23240</v>
      </c>
      <c r="U166" s="151">
        <v>13140</v>
      </c>
      <c r="V166" s="150" t="s">
        <v>68</v>
      </c>
      <c r="W166" s="151">
        <v>2</v>
      </c>
      <c r="X166" s="150" t="s">
        <v>69</v>
      </c>
      <c r="Y166" s="150" t="s">
        <v>70</v>
      </c>
      <c r="Z166" s="150" t="s">
        <v>71</v>
      </c>
      <c r="AA166" s="150" t="s">
        <v>72</v>
      </c>
      <c r="AB166" s="151">
        <v>0</v>
      </c>
      <c r="AC166" s="101">
        <f t="shared" si="8"/>
        <v>1</v>
      </c>
      <c r="AD166" s="101" t="str">
        <f t="shared" si="9"/>
        <v>janvier</v>
      </c>
      <c r="AE166" s="96">
        <f t="shared" si="10"/>
        <v>13.14</v>
      </c>
      <c r="AF166" s="149">
        <f t="shared" si="11"/>
        <v>0</v>
      </c>
      <c r="AG166" t="s">
        <v>3888</v>
      </c>
      <c r="AH166" s="96"/>
      <c r="AM166" s="96"/>
      <c r="AN166" s="96"/>
      <c r="AO166" s="96"/>
      <c r="AP166" s="96"/>
      <c r="AR166" s="96"/>
      <c r="AS166" s="96"/>
      <c r="AV166" s="96"/>
      <c r="AW166" s="96"/>
      <c r="AZ166" s="96"/>
      <c r="BA166" s="96"/>
      <c r="BB166" s="96"/>
      <c r="BC166" s="96"/>
      <c r="BD166" s="96"/>
      <c r="BE166" s="96"/>
      <c r="BF166" s="96"/>
      <c r="BH166" s="96"/>
      <c r="BI166" s="96"/>
      <c r="BJ166" s="96"/>
      <c r="BK166" s="96"/>
      <c r="BL166" s="96"/>
      <c r="BM166" s="96"/>
      <c r="BN166" s="96"/>
      <c r="BQ166" s="96"/>
      <c r="BR166" s="96"/>
      <c r="BS166" s="96"/>
      <c r="BU166" s="96"/>
      <c r="BW166" s="96"/>
      <c r="BX166" s="96"/>
      <c r="BY166" s="96"/>
      <c r="BZ166" s="96"/>
      <c r="CA166" s="96"/>
      <c r="CB166" s="96"/>
      <c r="CC166" s="96"/>
      <c r="CD166" s="96"/>
      <c r="CG166" s="96"/>
      <c r="CJ166" s="96"/>
      <c r="CL166" s="96"/>
      <c r="CM166" s="96"/>
      <c r="CN166" s="96"/>
      <c r="CY166" s="96"/>
      <c r="CZ166" s="96"/>
      <c r="DA166" s="96"/>
      <c r="DB166" s="96"/>
      <c r="DC166" s="96"/>
      <c r="DH166" s="96"/>
      <c r="DJ166" s="96"/>
      <c r="DK166" s="96"/>
      <c r="DL166" s="96"/>
      <c r="DM166" s="96"/>
      <c r="DP166" s="96"/>
      <c r="DQ166" s="96"/>
      <c r="DW166" s="96"/>
      <c r="EV166" s="96"/>
      <c r="EW166" s="96"/>
      <c r="FJ166" s="96"/>
      <c r="FK166" s="96"/>
      <c r="FL166" s="96"/>
      <c r="FT166" s="96"/>
      <c r="FU166" s="96"/>
      <c r="FV166" s="96"/>
      <c r="FW166" s="96"/>
      <c r="GE166" s="96"/>
      <c r="GF166" s="96"/>
      <c r="GG166" s="96"/>
      <c r="GH166" s="96"/>
    </row>
    <row r="167" spans="1:190" customFormat="1" ht="14.65" hidden="1" customHeight="1" x14ac:dyDescent="0.25">
      <c r="A167" s="151">
        <v>168724</v>
      </c>
      <c r="B167" s="152">
        <v>44568</v>
      </c>
      <c r="C167" s="150" t="s">
        <v>785</v>
      </c>
      <c r="D167" s="150" t="s">
        <v>1276</v>
      </c>
      <c r="E167" s="152">
        <v>44568</v>
      </c>
      <c r="F167" s="150" t="s">
        <v>184</v>
      </c>
      <c r="G167" s="150" t="s">
        <v>1277</v>
      </c>
      <c r="H167" s="150" t="s">
        <v>1278</v>
      </c>
      <c r="I167" s="150" t="s">
        <v>3403</v>
      </c>
      <c r="J167" s="150" t="s">
        <v>3419</v>
      </c>
      <c r="K167" s="150" t="s">
        <v>1278</v>
      </c>
      <c r="L167" s="150" t="s">
        <v>3409</v>
      </c>
      <c r="M167" s="150" t="s">
        <v>18</v>
      </c>
      <c r="N167" s="150" t="s">
        <v>37</v>
      </c>
      <c r="O167" s="150" t="s">
        <v>567</v>
      </c>
      <c r="P167" s="150" t="s">
        <v>1279</v>
      </c>
      <c r="Q167" s="150" t="s">
        <v>3420</v>
      </c>
      <c r="R167" s="150" t="s">
        <v>3377</v>
      </c>
      <c r="S167" s="151">
        <v>14540</v>
      </c>
      <c r="T167" s="151">
        <v>40940</v>
      </c>
      <c r="U167" s="151">
        <v>26400</v>
      </c>
      <c r="V167" s="150" t="s">
        <v>78</v>
      </c>
      <c r="W167" s="151">
        <v>2</v>
      </c>
      <c r="X167" s="150" t="s">
        <v>69</v>
      </c>
      <c r="Y167" s="150" t="s">
        <v>70</v>
      </c>
      <c r="Z167" s="150" t="s">
        <v>71</v>
      </c>
      <c r="AA167" s="150" t="s">
        <v>72</v>
      </c>
      <c r="AB167" s="151">
        <v>0</v>
      </c>
      <c r="AC167" s="101">
        <f t="shared" si="8"/>
        <v>1</v>
      </c>
      <c r="AD167" s="101" t="str">
        <f t="shared" si="9"/>
        <v>janvier</v>
      </c>
      <c r="AE167" s="96">
        <f t="shared" si="10"/>
        <v>26.4</v>
      </c>
      <c r="AF167" s="149">
        <f t="shared" si="11"/>
        <v>4.7916666666666663E-2</v>
      </c>
      <c r="AG167" t="s">
        <v>3888</v>
      </c>
      <c r="AH167" s="96"/>
      <c r="AM167" s="96"/>
      <c r="AN167" s="96"/>
      <c r="AO167" s="96"/>
      <c r="AP167" s="96"/>
      <c r="AR167" s="96"/>
      <c r="AS167" s="96"/>
      <c r="AV167" s="96"/>
      <c r="AW167" s="96"/>
      <c r="AZ167" s="96"/>
      <c r="BA167" s="96"/>
      <c r="BB167" s="96"/>
      <c r="BC167" s="96"/>
      <c r="BD167" s="96"/>
      <c r="BE167" s="96"/>
      <c r="BH167" s="96"/>
      <c r="BI167" s="96"/>
      <c r="BJ167" s="96"/>
      <c r="BK167" s="96"/>
      <c r="BL167" s="96"/>
      <c r="BM167" s="96"/>
      <c r="BN167" s="96"/>
      <c r="BQ167" s="96"/>
      <c r="BR167" s="96"/>
      <c r="BS167" s="96"/>
      <c r="BU167" s="96"/>
      <c r="BW167" s="96"/>
      <c r="BX167" s="96"/>
      <c r="BY167" s="96"/>
      <c r="BZ167" s="96"/>
      <c r="CA167" s="96"/>
      <c r="CB167" s="96"/>
      <c r="CC167" s="96"/>
      <c r="CD167" s="96"/>
      <c r="CG167" s="96"/>
      <c r="CJ167" s="96"/>
      <c r="CL167" s="96"/>
      <c r="CM167" s="96"/>
      <c r="CN167" s="96"/>
      <c r="CY167" s="96"/>
      <c r="DA167" s="96"/>
      <c r="DC167" s="96"/>
      <c r="DH167" s="96"/>
      <c r="DJ167" s="96"/>
      <c r="DK167" s="96"/>
      <c r="DL167" s="96"/>
      <c r="DM167" s="96"/>
      <c r="DN167" s="96"/>
      <c r="DP167" s="96"/>
      <c r="DQ167" s="96"/>
      <c r="DW167" s="96"/>
      <c r="EV167" s="96"/>
      <c r="EW167" s="96"/>
      <c r="FJ167" s="96"/>
      <c r="FK167" s="96"/>
      <c r="FL167" s="96"/>
      <c r="FT167" s="96"/>
      <c r="FU167" s="96"/>
      <c r="FV167" s="96"/>
      <c r="FW167" s="96"/>
      <c r="GE167" s="96"/>
      <c r="GF167" s="96"/>
      <c r="GG167" s="96"/>
      <c r="GH167" s="96"/>
    </row>
    <row r="168" spans="1:190" customFormat="1" ht="14.65" hidden="1" customHeight="1" x14ac:dyDescent="0.25">
      <c r="A168" s="151">
        <v>168726</v>
      </c>
      <c r="B168" s="152">
        <v>44568</v>
      </c>
      <c r="C168" s="150" t="s">
        <v>564</v>
      </c>
      <c r="D168" s="150" t="s">
        <v>1280</v>
      </c>
      <c r="E168" s="152">
        <v>44568</v>
      </c>
      <c r="F168" s="150" t="s">
        <v>795</v>
      </c>
      <c r="G168" s="150" t="s">
        <v>1281</v>
      </c>
      <c r="H168" s="150" t="s">
        <v>90</v>
      </c>
      <c r="I168" s="150" t="s">
        <v>3387</v>
      </c>
      <c r="J168" s="150" t="s">
        <v>3388</v>
      </c>
      <c r="K168" s="150" t="s">
        <v>90</v>
      </c>
      <c r="L168" s="150" t="s">
        <v>18</v>
      </c>
      <c r="M168" s="150" t="s">
        <v>18</v>
      </c>
      <c r="N168" s="150" t="s">
        <v>65</v>
      </c>
      <c r="O168" s="150" t="s">
        <v>185</v>
      </c>
      <c r="P168" s="150" t="s">
        <v>91</v>
      </c>
      <c r="Q168" s="150" t="s">
        <v>3377</v>
      </c>
      <c r="R168" s="150" t="s">
        <v>3377</v>
      </c>
      <c r="S168" s="151">
        <v>18720</v>
      </c>
      <c r="T168" s="151">
        <v>17540</v>
      </c>
      <c r="U168" s="151">
        <v>1180</v>
      </c>
      <c r="V168" s="150" t="s">
        <v>78</v>
      </c>
      <c r="W168" s="151">
        <v>2</v>
      </c>
      <c r="X168" s="150" t="s">
        <v>69</v>
      </c>
      <c r="Y168" s="150" t="s">
        <v>70</v>
      </c>
      <c r="Z168" s="150" t="s">
        <v>71</v>
      </c>
      <c r="AA168" s="150" t="s">
        <v>72</v>
      </c>
      <c r="AB168" s="151">
        <v>0</v>
      </c>
      <c r="AC168" s="101">
        <f t="shared" si="8"/>
        <v>1</v>
      </c>
      <c r="AD168" s="101" t="str">
        <f t="shared" si="9"/>
        <v>janvier</v>
      </c>
      <c r="AE168" s="96">
        <f t="shared" si="10"/>
        <v>1.18</v>
      </c>
      <c r="AF168" s="149">
        <f t="shared" si="11"/>
        <v>2.2222222222222199E-2</v>
      </c>
      <c r="AG168" t="s">
        <v>3887</v>
      </c>
      <c r="AH168" s="96"/>
      <c r="AM168" s="96"/>
      <c r="AN168" s="96"/>
      <c r="AO168" s="96"/>
      <c r="AP168" s="96"/>
      <c r="AR168" s="96"/>
      <c r="AS168" s="96"/>
      <c r="AV168" s="96"/>
      <c r="AW168" s="96"/>
      <c r="AZ168" s="96"/>
      <c r="BA168" s="96"/>
      <c r="BB168" s="96"/>
      <c r="BC168" s="96"/>
      <c r="BD168" s="96"/>
      <c r="BE168" s="96"/>
      <c r="BF168" s="96"/>
      <c r="BH168" s="96"/>
      <c r="BI168" s="96"/>
      <c r="BJ168" s="96"/>
      <c r="BK168" s="96"/>
      <c r="BL168" s="96"/>
      <c r="BM168" s="96"/>
      <c r="BN168" s="96"/>
      <c r="BQ168" s="96"/>
      <c r="BR168" s="96"/>
      <c r="BS168" s="96"/>
      <c r="BU168" s="96"/>
      <c r="BW168" s="96"/>
      <c r="BX168" s="96"/>
      <c r="BY168" s="96"/>
      <c r="BZ168" s="96"/>
      <c r="CA168" s="96"/>
      <c r="CB168" s="96"/>
      <c r="CC168" s="96"/>
      <c r="CD168" s="96"/>
      <c r="CG168" s="96"/>
      <c r="CJ168" s="96"/>
      <c r="CL168" s="96"/>
      <c r="CM168" s="96"/>
      <c r="CN168" s="96"/>
      <c r="CY168" s="96"/>
      <c r="CZ168" s="96"/>
      <c r="DA168" s="96"/>
      <c r="DB168" s="96"/>
      <c r="DC168" s="96"/>
      <c r="DH168" s="96"/>
      <c r="DJ168" s="96"/>
      <c r="DK168" s="96"/>
      <c r="DL168" s="96"/>
      <c r="DM168" s="96"/>
      <c r="DP168" s="96"/>
      <c r="DQ168" s="96"/>
      <c r="DW168" s="96"/>
      <c r="EV168" s="96"/>
      <c r="EW168" s="96"/>
      <c r="FJ168" s="96"/>
      <c r="FK168" s="96"/>
      <c r="FL168" s="96"/>
      <c r="FT168" s="96"/>
      <c r="FU168" s="96"/>
      <c r="FV168" s="96"/>
      <c r="FW168" s="96"/>
      <c r="GE168" s="96"/>
      <c r="GF168" s="96"/>
      <c r="GG168" s="96"/>
      <c r="GH168" s="96"/>
    </row>
    <row r="169" spans="1:190" customFormat="1" ht="14.65" hidden="1" customHeight="1" x14ac:dyDescent="0.25">
      <c r="A169" s="151">
        <v>168730</v>
      </c>
      <c r="B169" s="152">
        <v>44568</v>
      </c>
      <c r="C169" s="150" t="s">
        <v>662</v>
      </c>
      <c r="D169" s="150" t="s">
        <v>1282</v>
      </c>
      <c r="E169" s="152">
        <v>44568</v>
      </c>
      <c r="F169" s="150" t="s">
        <v>500</v>
      </c>
      <c r="G169" s="150" t="s">
        <v>1283</v>
      </c>
      <c r="H169" s="150" t="s">
        <v>779</v>
      </c>
      <c r="I169" s="150" t="s">
        <v>3376</v>
      </c>
      <c r="J169" s="150" t="s">
        <v>3376</v>
      </c>
      <c r="K169" s="150" t="s">
        <v>779</v>
      </c>
      <c r="L169" s="150" t="s">
        <v>18</v>
      </c>
      <c r="M169" s="150" t="s">
        <v>3385</v>
      </c>
      <c r="N169" s="150" t="s">
        <v>656</v>
      </c>
      <c r="O169" s="150" t="s">
        <v>657</v>
      </c>
      <c r="P169" s="150" t="s">
        <v>777</v>
      </c>
      <c r="Q169" s="150" t="s">
        <v>3377</v>
      </c>
      <c r="R169" s="150" t="s">
        <v>3390</v>
      </c>
      <c r="S169" s="151">
        <v>26300</v>
      </c>
      <c r="T169" s="151">
        <v>18440</v>
      </c>
      <c r="U169" s="151">
        <v>7860</v>
      </c>
      <c r="V169" s="150" t="s">
        <v>78</v>
      </c>
      <c r="W169" s="151">
        <v>2</v>
      </c>
      <c r="X169" s="150" t="s">
        <v>69</v>
      </c>
      <c r="Y169" s="150" t="s">
        <v>70</v>
      </c>
      <c r="Z169" s="150" t="s">
        <v>71</v>
      </c>
      <c r="AA169" s="150" t="s">
        <v>72</v>
      </c>
      <c r="AB169" s="151">
        <v>0</v>
      </c>
      <c r="AC169" s="101">
        <f t="shared" si="8"/>
        <v>1</v>
      </c>
      <c r="AD169" s="101" t="str">
        <f t="shared" si="9"/>
        <v>janvier</v>
      </c>
      <c r="AE169" s="96">
        <f t="shared" si="10"/>
        <v>7.86</v>
      </c>
      <c r="AF169" s="149">
        <f t="shared" si="11"/>
        <v>4.0972222222222243E-2</v>
      </c>
      <c r="AG169" t="s">
        <v>3562</v>
      </c>
      <c r="AH169" s="96"/>
      <c r="AM169" s="96"/>
      <c r="AN169" s="96"/>
      <c r="AO169" s="96"/>
      <c r="AP169" s="96"/>
      <c r="AR169" s="96"/>
      <c r="AS169" s="96"/>
      <c r="AV169" s="96"/>
      <c r="AW169" s="96"/>
      <c r="AZ169" s="96"/>
      <c r="BA169" s="96"/>
      <c r="BB169" s="96"/>
      <c r="BC169" s="96"/>
      <c r="BD169" s="96"/>
      <c r="BE169" s="96"/>
      <c r="BF169" s="96"/>
      <c r="BH169" s="96"/>
      <c r="BI169" s="96"/>
      <c r="BJ169" s="96"/>
      <c r="BK169" s="96"/>
      <c r="BL169" s="96"/>
      <c r="BM169" s="96"/>
      <c r="BN169" s="96"/>
      <c r="BQ169" s="96"/>
      <c r="BR169" s="96"/>
      <c r="BS169" s="96"/>
      <c r="BU169" s="96"/>
      <c r="BW169" s="96"/>
      <c r="BX169" s="96"/>
      <c r="BY169" s="96"/>
      <c r="BZ169" s="96"/>
      <c r="CA169" s="96"/>
      <c r="CB169" s="96"/>
      <c r="CC169" s="96"/>
      <c r="CD169" s="96"/>
      <c r="CG169" s="96"/>
      <c r="CJ169" s="96"/>
      <c r="CL169" s="96"/>
      <c r="CM169" s="96"/>
      <c r="CN169" s="96"/>
      <c r="CY169" s="96"/>
      <c r="CZ169" s="96"/>
      <c r="DA169" s="96"/>
      <c r="DB169" s="96"/>
      <c r="DC169" s="96"/>
      <c r="DH169" s="96"/>
      <c r="DJ169" s="96"/>
      <c r="DK169" s="96"/>
      <c r="DL169" s="96"/>
      <c r="DM169" s="96"/>
      <c r="DP169" s="96"/>
      <c r="DQ169" s="96"/>
      <c r="DW169" s="96"/>
      <c r="EV169" s="96"/>
      <c r="EW169" s="96"/>
      <c r="FJ169" s="96"/>
      <c r="FK169" s="96"/>
      <c r="FL169" s="96"/>
      <c r="FT169" s="96"/>
      <c r="FU169" s="96"/>
      <c r="FV169" s="96"/>
      <c r="FW169" s="96"/>
      <c r="GE169" s="96"/>
      <c r="GF169" s="96"/>
      <c r="GG169" s="96"/>
      <c r="GH169" s="96"/>
    </row>
    <row r="170" spans="1:190" customFormat="1" ht="14.65" hidden="1" customHeight="1" x14ac:dyDescent="0.25">
      <c r="A170" s="151">
        <v>168736</v>
      </c>
      <c r="B170" s="152">
        <v>44568</v>
      </c>
      <c r="C170" s="150" t="s">
        <v>568</v>
      </c>
      <c r="D170" s="150" t="s">
        <v>1284</v>
      </c>
      <c r="E170" s="152">
        <v>44568</v>
      </c>
      <c r="F170" s="150" t="s">
        <v>124</v>
      </c>
      <c r="G170" s="150" t="s">
        <v>1285</v>
      </c>
      <c r="H170" s="150" t="s">
        <v>276</v>
      </c>
      <c r="I170" s="150" t="s">
        <v>3379</v>
      </c>
      <c r="J170" s="150" t="s">
        <v>3421</v>
      </c>
      <c r="K170" s="150" t="s">
        <v>276</v>
      </c>
      <c r="L170" s="150" t="s">
        <v>18</v>
      </c>
      <c r="M170" s="150" t="s">
        <v>18</v>
      </c>
      <c r="N170" s="150" t="s">
        <v>19</v>
      </c>
      <c r="O170" s="150" t="s">
        <v>161</v>
      </c>
      <c r="P170" s="150" t="s">
        <v>277</v>
      </c>
      <c r="Q170" s="150" t="s">
        <v>3377</v>
      </c>
      <c r="R170" s="150" t="s">
        <v>3377</v>
      </c>
      <c r="S170" s="151">
        <v>3140</v>
      </c>
      <c r="T170" s="151">
        <v>2600</v>
      </c>
      <c r="U170" s="151">
        <v>540</v>
      </c>
      <c r="V170" s="150" t="s">
        <v>78</v>
      </c>
      <c r="W170" s="151">
        <v>2</v>
      </c>
      <c r="X170" s="150" t="s">
        <v>69</v>
      </c>
      <c r="Y170" s="150" t="s">
        <v>70</v>
      </c>
      <c r="Z170" s="150" t="s">
        <v>71</v>
      </c>
      <c r="AA170" s="150" t="s">
        <v>72</v>
      </c>
      <c r="AB170" s="151">
        <v>16431</v>
      </c>
      <c r="AC170" s="101">
        <f t="shared" si="8"/>
        <v>1</v>
      </c>
      <c r="AD170" s="101" t="str">
        <f t="shared" si="9"/>
        <v>janvier</v>
      </c>
      <c r="AE170" s="96">
        <f t="shared" si="10"/>
        <v>0.54</v>
      </c>
      <c r="AF170" s="149">
        <f t="shared" si="11"/>
        <v>2.0138888888888873E-2</v>
      </c>
      <c r="AG170" t="s">
        <v>3886</v>
      </c>
      <c r="AH170" s="96"/>
      <c r="AM170" s="96"/>
      <c r="AN170" s="96"/>
      <c r="AO170" s="96"/>
      <c r="AP170" s="96"/>
      <c r="AR170" s="96"/>
      <c r="AS170" s="96"/>
      <c r="AV170" s="96"/>
      <c r="AW170" s="96"/>
      <c r="AZ170" s="96"/>
      <c r="BA170" s="96"/>
      <c r="BB170" s="96"/>
      <c r="BC170" s="96"/>
      <c r="BD170" s="96"/>
      <c r="BE170" s="96"/>
      <c r="BF170" s="96"/>
      <c r="BH170" s="96"/>
      <c r="BI170" s="96"/>
      <c r="BJ170" s="96"/>
      <c r="BK170" s="96"/>
      <c r="BL170" s="96"/>
      <c r="BM170" s="96"/>
      <c r="BN170" s="96"/>
      <c r="BQ170" s="96"/>
      <c r="BR170" s="96"/>
      <c r="BS170" s="96"/>
      <c r="BU170" s="96"/>
      <c r="BW170" s="96"/>
      <c r="BX170" s="96"/>
      <c r="BY170" s="96"/>
      <c r="BZ170" s="96"/>
      <c r="CA170" s="96"/>
      <c r="CB170" s="96"/>
      <c r="CC170" s="96"/>
      <c r="CD170" s="96"/>
      <c r="CG170" s="96"/>
      <c r="CJ170" s="96"/>
      <c r="CL170" s="96"/>
      <c r="CM170" s="96"/>
      <c r="CN170" s="96"/>
      <c r="CY170" s="96"/>
      <c r="CZ170" s="96"/>
      <c r="DA170" s="96"/>
      <c r="DB170" s="96"/>
      <c r="DC170" s="96"/>
      <c r="DH170" s="96"/>
      <c r="DJ170" s="96"/>
      <c r="DK170" s="96"/>
      <c r="DL170" s="96"/>
      <c r="DM170" s="96"/>
      <c r="DP170" s="96"/>
      <c r="DQ170" s="96"/>
      <c r="DW170" s="96"/>
      <c r="EV170" s="96"/>
      <c r="EW170" s="96"/>
      <c r="FJ170" s="96"/>
      <c r="FK170" s="96"/>
      <c r="FL170" s="96"/>
      <c r="FT170" s="96"/>
      <c r="FU170" s="96"/>
      <c r="FV170" s="96"/>
      <c r="FW170" s="96"/>
      <c r="GE170" s="96"/>
      <c r="GF170" s="96"/>
      <c r="GG170" s="96"/>
      <c r="GH170" s="96"/>
    </row>
    <row r="171" spans="1:190" customFormat="1" ht="14.65" hidden="1" customHeight="1" x14ac:dyDescent="0.25">
      <c r="A171" s="151">
        <v>168744</v>
      </c>
      <c r="B171" s="152">
        <v>44568</v>
      </c>
      <c r="C171" s="150" t="s">
        <v>207</v>
      </c>
      <c r="D171" s="150" t="s">
        <v>1286</v>
      </c>
      <c r="E171" s="152">
        <v>44568</v>
      </c>
      <c r="F171" s="150" t="s">
        <v>63</v>
      </c>
      <c r="G171" s="150" t="s">
        <v>1287</v>
      </c>
      <c r="H171" s="150" t="s">
        <v>348</v>
      </c>
      <c r="I171" s="150" t="s">
        <v>3379</v>
      </c>
      <c r="J171" s="150" t="s">
        <v>3382</v>
      </c>
      <c r="K171" s="150" t="s">
        <v>3391</v>
      </c>
      <c r="L171" s="150" t="s">
        <v>18</v>
      </c>
      <c r="M171" s="150" t="s">
        <v>18</v>
      </c>
      <c r="N171" s="150" t="s">
        <v>19</v>
      </c>
      <c r="O171" s="150" t="s">
        <v>335</v>
      </c>
      <c r="P171" s="150" t="s">
        <v>349</v>
      </c>
      <c r="Q171" s="150" t="s">
        <v>3377</v>
      </c>
      <c r="R171" s="150" t="s">
        <v>3377</v>
      </c>
      <c r="S171" s="151">
        <v>14980</v>
      </c>
      <c r="T171" s="151">
        <v>12800</v>
      </c>
      <c r="U171" s="151">
        <v>2180</v>
      </c>
      <c r="V171" s="150" t="s">
        <v>78</v>
      </c>
      <c r="W171" s="151">
        <v>2</v>
      </c>
      <c r="X171" s="150" t="s">
        <v>69</v>
      </c>
      <c r="Y171" s="150" t="s">
        <v>70</v>
      </c>
      <c r="Z171" s="150" t="s">
        <v>71</v>
      </c>
      <c r="AA171" s="150" t="s">
        <v>72</v>
      </c>
      <c r="AB171" s="151">
        <v>64487</v>
      </c>
      <c r="AC171" s="101">
        <f t="shared" si="8"/>
        <v>1</v>
      </c>
      <c r="AD171" s="101" t="str">
        <f t="shared" si="9"/>
        <v>janvier</v>
      </c>
      <c r="AE171" s="96">
        <f t="shared" si="10"/>
        <v>2.1800000000000002</v>
      </c>
      <c r="AF171" s="149">
        <f t="shared" si="11"/>
        <v>1.5972222222222221E-2</v>
      </c>
      <c r="AG171" t="s">
        <v>3886</v>
      </c>
      <c r="AH171" s="96"/>
      <c r="AM171" s="96"/>
      <c r="AN171" s="96"/>
      <c r="AO171" s="96"/>
      <c r="AP171" s="96"/>
      <c r="AR171" s="96"/>
      <c r="AS171" s="96"/>
      <c r="AV171" s="96"/>
      <c r="AW171" s="96"/>
      <c r="AZ171" s="96"/>
      <c r="BA171" s="96"/>
      <c r="BB171" s="96"/>
      <c r="BC171" s="96"/>
      <c r="BD171" s="96"/>
      <c r="BE171" s="96"/>
      <c r="BF171" s="96"/>
      <c r="BH171" s="96"/>
      <c r="BI171" s="96"/>
      <c r="BJ171" s="96"/>
      <c r="BK171" s="96"/>
      <c r="BL171" s="96"/>
      <c r="BM171" s="96"/>
      <c r="BN171" s="96"/>
      <c r="BQ171" s="96"/>
      <c r="BR171" s="96"/>
      <c r="BS171" s="96"/>
      <c r="BU171" s="96"/>
      <c r="BW171" s="96"/>
      <c r="BX171" s="96"/>
      <c r="BY171" s="96"/>
      <c r="BZ171" s="96"/>
      <c r="CA171" s="96"/>
      <c r="CB171" s="96"/>
      <c r="CC171" s="96"/>
      <c r="CD171" s="96"/>
      <c r="CG171" s="96"/>
      <c r="CJ171" s="96"/>
      <c r="CL171" s="96"/>
      <c r="CM171" s="96"/>
      <c r="CN171" s="96"/>
      <c r="CY171" s="96"/>
      <c r="CZ171" s="96"/>
      <c r="DA171" s="96"/>
      <c r="DB171" s="96"/>
      <c r="DC171" s="96"/>
      <c r="DH171" s="96"/>
      <c r="DJ171" s="96"/>
      <c r="DK171" s="96"/>
      <c r="DL171" s="96"/>
      <c r="DM171" s="96"/>
      <c r="DP171" s="96"/>
      <c r="DQ171" s="96"/>
      <c r="DW171" s="96"/>
      <c r="EV171" s="96"/>
      <c r="EW171" s="96"/>
      <c r="FJ171" s="96"/>
      <c r="FK171" s="96"/>
      <c r="FL171" s="96"/>
      <c r="FT171" s="96"/>
      <c r="FU171" s="96"/>
      <c r="FV171" s="96"/>
      <c r="FW171" s="96"/>
      <c r="GE171" s="96"/>
      <c r="GF171" s="96"/>
      <c r="GG171" s="96"/>
      <c r="GH171" s="96"/>
    </row>
    <row r="172" spans="1:190" customFormat="1" ht="14.65" hidden="1" customHeight="1" x14ac:dyDescent="0.25">
      <c r="A172" s="151">
        <v>168750</v>
      </c>
      <c r="B172" s="152">
        <v>44568</v>
      </c>
      <c r="C172" s="150" t="s">
        <v>351</v>
      </c>
      <c r="D172" s="150" t="s">
        <v>1288</v>
      </c>
      <c r="E172" s="152">
        <v>44568</v>
      </c>
      <c r="F172" s="150" t="s">
        <v>512</v>
      </c>
      <c r="G172" s="150" t="s">
        <v>1289</v>
      </c>
      <c r="H172" s="150" t="s">
        <v>96</v>
      </c>
      <c r="I172" s="150" t="s">
        <v>3387</v>
      </c>
      <c r="J172" s="150" t="s">
        <v>3387</v>
      </c>
      <c r="K172" s="150" t="s">
        <v>96</v>
      </c>
      <c r="L172" s="150" t="s">
        <v>18</v>
      </c>
      <c r="M172" s="150" t="s">
        <v>18</v>
      </c>
      <c r="N172" s="150" t="s">
        <v>65</v>
      </c>
      <c r="O172" s="150" t="s">
        <v>66</v>
      </c>
      <c r="P172" s="150" t="s">
        <v>97</v>
      </c>
      <c r="Q172" s="150" t="s">
        <v>3377</v>
      </c>
      <c r="R172" s="150" t="s">
        <v>3377</v>
      </c>
      <c r="S172" s="151">
        <v>16060</v>
      </c>
      <c r="T172" s="151">
        <v>12480</v>
      </c>
      <c r="U172" s="151">
        <v>3580</v>
      </c>
      <c r="V172" s="150" t="s">
        <v>78</v>
      </c>
      <c r="W172" s="151">
        <v>2</v>
      </c>
      <c r="X172" s="150" t="s">
        <v>69</v>
      </c>
      <c r="Y172" s="150" t="s">
        <v>70</v>
      </c>
      <c r="Z172" s="150" t="s">
        <v>71</v>
      </c>
      <c r="AA172" s="150" t="s">
        <v>72</v>
      </c>
      <c r="AB172" s="151">
        <v>0</v>
      </c>
      <c r="AC172" s="101">
        <f t="shared" si="8"/>
        <v>1</v>
      </c>
      <c r="AD172" s="101" t="str">
        <f t="shared" si="9"/>
        <v>janvier</v>
      </c>
      <c r="AE172" s="96">
        <f t="shared" si="10"/>
        <v>3.58</v>
      </c>
      <c r="AF172" s="149">
        <f t="shared" si="11"/>
        <v>4.1666666666667074E-3</v>
      </c>
      <c r="AG172" t="s">
        <v>3886</v>
      </c>
      <c r="AH172" s="96"/>
      <c r="AM172" s="96"/>
      <c r="AN172" s="96"/>
      <c r="AO172" s="96"/>
      <c r="AP172" s="96"/>
      <c r="AR172" s="96"/>
      <c r="AS172" s="96"/>
      <c r="AV172" s="96"/>
      <c r="AW172" s="96"/>
      <c r="AZ172" s="96"/>
      <c r="BA172" s="96"/>
      <c r="BB172" s="96"/>
      <c r="BC172" s="96"/>
      <c r="BD172" s="96"/>
      <c r="BE172" s="96"/>
      <c r="BF172" s="96"/>
      <c r="BH172" s="96"/>
      <c r="BI172" s="96"/>
      <c r="BJ172" s="96"/>
      <c r="BK172" s="96"/>
      <c r="BL172" s="96"/>
      <c r="BM172" s="96"/>
      <c r="BN172" s="96"/>
      <c r="BQ172" s="96"/>
      <c r="BR172" s="96"/>
      <c r="BS172" s="96"/>
      <c r="BU172" s="96"/>
      <c r="BW172" s="96"/>
      <c r="BX172" s="96"/>
      <c r="BY172" s="96"/>
      <c r="BZ172" s="96"/>
      <c r="CA172" s="96"/>
      <c r="CB172" s="96"/>
      <c r="CC172" s="96"/>
      <c r="CD172" s="96"/>
      <c r="CG172" s="96"/>
      <c r="CJ172" s="96"/>
      <c r="CL172" s="96"/>
      <c r="CM172" s="96"/>
      <c r="CN172" s="96"/>
      <c r="CY172" s="96"/>
      <c r="CZ172" s="96"/>
      <c r="DA172" s="96"/>
      <c r="DB172" s="96"/>
      <c r="DC172" s="96"/>
      <c r="DH172" s="96"/>
      <c r="DJ172" s="96"/>
      <c r="DK172" s="96"/>
      <c r="DL172" s="96"/>
      <c r="DM172" s="96"/>
      <c r="DP172" s="96"/>
      <c r="DQ172" s="96"/>
      <c r="DW172" s="96"/>
      <c r="EV172" s="96"/>
      <c r="EW172" s="96"/>
      <c r="FJ172" s="96"/>
      <c r="FK172" s="96"/>
      <c r="FL172" s="96"/>
      <c r="FT172" s="96"/>
      <c r="FU172" s="96"/>
      <c r="FV172" s="96"/>
      <c r="FW172" s="96"/>
      <c r="GE172" s="96"/>
      <c r="GF172" s="96"/>
      <c r="GG172" s="96"/>
      <c r="GH172" s="96"/>
    </row>
    <row r="173" spans="1:190" customFormat="1" ht="14.65" hidden="1" customHeight="1" x14ac:dyDescent="0.25">
      <c r="A173" s="151">
        <v>168808</v>
      </c>
      <c r="B173" s="152">
        <v>44568</v>
      </c>
      <c r="C173" s="150" t="s">
        <v>786</v>
      </c>
      <c r="D173" s="150" t="s">
        <v>18</v>
      </c>
      <c r="E173" s="152">
        <v>44568</v>
      </c>
      <c r="F173" s="150" t="s">
        <v>786</v>
      </c>
      <c r="G173" s="150" t="s">
        <v>18</v>
      </c>
      <c r="H173" s="150" t="s">
        <v>531</v>
      </c>
      <c r="I173" s="150" t="s">
        <v>3379</v>
      </c>
      <c r="J173" s="150" t="s">
        <v>3382</v>
      </c>
      <c r="K173" s="150" t="s">
        <v>531</v>
      </c>
      <c r="L173" s="150" t="s">
        <v>18</v>
      </c>
      <c r="M173" s="150" t="s">
        <v>18</v>
      </c>
      <c r="N173" s="150" t="s">
        <v>19</v>
      </c>
      <c r="O173" s="150" t="s">
        <v>335</v>
      </c>
      <c r="P173" s="150" t="s">
        <v>336</v>
      </c>
      <c r="Q173" s="150" t="s">
        <v>3377</v>
      </c>
      <c r="R173" s="150" t="s">
        <v>3377</v>
      </c>
      <c r="S173" s="151">
        <v>19380</v>
      </c>
      <c r="T173" s="151">
        <v>15180</v>
      </c>
      <c r="U173" s="151">
        <v>4200</v>
      </c>
      <c r="V173" s="150" t="s">
        <v>68</v>
      </c>
      <c r="W173" s="151">
        <v>2</v>
      </c>
      <c r="X173" s="150" t="s">
        <v>69</v>
      </c>
      <c r="Y173" s="150" t="s">
        <v>70</v>
      </c>
      <c r="Z173" s="150" t="s">
        <v>71</v>
      </c>
      <c r="AA173" s="150" t="s">
        <v>72</v>
      </c>
      <c r="AB173" s="151">
        <v>0</v>
      </c>
      <c r="AC173" s="101">
        <f t="shared" si="8"/>
        <v>1</v>
      </c>
      <c r="AD173" s="101" t="str">
        <f t="shared" si="9"/>
        <v>janvier</v>
      </c>
      <c r="AE173" s="96">
        <f t="shared" si="10"/>
        <v>4.2</v>
      </c>
      <c r="AF173" s="149">
        <f t="shared" si="11"/>
        <v>0</v>
      </c>
      <c r="AG173" t="s">
        <v>3886</v>
      </c>
      <c r="AH173" s="96"/>
      <c r="AM173" s="96"/>
      <c r="AN173" s="96"/>
      <c r="AO173" s="96"/>
      <c r="AP173" s="96"/>
      <c r="AR173" s="96"/>
      <c r="AS173" s="96"/>
      <c r="AV173" s="96"/>
      <c r="AW173" s="96"/>
      <c r="AZ173" s="96"/>
      <c r="BA173" s="96"/>
      <c r="BB173" s="96"/>
      <c r="BC173" s="96"/>
      <c r="BD173" s="96"/>
      <c r="BE173" s="96"/>
      <c r="BF173" s="96"/>
      <c r="BH173" s="96"/>
      <c r="BI173" s="96"/>
      <c r="BJ173" s="96"/>
      <c r="BK173" s="96"/>
      <c r="BL173" s="96"/>
      <c r="BM173" s="96"/>
      <c r="BN173" s="96"/>
      <c r="BQ173" s="96"/>
      <c r="BR173" s="96"/>
      <c r="BS173" s="96"/>
      <c r="BU173" s="96"/>
      <c r="BW173" s="96"/>
      <c r="BX173" s="96"/>
      <c r="BY173" s="96"/>
      <c r="BZ173" s="96"/>
      <c r="CA173" s="96"/>
      <c r="CB173" s="96"/>
      <c r="CC173" s="96"/>
      <c r="CD173" s="96"/>
      <c r="CG173" s="96"/>
      <c r="CJ173" s="96"/>
      <c r="CL173" s="96"/>
      <c r="CM173" s="96"/>
      <c r="CN173" s="96"/>
      <c r="CY173" s="96"/>
      <c r="CZ173" s="96"/>
      <c r="DA173" s="96"/>
      <c r="DB173" s="96"/>
      <c r="DC173" s="96"/>
      <c r="DH173" s="96"/>
      <c r="DJ173" s="96"/>
      <c r="DK173" s="96"/>
      <c r="DL173" s="96"/>
      <c r="DM173" s="96"/>
      <c r="DP173" s="96"/>
      <c r="DQ173" s="96"/>
      <c r="DW173" s="96"/>
      <c r="EV173" s="96"/>
      <c r="EW173" s="96"/>
      <c r="FJ173" s="96"/>
      <c r="FK173" s="96"/>
      <c r="FL173" s="96"/>
      <c r="FT173" s="96"/>
      <c r="FU173" s="96"/>
      <c r="FV173" s="96"/>
      <c r="FW173" s="96"/>
      <c r="GE173" s="96"/>
      <c r="GF173" s="96"/>
      <c r="GG173" s="96"/>
      <c r="GH173" s="96"/>
    </row>
    <row r="174" spans="1:190" customFormat="1" ht="14.65" hidden="1" customHeight="1" x14ac:dyDescent="0.25">
      <c r="A174" s="151">
        <v>168756</v>
      </c>
      <c r="B174" s="152">
        <v>44568</v>
      </c>
      <c r="C174" s="150" t="s">
        <v>613</v>
      </c>
      <c r="D174" s="150" t="s">
        <v>1290</v>
      </c>
      <c r="E174" s="152">
        <v>44568</v>
      </c>
      <c r="F174" s="150" t="s">
        <v>272</v>
      </c>
      <c r="G174" s="150" t="s">
        <v>1291</v>
      </c>
      <c r="H174" s="150" t="s">
        <v>474</v>
      </c>
      <c r="I174" s="150" t="s">
        <v>3379</v>
      </c>
      <c r="J174" s="150" t="s">
        <v>3380</v>
      </c>
      <c r="K174" s="150" t="s">
        <v>3392</v>
      </c>
      <c r="L174" s="150" t="s">
        <v>18</v>
      </c>
      <c r="M174" s="150" t="s">
        <v>18</v>
      </c>
      <c r="N174" s="150" t="s">
        <v>19</v>
      </c>
      <c r="O174" s="150" t="s">
        <v>314</v>
      </c>
      <c r="P174" s="150" t="s">
        <v>475</v>
      </c>
      <c r="Q174" s="150" t="s">
        <v>3377</v>
      </c>
      <c r="R174" s="150" t="s">
        <v>3377</v>
      </c>
      <c r="S174" s="151">
        <v>22240</v>
      </c>
      <c r="T174" s="151">
        <v>18700</v>
      </c>
      <c r="U174" s="151">
        <v>3540</v>
      </c>
      <c r="V174" s="150" t="s">
        <v>78</v>
      </c>
      <c r="W174" s="151">
        <v>2</v>
      </c>
      <c r="X174" s="150" t="s">
        <v>69</v>
      </c>
      <c r="Y174" s="150" t="s">
        <v>70</v>
      </c>
      <c r="Z174" s="150" t="s">
        <v>71</v>
      </c>
      <c r="AA174" s="150" t="s">
        <v>72</v>
      </c>
      <c r="AB174" s="151">
        <v>79268</v>
      </c>
      <c r="AC174" s="101">
        <f t="shared" si="8"/>
        <v>1</v>
      </c>
      <c r="AD174" s="101" t="str">
        <f t="shared" si="9"/>
        <v>janvier</v>
      </c>
      <c r="AE174" s="96">
        <f t="shared" si="10"/>
        <v>3.54</v>
      </c>
      <c r="AF174" s="149">
        <f t="shared" si="11"/>
        <v>1.5972222222222221E-2</v>
      </c>
      <c r="AG174" t="s">
        <v>3886</v>
      </c>
      <c r="AH174" s="96"/>
      <c r="AM174" s="96"/>
      <c r="AN174" s="96"/>
      <c r="AO174" s="96"/>
      <c r="AP174" s="96"/>
      <c r="AR174" s="96"/>
      <c r="AS174" s="96"/>
      <c r="AV174" s="96"/>
      <c r="AW174" s="96"/>
      <c r="AZ174" s="96"/>
      <c r="BA174" s="96"/>
      <c r="BB174" s="96"/>
      <c r="BC174" s="96"/>
      <c r="BD174" s="96"/>
      <c r="BE174" s="96"/>
      <c r="BF174" s="96"/>
      <c r="BH174" s="96"/>
      <c r="BI174" s="96"/>
      <c r="BJ174" s="96"/>
      <c r="BK174" s="96"/>
      <c r="BL174" s="96"/>
      <c r="BM174" s="96"/>
      <c r="BN174" s="96"/>
      <c r="BQ174" s="96"/>
      <c r="BR174" s="96"/>
      <c r="BS174" s="96"/>
      <c r="BU174" s="96"/>
      <c r="BW174" s="96"/>
      <c r="BX174" s="96"/>
      <c r="BY174" s="96"/>
      <c r="BZ174" s="96"/>
      <c r="CA174" s="96"/>
      <c r="CB174" s="96"/>
      <c r="CC174" s="96"/>
      <c r="CD174" s="96"/>
      <c r="CG174" s="96"/>
      <c r="CJ174" s="96"/>
      <c r="CL174" s="96"/>
      <c r="CM174" s="96"/>
      <c r="CN174" s="96"/>
      <c r="CY174" s="96"/>
      <c r="CZ174" s="96"/>
      <c r="DA174" s="96"/>
      <c r="DB174" s="96"/>
      <c r="DC174" s="96"/>
      <c r="DH174" s="96"/>
      <c r="DJ174" s="96"/>
      <c r="DK174" s="96"/>
      <c r="DL174" s="96"/>
      <c r="DM174" s="96"/>
      <c r="DP174" s="96"/>
      <c r="DQ174" s="96"/>
      <c r="DW174" s="96"/>
      <c r="EV174" s="96"/>
      <c r="EW174" s="96"/>
      <c r="FJ174" s="96"/>
      <c r="FK174" s="96"/>
      <c r="FL174" s="96"/>
      <c r="FT174" s="96"/>
      <c r="FU174" s="96"/>
      <c r="FV174" s="96"/>
      <c r="FW174" s="96"/>
      <c r="GE174" s="96"/>
      <c r="GF174" s="96"/>
      <c r="GG174" s="96"/>
      <c r="GH174" s="96"/>
    </row>
    <row r="175" spans="1:190" customFormat="1" ht="14.65" hidden="1" customHeight="1" x14ac:dyDescent="0.25">
      <c r="A175" s="151">
        <v>168759</v>
      </c>
      <c r="B175" s="152">
        <v>44568</v>
      </c>
      <c r="C175" s="150" t="s">
        <v>873</v>
      </c>
      <c r="D175" s="150" t="s">
        <v>1292</v>
      </c>
      <c r="E175" s="152">
        <v>44568</v>
      </c>
      <c r="F175" s="150" t="s">
        <v>1293</v>
      </c>
      <c r="G175" s="150" t="s">
        <v>1294</v>
      </c>
      <c r="H175" s="150" t="s">
        <v>690</v>
      </c>
      <c r="I175" s="150" t="s">
        <v>3379</v>
      </c>
      <c r="J175" s="150" t="s">
        <v>3382</v>
      </c>
      <c r="K175" s="150" t="s">
        <v>3383</v>
      </c>
      <c r="L175" s="150" t="s">
        <v>18</v>
      </c>
      <c r="M175" s="150" t="s">
        <v>18</v>
      </c>
      <c r="N175" s="150" t="s">
        <v>19</v>
      </c>
      <c r="O175" s="150" t="s">
        <v>335</v>
      </c>
      <c r="P175" s="150" t="s">
        <v>691</v>
      </c>
      <c r="Q175" s="150" t="s">
        <v>3377</v>
      </c>
      <c r="R175" s="150" t="s">
        <v>3377</v>
      </c>
      <c r="S175" s="151">
        <v>17720</v>
      </c>
      <c r="T175" s="151">
        <v>12900</v>
      </c>
      <c r="U175" s="151">
        <v>4820</v>
      </c>
      <c r="V175" s="150" t="s">
        <v>78</v>
      </c>
      <c r="W175" s="151">
        <v>2</v>
      </c>
      <c r="X175" s="150" t="s">
        <v>69</v>
      </c>
      <c r="Y175" s="150" t="s">
        <v>70</v>
      </c>
      <c r="Z175" s="150" t="s">
        <v>71</v>
      </c>
      <c r="AA175" s="150" t="s">
        <v>72</v>
      </c>
      <c r="AB175" s="151">
        <v>64488</v>
      </c>
      <c r="AC175" s="101">
        <f t="shared" si="8"/>
        <v>1</v>
      </c>
      <c r="AD175" s="101" t="str">
        <f t="shared" si="9"/>
        <v>janvier</v>
      </c>
      <c r="AE175" s="96">
        <f t="shared" si="10"/>
        <v>4.82</v>
      </c>
      <c r="AF175" s="149">
        <f t="shared" si="11"/>
        <v>4.8611111111110938E-3</v>
      </c>
      <c r="AG175" t="s">
        <v>3886</v>
      </c>
      <c r="AH175" s="96"/>
      <c r="AM175" s="96"/>
      <c r="AN175" s="96"/>
      <c r="AO175" s="96"/>
      <c r="AP175" s="96"/>
      <c r="AR175" s="96"/>
      <c r="AS175" s="96"/>
      <c r="AV175" s="96"/>
      <c r="AW175" s="96"/>
      <c r="AZ175" s="96"/>
      <c r="BA175" s="96"/>
      <c r="BB175" s="96"/>
      <c r="BC175" s="96"/>
      <c r="BD175" s="96"/>
      <c r="BH175" s="96"/>
      <c r="BI175" s="96"/>
      <c r="BJ175" s="96"/>
      <c r="BK175" s="96"/>
      <c r="BL175" s="96"/>
      <c r="BM175" s="96"/>
      <c r="BN175" s="96"/>
      <c r="BQ175" s="96"/>
      <c r="BR175" s="96"/>
      <c r="BS175" s="96"/>
      <c r="BU175" s="96"/>
      <c r="BW175" s="96"/>
      <c r="BX175" s="96"/>
      <c r="BY175" s="96"/>
      <c r="BZ175" s="96"/>
      <c r="CA175" s="96"/>
      <c r="CB175" s="96"/>
      <c r="CC175" s="96"/>
      <c r="CD175" s="96"/>
      <c r="CE175" s="96"/>
      <c r="CG175" s="96"/>
      <c r="CJ175" s="96"/>
      <c r="CL175" s="96"/>
      <c r="CM175" s="96"/>
      <c r="CN175" s="96"/>
      <c r="CY175" s="96"/>
      <c r="CZ175" s="96"/>
      <c r="DA175" s="96"/>
      <c r="DB175" s="96"/>
      <c r="DC175" s="96"/>
      <c r="DH175" s="96"/>
      <c r="DJ175" s="96"/>
      <c r="DK175" s="96"/>
      <c r="DL175" s="96"/>
      <c r="DM175" s="96"/>
      <c r="DP175" s="96"/>
      <c r="DQ175" s="96"/>
      <c r="DW175" s="96"/>
      <c r="EV175" s="96"/>
      <c r="EW175" s="96"/>
      <c r="FJ175" s="96"/>
      <c r="FK175" s="96"/>
      <c r="FL175" s="96"/>
      <c r="FT175" s="96"/>
      <c r="FU175" s="96"/>
      <c r="FV175" s="96"/>
      <c r="FW175" s="96"/>
      <c r="GE175" s="96"/>
      <c r="GF175" s="96"/>
      <c r="GG175" s="96"/>
      <c r="GH175" s="96"/>
    </row>
    <row r="176" spans="1:190" customFormat="1" ht="14.65" hidden="1" customHeight="1" x14ac:dyDescent="0.25">
      <c r="A176" s="151">
        <v>168760</v>
      </c>
      <c r="B176" s="152">
        <v>44568</v>
      </c>
      <c r="C176" s="150" t="s">
        <v>799</v>
      </c>
      <c r="D176" s="150" t="s">
        <v>1295</v>
      </c>
      <c r="E176" s="152">
        <v>44568</v>
      </c>
      <c r="F176" s="150" t="s">
        <v>239</v>
      </c>
      <c r="G176" s="150" t="s">
        <v>1296</v>
      </c>
      <c r="H176" s="150" t="s">
        <v>480</v>
      </c>
      <c r="I176" s="150" t="s">
        <v>3379</v>
      </c>
      <c r="J176" s="150" t="s">
        <v>3380</v>
      </c>
      <c r="K176" s="150" t="s">
        <v>923</v>
      </c>
      <c r="L176" s="150" t="s">
        <v>18</v>
      </c>
      <c r="M176" s="150" t="s">
        <v>18</v>
      </c>
      <c r="N176" s="150" t="s">
        <v>19</v>
      </c>
      <c r="O176" s="150" t="s">
        <v>314</v>
      </c>
      <c r="P176" s="150" t="s">
        <v>481</v>
      </c>
      <c r="Q176" s="150" t="s">
        <v>3377</v>
      </c>
      <c r="R176" s="150" t="s">
        <v>3377</v>
      </c>
      <c r="S176" s="151">
        <v>21160</v>
      </c>
      <c r="T176" s="151">
        <v>18820</v>
      </c>
      <c r="U176" s="151">
        <v>2340</v>
      </c>
      <c r="V176" s="150" t="s">
        <v>78</v>
      </c>
      <c r="W176" s="151">
        <v>2</v>
      </c>
      <c r="X176" s="150" t="s">
        <v>69</v>
      </c>
      <c r="Y176" s="150" t="s">
        <v>70</v>
      </c>
      <c r="Z176" s="150" t="s">
        <v>71</v>
      </c>
      <c r="AA176" s="150" t="s">
        <v>72</v>
      </c>
      <c r="AB176" s="151">
        <v>83638</v>
      </c>
      <c r="AC176" s="101">
        <f t="shared" si="8"/>
        <v>1</v>
      </c>
      <c r="AD176" s="101" t="str">
        <f t="shared" si="9"/>
        <v>janvier</v>
      </c>
      <c r="AE176" s="96">
        <f t="shared" si="10"/>
        <v>2.34</v>
      </c>
      <c r="AF176" s="149">
        <f t="shared" si="11"/>
        <v>9.0277777777778567E-3</v>
      </c>
      <c r="AG176" t="s">
        <v>3886</v>
      </c>
      <c r="AH176" s="96"/>
      <c r="AM176" s="96"/>
      <c r="AN176" s="96"/>
      <c r="AO176" s="96"/>
      <c r="AP176" s="96"/>
      <c r="AR176" s="96"/>
      <c r="AS176" s="96"/>
      <c r="AV176" s="96"/>
      <c r="AW176" s="96"/>
      <c r="AZ176" s="96"/>
      <c r="BA176" s="96"/>
      <c r="BB176" s="96"/>
      <c r="BC176" s="96"/>
      <c r="BD176" s="96"/>
      <c r="BH176" s="96"/>
      <c r="BI176" s="96"/>
      <c r="BJ176" s="96"/>
      <c r="BK176" s="96"/>
      <c r="BL176" s="96"/>
      <c r="BM176" s="96"/>
      <c r="BN176" s="96"/>
      <c r="BQ176" s="96"/>
      <c r="BR176" s="96"/>
      <c r="BS176" s="96"/>
      <c r="BU176" s="96"/>
      <c r="BW176" s="96"/>
      <c r="BX176" s="96"/>
      <c r="BY176" s="96"/>
      <c r="BZ176" s="96"/>
      <c r="CA176" s="96"/>
      <c r="CB176" s="96"/>
      <c r="CC176" s="96"/>
      <c r="CD176" s="96"/>
      <c r="CG176" s="96"/>
      <c r="CJ176" s="96"/>
      <c r="CL176" s="96"/>
      <c r="CM176" s="96"/>
      <c r="CN176" s="96"/>
      <c r="CY176" s="96"/>
      <c r="CZ176" s="96"/>
      <c r="DA176" s="96"/>
      <c r="DB176" s="96"/>
      <c r="DC176" s="96"/>
      <c r="DH176" s="96"/>
      <c r="DJ176" s="96"/>
      <c r="DK176" s="96"/>
      <c r="DL176" s="96"/>
      <c r="DM176" s="96"/>
      <c r="DP176" s="96"/>
      <c r="DQ176" s="96"/>
      <c r="DW176" s="96"/>
      <c r="EV176" s="96"/>
      <c r="EW176" s="96"/>
      <c r="FJ176" s="96"/>
      <c r="FK176" s="96"/>
      <c r="FL176" s="96"/>
      <c r="FT176" s="96"/>
      <c r="FU176" s="96"/>
      <c r="FV176" s="96"/>
      <c r="FW176" s="96"/>
      <c r="GE176" s="96"/>
      <c r="GF176" s="96"/>
      <c r="GG176" s="96"/>
      <c r="GH176" s="96"/>
    </row>
    <row r="177" spans="1:190" customFormat="1" ht="14.65" hidden="1" customHeight="1" x14ac:dyDescent="0.25">
      <c r="A177" s="151">
        <v>168761</v>
      </c>
      <c r="B177" s="152">
        <v>44568</v>
      </c>
      <c r="C177" s="150" t="s">
        <v>355</v>
      </c>
      <c r="D177" s="150" t="s">
        <v>1297</v>
      </c>
      <c r="E177" s="152">
        <v>44568</v>
      </c>
      <c r="F177" s="150" t="s">
        <v>780</v>
      </c>
      <c r="G177" s="150" t="s">
        <v>1298</v>
      </c>
      <c r="H177" s="150" t="s">
        <v>537</v>
      </c>
      <c r="I177" s="150" t="s">
        <v>3379</v>
      </c>
      <c r="J177" s="150" t="s">
        <v>3421</v>
      </c>
      <c r="K177" s="150" t="s">
        <v>537</v>
      </c>
      <c r="L177" s="150" t="s">
        <v>18</v>
      </c>
      <c r="M177" s="150" t="s">
        <v>18</v>
      </c>
      <c r="N177" s="150" t="s">
        <v>19</v>
      </c>
      <c r="O177" s="150" t="s">
        <v>161</v>
      </c>
      <c r="P177" s="150" t="s">
        <v>538</v>
      </c>
      <c r="Q177" s="150" t="s">
        <v>3377</v>
      </c>
      <c r="R177" s="150" t="s">
        <v>3377</v>
      </c>
      <c r="S177" s="151">
        <v>11080</v>
      </c>
      <c r="T177" s="151">
        <v>10900</v>
      </c>
      <c r="U177" s="151">
        <v>180</v>
      </c>
      <c r="V177" s="150" t="s">
        <v>78</v>
      </c>
      <c r="W177" s="151">
        <v>2</v>
      </c>
      <c r="X177" s="150" t="s">
        <v>69</v>
      </c>
      <c r="Y177" s="150" t="s">
        <v>70</v>
      </c>
      <c r="Z177" s="150" t="s">
        <v>71</v>
      </c>
      <c r="AA177" s="150" t="s">
        <v>72</v>
      </c>
      <c r="AB177" s="151">
        <v>60061</v>
      </c>
      <c r="AC177" s="101">
        <f t="shared" si="8"/>
        <v>1</v>
      </c>
      <c r="AD177" s="101" t="str">
        <f t="shared" si="9"/>
        <v>janvier</v>
      </c>
      <c r="AE177" s="96">
        <f t="shared" si="10"/>
        <v>0.18</v>
      </c>
      <c r="AF177" s="149">
        <f t="shared" si="11"/>
        <v>5.5555555555555358E-3</v>
      </c>
      <c r="AG177" t="s">
        <v>3886</v>
      </c>
      <c r="AH177" s="96"/>
      <c r="AM177" s="96"/>
      <c r="AN177" s="96"/>
      <c r="AO177" s="96"/>
      <c r="AP177" s="96"/>
      <c r="AR177" s="96"/>
      <c r="AS177" s="96"/>
      <c r="AV177" s="96"/>
      <c r="AW177" s="96"/>
      <c r="AZ177" s="96"/>
      <c r="BA177" s="96"/>
      <c r="BB177" s="96"/>
      <c r="BC177" s="96"/>
      <c r="BD177" s="96"/>
      <c r="BH177" s="96"/>
      <c r="BI177" s="96"/>
      <c r="BJ177" s="96"/>
      <c r="BK177" s="96"/>
      <c r="BL177" s="96"/>
      <c r="BM177" s="96"/>
      <c r="BN177" s="96"/>
      <c r="BQ177" s="96"/>
      <c r="BR177" s="96"/>
      <c r="BS177" s="96"/>
      <c r="BU177" s="96"/>
      <c r="BW177" s="96"/>
      <c r="BX177" s="96"/>
      <c r="BY177" s="96"/>
      <c r="BZ177" s="96"/>
      <c r="CA177" s="96"/>
      <c r="CB177" s="96"/>
      <c r="CC177" s="96"/>
      <c r="CD177" s="96"/>
      <c r="CE177" s="96"/>
      <c r="CG177" s="96"/>
      <c r="CJ177" s="96"/>
      <c r="CL177" s="96"/>
      <c r="CM177" s="96"/>
      <c r="CN177" s="96"/>
      <c r="CY177" s="96"/>
      <c r="CZ177" s="96"/>
      <c r="DA177" s="96"/>
      <c r="DB177" s="96"/>
      <c r="DC177" s="96"/>
      <c r="DH177" s="96"/>
      <c r="DJ177" s="96"/>
      <c r="DK177" s="96"/>
      <c r="DL177" s="96"/>
      <c r="DM177" s="96"/>
      <c r="DP177" s="96"/>
      <c r="DQ177" s="96"/>
      <c r="DW177" s="96"/>
      <c r="EK177" s="96"/>
      <c r="EL177" s="96"/>
      <c r="ET177" s="96"/>
      <c r="EV177" s="96"/>
      <c r="EW177" s="96"/>
      <c r="FJ177" s="96"/>
      <c r="FK177" s="96"/>
      <c r="FL177" s="96"/>
      <c r="FT177" s="96"/>
      <c r="FU177" s="96"/>
      <c r="FV177" s="96"/>
      <c r="FW177" s="96"/>
      <c r="GE177" s="96"/>
      <c r="GF177" s="96"/>
      <c r="GG177" s="96"/>
      <c r="GH177" s="96"/>
    </row>
    <row r="178" spans="1:190" customFormat="1" ht="14.65" hidden="1" customHeight="1" x14ac:dyDescent="0.25">
      <c r="A178" s="151">
        <v>168763</v>
      </c>
      <c r="B178" s="152">
        <v>44568</v>
      </c>
      <c r="C178" s="150" t="s">
        <v>587</v>
      </c>
      <c r="D178" s="150" t="s">
        <v>1299</v>
      </c>
      <c r="E178" s="152">
        <v>44568</v>
      </c>
      <c r="F178" s="150" t="s">
        <v>353</v>
      </c>
      <c r="G178" s="150" t="s">
        <v>1300</v>
      </c>
      <c r="H178" s="150" t="s">
        <v>881</v>
      </c>
      <c r="I178" s="150" t="s">
        <v>3376</v>
      </c>
      <c r="J178" s="150" t="s">
        <v>3376</v>
      </c>
      <c r="K178" s="150" t="s">
        <v>665</v>
      </c>
      <c r="L178" s="150" t="s">
        <v>18</v>
      </c>
      <c r="M178" s="150" t="s">
        <v>3409</v>
      </c>
      <c r="N178" s="150" t="s">
        <v>656</v>
      </c>
      <c r="O178" s="150" t="s">
        <v>657</v>
      </c>
      <c r="P178" s="150" t="s">
        <v>666</v>
      </c>
      <c r="Q178" s="150" t="s">
        <v>3377</v>
      </c>
      <c r="R178" s="150" t="s">
        <v>3410</v>
      </c>
      <c r="S178" s="151">
        <v>32320</v>
      </c>
      <c r="T178" s="151">
        <v>18320</v>
      </c>
      <c r="U178" s="151">
        <v>14000</v>
      </c>
      <c r="V178" s="150" t="s">
        <v>78</v>
      </c>
      <c r="W178" s="151">
        <v>2</v>
      </c>
      <c r="X178" s="150" t="s">
        <v>69</v>
      </c>
      <c r="Y178" s="150" t="s">
        <v>70</v>
      </c>
      <c r="Z178" s="150" t="s">
        <v>71</v>
      </c>
      <c r="AA178" s="150" t="s">
        <v>72</v>
      </c>
      <c r="AB178" s="151">
        <v>0</v>
      </c>
      <c r="AC178" s="101">
        <f t="shared" si="8"/>
        <v>1</v>
      </c>
      <c r="AD178" s="101" t="str">
        <f t="shared" si="9"/>
        <v>janvier</v>
      </c>
      <c r="AE178" s="96">
        <f t="shared" si="10"/>
        <v>14</v>
      </c>
      <c r="AF178" s="149">
        <f t="shared" si="11"/>
        <v>2.2222222222222254E-2</v>
      </c>
      <c r="AG178" t="s">
        <v>3562</v>
      </c>
      <c r="AH178" s="96"/>
      <c r="AM178" s="96"/>
      <c r="AN178" s="96"/>
      <c r="AO178" s="96"/>
      <c r="AP178" s="96"/>
      <c r="AR178" s="96"/>
      <c r="AS178" s="96"/>
      <c r="AV178" s="96"/>
      <c r="AW178" s="96"/>
      <c r="AZ178" s="96"/>
      <c r="BA178" s="96"/>
      <c r="BB178" s="96"/>
      <c r="BC178" s="96"/>
      <c r="BD178" s="96"/>
      <c r="BE178" s="96"/>
      <c r="BH178" s="96"/>
      <c r="BI178" s="96"/>
      <c r="BJ178" s="96"/>
      <c r="BK178" s="96"/>
      <c r="BL178" s="96"/>
      <c r="BM178" s="96"/>
      <c r="BN178" s="96"/>
      <c r="BQ178" s="96"/>
      <c r="BR178" s="96"/>
      <c r="BS178" s="96"/>
      <c r="BU178" s="96"/>
      <c r="BW178" s="96"/>
      <c r="BX178" s="96"/>
      <c r="BY178" s="96"/>
      <c r="BZ178" s="96"/>
      <c r="CA178" s="96"/>
      <c r="CB178" s="96"/>
      <c r="CC178" s="96"/>
      <c r="CG178" s="96"/>
      <c r="CJ178" s="96"/>
      <c r="CL178" s="96"/>
      <c r="CM178" s="96"/>
      <c r="CN178" s="96"/>
      <c r="DH178" s="96"/>
      <c r="DJ178" s="96"/>
      <c r="DK178" s="96"/>
      <c r="DM178" s="96"/>
      <c r="DP178" s="96"/>
      <c r="DQ178" s="96"/>
      <c r="DW178" s="96"/>
      <c r="EK178" s="96"/>
      <c r="EL178" s="96"/>
      <c r="ET178" s="96"/>
      <c r="EV178" s="96"/>
      <c r="EW178" s="96"/>
      <c r="FJ178" s="96"/>
      <c r="FK178" s="96"/>
      <c r="FL178" s="96"/>
      <c r="FT178" s="96"/>
      <c r="FU178" s="96"/>
      <c r="FV178" s="96"/>
      <c r="FW178" s="96"/>
      <c r="GE178" s="96"/>
      <c r="GF178" s="96"/>
      <c r="GG178" s="96"/>
      <c r="GH178" s="96"/>
    </row>
    <row r="179" spans="1:190" customFormat="1" ht="14.65" hidden="1" customHeight="1" x14ac:dyDescent="0.25">
      <c r="A179" s="151">
        <v>168764</v>
      </c>
      <c r="B179" s="152">
        <v>44568</v>
      </c>
      <c r="C179" s="150" t="s">
        <v>745</v>
      </c>
      <c r="D179" s="150" t="s">
        <v>1301</v>
      </c>
      <c r="E179" s="152">
        <v>44568</v>
      </c>
      <c r="F179" s="150" t="s">
        <v>844</v>
      </c>
      <c r="G179" s="150" t="s">
        <v>1302</v>
      </c>
      <c r="H179" s="150" t="s">
        <v>788</v>
      </c>
      <c r="I179" s="150" t="s">
        <v>3379</v>
      </c>
      <c r="J179" s="150" t="s">
        <v>3406</v>
      </c>
      <c r="K179" s="150" t="s">
        <v>788</v>
      </c>
      <c r="L179" s="150" t="s">
        <v>3407</v>
      </c>
      <c r="M179" s="150" t="s">
        <v>18</v>
      </c>
      <c r="N179" s="150" t="s">
        <v>19</v>
      </c>
      <c r="O179" s="150" t="s">
        <v>763</v>
      </c>
      <c r="P179" s="150" t="s">
        <v>789</v>
      </c>
      <c r="Q179" s="150" t="s">
        <v>3408</v>
      </c>
      <c r="R179" s="150" t="s">
        <v>3377</v>
      </c>
      <c r="S179" s="151">
        <v>16820</v>
      </c>
      <c r="T179" s="151">
        <v>35040</v>
      </c>
      <c r="U179" s="151">
        <v>18220</v>
      </c>
      <c r="V179" s="150" t="s">
        <v>78</v>
      </c>
      <c r="W179" s="151">
        <v>2</v>
      </c>
      <c r="X179" s="150" t="s">
        <v>69</v>
      </c>
      <c r="Y179" s="150" t="s">
        <v>70</v>
      </c>
      <c r="Z179" s="150" t="s">
        <v>71</v>
      </c>
      <c r="AA179" s="150" t="s">
        <v>72</v>
      </c>
      <c r="AB179" s="151">
        <v>0</v>
      </c>
      <c r="AC179" s="101">
        <f t="shared" si="8"/>
        <v>1</v>
      </c>
      <c r="AD179" s="101" t="str">
        <f t="shared" si="9"/>
        <v>janvier</v>
      </c>
      <c r="AE179" s="96">
        <f t="shared" si="10"/>
        <v>18.22</v>
      </c>
      <c r="AF179" s="149">
        <f t="shared" si="11"/>
        <v>9.5138888888888884E-2</v>
      </c>
      <c r="AG179" t="s">
        <v>3888</v>
      </c>
      <c r="AH179" s="96"/>
      <c r="AM179" s="96"/>
      <c r="AN179" s="96"/>
      <c r="AO179" s="96"/>
      <c r="AP179" s="96"/>
      <c r="AR179" s="96"/>
      <c r="AS179" s="96"/>
      <c r="AV179" s="96"/>
      <c r="AW179" s="96"/>
      <c r="AZ179" s="96"/>
      <c r="BA179" s="96"/>
      <c r="BB179" s="96"/>
      <c r="BC179" s="96"/>
      <c r="BD179" s="96"/>
      <c r="BE179" s="96"/>
      <c r="BF179" s="96"/>
      <c r="BH179" s="96"/>
      <c r="BI179" s="96"/>
      <c r="BJ179" s="96"/>
      <c r="BK179" s="96"/>
      <c r="BL179" s="96"/>
      <c r="BM179" s="96"/>
      <c r="BN179" s="96"/>
      <c r="BQ179" s="96"/>
      <c r="BR179" s="96"/>
      <c r="BS179" s="96"/>
      <c r="BU179" s="96"/>
      <c r="BW179" s="96"/>
      <c r="BX179" s="96"/>
      <c r="BY179" s="96"/>
      <c r="BZ179" s="96"/>
      <c r="CA179" s="96"/>
      <c r="CB179" s="96"/>
      <c r="CC179" s="96"/>
      <c r="CD179" s="96"/>
      <c r="CG179" s="96"/>
      <c r="CJ179" s="96"/>
      <c r="CL179" s="96"/>
      <c r="CM179" s="96"/>
      <c r="CN179" s="96"/>
      <c r="CY179" s="96"/>
      <c r="CZ179" s="96"/>
      <c r="DA179" s="96"/>
      <c r="DB179" s="96"/>
      <c r="DC179" s="96"/>
      <c r="DH179" s="96"/>
      <c r="DJ179" s="96"/>
      <c r="DK179" s="96"/>
      <c r="DL179" s="96"/>
      <c r="DM179" s="96"/>
      <c r="DP179" s="96"/>
      <c r="DQ179" s="96"/>
      <c r="DW179" s="96"/>
      <c r="EV179" s="96"/>
      <c r="EW179" s="96"/>
      <c r="FJ179" s="96"/>
      <c r="FK179" s="96"/>
      <c r="FL179" s="96"/>
      <c r="FT179" s="96"/>
      <c r="FU179" s="96"/>
      <c r="FV179" s="96"/>
      <c r="FW179" s="96"/>
      <c r="GE179" s="96"/>
      <c r="GF179" s="96"/>
      <c r="GG179" s="96"/>
      <c r="GH179" s="96"/>
    </row>
    <row r="180" spans="1:190" customFormat="1" ht="14.65" hidden="1" customHeight="1" x14ac:dyDescent="0.25">
      <c r="A180" s="151">
        <v>168768</v>
      </c>
      <c r="B180" s="152">
        <v>44568</v>
      </c>
      <c r="C180" s="150" t="s">
        <v>676</v>
      </c>
      <c r="D180" s="150" t="s">
        <v>1303</v>
      </c>
      <c r="E180" s="152">
        <v>44568</v>
      </c>
      <c r="F180" s="150" t="s">
        <v>547</v>
      </c>
      <c r="G180" s="150" t="s">
        <v>1304</v>
      </c>
      <c r="H180" s="150" t="s">
        <v>474</v>
      </c>
      <c r="I180" s="150" t="s">
        <v>3379</v>
      </c>
      <c r="J180" s="150" t="s">
        <v>3380</v>
      </c>
      <c r="K180" s="150" t="s">
        <v>3392</v>
      </c>
      <c r="L180" s="150" t="s">
        <v>18</v>
      </c>
      <c r="M180" s="150" t="s">
        <v>18</v>
      </c>
      <c r="N180" s="150" t="s">
        <v>19</v>
      </c>
      <c r="O180" s="150" t="s">
        <v>314</v>
      </c>
      <c r="P180" s="150" t="s">
        <v>475</v>
      </c>
      <c r="Q180" s="150" t="s">
        <v>3377</v>
      </c>
      <c r="R180" s="150" t="s">
        <v>3377</v>
      </c>
      <c r="S180" s="151">
        <v>19980</v>
      </c>
      <c r="T180" s="151">
        <v>18660</v>
      </c>
      <c r="U180" s="151">
        <v>1320</v>
      </c>
      <c r="V180" s="150" t="s">
        <v>78</v>
      </c>
      <c r="W180" s="151">
        <v>2</v>
      </c>
      <c r="X180" s="150" t="s">
        <v>69</v>
      </c>
      <c r="Y180" s="150" t="s">
        <v>70</v>
      </c>
      <c r="Z180" s="150" t="s">
        <v>71</v>
      </c>
      <c r="AA180" s="150" t="s">
        <v>72</v>
      </c>
      <c r="AB180" s="151">
        <v>79268</v>
      </c>
      <c r="AC180" s="101">
        <f t="shared" si="8"/>
        <v>1</v>
      </c>
      <c r="AD180" s="101" t="str">
        <f t="shared" si="9"/>
        <v>janvier</v>
      </c>
      <c r="AE180" s="96">
        <f t="shared" si="10"/>
        <v>1.32</v>
      </c>
      <c r="AF180" s="149">
        <f t="shared" si="11"/>
        <v>1.2499999999999956E-2</v>
      </c>
      <c r="AG180" t="s">
        <v>3886</v>
      </c>
      <c r="AH180" s="96"/>
      <c r="AM180" s="96"/>
      <c r="AN180" s="96"/>
      <c r="AO180" s="96"/>
      <c r="AP180" s="96"/>
      <c r="AR180" s="96"/>
      <c r="AS180" s="96"/>
      <c r="AV180" s="96"/>
      <c r="AW180" s="96"/>
      <c r="AZ180" s="96"/>
      <c r="BA180" s="96"/>
      <c r="BB180" s="96"/>
      <c r="BC180" s="96"/>
      <c r="BD180" s="96"/>
      <c r="BH180" s="96"/>
      <c r="BI180" s="96"/>
      <c r="BJ180" s="96"/>
      <c r="BK180" s="96"/>
      <c r="BL180" s="96"/>
      <c r="BM180" s="96"/>
      <c r="BN180" s="96"/>
      <c r="BQ180" s="96"/>
      <c r="BR180" s="96"/>
      <c r="BS180" s="96"/>
      <c r="BU180" s="96"/>
      <c r="BW180" s="96"/>
      <c r="BX180" s="96"/>
      <c r="BY180" s="96"/>
      <c r="BZ180" s="96"/>
      <c r="CA180" s="96"/>
      <c r="CB180" s="96"/>
      <c r="CC180" s="96"/>
      <c r="CD180" s="96"/>
      <c r="CE180" s="96"/>
      <c r="CG180" s="96"/>
      <c r="CJ180" s="96"/>
      <c r="CL180" s="96"/>
      <c r="CM180" s="96"/>
      <c r="CN180" s="96"/>
      <c r="DH180" s="96"/>
      <c r="DJ180" s="96"/>
      <c r="DK180" s="96"/>
      <c r="DM180" s="96"/>
      <c r="DP180" s="96"/>
      <c r="DQ180" s="96"/>
      <c r="DW180" s="96"/>
      <c r="EV180" s="96"/>
      <c r="EW180" s="96"/>
      <c r="FJ180" s="96"/>
      <c r="FK180" s="96"/>
      <c r="FL180" s="96"/>
      <c r="FT180" s="96"/>
      <c r="FU180" s="96"/>
      <c r="FV180" s="96"/>
      <c r="FW180" s="96"/>
      <c r="GE180" s="96"/>
      <c r="GF180" s="96"/>
      <c r="GG180" s="96"/>
      <c r="GH180" s="96"/>
    </row>
    <row r="181" spans="1:190" customFormat="1" ht="14.65" hidden="1" customHeight="1" x14ac:dyDescent="0.25">
      <c r="A181" s="151">
        <v>168770</v>
      </c>
      <c r="B181" s="152">
        <v>44568</v>
      </c>
      <c r="C181" s="150" t="s">
        <v>291</v>
      </c>
      <c r="D181" s="150" t="s">
        <v>1305</v>
      </c>
      <c r="E181" s="152">
        <v>44568</v>
      </c>
      <c r="F181" s="150" t="s">
        <v>492</v>
      </c>
      <c r="G181" s="150" t="s">
        <v>1306</v>
      </c>
      <c r="H181" s="150" t="s">
        <v>741</v>
      </c>
      <c r="I181" s="150" t="s">
        <v>3389</v>
      </c>
      <c r="J181" s="150" t="s">
        <v>3389</v>
      </c>
      <c r="K181" s="150" t="s">
        <v>741</v>
      </c>
      <c r="L181" s="150" t="s">
        <v>18</v>
      </c>
      <c r="M181" s="150" t="s">
        <v>3427</v>
      </c>
      <c r="N181" s="150" t="s">
        <v>919</v>
      </c>
      <c r="O181" s="150" t="s">
        <v>920</v>
      </c>
      <c r="P181" s="150" t="s">
        <v>742</v>
      </c>
      <c r="Q181" s="150" t="s">
        <v>3377</v>
      </c>
      <c r="R181" s="150" t="s">
        <v>3428</v>
      </c>
      <c r="S181" s="151">
        <v>26860</v>
      </c>
      <c r="T181" s="151">
        <v>22500</v>
      </c>
      <c r="U181" s="151">
        <v>4360</v>
      </c>
      <c r="V181" s="150" t="s">
        <v>78</v>
      </c>
      <c r="W181" s="151">
        <v>2</v>
      </c>
      <c r="X181" s="150" t="s">
        <v>69</v>
      </c>
      <c r="Y181" s="150" t="s">
        <v>70</v>
      </c>
      <c r="Z181" s="150" t="s">
        <v>71</v>
      </c>
      <c r="AA181" s="150" t="s">
        <v>72</v>
      </c>
      <c r="AB181" s="151">
        <v>0</v>
      </c>
      <c r="AC181" s="101">
        <f t="shared" si="8"/>
        <v>1</v>
      </c>
      <c r="AD181" s="101" t="str">
        <f t="shared" si="9"/>
        <v>janvier</v>
      </c>
      <c r="AE181" s="96">
        <f t="shared" si="10"/>
        <v>4.3600000000000003</v>
      </c>
      <c r="AF181" s="149">
        <f t="shared" si="11"/>
        <v>3.472222222222221E-2</v>
      </c>
      <c r="AG181" t="s">
        <v>3562</v>
      </c>
      <c r="AH181" s="96"/>
      <c r="AM181" s="96"/>
      <c r="AN181" s="96"/>
      <c r="AO181" s="96"/>
      <c r="AP181" s="96"/>
      <c r="AR181" s="96"/>
      <c r="AS181" s="96"/>
      <c r="AV181" s="96"/>
      <c r="AW181" s="96"/>
      <c r="AZ181" s="96"/>
      <c r="BA181" s="96"/>
      <c r="BB181" s="96"/>
      <c r="BC181" s="96"/>
      <c r="BD181" s="96"/>
      <c r="BE181" s="96"/>
      <c r="BF181" s="96"/>
      <c r="BH181" s="96"/>
      <c r="BI181" s="96"/>
      <c r="BJ181" s="96"/>
      <c r="BK181" s="96"/>
      <c r="BL181" s="96"/>
      <c r="BM181" s="96"/>
      <c r="BN181" s="96"/>
      <c r="BQ181" s="96"/>
      <c r="BR181" s="96"/>
      <c r="BS181" s="96"/>
      <c r="BU181" s="96"/>
      <c r="BW181" s="96"/>
      <c r="BX181" s="96"/>
      <c r="BY181" s="96"/>
      <c r="BZ181" s="96"/>
      <c r="CA181" s="96"/>
      <c r="CB181" s="96"/>
      <c r="CC181" s="96"/>
      <c r="CD181" s="96"/>
      <c r="CG181" s="96"/>
      <c r="CJ181" s="96"/>
      <c r="CL181" s="96"/>
      <c r="CM181" s="96"/>
      <c r="CN181" s="96"/>
      <c r="CY181" s="96"/>
      <c r="CZ181" s="96"/>
      <c r="DA181" s="96"/>
      <c r="DB181" s="96"/>
      <c r="DC181" s="96"/>
      <c r="DH181" s="96"/>
      <c r="DJ181" s="96"/>
      <c r="DK181" s="96"/>
      <c r="DL181" s="96"/>
      <c r="DM181" s="96"/>
      <c r="DP181" s="96"/>
      <c r="DQ181" s="96"/>
      <c r="DW181" s="96"/>
      <c r="EV181" s="96"/>
      <c r="EW181" s="96"/>
      <c r="FJ181" s="96"/>
      <c r="FK181" s="96"/>
      <c r="FL181" s="96"/>
      <c r="FT181" s="96"/>
      <c r="FU181" s="96"/>
      <c r="FV181" s="96"/>
      <c r="FW181" s="96"/>
      <c r="GE181" s="96"/>
      <c r="GF181" s="96"/>
      <c r="GG181" s="96"/>
      <c r="GH181" s="96"/>
    </row>
    <row r="182" spans="1:190" customFormat="1" ht="14.65" hidden="1" customHeight="1" x14ac:dyDescent="0.25">
      <c r="A182" s="151">
        <v>168771</v>
      </c>
      <c r="B182" s="152">
        <v>44568</v>
      </c>
      <c r="C182" s="150" t="s">
        <v>642</v>
      </c>
      <c r="D182" s="150" t="s">
        <v>1307</v>
      </c>
      <c r="E182" s="152">
        <v>44568</v>
      </c>
      <c r="F182" s="150" t="s">
        <v>598</v>
      </c>
      <c r="G182" s="150" t="s">
        <v>1308</v>
      </c>
      <c r="H182" s="150" t="s">
        <v>1309</v>
      </c>
      <c r="I182" s="150" t="s">
        <v>3379</v>
      </c>
      <c r="J182" s="150" t="s">
        <v>3393</v>
      </c>
      <c r="K182" s="150" t="s">
        <v>3429</v>
      </c>
      <c r="L182" s="150" t="s">
        <v>3394</v>
      </c>
      <c r="M182" s="150" t="s">
        <v>18</v>
      </c>
      <c r="N182" s="150" t="s">
        <v>19</v>
      </c>
      <c r="O182" s="150" t="s">
        <v>237</v>
      </c>
      <c r="P182" s="150" t="s">
        <v>1310</v>
      </c>
      <c r="Q182" s="150" t="s">
        <v>3395</v>
      </c>
      <c r="R182" s="150" t="s">
        <v>3377</v>
      </c>
      <c r="S182" s="151">
        <v>16520</v>
      </c>
      <c r="T182" s="151">
        <v>29680</v>
      </c>
      <c r="U182" s="151">
        <v>13160</v>
      </c>
      <c r="V182" s="150" t="s">
        <v>78</v>
      </c>
      <c r="W182" s="151">
        <v>2</v>
      </c>
      <c r="X182" s="150" t="s">
        <v>69</v>
      </c>
      <c r="Y182" s="150" t="s">
        <v>70</v>
      </c>
      <c r="Z182" s="150" t="s">
        <v>71</v>
      </c>
      <c r="AA182" s="150" t="s">
        <v>72</v>
      </c>
      <c r="AB182" s="151">
        <v>0</v>
      </c>
      <c r="AC182" s="101">
        <f t="shared" si="8"/>
        <v>1</v>
      </c>
      <c r="AD182" s="101" t="str">
        <f t="shared" si="9"/>
        <v>janvier</v>
      </c>
      <c r="AE182" s="96">
        <f t="shared" si="10"/>
        <v>13.16</v>
      </c>
      <c r="AF182" s="149">
        <f t="shared" si="11"/>
        <v>0.14791666666666659</v>
      </c>
      <c r="AG182" t="s">
        <v>3888</v>
      </c>
      <c r="AH182" s="96"/>
      <c r="AM182" s="96"/>
      <c r="AN182" s="96"/>
      <c r="AO182" s="96"/>
      <c r="AP182" s="96"/>
      <c r="AR182" s="96"/>
      <c r="AS182" s="96"/>
      <c r="AV182" s="96"/>
      <c r="AW182" s="96"/>
      <c r="AZ182" s="96"/>
      <c r="BA182" s="96"/>
      <c r="BB182" s="96"/>
      <c r="BC182" s="96"/>
      <c r="BD182" s="96"/>
      <c r="BE182" s="96"/>
      <c r="BF182" s="96"/>
      <c r="BH182" s="96"/>
      <c r="BI182" s="96"/>
      <c r="BJ182" s="96"/>
      <c r="BK182" s="96"/>
      <c r="BL182" s="96"/>
      <c r="BM182" s="96"/>
      <c r="BN182" s="96"/>
      <c r="BQ182" s="96"/>
      <c r="BR182" s="96"/>
      <c r="BS182" s="96"/>
      <c r="BU182" s="96"/>
      <c r="BW182" s="96"/>
      <c r="BX182" s="96"/>
      <c r="BY182" s="96"/>
      <c r="BZ182" s="96"/>
      <c r="CA182" s="96"/>
      <c r="CB182" s="96"/>
      <c r="CC182" s="96"/>
      <c r="CD182" s="96"/>
      <c r="CG182" s="96"/>
      <c r="CJ182" s="96"/>
      <c r="CL182" s="96"/>
      <c r="CM182" s="96"/>
      <c r="CN182" s="96"/>
      <c r="CY182" s="96"/>
      <c r="CZ182" s="96"/>
      <c r="DA182" s="96"/>
      <c r="DB182" s="96"/>
      <c r="DC182" s="96"/>
      <c r="DH182" s="96"/>
      <c r="DJ182" s="96"/>
      <c r="DK182" s="96"/>
      <c r="DL182" s="96"/>
      <c r="DM182" s="96"/>
      <c r="DP182" s="96"/>
      <c r="DQ182" s="96"/>
      <c r="DW182" s="96"/>
      <c r="EV182" s="96"/>
      <c r="EW182" s="96"/>
      <c r="FJ182" s="96"/>
      <c r="FK182" s="96"/>
      <c r="FL182" s="96"/>
      <c r="FT182" s="96"/>
      <c r="FU182" s="96"/>
      <c r="FV182" s="96"/>
      <c r="FW182" s="96"/>
      <c r="GE182" s="96"/>
      <c r="GF182" s="96"/>
      <c r="GG182" s="96"/>
      <c r="GH182" s="96"/>
    </row>
    <row r="183" spans="1:190" customFormat="1" ht="14.65" hidden="1" customHeight="1" x14ac:dyDescent="0.25">
      <c r="A183" s="151">
        <v>168772</v>
      </c>
      <c r="B183" s="152">
        <v>44568</v>
      </c>
      <c r="C183" s="150" t="s">
        <v>467</v>
      </c>
      <c r="D183" s="150" t="s">
        <v>1311</v>
      </c>
      <c r="E183" s="152">
        <v>44568</v>
      </c>
      <c r="F183" s="150" t="s">
        <v>832</v>
      </c>
      <c r="G183" s="150" t="s">
        <v>1312</v>
      </c>
      <c r="H183" s="150" t="s">
        <v>550</v>
      </c>
      <c r="I183" s="150" t="s">
        <v>3379</v>
      </c>
      <c r="J183" s="150" t="s">
        <v>3380</v>
      </c>
      <c r="K183" s="150" t="s">
        <v>3399</v>
      </c>
      <c r="L183" s="150" t="s">
        <v>18</v>
      </c>
      <c r="M183" s="150" t="s">
        <v>18</v>
      </c>
      <c r="N183" s="150" t="s">
        <v>19</v>
      </c>
      <c r="O183" s="150" t="s">
        <v>314</v>
      </c>
      <c r="P183" s="150" t="s">
        <v>551</v>
      </c>
      <c r="Q183" s="150" t="s">
        <v>3377</v>
      </c>
      <c r="R183" s="150" t="s">
        <v>3377</v>
      </c>
      <c r="S183" s="151">
        <v>21460</v>
      </c>
      <c r="T183" s="151">
        <v>18020</v>
      </c>
      <c r="U183" s="151">
        <v>3440</v>
      </c>
      <c r="V183" s="150" t="s">
        <v>78</v>
      </c>
      <c r="W183" s="151">
        <v>2</v>
      </c>
      <c r="X183" s="150" t="s">
        <v>69</v>
      </c>
      <c r="Y183" s="150" t="s">
        <v>70</v>
      </c>
      <c r="Z183" s="150" t="s">
        <v>71</v>
      </c>
      <c r="AA183" s="150" t="s">
        <v>72</v>
      </c>
      <c r="AB183" s="151">
        <v>66268</v>
      </c>
      <c r="AC183" s="101">
        <f t="shared" si="8"/>
        <v>1</v>
      </c>
      <c r="AD183" s="101" t="str">
        <f t="shared" si="9"/>
        <v>janvier</v>
      </c>
      <c r="AE183" s="96">
        <f t="shared" si="10"/>
        <v>3.44</v>
      </c>
      <c r="AF183" s="149">
        <f t="shared" si="11"/>
        <v>3.125E-2</v>
      </c>
      <c r="AG183" t="s">
        <v>3886</v>
      </c>
      <c r="AH183" s="96"/>
      <c r="AM183" s="96"/>
      <c r="AN183" s="96"/>
      <c r="AO183" s="96"/>
      <c r="AP183" s="96"/>
      <c r="AR183" s="96"/>
      <c r="AS183" s="96"/>
      <c r="AV183" s="96"/>
      <c r="AW183" s="96"/>
      <c r="AZ183" s="96"/>
      <c r="BA183" s="96"/>
      <c r="BB183" s="96"/>
      <c r="BC183" s="96"/>
      <c r="BD183" s="96"/>
      <c r="BE183" s="96"/>
      <c r="BF183" s="96"/>
      <c r="BH183" s="96"/>
      <c r="BI183" s="96"/>
      <c r="BJ183" s="96"/>
      <c r="BK183" s="96"/>
      <c r="BL183" s="96"/>
      <c r="BM183" s="96"/>
      <c r="BN183" s="96"/>
      <c r="BQ183" s="96"/>
      <c r="BR183" s="96"/>
      <c r="BS183" s="96"/>
      <c r="BU183" s="96"/>
      <c r="BW183" s="96"/>
      <c r="BX183" s="96"/>
      <c r="BY183" s="96"/>
      <c r="BZ183" s="96"/>
      <c r="CA183" s="96"/>
      <c r="CB183" s="96"/>
      <c r="CC183" s="96"/>
      <c r="CD183" s="96"/>
      <c r="CG183" s="96"/>
      <c r="CJ183" s="96"/>
      <c r="CL183" s="96"/>
      <c r="CM183" s="96"/>
      <c r="CN183" s="96"/>
      <c r="CY183" s="96"/>
      <c r="CZ183" s="96"/>
      <c r="DA183" s="96"/>
      <c r="DB183" s="96"/>
      <c r="DC183" s="96"/>
      <c r="DH183" s="96"/>
      <c r="DJ183" s="96"/>
      <c r="DK183" s="96"/>
      <c r="DL183" s="96"/>
      <c r="DM183" s="96"/>
      <c r="DP183" s="96"/>
      <c r="DQ183" s="96"/>
      <c r="DW183" s="96"/>
      <c r="EV183" s="96"/>
      <c r="EW183" s="96"/>
      <c r="FJ183" s="96"/>
      <c r="FK183" s="96"/>
      <c r="FL183" s="96"/>
      <c r="FT183" s="96"/>
      <c r="FU183" s="96"/>
      <c r="FV183" s="96"/>
      <c r="FW183" s="96"/>
      <c r="GE183" s="96"/>
      <c r="GF183" s="96"/>
      <c r="GG183" s="96"/>
      <c r="GH183" s="96"/>
    </row>
    <row r="184" spans="1:190" customFormat="1" ht="14.65" hidden="1" customHeight="1" x14ac:dyDescent="0.25">
      <c r="A184" s="151">
        <v>168773</v>
      </c>
      <c r="B184" s="152">
        <v>44568</v>
      </c>
      <c r="C184" s="150" t="s">
        <v>629</v>
      </c>
      <c r="D184" s="150" t="s">
        <v>1313</v>
      </c>
      <c r="E184" s="152">
        <v>44568</v>
      </c>
      <c r="F184" s="150" t="s">
        <v>297</v>
      </c>
      <c r="G184" s="150" t="s">
        <v>1314</v>
      </c>
      <c r="H184" s="150" t="s">
        <v>480</v>
      </c>
      <c r="I184" s="150" t="s">
        <v>3379</v>
      </c>
      <c r="J184" s="150" t="s">
        <v>3380</v>
      </c>
      <c r="K184" s="150" t="s">
        <v>923</v>
      </c>
      <c r="L184" s="150" t="s">
        <v>18</v>
      </c>
      <c r="M184" s="150" t="s">
        <v>18</v>
      </c>
      <c r="N184" s="150" t="s">
        <v>19</v>
      </c>
      <c r="O184" s="150" t="s">
        <v>314</v>
      </c>
      <c r="P184" s="150" t="s">
        <v>481</v>
      </c>
      <c r="Q184" s="150" t="s">
        <v>3377</v>
      </c>
      <c r="R184" s="150" t="s">
        <v>3377</v>
      </c>
      <c r="S184" s="151">
        <v>20360</v>
      </c>
      <c r="T184" s="151">
        <v>18780</v>
      </c>
      <c r="U184" s="151">
        <v>1580</v>
      </c>
      <c r="V184" s="150" t="s">
        <v>78</v>
      </c>
      <c r="W184" s="151">
        <v>2</v>
      </c>
      <c r="X184" s="150" t="s">
        <v>69</v>
      </c>
      <c r="Y184" s="150" t="s">
        <v>70</v>
      </c>
      <c r="Z184" s="150" t="s">
        <v>71</v>
      </c>
      <c r="AA184" s="150" t="s">
        <v>72</v>
      </c>
      <c r="AB184" s="151">
        <v>83638</v>
      </c>
      <c r="AC184" s="101">
        <f t="shared" si="8"/>
        <v>1</v>
      </c>
      <c r="AD184" s="101" t="str">
        <f t="shared" si="9"/>
        <v>janvier</v>
      </c>
      <c r="AE184" s="96">
        <f t="shared" si="10"/>
        <v>1.58</v>
      </c>
      <c r="AF184" s="149">
        <f t="shared" si="11"/>
        <v>2.0138888888888817E-2</v>
      </c>
      <c r="AG184" t="s">
        <v>3886</v>
      </c>
      <c r="AH184" s="96"/>
      <c r="AM184" s="96"/>
      <c r="AN184" s="96"/>
      <c r="AO184" s="96"/>
      <c r="AP184" s="96"/>
      <c r="AR184" s="96"/>
      <c r="AS184" s="96"/>
      <c r="AV184" s="96"/>
      <c r="AW184" s="96"/>
      <c r="AZ184" s="96"/>
      <c r="BA184" s="96"/>
      <c r="BB184" s="96"/>
      <c r="BC184" s="96"/>
      <c r="BD184" s="96"/>
      <c r="BE184" s="96"/>
      <c r="BF184" s="96"/>
      <c r="BH184" s="96"/>
      <c r="BI184" s="96"/>
      <c r="BJ184" s="96"/>
      <c r="BK184" s="96"/>
      <c r="BL184" s="96"/>
      <c r="BM184" s="96"/>
      <c r="BN184" s="96"/>
      <c r="BQ184" s="96"/>
      <c r="BR184" s="96"/>
      <c r="BS184" s="96"/>
      <c r="BU184" s="96"/>
      <c r="BW184" s="96"/>
      <c r="BX184" s="96"/>
      <c r="BY184" s="96"/>
      <c r="BZ184" s="96"/>
      <c r="CA184" s="96"/>
      <c r="CB184" s="96"/>
      <c r="CC184" s="96"/>
      <c r="CD184" s="96"/>
      <c r="CG184" s="96"/>
      <c r="CJ184" s="96"/>
      <c r="CL184" s="96"/>
      <c r="CM184" s="96"/>
      <c r="CN184" s="96"/>
      <c r="CY184" s="96"/>
      <c r="CZ184" s="96"/>
      <c r="DA184" s="96"/>
      <c r="DB184" s="96"/>
      <c r="DC184" s="96"/>
      <c r="DH184" s="96"/>
      <c r="DJ184" s="96"/>
      <c r="DK184" s="96"/>
      <c r="DL184" s="96"/>
      <c r="DM184" s="96"/>
      <c r="DP184" s="96"/>
      <c r="DQ184" s="96"/>
      <c r="DW184" s="96"/>
      <c r="EV184" s="96"/>
      <c r="EW184" s="96"/>
      <c r="FJ184" s="96"/>
      <c r="FK184" s="96"/>
      <c r="FL184" s="96"/>
      <c r="FT184" s="96"/>
      <c r="FU184" s="96"/>
      <c r="FV184" s="96"/>
      <c r="FW184" s="96"/>
      <c r="GE184" s="96"/>
      <c r="GF184" s="96"/>
      <c r="GG184" s="96"/>
      <c r="GH184" s="96"/>
    </row>
    <row r="185" spans="1:190" customFormat="1" ht="14.65" hidden="1" customHeight="1" x14ac:dyDescent="0.25">
      <c r="A185" s="151">
        <v>168784</v>
      </c>
      <c r="B185" s="152">
        <v>44568</v>
      </c>
      <c r="C185" s="150" t="s">
        <v>706</v>
      </c>
      <c r="D185" s="150" t="s">
        <v>1315</v>
      </c>
      <c r="E185" s="152">
        <v>44568</v>
      </c>
      <c r="F185" s="150" t="s">
        <v>358</v>
      </c>
      <c r="G185" s="150" t="s">
        <v>1316</v>
      </c>
      <c r="H185" s="150" t="s">
        <v>370</v>
      </c>
      <c r="I185" s="150" t="s">
        <v>3379</v>
      </c>
      <c r="J185" s="150" t="s">
        <v>3382</v>
      </c>
      <c r="K185" s="150" t="s">
        <v>3396</v>
      </c>
      <c r="L185" s="150" t="s">
        <v>18</v>
      </c>
      <c r="M185" s="150" t="s">
        <v>18</v>
      </c>
      <c r="N185" s="150" t="s">
        <v>19</v>
      </c>
      <c r="O185" s="150" t="s">
        <v>335</v>
      </c>
      <c r="P185" s="150" t="s">
        <v>371</v>
      </c>
      <c r="Q185" s="150" t="s">
        <v>3377</v>
      </c>
      <c r="R185" s="150" t="s">
        <v>3377</v>
      </c>
      <c r="S185" s="151">
        <v>14920</v>
      </c>
      <c r="T185" s="151">
        <v>11720</v>
      </c>
      <c r="U185" s="151">
        <v>3200</v>
      </c>
      <c r="V185" s="150" t="s">
        <v>78</v>
      </c>
      <c r="W185" s="151">
        <v>2</v>
      </c>
      <c r="X185" s="150" t="s">
        <v>69</v>
      </c>
      <c r="Y185" s="150" t="s">
        <v>70</v>
      </c>
      <c r="Z185" s="150" t="s">
        <v>71</v>
      </c>
      <c r="AA185" s="150" t="s">
        <v>72</v>
      </c>
      <c r="AB185" s="151">
        <v>83621</v>
      </c>
      <c r="AC185" s="101">
        <f t="shared" si="8"/>
        <v>1</v>
      </c>
      <c r="AD185" s="101" t="str">
        <f t="shared" si="9"/>
        <v>janvier</v>
      </c>
      <c r="AE185" s="96">
        <f t="shared" si="10"/>
        <v>3.2</v>
      </c>
      <c r="AF185" s="149">
        <f t="shared" si="11"/>
        <v>4.1666666666666519E-3</v>
      </c>
      <c r="AG185" t="s">
        <v>3886</v>
      </c>
      <c r="AH185" s="96"/>
      <c r="AM185" s="96"/>
      <c r="AN185" s="96"/>
      <c r="AO185" s="96"/>
      <c r="AP185" s="96"/>
      <c r="AR185" s="96"/>
      <c r="AS185" s="96"/>
      <c r="AV185" s="96"/>
      <c r="AW185" s="96"/>
      <c r="AZ185" s="96"/>
      <c r="BA185" s="96"/>
      <c r="BB185" s="96"/>
      <c r="BC185" s="96"/>
      <c r="BD185" s="96"/>
      <c r="BE185" s="96"/>
      <c r="BF185" s="96"/>
      <c r="BH185" s="96"/>
      <c r="BI185" s="96"/>
      <c r="BJ185" s="96"/>
      <c r="BK185" s="96"/>
      <c r="BL185" s="96"/>
      <c r="BM185" s="96"/>
      <c r="BN185" s="96"/>
      <c r="BQ185" s="96"/>
      <c r="BR185" s="96"/>
      <c r="BS185" s="96"/>
      <c r="BU185" s="96"/>
      <c r="BW185" s="96"/>
      <c r="BX185" s="96"/>
      <c r="BY185" s="96"/>
      <c r="BZ185" s="96"/>
      <c r="CA185" s="96"/>
      <c r="CB185" s="96"/>
      <c r="CC185" s="96"/>
      <c r="CD185" s="96"/>
      <c r="CE185" s="96"/>
      <c r="CG185" s="96"/>
      <c r="CJ185" s="96"/>
      <c r="CL185" s="96"/>
      <c r="CM185" s="96"/>
      <c r="CN185" s="96"/>
      <c r="DH185" s="96"/>
      <c r="DJ185" s="96"/>
      <c r="DK185" s="96"/>
      <c r="DM185" s="96"/>
      <c r="DP185" s="96"/>
      <c r="DQ185" s="96"/>
      <c r="DW185" s="96"/>
      <c r="EV185" s="96"/>
      <c r="EW185" s="96"/>
      <c r="FJ185" s="96"/>
      <c r="FK185" s="96"/>
      <c r="FL185" s="96"/>
      <c r="FT185" s="96"/>
      <c r="FU185" s="96"/>
      <c r="FV185" s="96"/>
      <c r="FW185" s="96"/>
      <c r="GE185" s="96"/>
      <c r="GF185" s="96"/>
      <c r="GG185" s="96"/>
      <c r="GH185" s="96"/>
    </row>
    <row r="186" spans="1:190" customFormat="1" ht="14.65" hidden="1" customHeight="1" x14ac:dyDescent="0.25">
      <c r="A186" s="151">
        <v>168787</v>
      </c>
      <c r="B186" s="152">
        <v>44568</v>
      </c>
      <c r="C186" s="150" t="s">
        <v>454</v>
      </c>
      <c r="D186" s="150" t="s">
        <v>1317</v>
      </c>
      <c r="E186" s="152">
        <v>44568</v>
      </c>
      <c r="F186" s="150" t="s">
        <v>408</v>
      </c>
      <c r="G186" s="150" t="s">
        <v>1318</v>
      </c>
      <c r="H186" s="150" t="s">
        <v>690</v>
      </c>
      <c r="I186" s="150" t="s">
        <v>3379</v>
      </c>
      <c r="J186" s="150" t="s">
        <v>3382</v>
      </c>
      <c r="K186" s="150" t="s">
        <v>3383</v>
      </c>
      <c r="L186" s="150" t="s">
        <v>18</v>
      </c>
      <c r="M186" s="150" t="s">
        <v>18</v>
      </c>
      <c r="N186" s="150" t="s">
        <v>19</v>
      </c>
      <c r="O186" s="150" t="s">
        <v>335</v>
      </c>
      <c r="P186" s="150" t="s">
        <v>691</v>
      </c>
      <c r="Q186" s="150" t="s">
        <v>3377</v>
      </c>
      <c r="R186" s="150" t="s">
        <v>3377</v>
      </c>
      <c r="S186" s="151">
        <v>14720</v>
      </c>
      <c r="T186" s="151">
        <v>12780</v>
      </c>
      <c r="U186" s="151">
        <v>1940</v>
      </c>
      <c r="V186" s="150" t="s">
        <v>78</v>
      </c>
      <c r="W186" s="151">
        <v>2</v>
      </c>
      <c r="X186" s="150" t="s">
        <v>69</v>
      </c>
      <c r="Y186" s="150" t="s">
        <v>70</v>
      </c>
      <c r="Z186" s="150" t="s">
        <v>71</v>
      </c>
      <c r="AA186" s="150" t="s">
        <v>72</v>
      </c>
      <c r="AB186" s="151">
        <v>64488</v>
      </c>
      <c r="AC186" s="101">
        <f t="shared" si="8"/>
        <v>1</v>
      </c>
      <c r="AD186" s="101" t="str">
        <f t="shared" si="9"/>
        <v>janvier</v>
      </c>
      <c r="AE186" s="96">
        <f t="shared" si="10"/>
        <v>1.94</v>
      </c>
      <c r="AF186" s="149">
        <f t="shared" si="11"/>
        <v>6.9444444444444198E-3</v>
      </c>
      <c r="AG186" t="s">
        <v>3886</v>
      </c>
      <c r="AH186" s="96"/>
      <c r="AM186" s="96"/>
      <c r="AN186" s="96"/>
      <c r="AO186" s="96"/>
      <c r="AP186" s="96"/>
      <c r="AR186" s="96"/>
      <c r="AS186" s="96"/>
      <c r="AV186" s="96"/>
      <c r="AW186" s="96"/>
      <c r="AZ186" s="96"/>
      <c r="BA186" s="96"/>
      <c r="BB186" s="96"/>
      <c r="BC186" s="96"/>
      <c r="BD186" s="96"/>
      <c r="BH186" s="96"/>
      <c r="BI186" s="96"/>
      <c r="BJ186" s="96"/>
      <c r="BK186" s="96"/>
      <c r="BL186" s="96"/>
      <c r="BM186" s="96"/>
      <c r="BN186" s="96"/>
      <c r="BQ186" s="96"/>
      <c r="BR186" s="96"/>
      <c r="BS186" s="96"/>
      <c r="BU186" s="96"/>
      <c r="BW186" s="96"/>
      <c r="BX186" s="96"/>
      <c r="BY186" s="96"/>
      <c r="BZ186" s="96"/>
      <c r="CA186" s="96"/>
      <c r="CB186" s="96"/>
      <c r="CC186" s="96"/>
      <c r="CD186" s="96"/>
      <c r="CE186" s="96"/>
      <c r="CG186" s="96"/>
      <c r="CJ186" s="96"/>
      <c r="CL186" s="96"/>
      <c r="CM186" s="96"/>
      <c r="CN186" s="96"/>
      <c r="CY186" s="96"/>
      <c r="CZ186" s="96"/>
      <c r="DA186" s="96"/>
      <c r="DB186" s="96"/>
      <c r="DC186" s="96"/>
      <c r="DH186" s="96"/>
      <c r="DJ186" s="96"/>
      <c r="DK186" s="96"/>
      <c r="DL186" s="96"/>
      <c r="DM186" s="96"/>
      <c r="DP186" s="96"/>
      <c r="DQ186" s="96"/>
      <c r="DW186" s="96"/>
      <c r="EV186" s="96"/>
      <c r="EW186" s="96"/>
      <c r="FJ186" s="96"/>
      <c r="FK186" s="96"/>
      <c r="FL186" s="96"/>
      <c r="FT186" s="96"/>
      <c r="FU186" s="96"/>
      <c r="FV186" s="96"/>
      <c r="FW186" s="96"/>
      <c r="GE186" s="96"/>
      <c r="GF186" s="96"/>
      <c r="GG186" s="96"/>
      <c r="GH186" s="96"/>
    </row>
    <row r="187" spans="1:190" customFormat="1" ht="14.65" hidden="1" customHeight="1" x14ac:dyDescent="0.25">
      <c r="A187" s="151">
        <v>168788</v>
      </c>
      <c r="B187" s="152">
        <v>44568</v>
      </c>
      <c r="C187" s="150" t="s">
        <v>456</v>
      </c>
      <c r="D187" s="150" t="s">
        <v>1319</v>
      </c>
      <c r="E187" s="152">
        <v>44568</v>
      </c>
      <c r="F187" s="150" t="s">
        <v>360</v>
      </c>
      <c r="G187" s="150" t="s">
        <v>1320</v>
      </c>
      <c r="H187" s="150" t="s">
        <v>460</v>
      </c>
      <c r="I187" s="150" t="s">
        <v>3379</v>
      </c>
      <c r="J187" s="150" t="s">
        <v>3382</v>
      </c>
      <c r="K187" s="150" t="s">
        <v>3416</v>
      </c>
      <c r="L187" s="150" t="s">
        <v>18</v>
      </c>
      <c r="M187" s="150" t="s">
        <v>18</v>
      </c>
      <c r="N187" s="150" t="s">
        <v>19</v>
      </c>
      <c r="O187" s="150" t="s">
        <v>335</v>
      </c>
      <c r="P187" s="150" t="s">
        <v>461</v>
      </c>
      <c r="Q187" s="150" t="s">
        <v>3377</v>
      </c>
      <c r="R187" s="150" t="s">
        <v>3377</v>
      </c>
      <c r="S187" s="151">
        <v>18440</v>
      </c>
      <c r="T187" s="151">
        <v>14820</v>
      </c>
      <c r="U187" s="151">
        <v>3620</v>
      </c>
      <c r="V187" s="150" t="s">
        <v>78</v>
      </c>
      <c r="W187" s="151">
        <v>2</v>
      </c>
      <c r="X187" s="150" t="s">
        <v>69</v>
      </c>
      <c r="Y187" s="150" t="s">
        <v>70</v>
      </c>
      <c r="Z187" s="150" t="s">
        <v>71</v>
      </c>
      <c r="AA187" s="150" t="s">
        <v>72</v>
      </c>
      <c r="AB187" s="151">
        <v>83628</v>
      </c>
      <c r="AC187" s="101">
        <f t="shared" si="8"/>
        <v>1</v>
      </c>
      <c r="AD187" s="101" t="str">
        <f t="shared" si="9"/>
        <v>janvier</v>
      </c>
      <c r="AE187" s="96">
        <f t="shared" si="10"/>
        <v>3.62</v>
      </c>
      <c r="AF187" s="149">
        <f t="shared" si="11"/>
        <v>6.2499999999999778E-3</v>
      </c>
      <c r="AG187" t="s">
        <v>3886</v>
      </c>
      <c r="AH187" s="96"/>
      <c r="AM187" s="96"/>
      <c r="AN187" s="96"/>
      <c r="AO187" s="96"/>
      <c r="AP187" s="96"/>
      <c r="AR187" s="96"/>
      <c r="AS187" s="96"/>
      <c r="AV187" s="96"/>
      <c r="AW187" s="96"/>
      <c r="AZ187" s="96"/>
      <c r="BA187" s="96"/>
      <c r="BB187" s="96"/>
      <c r="BC187" s="96"/>
      <c r="BD187" s="96"/>
      <c r="BH187" s="96"/>
      <c r="BI187" s="96"/>
      <c r="BJ187" s="96"/>
      <c r="BK187" s="96"/>
      <c r="BL187" s="96"/>
      <c r="BM187" s="96"/>
      <c r="BN187" s="96"/>
      <c r="BQ187" s="96"/>
      <c r="BR187" s="96"/>
      <c r="BS187" s="96"/>
      <c r="BU187" s="96"/>
      <c r="BW187" s="96"/>
      <c r="BX187" s="96"/>
      <c r="BY187" s="96"/>
      <c r="BZ187" s="96"/>
      <c r="CA187" s="96"/>
      <c r="CB187" s="96"/>
      <c r="CC187" s="96"/>
      <c r="CD187" s="96"/>
      <c r="CE187" s="96"/>
      <c r="CG187" s="96"/>
      <c r="CJ187" s="96"/>
      <c r="CL187" s="96"/>
      <c r="CM187" s="96"/>
      <c r="CN187" s="96"/>
      <c r="CY187" s="96"/>
      <c r="CZ187" s="96"/>
      <c r="DA187" s="96"/>
      <c r="DB187" s="96"/>
      <c r="DC187" s="96"/>
      <c r="DH187" s="96"/>
      <c r="DJ187" s="96"/>
      <c r="DK187" s="96"/>
      <c r="DL187" s="96"/>
      <c r="DM187" s="96"/>
      <c r="DP187" s="96"/>
      <c r="DQ187" s="96"/>
      <c r="DW187" s="96"/>
      <c r="EV187" s="96"/>
      <c r="EW187" s="96"/>
      <c r="FJ187" s="96"/>
      <c r="FK187" s="96"/>
      <c r="FL187" s="96"/>
      <c r="FT187" s="96"/>
      <c r="FU187" s="96"/>
      <c r="FV187" s="96"/>
      <c r="FW187" s="96"/>
      <c r="GE187" s="96"/>
      <c r="GF187" s="96"/>
      <c r="GG187" s="96"/>
      <c r="GH187" s="96"/>
    </row>
    <row r="188" spans="1:190" customFormat="1" ht="14.65" hidden="1" customHeight="1" x14ac:dyDescent="0.25">
      <c r="A188" s="151">
        <v>168790</v>
      </c>
      <c r="B188" s="152">
        <v>44568</v>
      </c>
      <c r="C188" s="150" t="s">
        <v>711</v>
      </c>
      <c r="D188" s="150" t="s">
        <v>1321</v>
      </c>
      <c r="E188" s="152">
        <v>44568</v>
      </c>
      <c r="F188" s="150" t="s">
        <v>306</v>
      </c>
      <c r="G188" s="150" t="s">
        <v>1322</v>
      </c>
      <c r="H188" s="150" t="s">
        <v>345</v>
      </c>
      <c r="I188" s="150" t="s">
        <v>3379</v>
      </c>
      <c r="J188" s="150" t="s">
        <v>3382</v>
      </c>
      <c r="K188" s="150" t="s">
        <v>1979</v>
      </c>
      <c r="L188" s="150" t="s">
        <v>18</v>
      </c>
      <c r="M188" s="150" t="s">
        <v>18</v>
      </c>
      <c r="N188" s="150" t="s">
        <v>19</v>
      </c>
      <c r="O188" s="150" t="s">
        <v>335</v>
      </c>
      <c r="P188" s="150" t="s">
        <v>346</v>
      </c>
      <c r="Q188" s="150" t="s">
        <v>3377</v>
      </c>
      <c r="R188" s="150" t="s">
        <v>3377</v>
      </c>
      <c r="S188" s="151">
        <v>20240</v>
      </c>
      <c r="T188" s="151">
        <v>14440</v>
      </c>
      <c r="U188" s="151">
        <v>5800</v>
      </c>
      <c r="V188" s="150" t="s">
        <v>78</v>
      </c>
      <c r="W188" s="151">
        <v>2</v>
      </c>
      <c r="X188" s="150" t="s">
        <v>69</v>
      </c>
      <c r="Y188" s="150" t="s">
        <v>70</v>
      </c>
      <c r="Z188" s="150" t="s">
        <v>71</v>
      </c>
      <c r="AA188" s="150" t="s">
        <v>72</v>
      </c>
      <c r="AB188" s="151">
        <v>83627</v>
      </c>
      <c r="AC188" s="101">
        <f t="shared" si="8"/>
        <v>1</v>
      </c>
      <c r="AD188" s="101" t="str">
        <f t="shared" si="9"/>
        <v>janvier</v>
      </c>
      <c r="AE188" s="96">
        <f t="shared" si="10"/>
        <v>5.8</v>
      </c>
      <c r="AF188" s="149">
        <f t="shared" si="11"/>
        <v>7.6388888888888618E-3</v>
      </c>
      <c r="AG188" t="s">
        <v>3886</v>
      </c>
      <c r="AH188" s="96"/>
      <c r="AM188" s="96"/>
      <c r="AN188" s="96"/>
      <c r="AO188" s="96"/>
      <c r="AP188" s="96"/>
      <c r="AR188" s="96"/>
      <c r="AS188" s="96"/>
      <c r="AV188" s="96"/>
      <c r="AW188" s="96"/>
      <c r="AZ188" s="96"/>
      <c r="BA188" s="96"/>
      <c r="BB188" s="96"/>
      <c r="BC188" s="96"/>
      <c r="BD188" s="96"/>
      <c r="BH188" s="96"/>
      <c r="BI188" s="96"/>
      <c r="BJ188" s="96"/>
      <c r="BK188" s="96"/>
      <c r="BL188" s="96"/>
      <c r="BM188" s="96"/>
      <c r="BN188" s="96"/>
      <c r="BQ188" s="96"/>
      <c r="BR188" s="96"/>
      <c r="BS188" s="96"/>
      <c r="BU188" s="96"/>
      <c r="BW188" s="96"/>
      <c r="BX188" s="96"/>
      <c r="BY188" s="96"/>
      <c r="BZ188" s="96"/>
      <c r="CA188" s="96"/>
      <c r="CB188" s="96"/>
      <c r="CC188" s="96"/>
      <c r="CD188" s="96"/>
      <c r="CE188" s="96"/>
      <c r="CG188" s="96"/>
      <c r="CJ188" s="96"/>
      <c r="CL188" s="96"/>
      <c r="CM188" s="96"/>
      <c r="CN188" s="96"/>
      <c r="CY188" s="96"/>
      <c r="CZ188" s="96"/>
      <c r="DA188" s="96"/>
      <c r="DB188" s="96"/>
      <c r="DC188" s="96"/>
      <c r="DH188" s="96"/>
      <c r="DJ188" s="96"/>
      <c r="DK188" s="96"/>
      <c r="DL188" s="96"/>
      <c r="DM188" s="96"/>
      <c r="DP188" s="96"/>
      <c r="DQ188" s="96"/>
      <c r="DW188" s="96"/>
      <c r="EV188" s="96"/>
      <c r="EW188" s="96"/>
      <c r="FJ188" s="96"/>
      <c r="FK188" s="96"/>
      <c r="FL188" s="96"/>
      <c r="FT188" s="96"/>
      <c r="FU188" s="96"/>
      <c r="FV188" s="96"/>
      <c r="FW188" s="96"/>
      <c r="GE188" s="96"/>
      <c r="GF188" s="96"/>
      <c r="GG188" s="96"/>
      <c r="GH188" s="96"/>
    </row>
    <row r="189" spans="1:190" customFormat="1" ht="14.65" hidden="1" customHeight="1" x14ac:dyDescent="0.25">
      <c r="A189" s="151">
        <v>168791</v>
      </c>
      <c r="B189" s="152">
        <v>44568</v>
      </c>
      <c r="C189" s="150" t="s">
        <v>853</v>
      </c>
      <c r="D189" s="150" t="s">
        <v>1323</v>
      </c>
      <c r="E189" s="152">
        <v>44568</v>
      </c>
      <c r="F189" s="150" t="s">
        <v>533</v>
      </c>
      <c r="G189" s="150" t="s">
        <v>1324</v>
      </c>
      <c r="H189" s="150" t="s">
        <v>334</v>
      </c>
      <c r="I189" s="150" t="s">
        <v>3379</v>
      </c>
      <c r="J189" s="150" t="s">
        <v>3382</v>
      </c>
      <c r="K189" s="150" t="s">
        <v>531</v>
      </c>
      <c r="L189" s="150" t="s">
        <v>18</v>
      </c>
      <c r="M189" s="150" t="s">
        <v>18</v>
      </c>
      <c r="N189" s="150" t="s">
        <v>19</v>
      </c>
      <c r="O189" s="150" t="s">
        <v>335</v>
      </c>
      <c r="P189" s="150" t="s">
        <v>336</v>
      </c>
      <c r="Q189" s="150" t="s">
        <v>3377</v>
      </c>
      <c r="R189" s="150" t="s">
        <v>3377</v>
      </c>
      <c r="S189" s="151">
        <v>18600</v>
      </c>
      <c r="T189" s="151">
        <v>15040</v>
      </c>
      <c r="U189" s="151">
        <v>3560</v>
      </c>
      <c r="V189" s="150" t="s">
        <v>78</v>
      </c>
      <c r="W189" s="151">
        <v>2</v>
      </c>
      <c r="X189" s="150" t="s">
        <v>69</v>
      </c>
      <c r="Y189" s="150" t="s">
        <v>70</v>
      </c>
      <c r="Z189" s="150" t="s">
        <v>71</v>
      </c>
      <c r="AA189" s="150" t="s">
        <v>72</v>
      </c>
      <c r="AB189" s="151">
        <v>83625</v>
      </c>
      <c r="AC189" s="101">
        <f t="shared" si="8"/>
        <v>1</v>
      </c>
      <c r="AD189" s="101" t="str">
        <f t="shared" si="9"/>
        <v>janvier</v>
      </c>
      <c r="AE189" s="96">
        <f t="shared" si="10"/>
        <v>3.56</v>
      </c>
      <c r="AF189" s="149">
        <f t="shared" si="11"/>
        <v>6.9444444444445308E-3</v>
      </c>
      <c r="AG189" t="s">
        <v>3886</v>
      </c>
      <c r="AH189" s="96"/>
      <c r="AM189" s="96"/>
      <c r="AN189" s="96"/>
      <c r="AO189" s="96"/>
      <c r="AP189" s="96"/>
      <c r="AR189" s="96"/>
      <c r="AS189" s="96"/>
      <c r="AV189" s="96"/>
      <c r="AW189" s="96"/>
      <c r="AZ189" s="96"/>
      <c r="BA189" s="96"/>
      <c r="BB189" s="96"/>
      <c r="BC189" s="96"/>
      <c r="BD189" s="96"/>
      <c r="BH189" s="96"/>
      <c r="BI189" s="96"/>
      <c r="BJ189" s="96"/>
      <c r="BK189" s="96"/>
      <c r="BL189" s="96"/>
      <c r="BM189" s="96"/>
      <c r="BN189" s="96"/>
      <c r="BQ189" s="96"/>
      <c r="BR189" s="96"/>
      <c r="BS189" s="96"/>
      <c r="BU189" s="96"/>
      <c r="BW189" s="96"/>
      <c r="BX189" s="96"/>
      <c r="BY189" s="96"/>
      <c r="BZ189" s="96"/>
      <c r="CA189" s="96"/>
      <c r="CB189" s="96"/>
      <c r="CC189" s="96"/>
      <c r="CD189" s="96"/>
      <c r="CE189" s="96"/>
      <c r="CG189" s="96"/>
      <c r="CJ189" s="96"/>
      <c r="CL189" s="96"/>
      <c r="CM189" s="96"/>
      <c r="CN189" s="96"/>
      <c r="CY189" s="96"/>
      <c r="CZ189" s="96"/>
      <c r="DA189" s="96"/>
      <c r="DB189" s="96"/>
      <c r="DC189" s="96"/>
      <c r="DH189" s="96"/>
      <c r="DJ189" s="96"/>
      <c r="DK189" s="96"/>
      <c r="DL189" s="96"/>
      <c r="DM189" s="96"/>
      <c r="DP189" s="96"/>
      <c r="DQ189" s="96"/>
      <c r="DW189" s="96"/>
      <c r="EV189" s="96"/>
      <c r="EW189" s="96"/>
      <c r="FJ189" s="96"/>
      <c r="FK189" s="96"/>
      <c r="FL189" s="96"/>
      <c r="FT189" s="96"/>
      <c r="FU189" s="96"/>
      <c r="FV189" s="96"/>
      <c r="FW189" s="96"/>
      <c r="GE189" s="96"/>
      <c r="GF189" s="96"/>
      <c r="GG189" s="96"/>
      <c r="GH189" s="96"/>
    </row>
    <row r="190" spans="1:190" customFormat="1" ht="14.65" hidden="1" customHeight="1" x14ac:dyDescent="0.25">
      <c r="A190" s="151">
        <v>168802</v>
      </c>
      <c r="B190" s="152">
        <v>44571</v>
      </c>
      <c r="C190" s="150" t="s">
        <v>577</v>
      </c>
      <c r="D190" s="150" t="s">
        <v>1325</v>
      </c>
      <c r="E190" s="152">
        <v>44571</v>
      </c>
      <c r="F190" s="150" t="s">
        <v>1326</v>
      </c>
      <c r="G190" s="150" t="s">
        <v>1327</v>
      </c>
      <c r="H190" s="150" t="s">
        <v>782</v>
      </c>
      <c r="I190" s="150" t="s">
        <v>3376</v>
      </c>
      <c r="J190" s="150" t="s">
        <v>3376</v>
      </c>
      <c r="K190" s="150" t="s">
        <v>766</v>
      </c>
      <c r="L190" s="150" t="s">
        <v>18</v>
      </c>
      <c r="M190" s="150" t="s">
        <v>3409</v>
      </c>
      <c r="N190" s="150" t="s">
        <v>656</v>
      </c>
      <c r="O190" s="150" t="s">
        <v>657</v>
      </c>
      <c r="P190" s="150" t="s">
        <v>767</v>
      </c>
      <c r="Q190" s="150" t="s">
        <v>3377</v>
      </c>
      <c r="R190" s="150" t="s">
        <v>3410</v>
      </c>
      <c r="S190" s="151">
        <v>32660</v>
      </c>
      <c r="T190" s="151">
        <v>18500</v>
      </c>
      <c r="U190" s="151">
        <v>14160</v>
      </c>
      <c r="V190" s="150" t="s">
        <v>78</v>
      </c>
      <c r="W190" s="151">
        <v>2</v>
      </c>
      <c r="X190" s="150" t="s">
        <v>69</v>
      </c>
      <c r="Y190" s="150" t="s">
        <v>70</v>
      </c>
      <c r="Z190" s="150" t="s">
        <v>71</v>
      </c>
      <c r="AA190" s="150" t="s">
        <v>72</v>
      </c>
      <c r="AB190" s="151">
        <v>0</v>
      </c>
      <c r="AC190" s="101">
        <f t="shared" si="8"/>
        <v>2</v>
      </c>
      <c r="AD190" s="101" t="str">
        <f t="shared" si="9"/>
        <v>janvier</v>
      </c>
      <c r="AE190" s="96">
        <f t="shared" si="10"/>
        <v>14.16</v>
      </c>
      <c r="AF190" s="149">
        <f t="shared" si="11"/>
        <v>1.6666666666666663E-2</v>
      </c>
      <c r="AG190" t="s">
        <v>3562</v>
      </c>
      <c r="AH190" s="96"/>
      <c r="AM190" s="96"/>
      <c r="AN190" s="96"/>
      <c r="AO190" s="96"/>
      <c r="AP190" s="96"/>
      <c r="AR190" s="96"/>
      <c r="AS190" s="96"/>
      <c r="AV190" s="96"/>
      <c r="AW190" s="96"/>
      <c r="AZ190" s="96"/>
      <c r="BA190" s="96"/>
      <c r="BB190" s="96"/>
      <c r="BC190" s="96"/>
      <c r="BD190" s="96"/>
      <c r="BE190" s="96"/>
      <c r="BF190" s="96"/>
      <c r="BH190" s="96"/>
      <c r="BI190" s="96"/>
      <c r="BJ190" s="96"/>
      <c r="BK190" s="96"/>
      <c r="BL190" s="96"/>
      <c r="BM190" s="96"/>
      <c r="BN190" s="96"/>
      <c r="BQ190" s="96"/>
      <c r="BR190" s="96"/>
      <c r="BS190" s="96"/>
      <c r="BU190" s="96"/>
      <c r="BW190" s="96"/>
      <c r="BX190" s="96"/>
      <c r="BY190" s="96"/>
      <c r="BZ190" s="96"/>
      <c r="CA190" s="96"/>
      <c r="CB190" s="96"/>
      <c r="CC190" s="96"/>
      <c r="CD190" s="96"/>
      <c r="CG190" s="96"/>
      <c r="CJ190" s="96"/>
      <c r="CL190" s="96"/>
      <c r="CM190" s="96"/>
      <c r="CN190" s="96"/>
      <c r="CY190" s="96"/>
      <c r="CZ190" s="96"/>
      <c r="DA190" s="96"/>
      <c r="DB190" s="96"/>
      <c r="DC190" s="96"/>
      <c r="DH190" s="96"/>
      <c r="DJ190" s="96"/>
      <c r="DK190" s="96"/>
      <c r="DL190" s="96"/>
      <c r="DM190" s="96"/>
      <c r="DP190" s="96"/>
      <c r="DQ190" s="96"/>
      <c r="DW190" s="96"/>
      <c r="EV190" s="96"/>
      <c r="EW190" s="96"/>
      <c r="FJ190" s="96"/>
      <c r="FK190" s="96"/>
      <c r="FL190" s="96"/>
      <c r="FT190" s="96"/>
      <c r="FU190" s="96"/>
      <c r="FV190" s="96"/>
      <c r="FW190" s="96"/>
      <c r="GE190" s="96"/>
      <c r="GF190" s="96"/>
      <c r="GG190" s="96"/>
      <c r="GH190" s="96"/>
    </row>
    <row r="191" spans="1:190" customFormat="1" ht="14.65" hidden="1" customHeight="1" x14ac:dyDescent="0.25">
      <c r="A191" s="151">
        <v>168803</v>
      </c>
      <c r="B191" s="152">
        <v>44571</v>
      </c>
      <c r="C191" s="150" t="s">
        <v>811</v>
      </c>
      <c r="D191" s="150" t="s">
        <v>1328</v>
      </c>
      <c r="E191" s="152">
        <v>44571</v>
      </c>
      <c r="F191" s="150" t="s">
        <v>773</v>
      </c>
      <c r="G191" s="150" t="s">
        <v>1329</v>
      </c>
      <c r="H191" s="150" t="s">
        <v>783</v>
      </c>
      <c r="I191" s="150" t="s">
        <v>3378</v>
      </c>
      <c r="J191" s="150" t="s">
        <v>3378</v>
      </c>
      <c r="K191" s="150" t="s">
        <v>580</v>
      </c>
      <c r="L191" s="150" t="s">
        <v>18</v>
      </c>
      <c r="M191" s="150" t="s">
        <v>18</v>
      </c>
      <c r="N191" s="150" t="s">
        <v>581</v>
      </c>
      <c r="O191" s="150" t="s">
        <v>582</v>
      </c>
      <c r="P191" s="150" t="s">
        <v>583</v>
      </c>
      <c r="Q191" s="150" t="s">
        <v>3377</v>
      </c>
      <c r="R191" s="150" t="s">
        <v>3377</v>
      </c>
      <c r="S191" s="151">
        <v>30420</v>
      </c>
      <c r="T191" s="151">
        <v>22520</v>
      </c>
      <c r="U191" s="151">
        <v>7900</v>
      </c>
      <c r="V191" s="150" t="s">
        <v>78</v>
      </c>
      <c r="W191" s="151">
        <v>2</v>
      </c>
      <c r="X191" s="150" t="s">
        <v>69</v>
      </c>
      <c r="Y191" s="150" t="s">
        <v>70</v>
      </c>
      <c r="Z191" s="150" t="s">
        <v>71</v>
      </c>
      <c r="AA191" s="150" t="s">
        <v>72</v>
      </c>
      <c r="AB191" s="151">
        <v>0</v>
      </c>
      <c r="AC191" s="101">
        <f t="shared" si="8"/>
        <v>2</v>
      </c>
      <c r="AD191" s="101" t="str">
        <f t="shared" si="9"/>
        <v>janvier</v>
      </c>
      <c r="AE191" s="96">
        <f t="shared" si="10"/>
        <v>7.9</v>
      </c>
      <c r="AF191" s="149">
        <f t="shared" si="11"/>
        <v>2.7083333333333293E-2</v>
      </c>
      <c r="AG191" t="s">
        <v>3562</v>
      </c>
      <c r="AH191" s="96"/>
      <c r="AM191" s="96"/>
      <c r="AN191" s="96"/>
      <c r="AO191" s="96"/>
      <c r="AP191" s="96"/>
      <c r="AR191" s="96"/>
      <c r="AS191" s="96"/>
      <c r="AV191" s="96"/>
      <c r="AW191" s="96"/>
      <c r="AZ191" s="96"/>
      <c r="BA191" s="96"/>
      <c r="BB191" s="96"/>
      <c r="BC191" s="96"/>
      <c r="BD191" s="96"/>
      <c r="BE191" s="96"/>
      <c r="BF191" s="96"/>
      <c r="BH191" s="96"/>
      <c r="BI191" s="96"/>
      <c r="BJ191" s="96"/>
      <c r="BK191" s="96"/>
      <c r="BL191" s="96"/>
      <c r="BM191" s="96"/>
      <c r="BN191" s="96"/>
      <c r="BQ191" s="96"/>
      <c r="BR191" s="96"/>
      <c r="BS191" s="96"/>
      <c r="BU191" s="96"/>
      <c r="BW191" s="96"/>
      <c r="BX191" s="96"/>
      <c r="BY191" s="96"/>
      <c r="BZ191" s="96"/>
      <c r="CA191" s="96"/>
      <c r="CB191" s="96"/>
      <c r="CC191" s="96"/>
      <c r="CD191" s="96"/>
      <c r="CG191" s="96"/>
      <c r="CJ191" s="96"/>
      <c r="CL191" s="96"/>
      <c r="CM191" s="96"/>
      <c r="CN191" s="96"/>
      <c r="CY191" s="96"/>
      <c r="CZ191" s="96"/>
      <c r="DA191" s="96"/>
      <c r="DB191" s="96"/>
      <c r="DC191" s="96"/>
      <c r="DH191" s="96"/>
      <c r="DJ191" s="96"/>
      <c r="DK191" s="96"/>
      <c r="DL191" s="96"/>
      <c r="DM191" s="96"/>
      <c r="DP191" s="96"/>
      <c r="DQ191" s="96"/>
      <c r="DW191" s="96"/>
      <c r="EV191" s="96"/>
      <c r="EW191" s="96"/>
      <c r="FJ191" s="96"/>
      <c r="FK191" s="96"/>
      <c r="FL191" s="96"/>
      <c r="FT191" s="96"/>
      <c r="FU191" s="96"/>
      <c r="FV191" s="96"/>
      <c r="FW191" s="96"/>
      <c r="GE191" s="96"/>
      <c r="GF191" s="96"/>
      <c r="GG191" s="96"/>
      <c r="GH191" s="96"/>
    </row>
    <row r="192" spans="1:190" customFormat="1" ht="14.65" hidden="1" customHeight="1" x14ac:dyDescent="0.25">
      <c r="A192" s="151">
        <v>168804</v>
      </c>
      <c r="B192" s="152">
        <v>44571</v>
      </c>
      <c r="C192" s="150" t="s">
        <v>1330</v>
      </c>
      <c r="D192" s="150" t="s">
        <v>1331</v>
      </c>
      <c r="E192" s="152">
        <v>44571</v>
      </c>
      <c r="F192" s="150" t="s">
        <v>897</v>
      </c>
      <c r="G192" s="150" t="s">
        <v>1332</v>
      </c>
      <c r="H192" s="150" t="s">
        <v>313</v>
      </c>
      <c r="I192" s="150" t="s">
        <v>3379</v>
      </c>
      <c r="J192" s="150" t="s">
        <v>3380</v>
      </c>
      <c r="K192" s="150" t="s">
        <v>3381</v>
      </c>
      <c r="L192" s="150" t="s">
        <v>18</v>
      </c>
      <c r="M192" s="150" t="s">
        <v>18</v>
      </c>
      <c r="N192" s="150" t="s">
        <v>19</v>
      </c>
      <c r="O192" s="150" t="s">
        <v>314</v>
      </c>
      <c r="P192" s="150" t="s">
        <v>315</v>
      </c>
      <c r="Q192" s="150" t="s">
        <v>3377</v>
      </c>
      <c r="R192" s="150" t="s">
        <v>3377</v>
      </c>
      <c r="S192" s="151">
        <v>19180</v>
      </c>
      <c r="T192" s="151">
        <v>18540</v>
      </c>
      <c r="U192" s="151">
        <v>640</v>
      </c>
      <c r="V192" s="150" t="s">
        <v>78</v>
      </c>
      <c r="W192" s="151">
        <v>2</v>
      </c>
      <c r="X192" s="150" t="s">
        <v>69</v>
      </c>
      <c r="Y192" s="150" t="s">
        <v>70</v>
      </c>
      <c r="Z192" s="150" t="s">
        <v>71</v>
      </c>
      <c r="AA192" s="150" t="s">
        <v>72</v>
      </c>
      <c r="AB192" s="151">
        <v>73522</v>
      </c>
      <c r="AC192" s="101">
        <f t="shared" si="8"/>
        <v>2</v>
      </c>
      <c r="AD192" s="101" t="str">
        <f t="shared" si="9"/>
        <v>janvier</v>
      </c>
      <c r="AE192" s="96">
        <f t="shared" si="10"/>
        <v>0.64</v>
      </c>
      <c r="AF192" s="149">
        <f t="shared" si="11"/>
        <v>1.5972222222222221E-2</v>
      </c>
      <c r="AG192" t="s">
        <v>3886</v>
      </c>
      <c r="AH192" s="96"/>
      <c r="AM192" s="96"/>
      <c r="AN192" s="96"/>
      <c r="AO192" s="96"/>
      <c r="AP192" s="96"/>
      <c r="AR192" s="96"/>
      <c r="AS192" s="96"/>
      <c r="AV192" s="96"/>
      <c r="AW192" s="96"/>
      <c r="AZ192" s="96"/>
      <c r="BA192" s="96"/>
      <c r="BB192" s="96"/>
      <c r="BC192" s="96"/>
      <c r="BD192" s="96"/>
      <c r="BE192" s="96"/>
      <c r="BF192" s="96"/>
      <c r="BH192" s="96"/>
      <c r="BI192" s="96"/>
      <c r="BJ192" s="96"/>
      <c r="BK192" s="96"/>
      <c r="BL192" s="96"/>
      <c r="BM192" s="96"/>
      <c r="BN192" s="96"/>
      <c r="BQ192" s="96"/>
      <c r="BR192" s="96"/>
      <c r="BS192" s="96"/>
      <c r="BU192" s="96"/>
      <c r="BW192" s="96"/>
      <c r="BX192" s="96"/>
      <c r="BY192" s="96"/>
      <c r="BZ192" s="96"/>
      <c r="CA192" s="96"/>
      <c r="CB192" s="96"/>
      <c r="CC192" s="96"/>
      <c r="CD192" s="96"/>
      <c r="CG192" s="96"/>
      <c r="CJ192" s="96"/>
      <c r="CL192" s="96"/>
      <c r="CM192" s="96"/>
      <c r="CN192" s="96"/>
      <c r="CY192" s="96"/>
      <c r="CZ192" s="96"/>
      <c r="DA192" s="96"/>
      <c r="DB192" s="96"/>
      <c r="DC192" s="96"/>
      <c r="DH192" s="96"/>
      <c r="DJ192" s="96"/>
      <c r="DK192" s="96"/>
      <c r="DL192" s="96"/>
      <c r="DM192" s="96"/>
      <c r="DP192" s="96"/>
      <c r="DQ192" s="96"/>
      <c r="DW192" s="96"/>
      <c r="EV192" s="96"/>
      <c r="EW192" s="96"/>
      <c r="FJ192" s="96"/>
      <c r="FK192" s="96"/>
      <c r="FL192" s="96"/>
      <c r="FT192" s="96"/>
      <c r="FU192" s="96"/>
      <c r="FV192" s="96"/>
      <c r="FW192" s="96"/>
      <c r="GE192" s="96"/>
      <c r="GF192" s="96"/>
      <c r="GG192" s="96"/>
      <c r="GH192" s="96"/>
    </row>
    <row r="193" spans="1:190" customFormat="1" ht="14.65" hidden="1" customHeight="1" x14ac:dyDescent="0.25">
      <c r="A193" s="151">
        <v>168805</v>
      </c>
      <c r="B193" s="152">
        <v>44571</v>
      </c>
      <c r="C193" s="150" t="s">
        <v>1333</v>
      </c>
      <c r="D193" s="150" t="s">
        <v>1334</v>
      </c>
      <c r="E193" s="152">
        <v>44571</v>
      </c>
      <c r="F193" s="150" t="s">
        <v>541</v>
      </c>
      <c r="G193" s="150" t="s">
        <v>1335</v>
      </c>
      <c r="H193" s="150" t="s">
        <v>655</v>
      </c>
      <c r="I193" s="150" t="s">
        <v>3376</v>
      </c>
      <c r="J193" s="150" t="s">
        <v>3376</v>
      </c>
      <c r="K193" s="150" t="s">
        <v>655</v>
      </c>
      <c r="L193" s="150" t="s">
        <v>18</v>
      </c>
      <c r="M193" s="150" t="s">
        <v>3409</v>
      </c>
      <c r="N193" s="150" t="s">
        <v>656</v>
      </c>
      <c r="O193" s="150" t="s">
        <v>657</v>
      </c>
      <c r="P193" s="150" t="s">
        <v>658</v>
      </c>
      <c r="Q193" s="150" t="s">
        <v>3377</v>
      </c>
      <c r="R193" s="150" t="s">
        <v>3410</v>
      </c>
      <c r="S193" s="151">
        <v>31900</v>
      </c>
      <c r="T193" s="151">
        <v>18420</v>
      </c>
      <c r="U193" s="151">
        <v>13480</v>
      </c>
      <c r="V193" s="150" t="s">
        <v>78</v>
      </c>
      <c r="W193" s="151">
        <v>2</v>
      </c>
      <c r="X193" s="150" t="s">
        <v>69</v>
      </c>
      <c r="Y193" s="150" t="s">
        <v>70</v>
      </c>
      <c r="Z193" s="150" t="s">
        <v>71</v>
      </c>
      <c r="AA193" s="150" t="s">
        <v>72</v>
      </c>
      <c r="AB193" s="151">
        <v>0</v>
      </c>
      <c r="AC193" s="101">
        <f t="shared" si="8"/>
        <v>2</v>
      </c>
      <c r="AD193" s="101" t="str">
        <f t="shared" si="9"/>
        <v>janvier</v>
      </c>
      <c r="AE193" s="96">
        <f t="shared" si="10"/>
        <v>13.48</v>
      </c>
      <c r="AF193" s="149">
        <f t="shared" si="11"/>
        <v>1.736111111111116E-2</v>
      </c>
      <c r="AG193" t="s">
        <v>3562</v>
      </c>
      <c r="AH193" s="96"/>
      <c r="AM193" s="96"/>
      <c r="AN193" s="96"/>
      <c r="AO193" s="96"/>
      <c r="AP193" s="96"/>
      <c r="AR193" s="96"/>
      <c r="AS193" s="96"/>
      <c r="AV193" s="96"/>
      <c r="AW193" s="96"/>
      <c r="AZ193" s="96"/>
      <c r="BA193" s="96"/>
      <c r="BB193" s="96"/>
      <c r="BC193" s="96"/>
      <c r="BD193" s="96"/>
      <c r="BE193" s="96"/>
      <c r="BF193" s="96"/>
      <c r="BH193" s="96"/>
      <c r="BI193" s="96"/>
      <c r="BJ193" s="96"/>
      <c r="BK193" s="96"/>
      <c r="BL193" s="96"/>
      <c r="BM193" s="96"/>
      <c r="BN193" s="96"/>
      <c r="BQ193" s="96"/>
      <c r="BR193" s="96"/>
      <c r="BS193" s="96"/>
      <c r="BU193" s="96"/>
      <c r="BW193" s="96"/>
      <c r="BX193" s="96"/>
      <c r="BY193" s="96"/>
      <c r="BZ193" s="96"/>
      <c r="CA193" s="96"/>
      <c r="CB193" s="96"/>
      <c r="CC193" s="96"/>
      <c r="CD193" s="96"/>
      <c r="CG193" s="96"/>
      <c r="CJ193" s="96"/>
      <c r="CL193" s="96"/>
      <c r="CM193" s="96"/>
      <c r="CN193" s="96"/>
      <c r="CY193" s="96"/>
      <c r="CZ193" s="96"/>
      <c r="DA193" s="96"/>
      <c r="DB193" s="96"/>
      <c r="DC193" s="96"/>
      <c r="DH193" s="96"/>
      <c r="DJ193" s="96"/>
      <c r="DK193" s="96"/>
      <c r="DL193" s="96"/>
      <c r="DM193" s="96"/>
      <c r="DP193" s="96"/>
      <c r="DQ193" s="96"/>
      <c r="DW193" s="96"/>
      <c r="EV193" s="96"/>
      <c r="EW193" s="96"/>
      <c r="FJ193" s="96"/>
      <c r="FK193" s="96"/>
      <c r="FL193" s="96"/>
      <c r="FT193" s="96"/>
      <c r="FU193" s="96"/>
      <c r="FV193" s="96"/>
      <c r="FW193" s="96"/>
      <c r="GE193" s="96"/>
      <c r="GF193" s="96"/>
      <c r="GG193" s="96"/>
      <c r="GH193" s="96"/>
    </row>
    <row r="194" spans="1:190" customFormat="1" ht="14.65" hidden="1" customHeight="1" x14ac:dyDescent="0.25">
      <c r="A194" s="151">
        <v>168811</v>
      </c>
      <c r="B194" s="152">
        <v>44571</v>
      </c>
      <c r="C194" s="150" t="s">
        <v>863</v>
      </c>
      <c r="D194" s="150" t="s">
        <v>1336</v>
      </c>
      <c r="E194" s="152">
        <v>44571</v>
      </c>
      <c r="F194" s="150" t="s">
        <v>794</v>
      </c>
      <c r="G194" s="150" t="s">
        <v>1337</v>
      </c>
      <c r="H194" s="150" t="s">
        <v>1338</v>
      </c>
      <c r="I194" s="150" t="s">
        <v>3387</v>
      </c>
      <c r="J194" s="150" t="s">
        <v>3388</v>
      </c>
      <c r="K194" s="150" t="s">
        <v>90</v>
      </c>
      <c r="L194" s="150" t="s">
        <v>18</v>
      </c>
      <c r="M194" s="150" t="s">
        <v>18</v>
      </c>
      <c r="N194" s="150" t="s">
        <v>65</v>
      </c>
      <c r="O194" s="150" t="s">
        <v>185</v>
      </c>
      <c r="P194" s="150" t="s">
        <v>91</v>
      </c>
      <c r="Q194" s="150" t="s">
        <v>3377</v>
      </c>
      <c r="R194" s="150" t="s">
        <v>3377</v>
      </c>
      <c r="S194" s="151">
        <v>19240</v>
      </c>
      <c r="T194" s="151">
        <v>17680</v>
      </c>
      <c r="U194" s="151">
        <v>1560</v>
      </c>
      <c r="V194" s="150" t="s">
        <v>78</v>
      </c>
      <c r="W194" s="151">
        <v>2</v>
      </c>
      <c r="X194" s="150" t="s">
        <v>69</v>
      </c>
      <c r="Y194" s="150" t="s">
        <v>70</v>
      </c>
      <c r="Z194" s="150" t="s">
        <v>71</v>
      </c>
      <c r="AA194" s="150" t="s">
        <v>72</v>
      </c>
      <c r="AB194" s="151">
        <v>0</v>
      </c>
      <c r="AC194" s="101">
        <f t="shared" si="8"/>
        <v>2</v>
      </c>
      <c r="AD194" s="101" t="str">
        <f t="shared" si="9"/>
        <v>janvier</v>
      </c>
      <c r="AE194" s="96">
        <f t="shared" si="10"/>
        <v>1.56</v>
      </c>
      <c r="AF194" s="149">
        <f t="shared" si="11"/>
        <v>1.8750000000000044E-2</v>
      </c>
      <c r="AG194" t="s">
        <v>3887</v>
      </c>
      <c r="AH194" s="96"/>
      <c r="AM194" s="96"/>
      <c r="AN194" s="96"/>
      <c r="AO194" s="96"/>
      <c r="AP194" s="96"/>
      <c r="AR194" s="96"/>
      <c r="AS194" s="96"/>
      <c r="AV194" s="96"/>
      <c r="AW194" s="96"/>
      <c r="AZ194" s="96"/>
      <c r="BA194" s="96"/>
      <c r="BB194" s="96"/>
      <c r="BC194" s="96"/>
      <c r="BD194" s="96"/>
      <c r="BE194" s="96"/>
      <c r="BF194" s="96"/>
      <c r="BH194" s="96"/>
      <c r="BI194" s="96"/>
      <c r="BJ194" s="96"/>
      <c r="BK194" s="96"/>
      <c r="BL194" s="96"/>
      <c r="BM194" s="96"/>
      <c r="BN194" s="96"/>
      <c r="BQ194" s="96"/>
      <c r="BR194" s="96"/>
      <c r="BS194" s="96"/>
      <c r="BU194" s="96"/>
      <c r="BW194" s="96"/>
      <c r="BX194" s="96"/>
      <c r="BY194" s="96"/>
      <c r="BZ194" s="96"/>
      <c r="CA194" s="96"/>
      <c r="CB194" s="96"/>
      <c r="CC194" s="96"/>
      <c r="CD194" s="96"/>
      <c r="CG194" s="96"/>
      <c r="CJ194" s="96"/>
      <c r="CL194" s="96"/>
      <c r="CM194" s="96"/>
      <c r="CN194" s="96"/>
      <c r="CY194" s="96"/>
      <c r="DB194" s="96"/>
      <c r="DC194" s="96"/>
      <c r="DH194" s="96"/>
      <c r="DJ194" s="96"/>
      <c r="DK194" s="96"/>
      <c r="DM194" s="96"/>
      <c r="DP194" s="96"/>
      <c r="DQ194" s="96"/>
      <c r="DW194" s="96"/>
      <c r="EV194" s="96"/>
      <c r="EW194" s="96"/>
      <c r="FJ194" s="96"/>
      <c r="FK194" s="96"/>
      <c r="FL194" s="96"/>
      <c r="FT194" s="96"/>
      <c r="FU194" s="96"/>
      <c r="FV194" s="96"/>
      <c r="FW194" s="96"/>
      <c r="GE194" s="96"/>
      <c r="GF194" s="96"/>
      <c r="GG194" s="96"/>
      <c r="GH194" s="96"/>
    </row>
    <row r="195" spans="1:190" customFormat="1" ht="14.65" hidden="1" customHeight="1" x14ac:dyDescent="0.25">
      <c r="A195" s="151">
        <v>168812</v>
      </c>
      <c r="B195" s="152">
        <v>44571</v>
      </c>
      <c r="C195" s="150" t="s">
        <v>459</v>
      </c>
      <c r="D195" s="150" t="s">
        <v>1339</v>
      </c>
      <c r="E195" s="152">
        <v>44571</v>
      </c>
      <c r="F195" s="150" t="s">
        <v>186</v>
      </c>
      <c r="G195" s="150" t="s">
        <v>1340</v>
      </c>
      <c r="H195" s="150" t="s">
        <v>480</v>
      </c>
      <c r="I195" s="150" t="s">
        <v>3379</v>
      </c>
      <c r="J195" s="150" t="s">
        <v>3380</v>
      </c>
      <c r="K195" s="150" t="s">
        <v>923</v>
      </c>
      <c r="L195" s="150" t="s">
        <v>18</v>
      </c>
      <c r="M195" s="150" t="s">
        <v>18</v>
      </c>
      <c r="N195" s="150" t="s">
        <v>19</v>
      </c>
      <c r="O195" s="150" t="s">
        <v>314</v>
      </c>
      <c r="P195" s="150" t="s">
        <v>481</v>
      </c>
      <c r="Q195" s="150" t="s">
        <v>3377</v>
      </c>
      <c r="R195" s="150" t="s">
        <v>3377</v>
      </c>
      <c r="S195" s="151">
        <v>20820</v>
      </c>
      <c r="T195" s="151">
        <v>18820</v>
      </c>
      <c r="U195" s="151">
        <v>2000</v>
      </c>
      <c r="V195" s="150" t="s">
        <v>78</v>
      </c>
      <c r="W195" s="151">
        <v>2</v>
      </c>
      <c r="X195" s="150" t="s">
        <v>69</v>
      </c>
      <c r="Y195" s="150" t="s">
        <v>70</v>
      </c>
      <c r="Z195" s="150" t="s">
        <v>71</v>
      </c>
      <c r="AA195" s="150" t="s">
        <v>72</v>
      </c>
      <c r="AB195" s="151">
        <v>83638</v>
      </c>
      <c r="AC195" s="101">
        <f t="shared" ref="AC195:AC258" si="12">_xlfn.ISOWEEKNUM(B195)</f>
        <v>2</v>
      </c>
      <c r="AD195" s="101" t="str">
        <f t="shared" ref="AD195:AD258" si="13">TEXT(B195,"mmmm")</f>
        <v>janvier</v>
      </c>
      <c r="AE195" s="96">
        <f t="shared" ref="AE195:AE258" si="14">U195/1000</f>
        <v>2</v>
      </c>
      <c r="AF195" s="149">
        <f t="shared" ref="AF195:AF258" si="15">C195-F195</f>
        <v>1.5277777777777779E-2</v>
      </c>
      <c r="AG195" t="s">
        <v>3886</v>
      </c>
      <c r="AH195" s="96"/>
      <c r="AM195" s="96"/>
      <c r="AN195" s="96"/>
      <c r="AO195" s="96"/>
      <c r="AP195" s="96"/>
      <c r="AR195" s="96"/>
      <c r="AS195" s="96"/>
      <c r="AV195" s="96"/>
      <c r="AW195" s="96"/>
      <c r="AZ195" s="96"/>
      <c r="BA195" s="96"/>
      <c r="BB195" s="96"/>
      <c r="BC195" s="96"/>
      <c r="BD195" s="96"/>
      <c r="BH195" s="96"/>
      <c r="BI195" s="96"/>
      <c r="BJ195" s="96"/>
      <c r="BK195" s="96"/>
      <c r="BL195" s="96"/>
      <c r="BM195" s="96"/>
      <c r="BN195" s="96"/>
      <c r="BQ195" s="96"/>
      <c r="BR195" s="96"/>
      <c r="BS195" s="96"/>
      <c r="BU195" s="96"/>
      <c r="BW195" s="96"/>
      <c r="BX195" s="96"/>
      <c r="BY195" s="96"/>
      <c r="BZ195" s="96"/>
      <c r="CA195" s="96"/>
      <c r="CB195" s="96"/>
      <c r="CC195" s="96"/>
      <c r="CD195" s="96"/>
      <c r="CG195" s="96"/>
      <c r="CJ195" s="96"/>
      <c r="CL195" s="96"/>
      <c r="CM195" s="96"/>
      <c r="CN195" s="96"/>
      <c r="CY195" s="96"/>
      <c r="CZ195" s="96"/>
      <c r="DA195" s="96"/>
      <c r="DB195" s="96"/>
      <c r="DC195" s="96"/>
      <c r="DH195" s="96"/>
      <c r="DJ195" s="96"/>
      <c r="DK195" s="96"/>
      <c r="DL195" s="96"/>
      <c r="DM195" s="96"/>
      <c r="DP195" s="96"/>
      <c r="DQ195" s="96"/>
      <c r="DW195" s="96"/>
      <c r="EV195" s="96"/>
      <c r="EW195" s="96"/>
      <c r="FJ195" s="96"/>
      <c r="FK195" s="96"/>
      <c r="FL195" s="96"/>
      <c r="FT195" s="96"/>
      <c r="FU195" s="96"/>
      <c r="FV195" s="96"/>
      <c r="FW195" s="96"/>
      <c r="GE195" s="96"/>
      <c r="GF195" s="96"/>
      <c r="GG195" s="96"/>
      <c r="GH195" s="96"/>
    </row>
    <row r="196" spans="1:190" customFormat="1" ht="14.65" hidden="1" customHeight="1" x14ac:dyDescent="0.25">
      <c r="A196" s="151">
        <v>168818</v>
      </c>
      <c r="B196" s="152">
        <v>44571</v>
      </c>
      <c r="C196" s="150" t="s">
        <v>812</v>
      </c>
      <c r="D196" s="150" t="s">
        <v>1341</v>
      </c>
      <c r="E196" s="152">
        <v>44571</v>
      </c>
      <c r="F196" s="150" t="s">
        <v>809</v>
      </c>
      <c r="G196" s="150" t="s">
        <v>1342</v>
      </c>
      <c r="H196" s="150" t="s">
        <v>775</v>
      </c>
      <c r="I196" s="150" t="s">
        <v>3379</v>
      </c>
      <c r="J196" s="150" t="s">
        <v>3384</v>
      </c>
      <c r="K196" s="150" t="s">
        <v>775</v>
      </c>
      <c r="L196" s="150" t="s">
        <v>3385</v>
      </c>
      <c r="M196" s="150" t="s">
        <v>18</v>
      </c>
      <c r="N196" s="150" t="s">
        <v>19</v>
      </c>
      <c r="O196" s="150" t="s">
        <v>261</v>
      </c>
      <c r="P196" s="150" t="s">
        <v>776</v>
      </c>
      <c r="Q196" s="150" t="s">
        <v>3386</v>
      </c>
      <c r="R196" s="150" t="s">
        <v>3377</v>
      </c>
      <c r="S196" s="151">
        <v>39920</v>
      </c>
      <c r="T196" s="151">
        <v>23100</v>
      </c>
      <c r="U196" s="151">
        <v>16820</v>
      </c>
      <c r="V196" s="150" t="s">
        <v>78</v>
      </c>
      <c r="W196" s="151">
        <v>2</v>
      </c>
      <c r="X196" s="150" t="s">
        <v>69</v>
      </c>
      <c r="Y196" s="150" t="s">
        <v>70</v>
      </c>
      <c r="Z196" s="150" t="s">
        <v>71</v>
      </c>
      <c r="AA196" s="150" t="s">
        <v>72</v>
      </c>
      <c r="AB196" s="151">
        <v>0</v>
      </c>
      <c r="AC196" s="101">
        <f t="shared" si="12"/>
        <v>2</v>
      </c>
      <c r="AD196" s="101" t="str">
        <f t="shared" si="13"/>
        <v>janvier</v>
      </c>
      <c r="AE196" s="96">
        <f t="shared" si="14"/>
        <v>16.82</v>
      </c>
      <c r="AF196" s="149">
        <f t="shared" si="15"/>
        <v>0.12152777777777779</v>
      </c>
      <c r="AG196" t="s">
        <v>3888</v>
      </c>
      <c r="AH196" s="96"/>
      <c r="AM196" s="96"/>
      <c r="AN196" s="96"/>
      <c r="AO196" s="96"/>
      <c r="AP196" s="96"/>
      <c r="AR196" s="96"/>
      <c r="AS196" s="96"/>
      <c r="AV196" s="96"/>
      <c r="AW196" s="96"/>
      <c r="AZ196" s="96"/>
      <c r="BA196" s="96"/>
      <c r="BB196" s="96"/>
      <c r="BC196" s="96"/>
      <c r="BD196" s="96"/>
      <c r="BE196" s="96"/>
      <c r="BF196" s="96"/>
      <c r="BH196" s="96"/>
      <c r="BI196" s="96"/>
      <c r="BJ196" s="96"/>
      <c r="BK196" s="96"/>
      <c r="BL196" s="96"/>
      <c r="BM196" s="96"/>
      <c r="BN196" s="96"/>
      <c r="BQ196" s="96"/>
      <c r="BR196" s="96"/>
      <c r="BS196" s="96"/>
      <c r="BU196" s="96"/>
      <c r="BW196" s="96"/>
      <c r="BX196" s="96"/>
      <c r="BY196" s="96"/>
      <c r="BZ196" s="96"/>
      <c r="CA196" s="96"/>
      <c r="CB196" s="96"/>
      <c r="CC196" s="96"/>
      <c r="CD196" s="96"/>
      <c r="CG196" s="96"/>
      <c r="CJ196" s="96"/>
      <c r="CL196" s="96"/>
      <c r="CM196" s="96"/>
      <c r="CN196" s="96"/>
      <c r="CY196" s="96"/>
      <c r="DB196" s="96"/>
      <c r="DC196" s="96"/>
      <c r="DH196" s="96"/>
      <c r="DJ196" s="96"/>
      <c r="DK196" s="96"/>
      <c r="DL196" s="96"/>
      <c r="DM196" s="96"/>
      <c r="DP196" s="96"/>
      <c r="DQ196" s="96"/>
      <c r="DW196" s="96"/>
      <c r="EV196" s="96"/>
      <c r="EW196" s="96"/>
      <c r="FJ196" s="96"/>
      <c r="FK196" s="96"/>
      <c r="FL196" s="96"/>
      <c r="FT196" s="96"/>
      <c r="FU196" s="96"/>
      <c r="FV196" s="96"/>
      <c r="FW196" s="96"/>
      <c r="GE196" s="96"/>
      <c r="GF196" s="96"/>
      <c r="GG196" s="96"/>
      <c r="GH196" s="96"/>
    </row>
    <row r="197" spans="1:190" customFormat="1" ht="14.65" hidden="1" customHeight="1" x14ac:dyDescent="0.25">
      <c r="A197" s="151">
        <v>168819</v>
      </c>
      <c r="B197" s="152">
        <v>44571</v>
      </c>
      <c r="C197" s="150" t="s">
        <v>428</v>
      </c>
      <c r="D197" s="150" t="s">
        <v>1343</v>
      </c>
      <c r="E197" s="152">
        <v>44571</v>
      </c>
      <c r="F197" s="150" t="s">
        <v>343</v>
      </c>
      <c r="G197" s="150" t="s">
        <v>1344</v>
      </c>
      <c r="H197" s="150" t="s">
        <v>348</v>
      </c>
      <c r="I197" s="150" t="s">
        <v>3379</v>
      </c>
      <c r="J197" s="150" t="s">
        <v>3382</v>
      </c>
      <c r="K197" s="150" t="s">
        <v>3391</v>
      </c>
      <c r="L197" s="150" t="s">
        <v>18</v>
      </c>
      <c r="M197" s="150" t="s">
        <v>18</v>
      </c>
      <c r="N197" s="150" t="s">
        <v>19</v>
      </c>
      <c r="O197" s="150" t="s">
        <v>335</v>
      </c>
      <c r="P197" s="150" t="s">
        <v>349</v>
      </c>
      <c r="Q197" s="150" t="s">
        <v>3377</v>
      </c>
      <c r="R197" s="150" t="s">
        <v>3377</v>
      </c>
      <c r="S197" s="151">
        <v>14380</v>
      </c>
      <c r="T197" s="151">
        <v>12800</v>
      </c>
      <c r="U197" s="151">
        <v>1580</v>
      </c>
      <c r="V197" s="150" t="s">
        <v>78</v>
      </c>
      <c r="W197" s="151">
        <v>2</v>
      </c>
      <c r="X197" s="150" t="s">
        <v>69</v>
      </c>
      <c r="Y197" s="150" t="s">
        <v>70</v>
      </c>
      <c r="Z197" s="150" t="s">
        <v>71</v>
      </c>
      <c r="AA197" s="150" t="s">
        <v>72</v>
      </c>
      <c r="AB197" s="151">
        <v>64487</v>
      </c>
      <c r="AC197" s="101">
        <f t="shared" si="12"/>
        <v>2</v>
      </c>
      <c r="AD197" s="101" t="str">
        <f t="shared" si="13"/>
        <v>janvier</v>
      </c>
      <c r="AE197" s="96">
        <f t="shared" si="14"/>
        <v>1.58</v>
      </c>
      <c r="AF197" s="149">
        <f t="shared" si="15"/>
        <v>1.9444444444444431E-2</v>
      </c>
      <c r="AG197" t="s">
        <v>3886</v>
      </c>
      <c r="AH197" s="96"/>
      <c r="AM197" s="96"/>
      <c r="AN197" s="96"/>
      <c r="AO197" s="96"/>
      <c r="AP197" s="96"/>
      <c r="AR197" s="96"/>
      <c r="AS197" s="96"/>
      <c r="AV197" s="96"/>
      <c r="AW197" s="96"/>
      <c r="AZ197" s="96"/>
      <c r="BA197" s="96"/>
      <c r="BB197" s="96"/>
      <c r="BC197" s="96"/>
      <c r="BD197" s="96"/>
      <c r="BE197" s="96"/>
      <c r="BF197" s="96"/>
      <c r="BH197" s="96"/>
      <c r="BI197" s="96"/>
      <c r="BJ197" s="96"/>
      <c r="BK197" s="96"/>
      <c r="BL197" s="96"/>
      <c r="BM197" s="96"/>
      <c r="BN197" s="96"/>
      <c r="BQ197" s="96"/>
      <c r="BR197" s="96"/>
      <c r="BS197" s="96"/>
      <c r="BU197" s="96"/>
      <c r="BW197" s="96"/>
      <c r="BX197" s="96"/>
      <c r="BY197" s="96"/>
      <c r="BZ197" s="96"/>
      <c r="CA197" s="96"/>
      <c r="CB197" s="96"/>
      <c r="CC197" s="96"/>
      <c r="CD197" s="96"/>
      <c r="CE197" s="96"/>
      <c r="CG197" s="96"/>
      <c r="CJ197" s="96"/>
      <c r="CL197" s="96"/>
      <c r="CM197" s="96"/>
      <c r="CN197" s="96"/>
      <c r="DH197" s="96"/>
      <c r="DJ197" s="96"/>
      <c r="DK197" s="96"/>
      <c r="DM197" s="96"/>
      <c r="DP197" s="96"/>
      <c r="DQ197" s="96"/>
      <c r="DW197" s="96"/>
      <c r="EV197" s="96"/>
      <c r="EW197" s="96"/>
      <c r="FJ197" s="96"/>
      <c r="FK197" s="96"/>
      <c r="FL197" s="96"/>
      <c r="FT197" s="96"/>
      <c r="FU197" s="96"/>
      <c r="FV197" s="96"/>
      <c r="FW197" s="96"/>
      <c r="GE197" s="96"/>
      <c r="GF197" s="96"/>
      <c r="GG197" s="96"/>
      <c r="GH197" s="96"/>
    </row>
    <row r="198" spans="1:190" customFormat="1" ht="14.65" hidden="1" customHeight="1" x14ac:dyDescent="0.25">
      <c r="A198" s="151">
        <v>168820</v>
      </c>
      <c r="B198" s="152">
        <v>44571</v>
      </c>
      <c r="C198" s="150" t="s">
        <v>124</v>
      </c>
      <c r="D198" s="150" t="s">
        <v>1345</v>
      </c>
      <c r="E198" s="152">
        <v>44571</v>
      </c>
      <c r="F198" s="150" t="s">
        <v>373</v>
      </c>
      <c r="G198" s="150" t="s">
        <v>1346</v>
      </c>
      <c r="H198" s="150" t="s">
        <v>474</v>
      </c>
      <c r="I198" s="150" t="s">
        <v>3379</v>
      </c>
      <c r="J198" s="150" t="s">
        <v>3380</v>
      </c>
      <c r="K198" s="150" t="s">
        <v>3392</v>
      </c>
      <c r="L198" s="150" t="s">
        <v>18</v>
      </c>
      <c r="M198" s="150" t="s">
        <v>18</v>
      </c>
      <c r="N198" s="150" t="s">
        <v>19</v>
      </c>
      <c r="O198" s="150" t="s">
        <v>314</v>
      </c>
      <c r="P198" s="150" t="s">
        <v>475</v>
      </c>
      <c r="Q198" s="150" t="s">
        <v>3377</v>
      </c>
      <c r="R198" s="150" t="s">
        <v>3377</v>
      </c>
      <c r="S198" s="151">
        <v>18820</v>
      </c>
      <c r="T198" s="151">
        <v>17400</v>
      </c>
      <c r="U198" s="151">
        <v>1420</v>
      </c>
      <c r="V198" s="150" t="s">
        <v>78</v>
      </c>
      <c r="W198" s="151">
        <v>2</v>
      </c>
      <c r="X198" s="150" t="s">
        <v>69</v>
      </c>
      <c r="Y198" s="150" t="s">
        <v>70</v>
      </c>
      <c r="Z198" s="150" t="s">
        <v>71</v>
      </c>
      <c r="AA198" s="150" t="s">
        <v>72</v>
      </c>
      <c r="AB198" s="151">
        <v>79268</v>
      </c>
      <c r="AC198" s="101">
        <f t="shared" si="12"/>
        <v>2</v>
      </c>
      <c r="AD198" s="101" t="str">
        <f t="shared" si="13"/>
        <v>janvier</v>
      </c>
      <c r="AE198" s="96">
        <f t="shared" si="14"/>
        <v>1.42</v>
      </c>
      <c r="AF198" s="149">
        <f t="shared" si="15"/>
        <v>2.8472222222222232E-2</v>
      </c>
      <c r="AG198" t="s">
        <v>3886</v>
      </c>
      <c r="AH198" s="96"/>
      <c r="AM198" s="96"/>
      <c r="AN198" s="96"/>
      <c r="AO198" s="96"/>
      <c r="AP198" s="96"/>
      <c r="AR198" s="96"/>
      <c r="AS198" s="96"/>
      <c r="AV198" s="96"/>
      <c r="AW198" s="96"/>
      <c r="AZ198" s="96"/>
      <c r="BA198" s="96"/>
      <c r="BB198" s="96"/>
      <c r="BC198" s="96"/>
      <c r="BD198" s="96"/>
      <c r="BE198" s="96"/>
      <c r="BF198" s="96"/>
      <c r="BH198" s="96"/>
      <c r="BI198" s="96"/>
      <c r="BJ198" s="96"/>
      <c r="BK198" s="96"/>
      <c r="BL198" s="96"/>
      <c r="BM198" s="96"/>
      <c r="BN198" s="96"/>
      <c r="BQ198" s="96"/>
      <c r="BR198" s="96"/>
      <c r="BS198" s="96"/>
      <c r="BU198" s="96"/>
      <c r="BW198" s="96"/>
      <c r="BX198" s="96"/>
      <c r="BY198" s="96"/>
      <c r="BZ198" s="96"/>
      <c r="CA198" s="96"/>
      <c r="CB198" s="96"/>
      <c r="CC198" s="96"/>
      <c r="CD198" s="96"/>
      <c r="CG198" s="96"/>
      <c r="CJ198" s="96"/>
      <c r="CL198" s="96"/>
      <c r="CM198" s="96"/>
      <c r="CN198" s="96"/>
      <c r="CY198" s="96"/>
      <c r="DB198" s="96"/>
      <c r="DC198" s="96"/>
      <c r="DH198" s="96"/>
      <c r="DJ198" s="96"/>
      <c r="DK198" s="96"/>
      <c r="DM198" s="96"/>
      <c r="DP198" s="96"/>
      <c r="DQ198" s="96"/>
      <c r="DW198" s="96"/>
      <c r="EV198" s="96"/>
      <c r="EW198" s="96"/>
      <c r="FJ198" s="96"/>
      <c r="FK198" s="96"/>
      <c r="FL198" s="96"/>
      <c r="FT198" s="96"/>
      <c r="FU198" s="96"/>
      <c r="FV198" s="96"/>
      <c r="FW198" s="96"/>
      <c r="GE198" s="96"/>
      <c r="GF198" s="96"/>
      <c r="GG198" s="96"/>
      <c r="GH198" s="96"/>
    </row>
    <row r="199" spans="1:190" customFormat="1" ht="14.65" hidden="1" customHeight="1" x14ac:dyDescent="0.25">
      <c r="A199" s="151">
        <v>168861</v>
      </c>
      <c r="B199" s="152">
        <v>44571</v>
      </c>
      <c r="C199" s="150" t="s">
        <v>226</v>
      </c>
      <c r="D199" s="150" t="s">
        <v>18</v>
      </c>
      <c r="E199" s="152">
        <v>44571</v>
      </c>
      <c r="F199" s="150" t="s">
        <v>226</v>
      </c>
      <c r="G199" s="150" t="s">
        <v>18</v>
      </c>
      <c r="H199" s="150" t="s">
        <v>923</v>
      </c>
      <c r="I199" s="150" t="s">
        <v>3379</v>
      </c>
      <c r="J199" s="150" t="s">
        <v>3380</v>
      </c>
      <c r="K199" s="150" t="s">
        <v>923</v>
      </c>
      <c r="L199" s="150" t="s">
        <v>18</v>
      </c>
      <c r="M199" s="150" t="s">
        <v>18</v>
      </c>
      <c r="N199" s="150" t="s">
        <v>19</v>
      </c>
      <c r="O199" s="150" t="s">
        <v>314</v>
      </c>
      <c r="P199" s="150" t="s">
        <v>481</v>
      </c>
      <c r="Q199" s="150" t="s">
        <v>3377</v>
      </c>
      <c r="R199" s="150" t="s">
        <v>3377</v>
      </c>
      <c r="S199" s="151">
        <v>19060</v>
      </c>
      <c r="T199" s="151">
        <v>18720</v>
      </c>
      <c r="U199" s="151">
        <v>340</v>
      </c>
      <c r="V199" s="150" t="s">
        <v>68</v>
      </c>
      <c r="W199" s="151">
        <v>2</v>
      </c>
      <c r="X199" s="150" t="s">
        <v>69</v>
      </c>
      <c r="Y199" s="150" t="s">
        <v>70</v>
      </c>
      <c r="Z199" s="150" t="s">
        <v>71</v>
      </c>
      <c r="AA199" s="150" t="s">
        <v>72</v>
      </c>
      <c r="AB199" s="151">
        <v>0</v>
      </c>
      <c r="AC199" s="101">
        <f t="shared" si="12"/>
        <v>2</v>
      </c>
      <c r="AD199" s="101" t="str">
        <f t="shared" si="13"/>
        <v>janvier</v>
      </c>
      <c r="AE199" s="96">
        <f t="shared" si="14"/>
        <v>0.34</v>
      </c>
      <c r="AF199" s="149">
        <f t="shared" si="15"/>
        <v>0</v>
      </c>
      <c r="AG199" t="s">
        <v>3886</v>
      </c>
      <c r="AH199" s="96"/>
      <c r="AM199" s="96"/>
      <c r="AN199" s="96"/>
      <c r="AO199" s="96"/>
      <c r="AP199" s="96"/>
      <c r="AR199" s="96"/>
      <c r="AS199" s="96"/>
      <c r="AV199" s="96"/>
      <c r="AW199" s="96"/>
      <c r="AZ199" s="96"/>
      <c r="BA199" s="96"/>
      <c r="BB199" s="96"/>
      <c r="BC199" s="96"/>
      <c r="BD199" s="96"/>
      <c r="BE199" s="96"/>
      <c r="BF199" s="96"/>
      <c r="BH199" s="96"/>
      <c r="BI199" s="96"/>
      <c r="BJ199" s="96"/>
      <c r="BK199" s="96"/>
      <c r="BL199" s="96"/>
      <c r="BM199" s="96"/>
      <c r="BN199" s="96"/>
      <c r="BQ199" s="96"/>
      <c r="BR199" s="96"/>
      <c r="BS199" s="96"/>
      <c r="BU199" s="96"/>
      <c r="BW199" s="96"/>
      <c r="BX199" s="96"/>
      <c r="BY199" s="96"/>
      <c r="BZ199" s="96"/>
      <c r="CA199" s="96"/>
      <c r="CB199" s="96"/>
      <c r="CC199" s="96"/>
      <c r="CD199" s="96"/>
      <c r="CG199" s="96"/>
      <c r="CJ199" s="96"/>
      <c r="CL199" s="96"/>
      <c r="CM199" s="96"/>
      <c r="CN199" s="96"/>
      <c r="CY199" s="96"/>
      <c r="CZ199" s="96"/>
      <c r="DA199" s="96"/>
      <c r="DB199" s="96"/>
      <c r="DC199" s="96"/>
      <c r="DH199" s="96"/>
      <c r="DJ199" s="96"/>
      <c r="DK199" s="96"/>
      <c r="DL199" s="96"/>
      <c r="DM199" s="96"/>
      <c r="DP199" s="96"/>
      <c r="DQ199" s="96"/>
      <c r="DW199" s="96"/>
      <c r="EK199" s="96"/>
      <c r="EL199" s="96"/>
      <c r="EV199" s="96"/>
      <c r="EW199" s="96"/>
      <c r="FJ199" s="96"/>
      <c r="FK199" s="96"/>
      <c r="FL199" s="96"/>
      <c r="FT199" s="96"/>
      <c r="FU199" s="96"/>
      <c r="FV199" s="96"/>
      <c r="FW199" s="96"/>
      <c r="GE199" s="96"/>
      <c r="GF199" s="96"/>
      <c r="GG199" s="96"/>
      <c r="GH199" s="96"/>
    </row>
    <row r="200" spans="1:190" customFormat="1" ht="14.65" hidden="1" customHeight="1" x14ac:dyDescent="0.25">
      <c r="A200" s="151">
        <v>169336</v>
      </c>
      <c r="B200" s="152">
        <v>44571</v>
      </c>
      <c r="C200" s="150" t="s">
        <v>263</v>
      </c>
      <c r="D200" s="150" t="s">
        <v>18</v>
      </c>
      <c r="E200" s="152">
        <v>44571</v>
      </c>
      <c r="F200" s="150" t="s">
        <v>263</v>
      </c>
      <c r="G200" s="150" t="s">
        <v>18</v>
      </c>
      <c r="H200" s="150" t="s">
        <v>2109</v>
      </c>
      <c r="I200" s="150" t="s">
        <v>3397</v>
      </c>
      <c r="J200" s="150" t="s">
        <v>3430</v>
      </c>
      <c r="K200" s="150" t="s">
        <v>2109</v>
      </c>
      <c r="L200" s="150" t="s">
        <v>3431</v>
      </c>
      <c r="M200" s="150" t="s">
        <v>18</v>
      </c>
      <c r="N200" s="150" t="s">
        <v>721</v>
      </c>
      <c r="O200" s="150" t="s">
        <v>1792</v>
      </c>
      <c r="P200" s="150" t="s">
        <v>1347</v>
      </c>
      <c r="Q200" s="150" t="s">
        <v>3432</v>
      </c>
      <c r="R200" s="150" t="s">
        <v>3377</v>
      </c>
      <c r="S200" s="151">
        <v>19080</v>
      </c>
      <c r="T200" s="151">
        <v>15280</v>
      </c>
      <c r="U200" s="151">
        <v>3800</v>
      </c>
      <c r="V200" s="150" t="s">
        <v>68</v>
      </c>
      <c r="W200" s="151">
        <v>2</v>
      </c>
      <c r="X200" s="150" t="s">
        <v>69</v>
      </c>
      <c r="Y200" s="150" t="s">
        <v>70</v>
      </c>
      <c r="Z200" s="150" t="s">
        <v>71</v>
      </c>
      <c r="AA200" s="150" t="s">
        <v>72</v>
      </c>
      <c r="AB200" s="151">
        <v>0</v>
      </c>
      <c r="AC200" s="101">
        <f t="shared" si="12"/>
        <v>2</v>
      </c>
      <c r="AD200" s="101" t="str">
        <f t="shared" si="13"/>
        <v>janvier</v>
      </c>
      <c r="AE200" s="96">
        <f t="shared" si="14"/>
        <v>3.8</v>
      </c>
      <c r="AF200" s="149">
        <f t="shared" si="15"/>
        <v>0</v>
      </c>
      <c r="AG200" t="s">
        <v>3888</v>
      </c>
      <c r="AH200" s="96"/>
      <c r="AM200" s="96"/>
      <c r="AN200" s="96"/>
      <c r="AO200" s="96"/>
      <c r="AP200" s="96"/>
      <c r="AR200" s="96"/>
      <c r="AS200" s="96"/>
      <c r="AV200" s="96"/>
      <c r="AW200" s="96"/>
      <c r="AZ200" s="96"/>
      <c r="BA200" s="96"/>
      <c r="BB200" s="96"/>
      <c r="BC200" s="96"/>
      <c r="BD200" s="96"/>
      <c r="BH200" s="96"/>
      <c r="BI200" s="96"/>
      <c r="BJ200" s="96"/>
      <c r="BK200" s="96"/>
      <c r="BL200" s="96"/>
      <c r="BM200" s="96"/>
      <c r="BN200" s="96"/>
      <c r="BQ200" s="96"/>
      <c r="BR200" s="96"/>
      <c r="BS200" s="96"/>
      <c r="BU200" s="96"/>
      <c r="BW200" s="96"/>
      <c r="BX200" s="96"/>
      <c r="BY200" s="96"/>
      <c r="BZ200" s="96"/>
      <c r="CA200" s="96"/>
      <c r="CB200" s="96"/>
      <c r="CC200" s="96"/>
      <c r="CD200" s="96"/>
      <c r="CE200" s="96"/>
      <c r="CG200" s="96"/>
      <c r="CJ200" s="96"/>
      <c r="CL200" s="96"/>
      <c r="CM200" s="96"/>
      <c r="CN200" s="96"/>
      <c r="DH200" s="96"/>
      <c r="DJ200" s="96"/>
      <c r="DK200" s="96"/>
      <c r="DM200" s="96"/>
      <c r="DP200" s="96"/>
      <c r="DQ200" s="96"/>
      <c r="DW200" s="96"/>
      <c r="EV200" s="96"/>
      <c r="EW200" s="96"/>
      <c r="FJ200" s="96"/>
      <c r="FK200" s="96"/>
      <c r="FL200" s="96"/>
      <c r="FT200" s="96"/>
      <c r="FU200" s="96"/>
      <c r="FV200" s="96"/>
      <c r="FW200" s="96"/>
      <c r="GE200" s="96"/>
      <c r="GF200" s="96"/>
      <c r="GG200" s="96"/>
      <c r="GH200" s="96"/>
    </row>
    <row r="201" spans="1:190" customFormat="1" ht="14.65" hidden="1" customHeight="1" x14ac:dyDescent="0.25">
      <c r="A201" s="151">
        <v>168841</v>
      </c>
      <c r="B201" s="152">
        <v>44571</v>
      </c>
      <c r="C201" s="150" t="s">
        <v>278</v>
      </c>
      <c r="D201" s="150" t="s">
        <v>1348</v>
      </c>
      <c r="E201" s="152">
        <v>44571</v>
      </c>
      <c r="F201" s="150" t="s">
        <v>320</v>
      </c>
      <c r="G201" s="150" t="s">
        <v>1349</v>
      </c>
      <c r="H201" s="150" t="s">
        <v>611</v>
      </c>
      <c r="I201" s="150" t="s">
        <v>3389</v>
      </c>
      <c r="J201" s="150" t="s">
        <v>3389</v>
      </c>
      <c r="K201" s="150" t="s">
        <v>611</v>
      </c>
      <c r="L201" s="150" t="s">
        <v>18</v>
      </c>
      <c r="M201" s="150" t="s">
        <v>3414</v>
      </c>
      <c r="N201" s="150" t="s">
        <v>919</v>
      </c>
      <c r="O201" s="150" t="s">
        <v>920</v>
      </c>
      <c r="P201" s="150" t="s">
        <v>612</v>
      </c>
      <c r="Q201" s="150" t="s">
        <v>3377</v>
      </c>
      <c r="R201" s="150" t="s">
        <v>3418</v>
      </c>
      <c r="S201" s="151">
        <v>28400</v>
      </c>
      <c r="T201" s="151">
        <v>22220</v>
      </c>
      <c r="U201" s="151">
        <v>6180</v>
      </c>
      <c r="V201" s="150" t="s">
        <v>78</v>
      </c>
      <c r="W201" s="151">
        <v>2</v>
      </c>
      <c r="X201" s="150" t="s">
        <v>69</v>
      </c>
      <c r="Y201" s="150" t="s">
        <v>70</v>
      </c>
      <c r="Z201" s="150" t="s">
        <v>71</v>
      </c>
      <c r="AA201" s="150" t="s">
        <v>72</v>
      </c>
      <c r="AB201" s="151">
        <v>0</v>
      </c>
      <c r="AC201" s="101">
        <f t="shared" si="12"/>
        <v>2</v>
      </c>
      <c r="AD201" s="101" t="str">
        <f t="shared" si="13"/>
        <v>janvier</v>
      </c>
      <c r="AE201" s="96">
        <f t="shared" si="14"/>
        <v>6.18</v>
      </c>
      <c r="AF201" s="149">
        <f t="shared" si="15"/>
        <v>2.2222222222222254E-2</v>
      </c>
      <c r="AG201" t="s">
        <v>3562</v>
      </c>
      <c r="AH201" s="96"/>
      <c r="AM201" s="96"/>
      <c r="AN201" s="96"/>
      <c r="AO201" s="96"/>
      <c r="AP201" s="96"/>
      <c r="AR201" s="96"/>
      <c r="AS201" s="96"/>
      <c r="AV201" s="96"/>
      <c r="AW201" s="96"/>
      <c r="AZ201" s="96"/>
      <c r="BA201" s="96"/>
      <c r="BB201" s="96"/>
      <c r="BC201" s="96"/>
      <c r="BD201" s="96"/>
      <c r="BE201" s="96"/>
      <c r="BF201" s="96"/>
      <c r="BH201" s="96"/>
      <c r="BI201" s="96"/>
      <c r="BJ201" s="96"/>
      <c r="BK201" s="96"/>
      <c r="BL201" s="96"/>
      <c r="BM201" s="96"/>
      <c r="BN201" s="96"/>
      <c r="BQ201" s="96"/>
      <c r="BR201" s="96"/>
      <c r="BS201" s="96"/>
      <c r="BU201" s="96"/>
      <c r="BW201" s="96"/>
      <c r="BX201" s="96"/>
      <c r="BY201" s="96"/>
      <c r="BZ201" s="96"/>
      <c r="CA201" s="96"/>
      <c r="CB201" s="96"/>
      <c r="CC201" s="96"/>
      <c r="CD201" s="96"/>
      <c r="CG201" s="96"/>
      <c r="CJ201" s="96"/>
      <c r="CL201" s="96"/>
      <c r="CM201" s="96"/>
      <c r="CN201" s="96"/>
      <c r="CY201" s="96"/>
      <c r="CZ201" s="96"/>
      <c r="DA201" s="96"/>
      <c r="DB201" s="96"/>
      <c r="DC201" s="96"/>
      <c r="DH201" s="96"/>
      <c r="DJ201" s="96"/>
      <c r="DK201" s="96"/>
      <c r="DL201" s="96"/>
      <c r="DM201" s="96"/>
      <c r="DP201" s="96"/>
      <c r="DQ201" s="96"/>
      <c r="DW201" s="96"/>
      <c r="EV201" s="96"/>
      <c r="EW201" s="96"/>
      <c r="FJ201" s="96"/>
      <c r="FK201" s="96"/>
      <c r="FL201" s="96"/>
      <c r="FT201" s="96"/>
      <c r="FU201" s="96"/>
      <c r="FV201" s="96"/>
      <c r="FW201" s="96"/>
      <c r="GE201" s="96"/>
      <c r="GF201" s="96"/>
      <c r="GG201" s="96"/>
      <c r="GH201" s="96"/>
    </row>
    <row r="202" spans="1:190" customFormat="1" ht="14.65" hidden="1" customHeight="1" x14ac:dyDescent="0.25">
      <c r="A202" s="151">
        <v>169735</v>
      </c>
      <c r="B202" s="152">
        <v>44571</v>
      </c>
      <c r="C202" s="150" t="s">
        <v>99</v>
      </c>
      <c r="D202" s="150" t="s">
        <v>18</v>
      </c>
      <c r="E202" s="152">
        <v>44571</v>
      </c>
      <c r="F202" s="150" t="s">
        <v>99</v>
      </c>
      <c r="G202" s="150" t="s">
        <v>18</v>
      </c>
      <c r="H202" s="150" t="s">
        <v>665</v>
      </c>
      <c r="I202" s="150" t="s">
        <v>3389</v>
      </c>
      <c r="J202" s="150" t="s">
        <v>3400</v>
      </c>
      <c r="K202" s="150" t="s">
        <v>665</v>
      </c>
      <c r="L202" s="150" t="s">
        <v>18</v>
      </c>
      <c r="M202" s="150" t="s">
        <v>3394</v>
      </c>
      <c r="N202" s="150" t="s">
        <v>919</v>
      </c>
      <c r="O202" s="150" t="s">
        <v>944</v>
      </c>
      <c r="P202" s="150" t="s">
        <v>666</v>
      </c>
      <c r="Q202" s="150" t="s">
        <v>3377</v>
      </c>
      <c r="R202" s="150" t="s">
        <v>3401</v>
      </c>
      <c r="S202" s="151">
        <v>24980</v>
      </c>
      <c r="T202" s="151">
        <v>18320</v>
      </c>
      <c r="U202" s="151">
        <v>6660</v>
      </c>
      <c r="V202" s="150" t="s">
        <v>68</v>
      </c>
      <c r="W202" s="151">
        <v>2</v>
      </c>
      <c r="X202" s="150" t="s">
        <v>69</v>
      </c>
      <c r="Y202" s="150" t="s">
        <v>70</v>
      </c>
      <c r="Z202" s="150" t="s">
        <v>71</v>
      </c>
      <c r="AA202" s="150" t="s">
        <v>72</v>
      </c>
      <c r="AB202" s="151">
        <v>0</v>
      </c>
      <c r="AC202" s="101">
        <f t="shared" si="12"/>
        <v>2</v>
      </c>
      <c r="AD202" s="101" t="str">
        <f t="shared" si="13"/>
        <v>janvier</v>
      </c>
      <c r="AE202" s="96">
        <f t="shared" si="14"/>
        <v>6.66</v>
      </c>
      <c r="AF202" s="149">
        <f t="shared" si="15"/>
        <v>0</v>
      </c>
      <c r="AG202" t="s">
        <v>3886</v>
      </c>
      <c r="AH202" s="96"/>
      <c r="AM202" s="96"/>
      <c r="AN202" s="96"/>
      <c r="AO202" s="96"/>
      <c r="AP202" s="96"/>
      <c r="AR202" s="96"/>
      <c r="AS202" s="96"/>
      <c r="AV202" s="96"/>
      <c r="AW202" s="96"/>
      <c r="AZ202" s="96"/>
      <c r="BA202" s="96"/>
      <c r="BB202" s="96"/>
      <c r="BC202" s="96"/>
      <c r="BD202" s="96"/>
      <c r="BH202" s="96"/>
      <c r="BI202" s="96"/>
      <c r="BJ202" s="96"/>
      <c r="BK202" s="96"/>
      <c r="BL202" s="96"/>
      <c r="BM202" s="96"/>
      <c r="BN202" s="96"/>
      <c r="BQ202" s="96"/>
      <c r="BR202" s="96"/>
      <c r="BS202" s="96"/>
      <c r="BU202" s="96"/>
      <c r="BW202" s="96"/>
      <c r="BX202" s="96"/>
      <c r="BY202" s="96"/>
      <c r="BZ202" s="96"/>
      <c r="CA202" s="96"/>
      <c r="CB202" s="96"/>
      <c r="CC202" s="96"/>
      <c r="CD202" s="96"/>
      <c r="CE202" s="96"/>
      <c r="CG202" s="96"/>
      <c r="CJ202" s="96"/>
      <c r="CL202" s="96"/>
      <c r="CM202" s="96"/>
      <c r="CN202" s="96"/>
      <c r="CY202" s="96"/>
      <c r="CZ202" s="96"/>
      <c r="DA202" s="96"/>
      <c r="DB202" s="96"/>
      <c r="DC202" s="96"/>
      <c r="DH202" s="96"/>
      <c r="DJ202" s="96"/>
      <c r="DK202" s="96"/>
      <c r="DL202" s="96"/>
      <c r="DM202" s="96"/>
      <c r="DP202" s="96"/>
      <c r="DQ202" s="96"/>
      <c r="DW202" s="96"/>
      <c r="EV202" s="96"/>
      <c r="EW202" s="96"/>
      <c r="FJ202" s="96"/>
      <c r="FK202" s="96"/>
      <c r="FL202" s="96"/>
      <c r="FT202" s="96"/>
      <c r="FU202" s="96"/>
      <c r="FV202" s="96"/>
      <c r="FW202" s="96"/>
      <c r="GE202" s="96"/>
      <c r="GF202" s="96"/>
      <c r="GG202" s="96"/>
      <c r="GH202" s="96"/>
    </row>
    <row r="203" spans="1:190" customFormat="1" ht="14.65" hidden="1" customHeight="1" x14ac:dyDescent="0.25">
      <c r="A203" s="151">
        <v>168846</v>
      </c>
      <c r="B203" s="152">
        <v>44571</v>
      </c>
      <c r="C203" s="150" t="s">
        <v>391</v>
      </c>
      <c r="D203" s="150" t="s">
        <v>1350</v>
      </c>
      <c r="E203" s="152">
        <v>44571</v>
      </c>
      <c r="F203" s="150" t="s">
        <v>231</v>
      </c>
      <c r="G203" s="150" t="s">
        <v>1351</v>
      </c>
      <c r="H203" s="150" t="s">
        <v>460</v>
      </c>
      <c r="I203" s="150" t="s">
        <v>3379</v>
      </c>
      <c r="J203" s="150" t="s">
        <v>3382</v>
      </c>
      <c r="K203" s="150" t="s">
        <v>3416</v>
      </c>
      <c r="L203" s="150" t="s">
        <v>18</v>
      </c>
      <c r="M203" s="150" t="s">
        <v>18</v>
      </c>
      <c r="N203" s="150" t="s">
        <v>19</v>
      </c>
      <c r="O203" s="150" t="s">
        <v>335</v>
      </c>
      <c r="P203" s="150" t="s">
        <v>461</v>
      </c>
      <c r="Q203" s="150" t="s">
        <v>3377</v>
      </c>
      <c r="R203" s="150" t="s">
        <v>3377</v>
      </c>
      <c r="S203" s="151">
        <v>16960</v>
      </c>
      <c r="T203" s="151">
        <v>14980</v>
      </c>
      <c r="U203" s="151">
        <v>1980</v>
      </c>
      <c r="V203" s="150" t="s">
        <v>78</v>
      </c>
      <c r="W203" s="151">
        <v>2</v>
      </c>
      <c r="X203" s="150" t="s">
        <v>69</v>
      </c>
      <c r="Y203" s="150" t="s">
        <v>70</v>
      </c>
      <c r="Z203" s="150" t="s">
        <v>71</v>
      </c>
      <c r="AA203" s="150" t="s">
        <v>72</v>
      </c>
      <c r="AB203" s="151">
        <v>83628</v>
      </c>
      <c r="AC203" s="101">
        <f t="shared" si="12"/>
        <v>2</v>
      </c>
      <c r="AD203" s="101" t="str">
        <f t="shared" si="13"/>
        <v>janvier</v>
      </c>
      <c r="AE203" s="96">
        <f t="shared" si="14"/>
        <v>1.98</v>
      </c>
      <c r="AF203" s="149">
        <f t="shared" si="15"/>
        <v>3.0555555555555558E-2</v>
      </c>
      <c r="AG203" t="s">
        <v>3886</v>
      </c>
      <c r="AH203" s="96"/>
      <c r="AM203" s="96"/>
      <c r="AN203" s="96"/>
      <c r="AO203" s="96"/>
      <c r="AP203" s="96"/>
      <c r="AR203" s="96"/>
      <c r="AS203" s="96"/>
      <c r="AV203" s="96"/>
      <c r="AW203" s="96"/>
      <c r="AZ203" s="96"/>
      <c r="BA203" s="96"/>
      <c r="BB203" s="96"/>
      <c r="BC203" s="96"/>
      <c r="BD203" s="96"/>
      <c r="BH203" s="96"/>
      <c r="BI203" s="96"/>
      <c r="BJ203" s="96"/>
      <c r="BK203" s="96"/>
      <c r="BL203" s="96"/>
      <c r="BM203" s="96"/>
      <c r="BN203" s="96"/>
      <c r="BQ203" s="96"/>
      <c r="BR203" s="96"/>
      <c r="BS203" s="96"/>
      <c r="BU203" s="96"/>
      <c r="BW203" s="96"/>
      <c r="BX203" s="96"/>
      <c r="BY203" s="96"/>
      <c r="BZ203" s="96"/>
      <c r="CA203" s="96"/>
      <c r="CB203" s="96"/>
      <c r="CC203" s="96"/>
      <c r="CD203" s="96"/>
      <c r="CE203" s="96"/>
      <c r="CG203" s="96"/>
      <c r="CJ203" s="96"/>
      <c r="CL203" s="96"/>
      <c r="CM203" s="96"/>
      <c r="CN203" s="96"/>
      <c r="CY203" s="96"/>
      <c r="CZ203" s="96"/>
      <c r="DA203" s="96"/>
      <c r="DB203" s="96"/>
      <c r="DC203" s="96"/>
      <c r="DH203" s="96"/>
      <c r="DJ203" s="96"/>
      <c r="DK203" s="96"/>
      <c r="DL203" s="96"/>
      <c r="DM203" s="96"/>
      <c r="DP203" s="96"/>
      <c r="DQ203" s="96"/>
      <c r="DW203" s="96"/>
      <c r="EV203" s="96"/>
      <c r="EW203" s="96"/>
      <c r="FJ203" s="96"/>
      <c r="FK203" s="96"/>
      <c r="FL203" s="96"/>
      <c r="FT203" s="96"/>
      <c r="FU203" s="96"/>
      <c r="FV203" s="96"/>
      <c r="FW203" s="96"/>
      <c r="GE203" s="96"/>
      <c r="GF203" s="96"/>
      <c r="GG203" s="96"/>
      <c r="GH203" s="96"/>
    </row>
    <row r="204" spans="1:190" customFormat="1" ht="14.65" hidden="1" customHeight="1" x14ac:dyDescent="0.25">
      <c r="A204" s="151">
        <v>168847</v>
      </c>
      <c r="B204" s="152">
        <v>44571</v>
      </c>
      <c r="C204" s="150" t="s">
        <v>598</v>
      </c>
      <c r="D204" s="150" t="s">
        <v>1352</v>
      </c>
      <c r="E204" s="152">
        <v>44571</v>
      </c>
      <c r="F204" s="150" t="s">
        <v>435</v>
      </c>
      <c r="G204" s="150" t="s">
        <v>1353</v>
      </c>
      <c r="H204" s="150" t="s">
        <v>782</v>
      </c>
      <c r="I204" s="150" t="s">
        <v>3389</v>
      </c>
      <c r="J204" s="150" t="s">
        <v>3389</v>
      </c>
      <c r="K204" s="150" t="s">
        <v>766</v>
      </c>
      <c r="L204" s="150" t="s">
        <v>18</v>
      </c>
      <c r="M204" s="150" t="s">
        <v>3385</v>
      </c>
      <c r="N204" s="150" t="s">
        <v>919</v>
      </c>
      <c r="O204" s="150" t="s">
        <v>920</v>
      </c>
      <c r="P204" s="150" t="s">
        <v>767</v>
      </c>
      <c r="Q204" s="150" t="s">
        <v>3377</v>
      </c>
      <c r="R204" s="150" t="s">
        <v>3390</v>
      </c>
      <c r="S204" s="151">
        <v>25820</v>
      </c>
      <c r="T204" s="151">
        <v>18040</v>
      </c>
      <c r="U204" s="151">
        <v>7780</v>
      </c>
      <c r="V204" s="150" t="s">
        <v>78</v>
      </c>
      <c r="W204" s="151">
        <v>2</v>
      </c>
      <c r="X204" s="150" t="s">
        <v>69</v>
      </c>
      <c r="Y204" s="150" t="s">
        <v>70</v>
      </c>
      <c r="Z204" s="150" t="s">
        <v>71</v>
      </c>
      <c r="AA204" s="150" t="s">
        <v>72</v>
      </c>
      <c r="AB204" s="151">
        <v>0</v>
      </c>
      <c r="AC204" s="101">
        <f t="shared" si="12"/>
        <v>2</v>
      </c>
      <c r="AD204" s="101" t="str">
        <f t="shared" si="13"/>
        <v>janvier</v>
      </c>
      <c r="AE204" s="96">
        <f t="shared" si="14"/>
        <v>7.78</v>
      </c>
      <c r="AF204" s="149">
        <f t="shared" si="15"/>
        <v>3.7500000000000033E-2</v>
      </c>
      <c r="AG204" t="s">
        <v>3562</v>
      </c>
      <c r="AH204" s="96"/>
      <c r="AM204" s="96"/>
      <c r="AN204" s="96"/>
      <c r="AO204" s="96"/>
      <c r="AP204" s="96"/>
      <c r="AR204" s="96"/>
      <c r="AS204" s="96"/>
      <c r="AV204" s="96"/>
      <c r="AW204" s="96"/>
      <c r="AZ204" s="96"/>
      <c r="BA204" s="96"/>
      <c r="BB204" s="96"/>
      <c r="BC204" s="96"/>
      <c r="BD204" s="96"/>
      <c r="BE204" s="96"/>
      <c r="BF204" s="96"/>
      <c r="BH204" s="96"/>
      <c r="BI204" s="96"/>
      <c r="BJ204" s="96"/>
      <c r="BK204" s="96"/>
      <c r="BL204" s="96"/>
      <c r="BM204" s="96"/>
      <c r="BN204" s="96"/>
      <c r="BQ204" s="96"/>
      <c r="BR204" s="96"/>
      <c r="BS204" s="96"/>
      <c r="BU204" s="96"/>
      <c r="BW204" s="96"/>
      <c r="BX204" s="96"/>
      <c r="BY204" s="96"/>
      <c r="BZ204" s="96"/>
      <c r="CA204" s="96"/>
      <c r="CB204" s="96"/>
      <c r="CC204" s="96"/>
      <c r="CD204" s="96"/>
      <c r="CG204" s="96"/>
      <c r="CJ204" s="96"/>
      <c r="CL204" s="96"/>
      <c r="CM204" s="96"/>
      <c r="CN204" s="96"/>
      <c r="CY204" s="96"/>
      <c r="CZ204" s="96"/>
      <c r="DA204" s="96"/>
      <c r="DB204" s="96"/>
      <c r="DC204" s="96"/>
      <c r="DH204" s="96"/>
      <c r="DJ204" s="96"/>
      <c r="DK204" s="96"/>
      <c r="DL204" s="96"/>
      <c r="DM204" s="96"/>
      <c r="DP204" s="96"/>
      <c r="DQ204" s="96"/>
      <c r="DW204" s="96"/>
      <c r="EV204" s="96"/>
      <c r="EW204" s="96"/>
      <c r="FJ204" s="96"/>
      <c r="FK204" s="96"/>
      <c r="FL204" s="96"/>
      <c r="FT204" s="96"/>
      <c r="FU204" s="96"/>
      <c r="FV204" s="96"/>
      <c r="FW204" s="96"/>
      <c r="GE204" s="96"/>
      <c r="GF204" s="96"/>
      <c r="GG204" s="96"/>
      <c r="GH204" s="96"/>
    </row>
    <row r="205" spans="1:190" customFormat="1" ht="14.65" hidden="1" customHeight="1" x14ac:dyDescent="0.25">
      <c r="A205" s="151">
        <v>168852</v>
      </c>
      <c r="B205" s="152">
        <v>44571</v>
      </c>
      <c r="C205" s="150" t="s">
        <v>274</v>
      </c>
      <c r="D205" s="150" t="s">
        <v>1354</v>
      </c>
      <c r="E205" s="152">
        <v>44571</v>
      </c>
      <c r="F205" s="150" t="s">
        <v>229</v>
      </c>
      <c r="G205" s="150" t="s">
        <v>1355</v>
      </c>
      <c r="H205" s="150" t="s">
        <v>480</v>
      </c>
      <c r="I205" s="150" t="s">
        <v>3379</v>
      </c>
      <c r="J205" s="150" t="s">
        <v>3380</v>
      </c>
      <c r="K205" s="150" t="s">
        <v>923</v>
      </c>
      <c r="L205" s="150" t="s">
        <v>18</v>
      </c>
      <c r="M205" s="150" t="s">
        <v>18</v>
      </c>
      <c r="N205" s="150" t="s">
        <v>19</v>
      </c>
      <c r="O205" s="150" t="s">
        <v>314</v>
      </c>
      <c r="P205" s="150" t="s">
        <v>481</v>
      </c>
      <c r="Q205" s="150" t="s">
        <v>3377</v>
      </c>
      <c r="R205" s="150" t="s">
        <v>3377</v>
      </c>
      <c r="S205" s="151">
        <v>20880</v>
      </c>
      <c r="T205" s="151">
        <v>18800</v>
      </c>
      <c r="U205" s="151">
        <v>2080</v>
      </c>
      <c r="V205" s="150" t="s">
        <v>78</v>
      </c>
      <c r="W205" s="151">
        <v>2</v>
      </c>
      <c r="X205" s="150" t="s">
        <v>69</v>
      </c>
      <c r="Y205" s="150" t="s">
        <v>70</v>
      </c>
      <c r="Z205" s="150" t="s">
        <v>71</v>
      </c>
      <c r="AA205" s="150" t="s">
        <v>72</v>
      </c>
      <c r="AB205" s="151">
        <v>83638</v>
      </c>
      <c r="AC205" s="101">
        <f t="shared" si="12"/>
        <v>2</v>
      </c>
      <c r="AD205" s="101" t="str">
        <f t="shared" si="13"/>
        <v>janvier</v>
      </c>
      <c r="AE205" s="96">
        <f t="shared" si="14"/>
        <v>2.08</v>
      </c>
      <c r="AF205" s="149">
        <f t="shared" si="15"/>
        <v>5.8333333333333404E-2</v>
      </c>
      <c r="AG205" t="s">
        <v>3886</v>
      </c>
      <c r="AH205" s="96"/>
      <c r="AM205" s="96"/>
      <c r="AN205" s="96"/>
      <c r="AO205" s="96"/>
      <c r="AP205" s="96"/>
      <c r="AR205" s="96"/>
      <c r="AS205" s="96"/>
      <c r="AV205" s="96"/>
      <c r="AW205" s="96"/>
      <c r="AZ205" s="96"/>
      <c r="BA205" s="96"/>
      <c r="BB205" s="96"/>
      <c r="BC205" s="96"/>
      <c r="BD205" s="96"/>
      <c r="BH205" s="96"/>
      <c r="BI205" s="96"/>
      <c r="BJ205" s="96"/>
      <c r="BK205" s="96"/>
      <c r="BL205" s="96"/>
      <c r="BM205" s="96"/>
      <c r="BN205" s="96"/>
      <c r="BQ205" s="96"/>
      <c r="BR205" s="96"/>
      <c r="BS205" s="96"/>
      <c r="BU205" s="96"/>
      <c r="BW205" s="96"/>
      <c r="BX205" s="96"/>
      <c r="BY205" s="96"/>
      <c r="BZ205" s="96"/>
      <c r="CA205" s="96"/>
      <c r="CB205" s="96"/>
      <c r="CC205" s="96"/>
      <c r="CD205" s="96"/>
      <c r="CE205" s="96"/>
      <c r="CG205" s="96"/>
      <c r="CJ205" s="96"/>
      <c r="CL205" s="96"/>
      <c r="CM205" s="96"/>
      <c r="CN205" s="96"/>
      <c r="CY205" s="96"/>
      <c r="CZ205" s="96"/>
      <c r="DA205" s="96"/>
      <c r="DB205" s="96"/>
      <c r="DC205" s="96"/>
      <c r="DH205" s="96"/>
      <c r="DJ205" s="96"/>
      <c r="DK205" s="96"/>
      <c r="DL205" s="96"/>
      <c r="DM205" s="96"/>
      <c r="DP205" s="96"/>
      <c r="DQ205" s="96"/>
      <c r="DW205" s="96"/>
      <c r="EV205" s="96"/>
      <c r="EW205" s="96"/>
      <c r="FJ205" s="96"/>
      <c r="FK205" s="96"/>
      <c r="FL205" s="96"/>
      <c r="FT205" s="96"/>
      <c r="FU205" s="96"/>
      <c r="FV205" s="96"/>
      <c r="FW205" s="96"/>
      <c r="GE205" s="96"/>
      <c r="GF205" s="96"/>
      <c r="GG205" s="96"/>
      <c r="GH205" s="96"/>
    </row>
    <row r="206" spans="1:190" customFormat="1" ht="14.65" hidden="1" customHeight="1" x14ac:dyDescent="0.25">
      <c r="A206" s="151">
        <v>168853</v>
      </c>
      <c r="B206" s="152">
        <v>44571</v>
      </c>
      <c r="C206" s="150" t="s">
        <v>872</v>
      </c>
      <c r="D206" s="150" t="s">
        <v>1356</v>
      </c>
      <c r="E206" s="152">
        <v>44571</v>
      </c>
      <c r="F206" s="150" t="s">
        <v>831</v>
      </c>
      <c r="G206" s="150" t="s">
        <v>1357</v>
      </c>
      <c r="H206" s="150" t="s">
        <v>90</v>
      </c>
      <c r="I206" s="150" t="s">
        <v>3387</v>
      </c>
      <c r="J206" s="150" t="s">
        <v>3388</v>
      </c>
      <c r="K206" s="150" t="s">
        <v>90</v>
      </c>
      <c r="L206" s="150" t="s">
        <v>18</v>
      </c>
      <c r="M206" s="150" t="s">
        <v>18</v>
      </c>
      <c r="N206" s="150" t="s">
        <v>65</v>
      </c>
      <c r="O206" s="150" t="s">
        <v>185</v>
      </c>
      <c r="P206" s="150" t="s">
        <v>91</v>
      </c>
      <c r="Q206" s="150" t="s">
        <v>3377</v>
      </c>
      <c r="R206" s="150" t="s">
        <v>3377</v>
      </c>
      <c r="S206" s="151">
        <v>18960</v>
      </c>
      <c r="T206" s="151">
        <v>17320</v>
      </c>
      <c r="U206" s="151">
        <v>1640</v>
      </c>
      <c r="V206" s="150" t="s">
        <v>78</v>
      </c>
      <c r="W206" s="151">
        <v>2</v>
      </c>
      <c r="X206" s="150" t="s">
        <v>69</v>
      </c>
      <c r="Y206" s="150" t="s">
        <v>70</v>
      </c>
      <c r="Z206" s="150" t="s">
        <v>71</v>
      </c>
      <c r="AA206" s="150" t="s">
        <v>72</v>
      </c>
      <c r="AB206" s="151">
        <v>0</v>
      </c>
      <c r="AC206" s="101">
        <f t="shared" si="12"/>
        <v>2</v>
      </c>
      <c r="AD206" s="101" t="str">
        <f t="shared" si="13"/>
        <v>janvier</v>
      </c>
      <c r="AE206" s="96">
        <f t="shared" si="14"/>
        <v>1.64</v>
      </c>
      <c r="AF206" s="149">
        <f t="shared" si="15"/>
        <v>1.736111111111116E-2</v>
      </c>
      <c r="AG206" t="s">
        <v>3887</v>
      </c>
      <c r="AH206" s="96"/>
      <c r="AM206" s="96"/>
      <c r="AN206" s="96"/>
      <c r="AO206" s="96"/>
      <c r="AP206" s="96"/>
      <c r="AR206" s="96"/>
      <c r="AS206" s="96"/>
      <c r="AV206" s="96"/>
      <c r="AW206" s="96"/>
      <c r="AZ206" s="96"/>
      <c r="BA206" s="96"/>
      <c r="BB206" s="96"/>
      <c r="BC206" s="96"/>
      <c r="BD206" s="96"/>
      <c r="BE206" s="96"/>
      <c r="BF206" s="96"/>
      <c r="BH206" s="96"/>
      <c r="BI206" s="96"/>
      <c r="BJ206" s="96"/>
      <c r="BK206" s="96"/>
      <c r="BL206" s="96"/>
      <c r="BM206" s="96"/>
      <c r="BN206" s="96"/>
      <c r="BQ206" s="96"/>
      <c r="BR206" s="96"/>
      <c r="BS206" s="96"/>
      <c r="BU206" s="96"/>
      <c r="BW206" s="96"/>
      <c r="BX206" s="96"/>
      <c r="BY206" s="96"/>
      <c r="BZ206" s="96"/>
      <c r="CA206" s="96"/>
      <c r="CB206" s="96"/>
      <c r="CC206" s="96"/>
      <c r="CD206" s="96"/>
      <c r="CG206" s="96"/>
      <c r="CJ206" s="96"/>
      <c r="CL206" s="96"/>
      <c r="CM206" s="96"/>
      <c r="CN206" s="96"/>
      <c r="CY206" s="96"/>
      <c r="CZ206" s="96"/>
      <c r="DA206" s="96"/>
      <c r="DB206" s="96"/>
      <c r="DC206" s="96"/>
      <c r="DH206" s="96"/>
      <c r="DJ206" s="96"/>
      <c r="DK206" s="96"/>
      <c r="DL206" s="96"/>
      <c r="DM206" s="96"/>
      <c r="DP206" s="96"/>
      <c r="DQ206" s="96"/>
      <c r="DW206" s="96"/>
      <c r="EV206" s="96"/>
      <c r="EW206" s="96"/>
      <c r="FJ206" s="96"/>
      <c r="FK206" s="96"/>
      <c r="FL206" s="96"/>
      <c r="FT206" s="96"/>
      <c r="FU206" s="96"/>
      <c r="FV206" s="96"/>
      <c r="FW206" s="96"/>
      <c r="GE206" s="96"/>
      <c r="GF206" s="96"/>
      <c r="GG206" s="96"/>
      <c r="GH206" s="96"/>
    </row>
    <row r="207" spans="1:190" customFormat="1" ht="14.65" hidden="1" customHeight="1" x14ac:dyDescent="0.25">
      <c r="A207" s="151">
        <v>168859</v>
      </c>
      <c r="B207" s="152">
        <v>44571</v>
      </c>
      <c r="C207" s="150" t="s">
        <v>324</v>
      </c>
      <c r="D207" s="150" t="s">
        <v>1358</v>
      </c>
      <c r="E207" s="152">
        <v>44571</v>
      </c>
      <c r="F207" s="150" t="s">
        <v>744</v>
      </c>
      <c r="G207" s="150" t="s">
        <v>1359</v>
      </c>
      <c r="H207" s="150" t="s">
        <v>655</v>
      </c>
      <c r="I207" s="150" t="s">
        <v>3389</v>
      </c>
      <c r="J207" s="150" t="s">
        <v>3400</v>
      </c>
      <c r="K207" s="150" t="s">
        <v>655</v>
      </c>
      <c r="L207" s="150" t="s">
        <v>18</v>
      </c>
      <c r="M207" s="150" t="s">
        <v>3394</v>
      </c>
      <c r="N207" s="150" t="s">
        <v>919</v>
      </c>
      <c r="O207" s="150" t="s">
        <v>944</v>
      </c>
      <c r="P207" s="150" t="s">
        <v>658</v>
      </c>
      <c r="Q207" s="150" t="s">
        <v>3377</v>
      </c>
      <c r="R207" s="150" t="s">
        <v>3401</v>
      </c>
      <c r="S207" s="151">
        <v>24740</v>
      </c>
      <c r="T207" s="151">
        <v>18360</v>
      </c>
      <c r="U207" s="151">
        <v>6380</v>
      </c>
      <c r="V207" s="150" t="s">
        <v>78</v>
      </c>
      <c r="W207" s="151">
        <v>2</v>
      </c>
      <c r="X207" s="150" t="s">
        <v>69</v>
      </c>
      <c r="Y207" s="150" t="s">
        <v>70</v>
      </c>
      <c r="Z207" s="150" t="s">
        <v>71</v>
      </c>
      <c r="AA207" s="150" t="s">
        <v>72</v>
      </c>
      <c r="AB207" s="151">
        <v>0</v>
      </c>
      <c r="AC207" s="101">
        <f t="shared" si="12"/>
        <v>2</v>
      </c>
      <c r="AD207" s="101" t="str">
        <f t="shared" si="13"/>
        <v>janvier</v>
      </c>
      <c r="AE207" s="96">
        <f t="shared" si="14"/>
        <v>6.38</v>
      </c>
      <c r="AF207" s="149">
        <f t="shared" si="15"/>
        <v>1.388888888888884E-2</v>
      </c>
      <c r="AG207" t="s">
        <v>3886</v>
      </c>
      <c r="AH207" s="96"/>
      <c r="AM207" s="96"/>
      <c r="AN207" s="96"/>
      <c r="AO207" s="96"/>
      <c r="AP207" s="96"/>
      <c r="AR207" s="96"/>
      <c r="AS207" s="96"/>
      <c r="AV207" s="96"/>
      <c r="AW207" s="96"/>
      <c r="AZ207" s="96"/>
      <c r="BA207" s="96"/>
      <c r="BB207" s="96"/>
      <c r="BC207" s="96"/>
      <c r="BD207" s="96"/>
      <c r="BE207" s="96"/>
      <c r="BF207" s="96"/>
      <c r="BH207" s="96"/>
      <c r="BI207" s="96"/>
      <c r="BJ207" s="96"/>
      <c r="BK207" s="96"/>
      <c r="BL207" s="96"/>
      <c r="BM207" s="96"/>
      <c r="BN207" s="96"/>
      <c r="BQ207" s="96"/>
      <c r="BR207" s="96"/>
      <c r="BS207" s="96"/>
      <c r="BU207" s="96"/>
      <c r="BW207" s="96"/>
      <c r="BX207" s="96"/>
      <c r="BY207" s="96"/>
      <c r="BZ207" s="96"/>
      <c r="CA207" s="96"/>
      <c r="CB207" s="96"/>
      <c r="CC207" s="96"/>
      <c r="CD207" s="96"/>
      <c r="CG207" s="96"/>
      <c r="CJ207" s="96"/>
      <c r="CL207" s="96"/>
      <c r="CM207" s="96"/>
      <c r="CN207" s="96"/>
      <c r="CY207" s="96"/>
      <c r="CZ207" s="96"/>
      <c r="DA207" s="96"/>
      <c r="DB207" s="96"/>
      <c r="DC207" s="96"/>
      <c r="DH207" s="96"/>
      <c r="DJ207" s="96"/>
      <c r="DK207" s="96"/>
      <c r="DL207" s="96"/>
      <c r="DM207" s="96"/>
      <c r="DP207" s="96"/>
      <c r="DQ207" s="96"/>
      <c r="DW207" s="96"/>
      <c r="EV207" s="96"/>
      <c r="EW207" s="96"/>
      <c r="FJ207" s="96"/>
      <c r="FK207" s="96"/>
      <c r="FL207" s="96"/>
      <c r="FT207" s="96"/>
      <c r="FU207" s="96"/>
      <c r="FV207" s="96"/>
      <c r="FW207" s="96"/>
      <c r="GE207" s="96"/>
      <c r="GF207" s="96"/>
      <c r="GG207" s="96"/>
      <c r="GH207" s="96"/>
    </row>
    <row r="208" spans="1:190" customFormat="1" ht="14.65" hidden="1" customHeight="1" x14ac:dyDescent="0.25">
      <c r="A208" s="151">
        <v>168863</v>
      </c>
      <c r="B208" s="152">
        <v>44571</v>
      </c>
      <c r="C208" s="150" t="s">
        <v>327</v>
      </c>
      <c r="D208" s="150" t="s">
        <v>1360</v>
      </c>
      <c r="E208" s="152">
        <v>44571</v>
      </c>
      <c r="F208" s="150" t="s">
        <v>129</v>
      </c>
      <c r="G208" s="150" t="s">
        <v>1361</v>
      </c>
      <c r="H208" s="150" t="s">
        <v>1362</v>
      </c>
      <c r="I208" s="150" t="s">
        <v>3379</v>
      </c>
      <c r="J208" s="150" t="s">
        <v>3419</v>
      </c>
      <c r="K208" s="150" t="s">
        <v>1362</v>
      </c>
      <c r="L208" s="150" t="s">
        <v>3409</v>
      </c>
      <c r="M208" s="150" t="s">
        <v>18</v>
      </c>
      <c r="N208" s="150" t="s">
        <v>19</v>
      </c>
      <c r="O208" s="150" t="s">
        <v>567</v>
      </c>
      <c r="P208" s="150" t="s">
        <v>1363</v>
      </c>
      <c r="Q208" s="150" t="s">
        <v>3420</v>
      </c>
      <c r="R208" s="150" t="s">
        <v>3377</v>
      </c>
      <c r="S208" s="151">
        <v>15420</v>
      </c>
      <c r="T208" s="151">
        <v>43640</v>
      </c>
      <c r="U208" s="151">
        <v>28220</v>
      </c>
      <c r="V208" s="150" t="s">
        <v>78</v>
      </c>
      <c r="W208" s="151">
        <v>2</v>
      </c>
      <c r="X208" s="150" t="s">
        <v>69</v>
      </c>
      <c r="Y208" s="150" t="s">
        <v>70</v>
      </c>
      <c r="Z208" s="150" t="s">
        <v>71</v>
      </c>
      <c r="AA208" s="150" t="s">
        <v>72</v>
      </c>
      <c r="AB208" s="151">
        <v>0</v>
      </c>
      <c r="AC208" s="101">
        <f t="shared" si="12"/>
        <v>2</v>
      </c>
      <c r="AD208" s="101" t="str">
        <f t="shared" si="13"/>
        <v>janvier</v>
      </c>
      <c r="AE208" s="96">
        <f t="shared" si="14"/>
        <v>28.22</v>
      </c>
      <c r="AF208" s="149">
        <f t="shared" si="15"/>
        <v>8.333333333333337E-2</v>
      </c>
      <c r="AG208" t="s">
        <v>3888</v>
      </c>
      <c r="AH208" s="96"/>
      <c r="AM208" s="96"/>
      <c r="AN208" s="96"/>
      <c r="AO208" s="96"/>
      <c r="AP208" s="96"/>
      <c r="AR208" s="96"/>
      <c r="AS208" s="96"/>
      <c r="AV208" s="96"/>
      <c r="AW208" s="96"/>
      <c r="AZ208" s="96"/>
      <c r="BA208" s="96"/>
      <c r="BB208" s="96"/>
      <c r="BC208" s="96"/>
      <c r="BD208" s="96"/>
      <c r="BE208" s="96"/>
      <c r="BF208" s="96"/>
      <c r="BH208" s="96"/>
      <c r="BI208" s="96"/>
      <c r="BJ208" s="96"/>
      <c r="BK208" s="96"/>
      <c r="BL208" s="96"/>
      <c r="BM208" s="96"/>
      <c r="BN208" s="96"/>
      <c r="BQ208" s="96"/>
      <c r="BR208" s="96"/>
      <c r="BS208" s="96"/>
      <c r="BU208" s="96"/>
      <c r="BW208" s="96"/>
      <c r="BX208" s="96"/>
      <c r="BY208" s="96"/>
      <c r="BZ208" s="96"/>
      <c r="CA208" s="96"/>
      <c r="CB208" s="96"/>
      <c r="CC208" s="96"/>
      <c r="CD208" s="96"/>
      <c r="CG208" s="96"/>
      <c r="CJ208" s="96"/>
      <c r="CL208" s="96"/>
      <c r="CM208" s="96"/>
      <c r="CN208" s="96"/>
      <c r="CY208" s="96"/>
      <c r="CZ208" s="96"/>
      <c r="DA208" s="96"/>
      <c r="DB208" s="96"/>
      <c r="DC208" s="96"/>
      <c r="DH208" s="96"/>
      <c r="DJ208" s="96"/>
      <c r="DK208" s="96"/>
      <c r="DL208" s="96"/>
      <c r="DM208" s="96"/>
      <c r="DP208" s="96"/>
      <c r="DQ208" s="96"/>
      <c r="DW208" s="96"/>
      <c r="EV208" s="96"/>
      <c r="EW208" s="96"/>
      <c r="FJ208" s="96"/>
      <c r="FK208" s="96"/>
      <c r="FL208" s="96"/>
      <c r="FT208" s="96"/>
      <c r="FU208" s="96"/>
      <c r="FV208" s="96"/>
      <c r="FW208" s="96"/>
      <c r="GE208" s="96"/>
      <c r="GF208" s="96"/>
      <c r="GG208" s="96"/>
      <c r="GH208" s="96"/>
    </row>
    <row r="209" spans="1:190" customFormat="1" ht="14.65" hidden="1" customHeight="1" x14ac:dyDescent="0.25">
      <c r="A209" s="151">
        <v>168867</v>
      </c>
      <c r="B209" s="152">
        <v>44571</v>
      </c>
      <c r="C209" s="150" t="s">
        <v>442</v>
      </c>
      <c r="D209" s="150" t="s">
        <v>1364</v>
      </c>
      <c r="E209" s="152">
        <v>44571</v>
      </c>
      <c r="F209" s="150" t="s">
        <v>241</v>
      </c>
      <c r="G209" s="150" t="s">
        <v>1365</v>
      </c>
      <c r="H209" s="150" t="s">
        <v>775</v>
      </c>
      <c r="I209" s="150" t="s">
        <v>3379</v>
      </c>
      <c r="J209" s="150" t="s">
        <v>3384</v>
      </c>
      <c r="K209" s="150" t="s">
        <v>775</v>
      </c>
      <c r="L209" s="150" t="s">
        <v>3385</v>
      </c>
      <c r="M209" s="150" t="s">
        <v>18</v>
      </c>
      <c r="N209" s="150" t="s">
        <v>19</v>
      </c>
      <c r="O209" s="150" t="s">
        <v>261</v>
      </c>
      <c r="P209" s="150" t="s">
        <v>776</v>
      </c>
      <c r="Q209" s="150" t="s">
        <v>3386</v>
      </c>
      <c r="R209" s="150" t="s">
        <v>3377</v>
      </c>
      <c r="S209" s="151">
        <v>39840</v>
      </c>
      <c r="T209" s="151">
        <v>22980</v>
      </c>
      <c r="U209" s="151">
        <v>16860</v>
      </c>
      <c r="V209" s="150" t="s">
        <v>78</v>
      </c>
      <c r="W209" s="151">
        <v>2</v>
      </c>
      <c r="X209" s="150" t="s">
        <v>69</v>
      </c>
      <c r="Y209" s="150" t="s">
        <v>70</v>
      </c>
      <c r="Z209" s="150" t="s">
        <v>71</v>
      </c>
      <c r="AA209" s="150" t="s">
        <v>72</v>
      </c>
      <c r="AB209" s="151">
        <v>0</v>
      </c>
      <c r="AC209" s="101">
        <f t="shared" si="12"/>
        <v>2</v>
      </c>
      <c r="AD209" s="101" t="str">
        <f t="shared" si="13"/>
        <v>janvier</v>
      </c>
      <c r="AE209" s="96">
        <f t="shared" si="14"/>
        <v>16.86</v>
      </c>
      <c r="AF209" s="149">
        <f t="shared" si="15"/>
        <v>0.21805555555555556</v>
      </c>
      <c r="AG209" t="s">
        <v>3888</v>
      </c>
      <c r="AH209" s="96"/>
      <c r="AK209" s="96"/>
      <c r="AL209" s="96"/>
      <c r="AM209" s="96"/>
      <c r="AN209" s="96"/>
      <c r="AP209" s="96"/>
      <c r="AQ209" s="96"/>
      <c r="AT209" s="96"/>
      <c r="AU209" s="96"/>
      <c r="AX209" s="96"/>
      <c r="AY209" s="96"/>
      <c r="AZ209" s="96"/>
      <c r="BA209" s="96"/>
      <c r="BB209" s="96"/>
      <c r="BC209" s="96"/>
      <c r="BD209" s="96"/>
      <c r="BE209" s="96"/>
      <c r="BF209" s="96"/>
      <c r="BG209" s="96"/>
      <c r="BH209" s="96"/>
      <c r="BI209" s="96"/>
      <c r="BL209" s="96"/>
      <c r="BM209" s="96"/>
      <c r="BN209" s="96"/>
      <c r="BP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96"/>
      <c r="CC209" s="96"/>
      <c r="CD209" s="96"/>
      <c r="CE209" s="96"/>
      <c r="CG209" s="96"/>
      <c r="CH209" s="96"/>
      <c r="CI209" s="96"/>
      <c r="CT209" s="35"/>
      <c r="CU209" s="35"/>
      <c r="CV209" s="35"/>
      <c r="CW209" s="35"/>
      <c r="CX209" s="35"/>
      <c r="CY209" s="96"/>
      <c r="CZ209" s="96"/>
      <c r="DB209" s="96"/>
      <c r="DC209" s="96"/>
      <c r="DE209" s="35"/>
      <c r="DF209" s="35"/>
      <c r="DG209" s="35"/>
      <c r="DH209" s="96"/>
      <c r="DI209" s="35"/>
      <c r="DJ209" s="96"/>
      <c r="DK209" s="96"/>
      <c r="DL209" s="96"/>
      <c r="DM209" s="96"/>
      <c r="DP209" s="96"/>
      <c r="DQ209" s="96"/>
      <c r="DR209" s="96"/>
      <c r="DW209" s="96"/>
      <c r="EV209" s="96"/>
      <c r="EW209" s="96"/>
      <c r="FJ209" s="96"/>
      <c r="FK209" s="96"/>
      <c r="FL209" s="96"/>
      <c r="FT209" s="96"/>
      <c r="FU209" s="96"/>
      <c r="FV209" s="96"/>
      <c r="FW209" s="96"/>
      <c r="GE209" s="96"/>
      <c r="GF209" s="96"/>
      <c r="GG209" s="96"/>
      <c r="GH209" s="96"/>
    </row>
    <row r="210" spans="1:190" customFormat="1" ht="14.65" hidden="1" customHeight="1" x14ac:dyDescent="0.25">
      <c r="A210" s="151">
        <v>168868</v>
      </c>
      <c r="B210" s="152">
        <v>44571</v>
      </c>
      <c r="C210" s="150" t="s">
        <v>804</v>
      </c>
      <c r="D210" s="150" t="s">
        <v>1366</v>
      </c>
      <c r="E210" s="152">
        <v>44571</v>
      </c>
      <c r="F210" s="150" t="s">
        <v>127</v>
      </c>
      <c r="G210" s="150" t="s">
        <v>1367</v>
      </c>
      <c r="H210" s="150" t="s">
        <v>318</v>
      </c>
      <c r="I210" s="150" t="s">
        <v>3379</v>
      </c>
      <c r="J210" s="150" t="s">
        <v>3380</v>
      </c>
      <c r="K210" s="150" t="s">
        <v>3405</v>
      </c>
      <c r="L210" s="150" t="s">
        <v>18</v>
      </c>
      <c r="M210" s="150" t="s">
        <v>18</v>
      </c>
      <c r="N210" s="150" t="s">
        <v>19</v>
      </c>
      <c r="O210" s="150" t="s">
        <v>314</v>
      </c>
      <c r="P210" s="150" t="s">
        <v>319</v>
      </c>
      <c r="Q210" s="150" t="s">
        <v>3377</v>
      </c>
      <c r="R210" s="150" t="s">
        <v>3377</v>
      </c>
      <c r="S210" s="151">
        <v>22500</v>
      </c>
      <c r="T210" s="151">
        <v>17040</v>
      </c>
      <c r="U210" s="151">
        <v>5460</v>
      </c>
      <c r="V210" s="150" t="s">
        <v>78</v>
      </c>
      <c r="W210" s="151">
        <v>2</v>
      </c>
      <c r="X210" s="150" t="s">
        <v>69</v>
      </c>
      <c r="Y210" s="150" t="s">
        <v>70</v>
      </c>
      <c r="Z210" s="150" t="s">
        <v>71</v>
      </c>
      <c r="AA210" s="150" t="s">
        <v>72</v>
      </c>
      <c r="AB210" s="151">
        <v>70062</v>
      </c>
      <c r="AC210" s="101">
        <f t="shared" si="12"/>
        <v>2</v>
      </c>
      <c r="AD210" s="101" t="str">
        <f t="shared" si="13"/>
        <v>janvier</v>
      </c>
      <c r="AE210" s="96">
        <f t="shared" si="14"/>
        <v>5.46</v>
      </c>
      <c r="AF210" s="149">
        <f t="shared" si="15"/>
        <v>1.388888888888884E-2</v>
      </c>
      <c r="AG210" t="s">
        <v>3886</v>
      </c>
      <c r="AH210" s="96"/>
      <c r="AM210" s="96"/>
      <c r="AN210" s="96"/>
      <c r="AO210" s="96"/>
      <c r="AP210" s="96"/>
      <c r="AR210" s="96"/>
      <c r="AS210" s="96"/>
      <c r="AV210" s="96"/>
      <c r="AW210" s="96"/>
      <c r="AZ210" s="96"/>
      <c r="BA210" s="96"/>
      <c r="BB210" s="96"/>
      <c r="BC210" s="96"/>
      <c r="BD210" s="96"/>
      <c r="BH210" s="96"/>
      <c r="BI210" s="96"/>
      <c r="BJ210" s="96"/>
      <c r="BK210" s="96"/>
      <c r="BL210" s="96"/>
      <c r="BM210" s="96"/>
      <c r="BN210" s="96"/>
      <c r="BQ210" s="96"/>
      <c r="BR210" s="96"/>
      <c r="BS210" s="96"/>
      <c r="BU210" s="96"/>
      <c r="BW210" s="96"/>
      <c r="BX210" s="96"/>
      <c r="BY210" s="96"/>
      <c r="BZ210" s="96"/>
      <c r="CA210" s="96"/>
      <c r="CB210" s="96"/>
      <c r="CC210" s="96"/>
      <c r="CD210" s="96"/>
      <c r="CG210" s="96"/>
      <c r="CJ210" s="96"/>
      <c r="CL210" s="96"/>
      <c r="CM210" s="96"/>
      <c r="CN210" s="96"/>
      <c r="CY210" s="96"/>
      <c r="CZ210" s="96"/>
      <c r="DA210" s="96"/>
      <c r="DB210" s="96"/>
      <c r="DC210" s="96"/>
      <c r="DH210" s="96"/>
      <c r="DJ210" s="96"/>
      <c r="DK210" s="96"/>
      <c r="DL210" s="96"/>
      <c r="DM210" s="96"/>
      <c r="DP210" s="96"/>
      <c r="DQ210" s="96"/>
      <c r="DW210" s="96"/>
      <c r="EV210" s="96"/>
      <c r="EW210" s="96"/>
      <c r="FJ210" s="96"/>
      <c r="FK210" s="96"/>
      <c r="FL210" s="96"/>
      <c r="FT210" s="96"/>
      <c r="FU210" s="96"/>
      <c r="FV210" s="96"/>
      <c r="FW210" s="96"/>
      <c r="GE210" s="96"/>
      <c r="GF210" s="96"/>
      <c r="GG210" s="96"/>
      <c r="GH210" s="96"/>
    </row>
    <row r="211" spans="1:190" customFormat="1" ht="14.65" hidden="1" customHeight="1" x14ac:dyDescent="0.25">
      <c r="A211" s="151">
        <v>168871</v>
      </c>
      <c r="B211" s="152">
        <v>44571</v>
      </c>
      <c r="C211" s="150" t="s">
        <v>588</v>
      </c>
      <c r="D211" s="150" t="s">
        <v>1368</v>
      </c>
      <c r="E211" s="152">
        <v>44571</v>
      </c>
      <c r="F211" s="150" t="s">
        <v>528</v>
      </c>
      <c r="G211" s="150" t="s">
        <v>1369</v>
      </c>
      <c r="H211" s="150" t="s">
        <v>480</v>
      </c>
      <c r="I211" s="150" t="s">
        <v>3379</v>
      </c>
      <c r="J211" s="150" t="s">
        <v>3380</v>
      </c>
      <c r="K211" s="150" t="s">
        <v>923</v>
      </c>
      <c r="L211" s="150" t="s">
        <v>18</v>
      </c>
      <c r="M211" s="150" t="s">
        <v>18</v>
      </c>
      <c r="N211" s="150" t="s">
        <v>19</v>
      </c>
      <c r="O211" s="150" t="s">
        <v>314</v>
      </c>
      <c r="P211" s="150" t="s">
        <v>481</v>
      </c>
      <c r="Q211" s="150" t="s">
        <v>3377</v>
      </c>
      <c r="R211" s="150" t="s">
        <v>3377</v>
      </c>
      <c r="S211" s="151">
        <v>20420</v>
      </c>
      <c r="T211" s="151">
        <v>18780</v>
      </c>
      <c r="U211" s="151">
        <v>1640</v>
      </c>
      <c r="V211" s="150" t="s">
        <v>78</v>
      </c>
      <c r="W211" s="151">
        <v>2</v>
      </c>
      <c r="X211" s="150" t="s">
        <v>69</v>
      </c>
      <c r="Y211" s="150" t="s">
        <v>70</v>
      </c>
      <c r="Z211" s="150" t="s">
        <v>71</v>
      </c>
      <c r="AA211" s="150" t="s">
        <v>72</v>
      </c>
      <c r="AB211" s="151">
        <v>83638</v>
      </c>
      <c r="AC211" s="101">
        <f t="shared" si="12"/>
        <v>2</v>
      </c>
      <c r="AD211" s="101" t="str">
        <f t="shared" si="13"/>
        <v>janvier</v>
      </c>
      <c r="AE211" s="96">
        <f t="shared" si="14"/>
        <v>1.64</v>
      </c>
      <c r="AF211" s="149">
        <f t="shared" si="15"/>
        <v>1.041666666666663E-2</v>
      </c>
      <c r="AG211" t="s">
        <v>3886</v>
      </c>
      <c r="AH211" s="96"/>
      <c r="AM211" s="96"/>
      <c r="AN211" s="96"/>
      <c r="AO211" s="96"/>
      <c r="AP211" s="96"/>
      <c r="AR211" s="96"/>
      <c r="AS211" s="96"/>
      <c r="AV211" s="96"/>
      <c r="AW211" s="96"/>
      <c r="AZ211" s="96"/>
      <c r="BA211" s="96"/>
      <c r="BB211" s="96"/>
      <c r="BC211" s="96"/>
      <c r="BD211" s="96"/>
      <c r="BH211" s="96"/>
      <c r="BI211" s="96"/>
      <c r="BJ211" s="96"/>
      <c r="BK211" s="96"/>
      <c r="BL211" s="96"/>
      <c r="BM211" s="96"/>
      <c r="BN211" s="96"/>
      <c r="BQ211" s="96"/>
      <c r="BR211" s="96"/>
      <c r="BS211" s="96"/>
      <c r="BU211" s="96"/>
      <c r="BW211" s="96"/>
      <c r="BX211" s="96"/>
      <c r="BY211" s="96"/>
      <c r="BZ211" s="96"/>
      <c r="CA211" s="96"/>
      <c r="CB211" s="96"/>
      <c r="CC211" s="96"/>
      <c r="CD211" s="96"/>
      <c r="CE211" s="96"/>
      <c r="CG211" s="96"/>
      <c r="CJ211" s="96"/>
      <c r="CL211" s="96"/>
      <c r="CM211" s="96"/>
      <c r="CN211" s="96"/>
      <c r="CY211" s="96"/>
      <c r="CZ211" s="96"/>
      <c r="DA211" s="96"/>
      <c r="DB211" s="96"/>
      <c r="DC211" s="96"/>
      <c r="DH211" s="96"/>
      <c r="DJ211" s="96"/>
      <c r="DK211" s="96"/>
      <c r="DL211" s="96"/>
      <c r="DM211" s="96"/>
      <c r="DP211" s="96"/>
      <c r="DQ211" s="96"/>
      <c r="DW211" s="96"/>
      <c r="EV211" s="96"/>
      <c r="EW211" s="96"/>
      <c r="FJ211" s="96"/>
      <c r="FK211" s="96"/>
      <c r="FL211" s="96"/>
      <c r="FT211" s="96"/>
      <c r="FU211" s="96"/>
      <c r="FV211" s="96"/>
      <c r="FW211" s="96"/>
      <c r="GE211" s="96"/>
      <c r="GF211" s="96"/>
      <c r="GG211" s="96"/>
      <c r="GH211" s="96"/>
    </row>
    <row r="212" spans="1:190" customFormat="1" ht="14.65" hidden="1" customHeight="1" x14ac:dyDescent="0.25">
      <c r="A212" s="151">
        <v>168873</v>
      </c>
      <c r="B212" s="152">
        <v>44571</v>
      </c>
      <c r="C212" s="150" t="s">
        <v>400</v>
      </c>
      <c r="D212" s="150" t="s">
        <v>1370</v>
      </c>
      <c r="E212" s="152">
        <v>44571</v>
      </c>
      <c r="F212" s="150" t="s">
        <v>622</v>
      </c>
      <c r="G212" s="150" t="s">
        <v>1371</v>
      </c>
      <c r="H212" s="150" t="s">
        <v>1372</v>
      </c>
      <c r="I212" s="150" t="s">
        <v>3433</v>
      </c>
      <c r="J212" s="150" t="s">
        <v>3419</v>
      </c>
      <c r="K212" s="150" t="s">
        <v>1372</v>
      </c>
      <c r="L212" s="150" t="s">
        <v>3409</v>
      </c>
      <c r="M212" s="150" t="s">
        <v>18</v>
      </c>
      <c r="N212" s="150" t="s">
        <v>74</v>
      </c>
      <c r="O212" s="150" t="s">
        <v>567</v>
      </c>
      <c r="P212" s="150" t="s">
        <v>1373</v>
      </c>
      <c r="Q212" s="150" t="s">
        <v>3420</v>
      </c>
      <c r="R212" s="150" t="s">
        <v>3377</v>
      </c>
      <c r="S212" s="151">
        <v>14860</v>
      </c>
      <c r="T212" s="151">
        <v>40320</v>
      </c>
      <c r="U212" s="151">
        <v>25460</v>
      </c>
      <c r="V212" s="150" t="s">
        <v>78</v>
      </c>
      <c r="W212" s="151">
        <v>2</v>
      </c>
      <c r="X212" s="150" t="s">
        <v>69</v>
      </c>
      <c r="Y212" s="150" t="s">
        <v>70</v>
      </c>
      <c r="Z212" s="150" t="s">
        <v>71</v>
      </c>
      <c r="AA212" s="150" t="s">
        <v>72</v>
      </c>
      <c r="AB212" s="151">
        <v>0</v>
      </c>
      <c r="AC212" s="101">
        <f t="shared" si="12"/>
        <v>2</v>
      </c>
      <c r="AD212" s="101" t="str">
        <f t="shared" si="13"/>
        <v>janvier</v>
      </c>
      <c r="AE212" s="96">
        <f t="shared" si="14"/>
        <v>25.46</v>
      </c>
      <c r="AF212" s="149">
        <f t="shared" si="15"/>
        <v>0.11944444444444446</v>
      </c>
      <c r="AG212" t="s">
        <v>3888</v>
      </c>
      <c r="AH212" s="96"/>
      <c r="AM212" s="96"/>
      <c r="AN212" s="96"/>
      <c r="AO212" s="96"/>
      <c r="AP212" s="96"/>
      <c r="AR212" s="96"/>
      <c r="AS212" s="96"/>
      <c r="AV212" s="96"/>
      <c r="AW212" s="96"/>
      <c r="AZ212" s="96"/>
      <c r="BA212" s="96"/>
      <c r="BB212" s="96"/>
      <c r="BC212" s="96"/>
      <c r="BD212" s="96"/>
      <c r="BE212" s="96"/>
      <c r="BF212" s="96"/>
      <c r="BH212" s="96"/>
      <c r="BI212" s="96"/>
      <c r="BJ212" s="96"/>
      <c r="BK212" s="96"/>
      <c r="BL212" s="96"/>
      <c r="BM212" s="96"/>
      <c r="BN212" s="96"/>
      <c r="BQ212" s="96"/>
      <c r="BR212" s="96"/>
      <c r="BS212" s="96"/>
      <c r="BU212" s="96"/>
      <c r="BW212" s="96"/>
      <c r="BX212" s="96"/>
      <c r="BY212" s="96"/>
      <c r="BZ212" s="96"/>
      <c r="CA212" s="96"/>
      <c r="CB212" s="96"/>
      <c r="CC212" s="96"/>
      <c r="CD212" s="96"/>
      <c r="CG212" s="96"/>
      <c r="CJ212" s="96"/>
      <c r="CL212" s="96"/>
      <c r="CM212" s="96"/>
      <c r="CN212" s="96"/>
      <c r="CY212" s="96"/>
      <c r="CZ212" s="96"/>
      <c r="DA212" s="96"/>
      <c r="DB212" s="96"/>
      <c r="DC212" s="96"/>
      <c r="DH212" s="96"/>
      <c r="DJ212" s="96"/>
      <c r="DK212" s="96"/>
      <c r="DL212" s="96"/>
      <c r="DM212" s="96"/>
      <c r="DP212" s="96"/>
      <c r="DQ212" s="96"/>
      <c r="DW212" s="96"/>
      <c r="EV212" s="96"/>
      <c r="EW212" s="96"/>
      <c r="FJ212" s="96"/>
      <c r="FK212" s="96"/>
      <c r="FL212" s="96"/>
      <c r="FT212" s="96"/>
      <c r="FU212" s="96"/>
      <c r="FV212" s="96"/>
      <c r="FW212" s="96"/>
      <c r="GE212" s="96"/>
      <c r="GF212" s="96"/>
      <c r="GG212" s="96"/>
      <c r="GH212" s="96"/>
    </row>
    <row r="213" spans="1:190" customFormat="1" ht="14.65" hidden="1" customHeight="1" x14ac:dyDescent="0.25">
      <c r="A213" s="151">
        <v>168878</v>
      </c>
      <c r="B213" s="152">
        <v>44571</v>
      </c>
      <c r="C213" s="150" t="s">
        <v>707</v>
      </c>
      <c r="D213" s="150" t="s">
        <v>1374</v>
      </c>
      <c r="E213" s="152">
        <v>44571</v>
      </c>
      <c r="F213" s="150" t="s">
        <v>555</v>
      </c>
      <c r="G213" s="150" t="s">
        <v>1375</v>
      </c>
      <c r="H213" s="150" t="s">
        <v>381</v>
      </c>
      <c r="I213" s="150" t="s">
        <v>3379</v>
      </c>
      <c r="J213" s="150" t="s">
        <v>3382</v>
      </c>
      <c r="K213" s="150" t="s">
        <v>3434</v>
      </c>
      <c r="L213" s="150" t="s">
        <v>18</v>
      </c>
      <c r="M213" s="150" t="s">
        <v>18</v>
      </c>
      <c r="N213" s="150" t="s">
        <v>19</v>
      </c>
      <c r="O213" s="150" t="s">
        <v>335</v>
      </c>
      <c r="P213" s="150" t="s">
        <v>382</v>
      </c>
      <c r="Q213" s="150" t="s">
        <v>3377</v>
      </c>
      <c r="R213" s="150" t="s">
        <v>3377</v>
      </c>
      <c r="S213" s="151">
        <v>17540</v>
      </c>
      <c r="T213" s="151">
        <v>14820</v>
      </c>
      <c r="U213" s="151">
        <v>2720</v>
      </c>
      <c r="V213" s="150" t="s">
        <v>78</v>
      </c>
      <c r="W213" s="151">
        <v>2</v>
      </c>
      <c r="X213" s="150" t="s">
        <v>69</v>
      </c>
      <c r="Y213" s="150" t="s">
        <v>70</v>
      </c>
      <c r="Z213" s="150" t="s">
        <v>71</v>
      </c>
      <c r="AA213" s="150" t="s">
        <v>72</v>
      </c>
      <c r="AB213" s="151">
        <v>83626</v>
      </c>
      <c r="AC213" s="101">
        <f t="shared" si="12"/>
        <v>2</v>
      </c>
      <c r="AD213" s="101" t="str">
        <f t="shared" si="13"/>
        <v>janvier</v>
      </c>
      <c r="AE213" s="96">
        <f t="shared" si="14"/>
        <v>2.72</v>
      </c>
      <c r="AF213" s="149">
        <f t="shared" si="15"/>
        <v>6.9444444444444198E-3</v>
      </c>
      <c r="AG213" t="s">
        <v>3886</v>
      </c>
      <c r="AH213" s="96"/>
      <c r="AM213" s="96"/>
      <c r="AN213" s="96"/>
      <c r="AO213" s="96"/>
      <c r="AP213" s="96"/>
      <c r="AR213" s="96"/>
      <c r="AS213" s="96"/>
      <c r="AV213" s="96"/>
      <c r="AW213" s="96"/>
      <c r="AZ213" s="96"/>
      <c r="BA213" s="96"/>
      <c r="BB213" s="96"/>
      <c r="BC213" s="96"/>
      <c r="BD213" s="96"/>
      <c r="BH213" s="96"/>
      <c r="BI213" s="96"/>
      <c r="BJ213" s="96"/>
      <c r="BK213" s="96"/>
      <c r="BL213" s="96"/>
      <c r="BM213" s="96"/>
      <c r="BN213" s="96"/>
      <c r="BQ213" s="96"/>
      <c r="BR213" s="96"/>
      <c r="BS213" s="96"/>
      <c r="BU213" s="96"/>
      <c r="BW213" s="96"/>
      <c r="BX213" s="96"/>
      <c r="BY213" s="96"/>
      <c r="BZ213" s="96"/>
      <c r="CA213" s="96"/>
      <c r="CB213" s="96"/>
      <c r="CC213" s="96"/>
      <c r="CD213" s="96"/>
      <c r="CE213" s="96"/>
      <c r="CG213" s="96"/>
      <c r="CJ213" s="96"/>
      <c r="CL213" s="96"/>
      <c r="CM213" s="96"/>
      <c r="CN213" s="96"/>
      <c r="CY213" s="96"/>
      <c r="CZ213" s="96"/>
      <c r="DA213" s="96"/>
      <c r="DB213" s="96"/>
      <c r="DC213" s="96"/>
      <c r="DH213" s="96"/>
      <c r="DJ213" s="96"/>
      <c r="DK213" s="96"/>
      <c r="DL213" s="96"/>
      <c r="DM213" s="96"/>
      <c r="DP213" s="96"/>
      <c r="DQ213" s="96"/>
      <c r="DW213" s="96"/>
      <c r="EV213" s="96"/>
      <c r="EW213" s="96"/>
      <c r="FJ213" s="96"/>
      <c r="FK213" s="96"/>
      <c r="FL213" s="96"/>
      <c r="FT213" s="96"/>
      <c r="FU213" s="96"/>
      <c r="FV213" s="96"/>
      <c r="FW213" s="96"/>
      <c r="GE213" s="96"/>
      <c r="GF213" s="96"/>
      <c r="GG213" s="96"/>
      <c r="GH213" s="96"/>
    </row>
    <row r="214" spans="1:190" customFormat="1" ht="14.65" hidden="1" customHeight="1" x14ac:dyDescent="0.25">
      <c r="A214" s="151">
        <v>168891</v>
      </c>
      <c r="B214" s="152">
        <v>44571</v>
      </c>
      <c r="C214" s="150" t="s">
        <v>534</v>
      </c>
      <c r="D214" s="150" t="s">
        <v>1376</v>
      </c>
      <c r="E214" s="152">
        <v>44571</v>
      </c>
      <c r="F214" s="150" t="s">
        <v>417</v>
      </c>
      <c r="G214" s="150" t="s">
        <v>1377</v>
      </c>
      <c r="H214" s="150" t="s">
        <v>325</v>
      </c>
      <c r="I214" s="150" t="s">
        <v>3379</v>
      </c>
      <c r="J214" s="150" t="s">
        <v>3380</v>
      </c>
      <c r="K214" s="150" t="s">
        <v>3435</v>
      </c>
      <c r="L214" s="150" t="s">
        <v>18</v>
      </c>
      <c r="M214" s="150" t="s">
        <v>18</v>
      </c>
      <c r="N214" s="150" t="s">
        <v>19</v>
      </c>
      <c r="O214" s="150" t="s">
        <v>314</v>
      </c>
      <c r="P214" s="150" t="s">
        <v>326</v>
      </c>
      <c r="Q214" s="150" t="s">
        <v>3377</v>
      </c>
      <c r="R214" s="150" t="s">
        <v>3377</v>
      </c>
      <c r="S214" s="151">
        <v>20120</v>
      </c>
      <c r="T214" s="151">
        <v>17140</v>
      </c>
      <c r="U214" s="151">
        <v>2980</v>
      </c>
      <c r="V214" s="150" t="s">
        <v>78</v>
      </c>
      <c r="W214" s="151">
        <v>2</v>
      </c>
      <c r="X214" s="150" t="s">
        <v>69</v>
      </c>
      <c r="Y214" s="150" t="s">
        <v>70</v>
      </c>
      <c r="Z214" s="150" t="s">
        <v>71</v>
      </c>
      <c r="AA214" s="150" t="s">
        <v>72</v>
      </c>
      <c r="AB214" s="151">
        <v>95031</v>
      </c>
      <c r="AC214" s="101">
        <f t="shared" si="12"/>
        <v>2</v>
      </c>
      <c r="AD214" s="101" t="str">
        <f t="shared" si="13"/>
        <v>janvier</v>
      </c>
      <c r="AE214" s="96">
        <f t="shared" si="14"/>
        <v>2.98</v>
      </c>
      <c r="AF214" s="149">
        <f t="shared" si="15"/>
        <v>1.1805555555555514E-2</v>
      </c>
      <c r="AG214" t="s">
        <v>3886</v>
      </c>
      <c r="AH214" s="96"/>
      <c r="AM214" s="96"/>
      <c r="AN214" s="96"/>
      <c r="AO214" s="96"/>
      <c r="AP214" s="96"/>
      <c r="AR214" s="96"/>
      <c r="AS214" s="96"/>
      <c r="AV214" s="96"/>
      <c r="AW214" s="96"/>
      <c r="AZ214" s="96"/>
      <c r="BA214" s="96"/>
      <c r="BB214" s="96"/>
      <c r="BC214" s="96"/>
      <c r="BD214" s="96"/>
      <c r="BH214" s="96"/>
      <c r="BI214" s="96"/>
      <c r="BJ214" s="96"/>
      <c r="BK214" s="96"/>
      <c r="BL214" s="96"/>
      <c r="BM214" s="96"/>
      <c r="BN214" s="96"/>
      <c r="BQ214" s="96"/>
      <c r="BR214" s="96"/>
      <c r="BS214" s="96"/>
      <c r="BU214" s="96"/>
      <c r="BW214" s="96"/>
      <c r="BX214" s="96"/>
      <c r="BY214" s="96"/>
      <c r="BZ214" s="96"/>
      <c r="CA214" s="96"/>
      <c r="CB214" s="96"/>
      <c r="CC214" s="96"/>
      <c r="CD214" s="96"/>
      <c r="CE214" s="96"/>
      <c r="CG214" s="96"/>
      <c r="CJ214" s="96"/>
      <c r="CL214" s="96"/>
      <c r="CM214" s="96"/>
      <c r="CN214" s="96"/>
      <c r="CY214" s="96"/>
      <c r="CZ214" s="96"/>
      <c r="DA214" s="96"/>
      <c r="DB214" s="96"/>
      <c r="DC214" s="96"/>
      <c r="DH214" s="96"/>
      <c r="DJ214" s="96"/>
      <c r="DK214" s="96"/>
      <c r="DL214" s="96"/>
      <c r="DM214" s="96"/>
      <c r="DP214" s="96"/>
      <c r="DQ214" s="96"/>
      <c r="DW214" s="96"/>
      <c r="EK214" s="96"/>
      <c r="EL214" s="96"/>
      <c r="ET214" s="96"/>
      <c r="EV214" s="96"/>
      <c r="EW214" s="96"/>
      <c r="FJ214" s="96"/>
      <c r="FK214" s="96"/>
      <c r="FL214" s="96"/>
      <c r="FT214" s="96"/>
      <c r="FU214" s="96"/>
      <c r="FV214" s="96"/>
      <c r="FW214" s="96"/>
      <c r="GE214" s="96"/>
      <c r="GF214" s="96"/>
      <c r="GG214" s="96"/>
      <c r="GH214" s="96"/>
    </row>
    <row r="215" spans="1:190" customFormat="1" ht="14.65" hidden="1" customHeight="1" x14ac:dyDescent="0.25">
      <c r="A215" s="151">
        <v>168898</v>
      </c>
      <c r="B215" s="152">
        <v>44572</v>
      </c>
      <c r="C215" s="150" t="s">
        <v>636</v>
      </c>
      <c r="D215" s="150" t="s">
        <v>1378</v>
      </c>
      <c r="E215" s="152">
        <v>44572</v>
      </c>
      <c r="F215" s="150" t="s">
        <v>816</v>
      </c>
      <c r="G215" s="150" t="s">
        <v>1379</v>
      </c>
      <c r="H215" s="150" t="s">
        <v>881</v>
      </c>
      <c r="I215" s="150" t="s">
        <v>3376</v>
      </c>
      <c r="J215" s="150" t="s">
        <v>3376</v>
      </c>
      <c r="K215" s="150" t="s">
        <v>665</v>
      </c>
      <c r="L215" s="150" t="s">
        <v>18</v>
      </c>
      <c r="M215" s="150" t="s">
        <v>3409</v>
      </c>
      <c r="N215" s="150" t="s">
        <v>656</v>
      </c>
      <c r="O215" s="150" t="s">
        <v>657</v>
      </c>
      <c r="P215" s="150" t="s">
        <v>666</v>
      </c>
      <c r="Q215" s="150" t="s">
        <v>3377</v>
      </c>
      <c r="R215" s="150" t="s">
        <v>3410</v>
      </c>
      <c r="S215" s="151">
        <v>32580</v>
      </c>
      <c r="T215" s="151">
        <v>18480</v>
      </c>
      <c r="U215" s="151">
        <v>14100</v>
      </c>
      <c r="V215" s="150" t="s">
        <v>78</v>
      </c>
      <c r="W215" s="151">
        <v>2</v>
      </c>
      <c r="X215" s="150" t="s">
        <v>69</v>
      </c>
      <c r="Y215" s="150" t="s">
        <v>70</v>
      </c>
      <c r="Z215" s="150" t="s">
        <v>71</v>
      </c>
      <c r="AA215" s="150" t="s">
        <v>72</v>
      </c>
      <c r="AB215" s="151">
        <v>0</v>
      </c>
      <c r="AC215" s="101">
        <f t="shared" si="12"/>
        <v>2</v>
      </c>
      <c r="AD215" s="101" t="str">
        <f t="shared" si="13"/>
        <v>janvier</v>
      </c>
      <c r="AE215" s="96">
        <f t="shared" si="14"/>
        <v>14.1</v>
      </c>
      <c r="AF215" s="149">
        <f t="shared" si="15"/>
        <v>1.9444444444444486E-2</v>
      </c>
      <c r="AG215" t="s">
        <v>3562</v>
      </c>
      <c r="AH215" s="96"/>
      <c r="AM215" s="96"/>
      <c r="AN215" s="96"/>
      <c r="AO215" s="96"/>
      <c r="AP215" s="96"/>
      <c r="AR215" s="96"/>
      <c r="AS215" s="96"/>
      <c r="AV215" s="96"/>
      <c r="AW215" s="96"/>
      <c r="AZ215" s="96"/>
      <c r="BA215" s="96"/>
      <c r="BB215" s="96"/>
      <c r="BC215" s="96"/>
      <c r="BD215" s="96"/>
      <c r="BE215" s="96"/>
      <c r="BF215" s="96"/>
      <c r="BH215" s="96"/>
      <c r="BI215" s="96"/>
      <c r="BJ215" s="96"/>
      <c r="BK215" s="96"/>
      <c r="BL215" s="96"/>
      <c r="BM215" s="96"/>
      <c r="BN215" s="96"/>
      <c r="BQ215" s="96"/>
      <c r="BR215" s="96"/>
      <c r="BS215" s="96"/>
      <c r="BU215" s="96"/>
      <c r="BW215" s="96"/>
      <c r="BX215" s="96"/>
      <c r="BY215" s="96"/>
      <c r="BZ215" s="96"/>
      <c r="CA215" s="96"/>
      <c r="CB215" s="96"/>
      <c r="CC215" s="96"/>
      <c r="CD215" s="96"/>
      <c r="CG215" s="96"/>
      <c r="CJ215" s="96"/>
      <c r="CL215" s="96"/>
      <c r="CM215" s="96"/>
      <c r="CN215" s="96"/>
      <c r="CY215" s="96"/>
      <c r="CZ215" s="96"/>
      <c r="DA215" s="96"/>
      <c r="DB215" s="96"/>
      <c r="DC215" s="96"/>
      <c r="DH215" s="96"/>
      <c r="DJ215" s="96"/>
      <c r="DK215" s="96"/>
      <c r="DL215" s="96"/>
      <c r="DM215" s="96"/>
      <c r="DP215" s="96"/>
      <c r="DQ215" s="96"/>
      <c r="DW215" s="96"/>
      <c r="EV215" s="96"/>
      <c r="EW215" s="96"/>
      <c r="FJ215" s="96"/>
      <c r="FK215" s="96"/>
      <c r="FL215" s="96"/>
      <c r="FT215" s="96"/>
      <c r="FU215" s="96"/>
      <c r="FV215" s="96"/>
      <c r="FW215" s="96"/>
      <c r="GE215" s="96"/>
      <c r="GF215" s="96"/>
      <c r="GG215" s="96"/>
      <c r="GH215" s="96"/>
    </row>
    <row r="216" spans="1:190" customFormat="1" ht="14.65" hidden="1" customHeight="1" x14ac:dyDescent="0.25">
      <c r="A216" s="151">
        <v>168900</v>
      </c>
      <c r="B216" s="152">
        <v>44572</v>
      </c>
      <c r="C216" s="150" t="s">
        <v>1380</v>
      </c>
      <c r="D216" s="150" t="s">
        <v>1381</v>
      </c>
      <c r="E216" s="152">
        <v>44572</v>
      </c>
      <c r="F216" s="150" t="s">
        <v>565</v>
      </c>
      <c r="G216" s="150" t="s">
        <v>1382</v>
      </c>
      <c r="H216" s="150" t="s">
        <v>880</v>
      </c>
      <c r="I216" s="150" t="s">
        <v>3376</v>
      </c>
      <c r="J216" s="150" t="s">
        <v>3376</v>
      </c>
      <c r="K216" s="150" t="s">
        <v>616</v>
      </c>
      <c r="L216" s="150" t="s">
        <v>18</v>
      </c>
      <c r="M216" s="150" t="s">
        <v>3409</v>
      </c>
      <c r="N216" s="150" t="s">
        <v>656</v>
      </c>
      <c r="O216" s="150" t="s">
        <v>657</v>
      </c>
      <c r="P216" s="150" t="s">
        <v>618</v>
      </c>
      <c r="Q216" s="150" t="s">
        <v>3377</v>
      </c>
      <c r="R216" s="150" t="s">
        <v>3410</v>
      </c>
      <c r="S216" s="151">
        <v>17780</v>
      </c>
      <c r="T216" s="151">
        <v>13200</v>
      </c>
      <c r="U216" s="151">
        <v>4580</v>
      </c>
      <c r="V216" s="150" t="s">
        <v>78</v>
      </c>
      <c r="W216" s="151">
        <v>2</v>
      </c>
      <c r="X216" s="150" t="s">
        <v>69</v>
      </c>
      <c r="Y216" s="150" t="s">
        <v>70</v>
      </c>
      <c r="Z216" s="150" t="s">
        <v>71</v>
      </c>
      <c r="AA216" s="150" t="s">
        <v>72</v>
      </c>
      <c r="AB216" s="151">
        <v>0</v>
      </c>
      <c r="AC216" s="101">
        <f t="shared" si="12"/>
        <v>2</v>
      </c>
      <c r="AD216" s="101" t="str">
        <f t="shared" si="13"/>
        <v>janvier</v>
      </c>
      <c r="AE216" s="96">
        <f t="shared" si="14"/>
        <v>4.58</v>
      </c>
      <c r="AF216" s="149">
        <f t="shared" si="15"/>
        <v>2.7083333333333293E-2</v>
      </c>
      <c r="AG216" t="s">
        <v>3562</v>
      </c>
      <c r="AH216" s="96"/>
      <c r="AM216" s="96"/>
      <c r="AN216" s="96"/>
      <c r="AO216" s="96"/>
      <c r="AP216" s="96"/>
      <c r="AR216" s="96"/>
      <c r="AS216" s="96"/>
      <c r="AV216" s="96"/>
      <c r="AW216" s="96"/>
      <c r="AZ216" s="96"/>
      <c r="BA216" s="96"/>
      <c r="BB216" s="96"/>
      <c r="BC216" s="96"/>
      <c r="BD216" s="96"/>
      <c r="BE216" s="96"/>
      <c r="BF216" s="96"/>
      <c r="BH216" s="96"/>
      <c r="BI216" s="96"/>
      <c r="BJ216" s="96"/>
      <c r="BK216" s="96"/>
      <c r="BL216" s="96"/>
      <c r="BM216" s="96"/>
      <c r="BN216" s="96"/>
      <c r="BQ216" s="96"/>
      <c r="BR216" s="96"/>
      <c r="BS216" s="96"/>
      <c r="BU216" s="96"/>
      <c r="BW216" s="96"/>
      <c r="BX216" s="96"/>
      <c r="BY216" s="96"/>
      <c r="BZ216" s="96"/>
      <c r="CA216" s="96"/>
      <c r="CB216" s="96"/>
      <c r="CC216" s="96"/>
      <c r="CD216" s="96"/>
      <c r="CG216" s="96"/>
      <c r="CJ216" s="96"/>
      <c r="CL216" s="96"/>
      <c r="CM216" s="96"/>
      <c r="CN216" s="96"/>
      <c r="CY216" s="96"/>
      <c r="CZ216" s="96"/>
      <c r="DA216" s="96"/>
      <c r="DB216" s="96"/>
      <c r="DC216" s="96"/>
      <c r="DH216" s="96"/>
      <c r="DJ216" s="96"/>
      <c r="DK216" s="96"/>
      <c r="DL216" s="96"/>
      <c r="DM216" s="96"/>
      <c r="DP216" s="96"/>
      <c r="DQ216" s="96"/>
      <c r="DW216" s="96"/>
      <c r="EV216" s="96"/>
      <c r="EW216" s="96"/>
      <c r="FJ216" s="96"/>
      <c r="FK216" s="96"/>
      <c r="FL216" s="96"/>
      <c r="FT216" s="96"/>
      <c r="FU216" s="96"/>
      <c r="FV216" s="96"/>
      <c r="FW216" s="96"/>
      <c r="GE216" s="96"/>
      <c r="GF216" s="96"/>
      <c r="GG216" s="96"/>
      <c r="GH216" s="96"/>
    </row>
    <row r="217" spans="1:190" customFormat="1" ht="14.65" hidden="1" customHeight="1" x14ac:dyDescent="0.25">
      <c r="A217" s="151">
        <v>168904</v>
      </c>
      <c r="B217" s="152">
        <v>44572</v>
      </c>
      <c r="C217" s="150" t="s">
        <v>498</v>
      </c>
      <c r="D217" s="150" t="s">
        <v>1383</v>
      </c>
      <c r="E217" s="152">
        <v>44572</v>
      </c>
      <c r="F217" s="150" t="s">
        <v>578</v>
      </c>
      <c r="G217" s="150" t="s">
        <v>1384</v>
      </c>
      <c r="H217" s="150" t="s">
        <v>783</v>
      </c>
      <c r="I217" s="150" t="s">
        <v>3378</v>
      </c>
      <c r="J217" s="150" t="s">
        <v>3378</v>
      </c>
      <c r="K217" s="150" t="s">
        <v>580</v>
      </c>
      <c r="L217" s="150" t="s">
        <v>18</v>
      </c>
      <c r="M217" s="150" t="s">
        <v>18</v>
      </c>
      <c r="N217" s="150" t="s">
        <v>581</v>
      </c>
      <c r="O217" s="150" t="s">
        <v>582</v>
      </c>
      <c r="P217" s="150" t="s">
        <v>583</v>
      </c>
      <c r="Q217" s="150" t="s">
        <v>3377</v>
      </c>
      <c r="R217" s="150" t="s">
        <v>3377</v>
      </c>
      <c r="S217" s="151">
        <v>29800</v>
      </c>
      <c r="T217" s="151">
        <v>22400</v>
      </c>
      <c r="U217" s="151">
        <v>7400</v>
      </c>
      <c r="V217" s="150" t="s">
        <v>78</v>
      </c>
      <c r="W217" s="151">
        <v>2</v>
      </c>
      <c r="X217" s="150" t="s">
        <v>69</v>
      </c>
      <c r="Y217" s="150" t="s">
        <v>70</v>
      </c>
      <c r="Z217" s="150" t="s">
        <v>71</v>
      </c>
      <c r="AA217" s="150" t="s">
        <v>72</v>
      </c>
      <c r="AB217" s="151">
        <v>0</v>
      </c>
      <c r="AC217" s="101">
        <f t="shared" si="12"/>
        <v>2</v>
      </c>
      <c r="AD217" s="101" t="str">
        <f t="shared" si="13"/>
        <v>janvier</v>
      </c>
      <c r="AE217" s="96">
        <f t="shared" si="14"/>
        <v>7.4</v>
      </c>
      <c r="AF217" s="149">
        <f t="shared" si="15"/>
        <v>3.3333333333333326E-2</v>
      </c>
      <c r="AG217" t="s">
        <v>3562</v>
      </c>
      <c r="AH217" s="96"/>
      <c r="AM217" s="96"/>
      <c r="AN217" s="96"/>
      <c r="AO217" s="96"/>
      <c r="AP217" s="96"/>
      <c r="AR217" s="96"/>
      <c r="AS217" s="96"/>
      <c r="AV217" s="96"/>
      <c r="AW217" s="96"/>
      <c r="AZ217" s="96"/>
      <c r="BA217" s="96"/>
      <c r="BB217" s="96"/>
      <c r="BC217" s="96"/>
      <c r="BD217" s="96"/>
      <c r="BE217" s="96"/>
      <c r="BF217" s="96"/>
      <c r="BH217" s="96"/>
      <c r="BI217" s="96"/>
      <c r="BJ217" s="96"/>
      <c r="BK217" s="96"/>
      <c r="BL217" s="96"/>
      <c r="BM217" s="96"/>
      <c r="BN217" s="96"/>
      <c r="BQ217" s="96"/>
      <c r="BR217" s="96"/>
      <c r="BS217" s="96"/>
      <c r="BU217" s="96"/>
      <c r="BW217" s="96"/>
      <c r="BX217" s="96"/>
      <c r="BY217" s="96"/>
      <c r="BZ217" s="96"/>
      <c r="CA217" s="96"/>
      <c r="CB217" s="96"/>
      <c r="CC217" s="96"/>
      <c r="CD217" s="96"/>
      <c r="CG217" s="96"/>
      <c r="CJ217" s="96"/>
      <c r="CL217" s="96"/>
      <c r="CM217" s="96"/>
      <c r="CN217" s="96"/>
      <c r="CY217" s="96"/>
      <c r="CZ217" s="96"/>
      <c r="DA217" s="96"/>
      <c r="DB217" s="96"/>
      <c r="DC217" s="96"/>
      <c r="DH217" s="96"/>
      <c r="DJ217" s="96"/>
      <c r="DK217" s="96"/>
      <c r="DL217" s="96"/>
      <c r="DM217" s="96"/>
      <c r="DP217" s="96"/>
      <c r="DQ217" s="96"/>
      <c r="DW217" s="96"/>
      <c r="EV217" s="96"/>
      <c r="EW217" s="96"/>
      <c r="FJ217" s="96"/>
      <c r="FK217" s="96"/>
      <c r="FL217" s="96"/>
      <c r="FT217" s="96"/>
      <c r="FU217" s="96"/>
      <c r="FV217" s="96"/>
      <c r="FW217" s="96"/>
      <c r="GE217" s="96"/>
      <c r="GF217" s="96"/>
      <c r="GG217" s="96"/>
      <c r="GH217" s="96"/>
    </row>
    <row r="218" spans="1:190" customFormat="1" ht="14.65" hidden="1" customHeight="1" x14ac:dyDescent="0.25">
      <c r="A218" s="151">
        <v>168905</v>
      </c>
      <c r="B218" s="152">
        <v>44572</v>
      </c>
      <c r="C218" s="150" t="s">
        <v>184</v>
      </c>
      <c r="D218" s="150" t="s">
        <v>1385</v>
      </c>
      <c r="E218" s="152">
        <v>44572</v>
      </c>
      <c r="F218" s="150" t="s">
        <v>692</v>
      </c>
      <c r="G218" s="150" t="s">
        <v>1386</v>
      </c>
      <c r="H218" s="150" t="s">
        <v>880</v>
      </c>
      <c r="I218" s="150" t="s">
        <v>3376</v>
      </c>
      <c r="J218" s="150" t="s">
        <v>3376</v>
      </c>
      <c r="K218" s="150" t="s">
        <v>616</v>
      </c>
      <c r="L218" s="150" t="s">
        <v>18</v>
      </c>
      <c r="M218" s="150" t="s">
        <v>3409</v>
      </c>
      <c r="N218" s="150" t="s">
        <v>656</v>
      </c>
      <c r="O218" s="150" t="s">
        <v>657</v>
      </c>
      <c r="P218" s="150" t="s">
        <v>618</v>
      </c>
      <c r="Q218" s="150" t="s">
        <v>3377</v>
      </c>
      <c r="R218" s="150" t="s">
        <v>3410</v>
      </c>
      <c r="S218" s="151">
        <v>17820</v>
      </c>
      <c r="T218" s="151">
        <v>13180</v>
      </c>
      <c r="U218" s="151">
        <v>4640</v>
      </c>
      <c r="V218" s="150" t="s">
        <v>78</v>
      </c>
      <c r="W218" s="151">
        <v>2</v>
      </c>
      <c r="X218" s="150" t="s">
        <v>69</v>
      </c>
      <c r="Y218" s="150" t="s">
        <v>70</v>
      </c>
      <c r="Z218" s="150" t="s">
        <v>71</v>
      </c>
      <c r="AA218" s="150" t="s">
        <v>72</v>
      </c>
      <c r="AB218" s="151">
        <v>0</v>
      </c>
      <c r="AC218" s="101">
        <f t="shared" si="12"/>
        <v>2</v>
      </c>
      <c r="AD218" s="101" t="str">
        <f t="shared" si="13"/>
        <v>janvier</v>
      </c>
      <c r="AE218" s="96">
        <f t="shared" si="14"/>
        <v>4.6399999999999997</v>
      </c>
      <c r="AF218" s="149">
        <f t="shared" si="15"/>
        <v>1.9444444444444431E-2</v>
      </c>
      <c r="AG218" t="s">
        <v>3562</v>
      </c>
      <c r="AH218" s="96"/>
      <c r="AM218" s="96"/>
      <c r="AN218" s="96"/>
      <c r="AO218" s="96"/>
      <c r="AP218" s="96"/>
      <c r="AR218" s="96"/>
      <c r="AS218" s="96"/>
      <c r="AV218" s="96"/>
      <c r="AW218" s="96"/>
      <c r="AZ218" s="96"/>
      <c r="BA218" s="96"/>
      <c r="BB218" s="96"/>
      <c r="BC218" s="96"/>
      <c r="BD218" s="96"/>
      <c r="BE218" s="96"/>
      <c r="BF218" s="96"/>
      <c r="BH218" s="96"/>
      <c r="BI218" s="96"/>
      <c r="BJ218" s="96"/>
      <c r="BK218" s="96"/>
      <c r="BL218" s="96"/>
      <c r="BM218" s="96"/>
      <c r="BN218" s="96"/>
      <c r="BQ218" s="96"/>
      <c r="BR218" s="96"/>
      <c r="BS218" s="96"/>
      <c r="BU218" s="96"/>
      <c r="BW218" s="96"/>
      <c r="BX218" s="96"/>
      <c r="BY218" s="96"/>
      <c r="BZ218" s="96"/>
      <c r="CA218" s="96"/>
      <c r="CB218" s="96"/>
      <c r="CC218" s="96"/>
      <c r="CD218" s="96"/>
      <c r="CG218" s="96"/>
      <c r="CJ218" s="96"/>
      <c r="CL218" s="96"/>
      <c r="CM218" s="96"/>
      <c r="CN218" s="96"/>
      <c r="CY218" s="96"/>
      <c r="CZ218" s="96"/>
      <c r="DA218" s="96"/>
      <c r="DB218" s="96"/>
      <c r="DC218" s="96"/>
      <c r="DH218" s="96"/>
      <c r="DJ218" s="96"/>
      <c r="DK218" s="96"/>
      <c r="DL218" s="96"/>
      <c r="DM218" s="96"/>
      <c r="DP218" s="96"/>
      <c r="DQ218" s="96"/>
      <c r="DW218" s="96"/>
      <c r="EV218" s="96"/>
      <c r="EW218" s="96"/>
      <c r="FJ218" s="96"/>
      <c r="FK218" s="96"/>
      <c r="FL218" s="96"/>
      <c r="FT218" s="96"/>
      <c r="FU218" s="96"/>
      <c r="FV218" s="96"/>
      <c r="FW218" s="96"/>
      <c r="GE218" s="96"/>
      <c r="GF218" s="96"/>
      <c r="GG218" s="96"/>
      <c r="GH218" s="96"/>
    </row>
    <row r="219" spans="1:190" customFormat="1" ht="14.65" hidden="1" customHeight="1" x14ac:dyDescent="0.25">
      <c r="A219" s="151">
        <v>168907</v>
      </c>
      <c r="B219" s="152">
        <v>44572</v>
      </c>
      <c r="C219" s="150" t="s">
        <v>794</v>
      </c>
      <c r="D219" s="150" t="s">
        <v>1387</v>
      </c>
      <c r="E219" s="152">
        <v>44572</v>
      </c>
      <c r="F219" s="150" t="s">
        <v>425</v>
      </c>
      <c r="G219" s="150" t="s">
        <v>1388</v>
      </c>
      <c r="H219" s="150" t="s">
        <v>460</v>
      </c>
      <c r="I219" s="150" t="s">
        <v>3379</v>
      </c>
      <c r="J219" s="150" t="s">
        <v>3382</v>
      </c>
      <c r="K219" s="150" t="s">
        <v>3416</v>
      </c>
      <c r="L219" s="150" t="s">
        <v>18</v>
      </c>
      <c r="M219" s="150" t="s">
        <v>18</v>
      </c>
      <c r="N219" s="150" t="s">
        <v>19</v>
      </c>
      <c r="O219" s="150" t="s">
        <v>335</v>
      </c>
      <c r="P219" s="150" t="s">
        <v>461</v>
      </c>
      <c r="Q219" s="150" t="s">
        <v>3377</v>
      </c>
      <c r="R219" s="150" t="s">
        <v>3377</v>
      </c>
      <c r="S219" s="151">
        <v>17040</v>
      </c>
      <c r="T219" s="151">
        <v>14920</v>
      </c>
      <c r="U219" s="151">
        <v>2120</v>
      </c>
      <c r="V219" s="150" t="s">
        <v>78</v>
      </c>
      <c r="W219" s="151">
        <v>2</v>
      </c>
      <c r="X219" s="150" t="s">
        <v>69</v>
      </c>
      <c r="Y219" s="150" t="s">
        <v>70</v>
      </c>
      <c r="Z219" s="150" t="s">
        <v>71</v>
      </c>
      <c r="AA219" s="150" t="s">
        <v>72</v>
      </c>
      <c r="AB219" s="151">
        <v>83628</v>
      </c>
      <c r="AC219" s="101">
        <f t="shared" si="12"/>
        <v>2</v>
      </c>
      <c r="AD219" s="101" t="str">
        <f t="shared" si="13"/>
        <v>janvier</v>
      </c>
      <c r="AE219" s="96">
        <f t="shared" si="14"/>
        <v>2.12</v>
      </c>
      <c r="AF219" s="149">
        <f t="shared" si="15"/>
        <v>6.2499999999999778E-3</v>
      </c>
      <c r="AG219" t="s">
        <v>3886</v>
      </c>
      <c r="AH219" s="96"/>
      <c r="AM219" s="96"/>
      <c r="AN219" s="96"/>
      <c r="AO219" s="96"/>
      <c r="AP219" s="96"/>
      <c r="AR219" s="96"/>
      <c r="AS219" s="96"/>
      <c r="AV219" s="96"/>
      <c r="AW219" s="96"/>
      <c r="AZ219" s="96"/>
      <c r="BA219" s="96"/>
      <c r="BB219" s="96"/>
      <c r="BC219" s="96"/>
      <c r="BD219" s="96"/>
      <c r="BE219" s="96"/>
      <c r="BF219" s="96"/>
      <c r="BH219" s="96"/>
      <c r="BI219" s="96"/>
      <c r="BJ219" s="96"/>
      <c r="BK219" s="96"/>
      <c r="BL219" s="96"/>
      <c r="BM219" s="96"/>
      <c r="BN219" s="96"/>
      <c r="BQ219" s="96"/>
      <c r="BR219" s="96"/>
      <c r="BS219" s="96"/>
      <c r="BU219" s="96"/>
      <c r="BW219" s="96"/>
      <c r="BX219" s="96"/>
      <c r="BY219" s="96"/>
      <c r="BZ219" s="96"/>
      <c r="CA219" s="96"/>
      <c r="CB219" s="96"/>
      <c r="CC219" s="96"/>
      <c r="CD219" s="96"/>
      <c r="CG219" s="96"/>
      <c r="CJ219" s="96"/>
      <c r="CL219" s="96"/>
      <c r="CM219" s="96"/>
      <c r="CN219" s="96"/>
      <c r="CY219" s="96"/>
      <c r="CZ219" s="96"/>
      <c r="DA219" s="96"/>
      <c r="DB219" s="96"/>
      <c r="DC219" s="96"/>
      <c r="DH219" s="96"/>
      <c r="DJ219" s="96"/>
      <c r="DK219" s="96"/>
      <c r="DL219" s="96"/>
      <c r="DM219" s="96"/>
      <c r="DP219" s="96"/>
      <c r="DQ219" s="96"/>
      <c r="DW219" s="96"/>
      <c r="EV219" s="96"/>
      <c r="EW219" s="96"/>
      <c r="FJ219" s="96"/>
      <c r="FK219" s="96"/>
      <c r="FL219" s="96"/>
      <c r="FT219" s="96"/>
      <c r="FU219" s="96"/>
      <c r="FV219" s="96"/>
      <c r="FW219" s="96"/>
      <c r="GE219" s="96"/>
      <c r="GF219" s="96"/>
      <c r="GG219" s="96"/>
      <c r="GH219" s="96"/>
    </row>
    <row r="220" spans="1:190" customFormat="1" ht="14.65" hidden="1" customHeight="1" x14ac:dyDescent="0.25">
      <c r="A220" s="151">
        <v>168917</v>
      </c>
      <c r="B220" s="152">
        <v>44572</v>
      </c>
      <c r="C220" s="150" t="s">
        <v>255</v>
      </c>
      <c r="D220" s="150" t="s">
        <v>1389</v>
      </c>
      <c r="E220" s="152">
        <v>44572</v>
      </c>
      <c r="F220" s="150" t="s">
        <v>879</v>
      </c>
      <c r="G220" s="150" t="s">
        <v>1390</v>
      </c>
      <c r="H220" s="150" t="s">
        <v>81</v>
      </c>
      <c r="I220" s="150" t="s">
        <v>3387</v>
      </c>
      <c r="J220" s="150" t="s">
        <v>3387</v>
      </c>
      <c r="K220" s="150" t="s">
        <v>81</v>
      </c>
      <c r="L220" s="150" t="s">
        <v>18</v>
      </c>
      <c r="M220" s="150" t="s">
        <v>18</v>
      </c>
      <c r="N220" s="150" t="s">
        <v>65</v>
      </c>
      <c r="O220" s="150" t="s">
        <v>66</v>
      </c>
      <c r="P220" s="150" t="s">
        <v>82</v>
      </c>
      <c r="Q220" s="150" t="s">
        <v>3377</v>
      </c>
      <c r="R220" s="150" t="s">
        <v>3377</v>
      </c>
      <c r="S220" s="151">
        <v>16320</v>
      </c>
      <c r="T220" s="151">
        <v>12880</v>
      </c>
      <c r="U220" s="151">
        <v>3440</v>
      </c>
      <c r="V220" s="150" t="s">
        <v>78</v>
      </c>
      <c r="W220" s="151">
        <v>2</v>
      </c>
      <c r="X220" s="150" t="s">
        <v>69</v>
      </c>
      <c r="Y220" s="150" t="s">
        <v>70</v>
      </c>
      <c r="Z220" s="150" t="s">
        <v>71</v>
      </c>
      <c r="AA220" s="150" t="s">
        <v>72</v>
      </c>
      <c r="AB220" s="151">
        <v>0</v>
      </c>
      <c r="AC220" s="101">
        <f t="shared" si="12"/>
        <v>2</v>
      </c>
      <c r="AD220" s="101" t="str">
        <f t="shared" si="13"/>
        <v>janvier</v>
      </c>
      <c r="AE220" s="96">
        <f t="shared" si="14"/>
        <v>3.44</v>
      </c>
      <c r="AF220" s="149">
        <f t="shared" si="15"/>
        <v>4.1666666666666519E-3</v>
      </c>
      <c r="AG220" t="s">
        <v>3886</v>
      </c>
      <c r="AH220" s="96"/>
      <c r="AM220" s="96"/>
      <c r="AN220" s="96"/>
      <c r="AO220" s="96"/>
      <c r="AP220" s="96"/>
      <c r="AR220" s="96"/>
      <c r="AS220" s="96"/>
      <c r="AV220" s="96"/>
      <c r="AW220" s="96"/>
      <c r="AZ220" s="96"/>
      <c r="BA220" s="96"/>
      <c r="BB220" s="96"/>
      <c r="BC220" s="96"/>
      <c r="BD220" s="96"/>
      <c r="BE220" s="96"/>
      <c r="BF220" s="96"/>
      <c r="BH220" s="96"/>
      <c r="BI220" s="96"/>
      <c r="BJ220" s="96"/>
      <c r="BK220" s="96"/>
      <c r="BL220" s="96"/>
      <c r="BM220" s="96"/>
      <c r="BN220" s="96"/>
      <c r="BQ220" s="96"/>
      <c r="BR220" s="96"/>
      <c r="BS220" s="96"/>
      <c r="BU220" s="96"/>
      <c r="BW220" s="96"/>
      <c r="BX220" s="96"/>
      <c r="BY220" s="96"/>
      <c r="BZ220" s="96"/>
      <c r="CA220" s="96"/>
      <c r="CB220" s="96"/>
      <c r="CC220" s="96"/>
      <c r="CD220" s="96"/>
      <c r="CG220" s="96"/>
      <c r="CJ220" s="96"/>
      <c r="CL220" s="96"/>
      <c r="CM220" s="96"/>
      <c r="CN220" s="96"/>
      <c r="CY220" s="96"/>
      <c r="CZ220" s="96"/>
      <c r="DA220" s="96"/>
      <c r="DB220" s="96"/>
      <c r="DC220" s="96"/>
      <c r="DH220" s="96"/>
      <c r="DJ220" s="96"/>
      <c r="DK220" s="96"/>
      <c r="DL220" s="96"/>
      <c r="DM220" s="96"/>
      <c r="DP220" s="96"/>
      <c r="DQ220" s="96"/>
      <c r="DW220" s="96"/>
      <c r="EV220" s="96"/>
      <c r="EW220" s="96"/>
      <c r="FJ220" s="96"/>
      <c r="FK220" s="96"/>
      <c r="FL220" s="96"/>
      <c r="FT220" s="96"/>
      <c r="FU220" s="96"/>
      <c r="FV220" s="96"/>
      <c r="FW220" s="96"/>
      <c r="GE220" s="96"/>
      <c r="GF220" s="96"/>
      <c r="GG220" s="96"/>
      <c r="GH220" s="96"/>
    </row>
    <row r="221" spans="1:190" customFormat="1" ht="14.65" hidden="1" customHeight="1" x14ac:dyDescent="0.25">
      <c r="A221" s="151">
        <v>168918</v>
      </c>
      <c r="B221" s="152">
        <v>44572</v>
      </c>
      <c r="C221" s="150" t="s">
        <v>108</v>
      </c>
      <c r="D221" s="150" t="s">
        <v>1391</v>
      </c>
      <c r="E221" s="152">
        <v>44572</v>
      </c>
      <c r="F221" s="150" t="s">
        <v>80</v>
      </c>
      <c r="G221" s="150" t="s">
        <v>1392</v>
      </c>
      <c r="H221" s="150" t="s">
        <v>334</v>
      </c>
      <c r="I221" s="150" t="s">
        <v>3379</v>
      </c>
      <c r="J221" s="150" t="s">
        <v>3382</v>
      </c>
      <c r="K221" s="150" t="s">
        <v>531</v>
      </c>
      <c r="L221" s="150" t="s">
        <v>18</v>
      </c>
      <c r="M221" s="150" t="s">
        <v>18</v>
      </c>
      <c r="N221" s="150" t="s">
        <v>19</v>
      </c>
      <c r="O221" s="150" t="s">
        <v>335</v>
      </c>
      <c r="P221" s="150" t="s">
        <v>336</v>
      </c>
      <c r="Q221" s="150" t="s">
        <v>3377</v>
      </c>
      <c r="R221" s="150" t="s">
        <v>3377</v>
      </c>
      <c r="S221" s="151">
        <v>18600</v>
      </c>
      <c r="T221" s="151">
        <v>15060</v>
      </c>
      <c r="U221" s="151">
        <v>3540</v>
      </c>
      <c r="V221" s="150" t="s">
        <v>78</v>
      </c>
      <c r="W221" s="151">
        <v>2</v>
      </c>
      <c r="X221" s="150" t="s">
        <v>69</v>
      </c>
      <c r="Y221" s="150" t="s">
        <v>70</v>
      </c>
      <c r="Z221" s="150" t="s">
        <v>71</v>
      </c>
      <c r="AA221" s="150" t="s">
        <v>72</v>
      </c>
      <c r="AB221" s="151">
        <v>83625</v>
      </c>
      <c r="AC221" s="101">
        <f t="shared" si="12"/>
        <v>2</v>
      </c>
      <c r="AD221" s="101" t="str">
        <f t="shared" si="13"/>
        <v>janvier</v>
      </c>
      <c r="AE221" s="96">
        <f t="shared" si="14"/>
        <v>3.54</v>
      </c>
      <c r="AF221" s="149">
        <f t="shared" si="15"/>
        <v>1.3194444444444453E-2</v>
      </c>
      <c r="AG221" t="s">
        <v>3886</v>
      </c>
      <c r="AH221" s="96"/>
      <c r="AM221" s="96"/>
      <c r="AN221" s="96"/>
      <c r="AO221" s="96"/>
      <c r="AP221" s="96"/>
      <c r="AR221" s="96"/>
      <c r="AS221" s="96"/>
      <c r="AV221" s="96"/>
      <c r="AW221" s="96"/>
      <c r="AZ221" s="96"/>
      <c r="BA221" s="96"/>
      <c r="BB221" s="96"/>
      <c r="BC221" s="96"/>
      <c r="BD221" s="96"/>
      <c r="BE221" s="96"/>
      <c r="BF221" s="96"/>
      <c r="BH221" s="96"/>
      <c r="BI221" s="96"/>
      <c r="BJ221" s="96"/>
      <c r="BK221" s="96"/>
      <c r="BL221" s="96"/>
      <c r="BM221" s="96"/>
      <c r="BN221" s="96"/>
      <c r="BQ221" s="96"/>
      <c r="BR221" s="96"/>
      <c r="BS221" s="96"/>
      <c r="BU221" s="96"/>
      <c r="BW221" s="96"/>
      <c r="BX221" s="96"/>
      <c r="BY221" s="96"/>
      <c r="BZ221" s="96"/>
      <c r="CA221" s="96"/>
      <c r="CB221" s="96"/>
      <c r="CC221" s="96"/>
      <c r="CD221" s="96"/>
      <c r="CG221" s="96"/>
      <c r="CJ221" s="96"/>
      <c r="CL221" s="96"/>
      <c r="CM221" s="96"/>
      <c r="CN221" s="96"/>
      <c r="CY221" s="96"/>
      <c r="DB221" s="96"/>
      <c r="DC221" s="96"/>
      <c r="DH221" s="96"/>
      <c r="DJ221" s="96"/>
      <c r="DK221" s="96"/>
      <c r="DL221" s="96"/>
      <c r="DM221" s="96"/>
      <c r="DP221" s="96"/>
      <c r="DQ221" s="96"/>
      <c r="DW221" s="96"/>
      <c r="EV221" s="96"/>
      <c r="EW221" s="96"/>
      <c r="FJ221" s="96"/>
      <c r="FK221" s="96"/>
      <c r="FL221" s="96"/>
      <c r="FT221" s="96"/>
      <c r="FU221" s="96"/>
      <c r="FV221" s="96"/>
      <c r="FW221" s="96"/>
      <c r="GE221" s="96"/>
      <c r="GF221" s="96"/>
      <c r="GG221" s="96"/>
      <c r="GH221" s="96"/>
    </row>
    <row r="222" spans="1:190" customFormat="1" ht="14.65" hidden="1" customHeight="1" x14ac:dyDescent="0.25">
      <c r="A222" s="151">
        <v>168923</v>
      </c>
      <c r="B222" s="152">
        <v>44572</v>
      </c>
      <c r="C222" s="150" t="s">
        <v>265</v>
      </c>
      <c r="D222" s="150" t="s">
        <v>1393</v>
      </c>
      <c r="E222" s="152">
        <v>44572</v>
      </c>
      <c r="F222" s="150" t="s">
        <v>123</v>
      </c>
      <c r="G222" s="150" t="s">
        <v>1394</v>
      </c>
      <c r="H222" s="150" t="s">
        <v>370</v>
      </c>
      <c r="I222" s="150" t="s">
        <v>3379</v>
      </c>
      <c r="J222" s="150" t="s">
        <v>3382</v>
      </c>
      <c r="K222" s="150" t="s">
        <v>3396</v>
      </c>
      <c r="L222" s="150" t="s">
        <v>18</v>
      </c>
      <c r="M222" s="150" t="s">
        <v>18</v>
      </c>
      <c r="N222" s="150" t="s">
        <v>19</v>
      </c>
      <c r="O222" s="150" t="s">
        <v>335</v>
      </c>
      <c r="P222" s="150" t="s">
        <v>371</v>
      </c>
      <c r="Q222" s="150" t="s">
        <v>3377</v>
      </c>
      <c r="R222" s="150" t="s">
        <v>3377</v>
      </c>
      <c r="S222" s="151">
        <v>14540</v>
      </c>
      <c r="T222" s="151">
        <v>11680</v>
      </c>
      <c r="U222" s="151">
        <v>2860</v>
      </c>
      <c r="V222" s="150" t="s">
        <v>78</v>
      </c>
      <c r="W222" s="151">
        <v>2</v>
      </c>
      <c r="X222" s="150" t="s">
        <v>69</v>
      </c>
      <c r="Y222" s="150" t="s">
        <v>70</v>
      </c>
      <c r="Z222" s="150" t="s">
        <v>71</v>
      </c>
      <c r="AA222" s="150" t="s">
        <v>72</v>
      </c>
      <c r="AB222" s="151">
        <v>83621</v>
      </c>
      <c r="AC222" s="101">
        <f t="shared" si="12"/>
        <v>2</v>
      </c>
      <c r="AD222" s="101" t="str">
        <f t="shared" si="13"/>
        <v>janvier</v>
      </c>
      <c r="AE222" s="96">
        <f t="shared" si="14"/>
        <v>2.86</v>
      </c>
      <c r="AF222" s="149">
        <f t="shared" si="15"/>
        <v>1.5277777777777779E-2</v>
      </c>
      <c r="AG222" t="s">
        <v>3886</v>
      </c>
      <c r="AH222" s="96"/>
      <c r="AM222" s="96"/>
      <c r="AN222" s="96"/>
      <c r="AO222" s="96"/>
      <c r="AP222" s="96"/>
      <c r="AR222" s="96"/>
      <c r="AS222" s="96"/>
      <c r="AV222" s="96"/>
      <c r="AW222" s="96"/>
      <c r="AZ222" s="96"/>
      <c r="BA222" s="96"/>
      <c r="BB222" s="96"/>
      <c r="BC222" s="96"/>
      <c r="BD222" s="96"/>
      <c r="BH222" s="96"/>
      <c r="BI222" s="96"/>
      <c r="BJ222" s="96"/>
      <c r="BK222" s="96"/>
      <c r="BL222" s="96"/>
      <c r="BM222" s="96"/>
      <c r="BN222" s="96"/>
      <c r="BQ222" s="96"/>
      <c r="BR222" s="96"/>
      <c r="BS222" s="96"/>
      <c r="BU222" s="96"/>
      <c r="BW222" s="96"/>
      <c r="BX222" s="96"/>
      <c r="BY222" s="96"/>
      <c r="BZ222" s="96"/>
      <c r="CA222" s="96"/>
      <c r="CB222" s="96"/>
      <c r="CC222" s="96"/>
      <c r="CD222" s="96"/>
      <c r="CG222" s="96"/>
      <c r="CJ222" s="96"/>
      <c r="CL222" s="96"/>
      <c r="CM222" s="96"/>
      <c r="CN222" s="96"/>
      <c r="CY222" s="96"/>
      <c r="CZ222" s="96"/>
      <c r="DA222" s="96"/>
      <c r="DB222" s="96"/>
      <c r="DC222" s="96"/>
      <c r="DH222" s="96"/>
      <c r="DJ222" s="96"/>
      <c r="DK222" s="96"/>
      <c r="DL222" s="96"/>
      <c r="DM222" s="96"/>
      <c r="DP222" s="96"/>
      <c r="DQ222" s="96"/>
      <c r="DW222" s="96"/>
      <c r="EV222" s="96"/>
      <c r="EW222" s="96"/>
      <c r="FJ222" s="96"/>
      <c r="FK222" s="96"/>
      <c r="FL222" s="96"/>
      <c r="FT222" s="96"/>
      <c r="FU222" s="96"/>
      <c r="FV222" s="96"/>
      <c r="FW222" s="96"/>
      <c r="GE222" s="96"/>
      <c r="GF222" s="96"/>
      <c r="GG222" s="96"/>
      <c r="GH222" s="96"/>
    </row>
    <row r="223" spans="1:190" customFormat="1" ht="14.65" hidden="1" customHeight="1" x14ac:dyDescent="0.25">
      <c r="A223" s="151">
        <v>168924</v>
      </c>
      <c r="B223" s="152">
        <v>44572</v>
      </c>
      <c r="C223" s="150" t="s">
        <v>265</v>
      </c>
      <c r="D223" s="150" t="s">
        <v>1395</v>
      </c>
      <c r="E223" s="152">
        <v>44572</v>
      </c>
      <c r="F223" s="150" t="s">
        <v>79</v>
      </c>
      <c r="G223" s="150" t="s">
        <v>1396</v>
      </c>
      <c r="H223" s="150" t="s">
        <v>480</v>
      </c>
      <c r="I223" s="150" t="s">
        <v>3379</v>
      </c>
      <c r="J223" s="150" t="s">
        <v>3380</v>
      </c>
      <c r="K223" s="150" t="s">
        <v>923</v>
      </c>
      <c r="L223" s="150" t="s">
        <v>18</v>
      </c>
      <c r="M223" s="150" t="s">
        <v>18</v>
      </c>
      <c r="N223" s="150" t="s">
        <v>19</v>
      </c>
      <c r="O223" s="150" t="s">
        <v>314</v>
      </c>
      <c r="P223" s="150" t="s">
        <v>481</v>
      </c>
      <c r="Q223" s="150" t="s">
        <v>3377</v>
      </c>
      <c r="R223" s="150" t="s">
        <v>3377</v>
      </c>
      <c r="S223" s="151">
        <v>20540</v>
      </c>
      <c r="T223" s="151">
        <v>18740</v>
      </c>
      <c r="U223" s="151">
        <v>1800</v>
      </c>
      <c r="V223" s="150" t="s">
        <v>78</v>
      </c>
      <c r="W223" s="151">
        <v>2</v>
      </c>
      <c r="X223" s="150" t="s">
        <v>69</v>
      </c>
      <c r="Y223" s="150" t="s">
        <v>70</v>
      </c>
      <c r="Z223" s="150" t="s">
        <v>71</v>
      </c>
      <c r="AA223" s="150" t="s">
        <v>72</v>
      </c>
      <c r="AB223" s="151">
        <v>83638</v>
      </c>
      <c r="AC223" s="101">
        <f t="shared" si="12"/>
        <v>2</v>
      </c>
      <c r="AD223" s="101" t="str">
        <f t="shared" si="13"/>
        <v>janvier</v>
      </c>
      <c r="AE223" s="96">
        <f t="shared" si="14"/>
        <v>1.8</v>
      </c>
      <c r="AF223" s="149">
        <f t="shared" si="15"/>
        <v>3.4722222222222265E-2</v>
      </c>
      <c r="AG223" t="s">
        <v>3886</v>
      </c>
      <c r="AH223" s="96"/>
      <c r="AM223" s="96"/>
      <c r="AN223" s="96"/>
      <c r="AO223" s="96"/>
      <c r="AP223" s="96"/>
      <c r="AR223" s="96"/>
      <c r="AS223" s="96"/>
      <c r="AV223" s="96"/>
      <c r="AW223" s="96"/>
      <c r="AZ223" s="96"/>
      <c r="BA223" s="96"/>
      <c r="BB223" s="96"/>
      <c r="BC223" s="96"/>
      <c r="BD223" s="96"/>
      <c r="BH223" s="96"/>
      <c r="BI223" s="96"/>
      <c r="BJ223" s="96"/>
      <c r="BK223" s="96"/>
      <c r="BL223" s="96"/>
      <c r="BM223" s="96"/>
      <c r="BN223" s="96"/>
      <c r="BQ223" s="96"/>
      <c r="BR223" s="96"/>
      <c r="BS223" s="96"/>
      <c r="BU223" s="96"/>
      <c r="BW223" s="96"/>
      <c r="BX223" s="96"/>
      <c r="BY223" s="96"/>
      <c r="BZ223" s="96"/>
      <c r="CA223" s="96"/>
      <c r="CB223" s="96"/>
      <c r="CC223" s="96"/>
      <c r="CD223" s="96"/>
      <c r="CE223" s="96"/>
      <c r="CG223" s="96"/>
      <c r="CJ223" s="96"/>
      <c r="CL223" s="96"/>
      <c r="CM223" s="96"/>
      <c r="CN223" s="96"/>
      <c r="DH223" s="96"/>
      <c r="DJ223" s="96"/>
      <c r="DK223" s="96"/>
      <c r="DM223" s="96"/>
      <c r="DP223" s="96"/>
      <c r="DQ223" s="96"/>
      <c r="DW223" s="96"/>
      <c r="EV223" s="96"/>
      <c r="EW223" s="96"/>
      <c r="FJ223" s="96"/>
      <c r="FK223" s="96"/>
      <c r="FL223" s="96"/>
      <c r="FT223" s="96"/>
      <c r="FU223" s="96"/>
      <c r="FV223" s="96"/>
      <c r="FW223" s="96"/>
      <c r="GE223" s="96"/>
      <c r="GF223" s="96"/>
      <c r="GG223" s="96"/>
      <c r="GH223" s="96"/>
    </row>
    <row r="224" spans="1:190" customFormat="1" ht="14.65" hidden="1" customHeight="1" x14ac:dyDescent="0.25">
      <c r="A224" s="151">
        <v>168932</v>
      </c>
      <c r="B224" s="152">
        <v>44572</v>
      </c>
      <c r="C224" s="150" t="s">
        <v>286</v>
      </c>
      <c r="D224" s="150" t="s">
        <v>1397</v>
      </c>
      <c r="E224" s="152">
        <v>44572</v>
      </c>
      <c r="F224" s="150" t="s">
        <v>247</v>
      </c>
      <c r="G224" s="150" t="s">
        <v>1398</v>
      </c>
      <c r="H224" s="150" t="s">
        <v>880</v>
      </c>
      <c r="I224" s="150" t="s">
        <v>3393</v>
      </c>
      <c r="J224" s="150" t="s">
        <v>3384</v>
      </c>
      <c r="K224" s="150" t="s">
        <v>616</v>
      </c>
      <c r="L224" s="150" t="s">
        <v>3414</v>
      </c>
      <c r="M224" s="150" t="s">
        <v>18</v>
      </c>
      <c r="N224" s="150" t="s">
        <v>919</v>
      </c>
      <c r="O224" s="150" t="s">
        <v>261</v>
      </c>
      <c r="P224" s="150" t="s">
        <v>618</v>
      </c>
      <c r="Q224" s="150" t="s">
        <v>3415</v>
      </c>
      <c r="R224" s="150" t="s">
        <v>3377</v>
      </c>
      <c r="S224" s="151">
        <v>38060</v>
      </c>
      <c r="T224" s="151">
        <v>22260</v>
      </c>
      <c r="U224" s="151">
        <v>15800</v>
      </c>
      <c r="V224" s="150" t="s">
        <v>78</v>
      </c>
      <c r="W224" s="151">
        <v>2</v>
      </c>
      <c r="X224" s="150" t="s">
        <v>69</v>
      </c>
      <c r="Y224" s="150" t="s">
        <v>70</v>
      </c>
      <c r="Z224" s="150" t="s">
        <v>71</v>
      </c>
      <c r="AA224" s="150" t="s">
        <v>72</v>
      </c>
      <c r="AB224" s="151">
        <v>0</v>
      </c>
      <c r="AC224" s="101">
        <f t="shared" si="12"/>
        <v>2</v>
      </c>
      <c r="AD224" s="101" t="str">
        <f t="shared" si="13"/>
        <v>janvier</v>
      </c>
      <c r="AE224" s="96">
        <f t="shared" si="14"/>
        <v>15.8</v>
      </c>
      <c r="AF224" s="149">
        <f t="shared" si="15"/>
        <v>9.7222222222222265E-2</v>
      </c>
      <c r="AG224" t="s">
        <v>3888</v>
      </c>
      <c r="AH224" s="96"/>
      <c r="AM224" s="96"/>
      <c r="AN224" s="96"/>
      <c r="AO224" s="96"/>
      <c r="AP224" s="96"/>
      <c r="AR224" s="96"/>
      <c r="AS224" s="96"/>
      <c r="AV224" s="96"/>
      <c r="AW224" s="96"/>
      <c r="AZ224" s="96"/>
      <c r="BA224" s="96"/>
      <c r="BB224" s="96"/>
      <c r="BC224" s="96"/>
      <c r="BD224" s="96"/>
      <c r="BH224" s="96"/>
      <c r="BI224" s="96"/>
      <c r="BJ224" s="96"/>
      <c r="BK224" s="96"/>
      <c r="BL224" s="96"/>
      <c r="BM224" s="96"/>
      <c r="BN224" s="96"/>
      <c r="BQ224" s="96"/>
      <c r="BR224" s="96"/>
      <c r="BS224" s="96"/>
      <c r="BU224" s="96"/>
      <c r="BW224" s="96"/>
      <c r="BX224" s="96"/>
      <c r="BY224" s="96"/>
      <c r="BZ224" s="96"/>
      <c r="CA224" s="96"/>
      <c r="CB224" s="96"/>
      <c r="CC224" s="96"/>
      <c r="CD224" s="96"/>
      <c r="CE224" s="96"/>
      <c r="CG224" s="96"/>
      <c r="CJ224" s="96"/>
      <c r="CL224" s="96"/>
      <c r="CM224" s="96"/>
      <c r="CN224" s="96"/>
      <c r="CY224" s="96"/>
      <c r="CZ224" s="96"/>
      <c r="DA224" s="96"/>
      <c r="DB224" s="96"/>
      <c r="DC224" s="96"/>
      <c r="DH224" s="96"/>
      <c r="DJ224" s="96"/>
      <c r="DK224" s="96"/>
      <c r="DL224" s="96"/>
      <c r="DM224" s="96"/>
      <c r="DP224" s="96"/>
      <c r="DQ224" s="96"/>
      <c r="DW224" s="96"/>
      <c r="EK224" s="96"/>
      <c r="EL224" s="96"/>
      <c r="ET224" s="96"/>
      <c r="EV224" s="96"/>
      <c r="EW224" s="96"/>
      <c r="FJ224" s="96"/>
      <c r="FK224" s="96"/>
      <c r="FL224" s="96"/>
      <c r="FT224" s="96"/>
      <c r="FU224" s="96"/>
      <c r="FV224" s="96"/>
      <c r="FW224" s="96"/>
      <c r="GE224" s="96"/>
      <c r="GF224" s="96"/>
      <c r="GG224" s="96"/>
      <c r="GH224" s="96"/>
    </row>
    <row r="225" spans="1:190" customFormat="1" ht="14.65" hidden="1" customHeight="1" x14ac:dyDescent="0.25">
      <c r="A225" s="151">
        <v>168938</v>
      </c>
      <c r="B225" s="152">
        <v>44572</v>
      </c>
      <c r="C225" s="150" t="s">
        <v>272</v>
      </c>
      <c r="D225" s="150" t="s">
        <v>1399</v>
      </c>
      <c r="E225" s="152">
        <v>44572</v>
      </c>
      <c r="F225" s="150" t="s">
        <v>155</v>
      </c>
      <c r="G225" s="150" t="s">
        <v>1400</v>
      </c>
      <c r="H225" s="150" t="s">
        <v>348</v>
      </c>
      <c r="I225" s="150" t="s">
        <v>3379</v>
      </c>
      <c r="J225" s="150" t="s">
        <v>3382</v>
      </c>
      <c r="K225" s="150" t="s">
        <v>3391</v>
      </c>
      <c r="L225" s="150" t="s">
        <v>18</v>
      </c>
      <c r="M225" s="150" t="s">
        <v>18</v>
      </c>
      <c r="N225" s="150" t="s">
        <v>19</v>
      </c>
      <c r="O225" s="150" t="s">
        <v>335</v>
      </c>
      <c r="P225" s="150" t="s">
        <v>349</v>
      </c>
      <c r="Q225" s="150" t="s">
        <v>3377</v>
      </c>
      <c r="R225" s="150" t="s">
        <v>3377</v>
      </c>
      <c r="S225" s="151">
        <v>14380</v>
      </c>
      <c r="T225" s="151">
        <v>12900</v>
      </c>
      <c r="U225" s="151">
        <v>1480</v>
      </c>
      <c r="V225" s="150" t="s">
        <v>78</v>
      </c>
      <c r="W225" s="151">
        <v>2</v>
      </c>
      <c r="X225" s="150" t="s">
        <v>69</v>
      </c>
      <c r="Y225" s="150" t="s">
        <v>70</v>
      </c>
      <c r="Z225" s="150" t="s">
        <v>71</v>
      </c>
      <c r="AA225" s="150" t="s">
        <v>72</v>
      </c>
      <c r="AB225" s="151">
        <v>64487</v>
      </c>
      <c r="AC225" s="101">
        <f t="shared" si="12"/>
        <v>2</v>
      </c>
      <c r="AD225" s="101" t="str">
        <f t="shared" si="13"/>
        <v>janvier</v>
      </c>
      <c r="AE225" s="96">
        <f t="shared" si="14"/>
        <v>1.48</v>
      </c>
      <c r="AF225" s="149">
        <f t="shared" si="15"/>
        <v>6.2499999999999778E-3</v>
      </c>
      <c r="AG225" t="s">
        <v>3886</v>
      </c>
      <c r="AH225" s="96"/>
      <c r="AM225" s="96"/>
      <c r="AN225" s="96"/>
      <c r="AO225" s="96"/>
      <c r="AP225" s="96"/>
      <c r="AR225" s="96"/>
      <c r="AS225" s="96"/>
      <c r="AV225" s="96"/>
      <c r="AW225" s="96"/>
      <c r="AZ225" s="96"/>
      <c r="BA225" s="96"/>
      <c r="BB225" s="96"/>
      <c r="BC225" s="96"/>
      <c r="BD225" s="96"/>
      <c r="BE225" s="96"/>
      <c r="BF225" s="96"/>
      <c r="BH225" s="96"/>
      <c r="BI225" s="96"/>
      <c r="BJ225" s="96"/>
      <c r="BK225" s="96"/>
      <c r="BL225" s="96"/>
      <c r="BM225" s="96"/>
      <c r="BN225" s="96"/>
      <c r="BQ225" s="96"/>
      <c r="BR225" s="96"/>
      <c r="BS225" s="96"/>
      <c r="BU225" s="96"/>
      <c r="BW225" s="96"/>
      <c r="BX225" s="96"/>
      <c r="BY225" s="96"/>
      <c r="BZ225" s="96"/>
      <c r="CA225" s="96"/>
      <c r="CB225" s="96"/>
      <c r="CC225" s="96"/>
      <c r="CD225" s="96"/>
      <c r="CG225" s="96"/>
      <c r="CJ225" s="96"/>
      <c r="CL225" s="96"/>
      <c r="CM225" s="96"/>
      <c r="CN225" s="96"/>
      <c r="CY225" s="96"/>
      <c r="CZ225" s="96"/>
      <c r="DA225" s="96"/>
      <c r="DB225" s="96"/>
      <c r="DC225" s="96"/>
      <c r="DH225" s="96"/>
      <c r="DJ225" s="96"/>
      <c r="DK225" s="96"/>
      <c r="DL225" s="96"/>
      <c r="DM225" s="96"/>
      <c r="DP225" s="96"/>
      <c r="DQ225" s="96"/>
      <c r="DW225" s="96"/>
      <c r="EV225" s="96"/>
      <c r="EW225" s="96"/>
      <c r="FJ225" s="96"/>
      <c r="FK225" s="96"/>
      <c r="FL225" s="96"/>
      <c r="FT225" s="96"/>
      <c r="FU225" s="96"/>
      <c r="FV225" s="96"/>
      <c r="FW225" s="96"/>
      <c r="GE225" s="96"/>
      <c r="GF225" s="96"/>
      <c r="GG225" s="96"/>
      <c r="GH225" s="96"/>
    </row>
    <row r="226" spans="1:190" customFormat="1" ht="14.65" hidden="1" customHeight="1" x14ac:dyDescent="0.25">
      <c r="A226" s="151">
        <v>168942</v>
      </c>
      <c r="B226" s="152">
        <v>44572</v>
      </c>
      <c r="C226" s="150" t="s">
        <v>476</v>
      </c>
      <c r="D226" s="150" t="s">
        <v>1401</v>
      </c>
      <c r="E226" s="152">
        <v>44572</v>
      </c>
      <c r="F226" s="150" t="s">
        <v>435</v>
      </c>
      <c r="G226" s="150" t="s">
        <v>1402</v>
      </c>
      <c r="H226" s="150" t="s">
        <v>325</v>
      </c>
      <c r="I226" s="150" t="s">
        <v>3379</v>
      </c>
      <c r="J226" s="150" t="s">
        <v>3380</v>
      </c>
      <c r="K226" s="150" t="s">
        <v>3435</v>
      </c>
      <c r="L226" s="150" t="s">
        <v>18</v>
      </c>
      <c r="M226" s="150" t="s">
        <v>18</v>
      </c>
      <c r="N226" s="150" t="s">
        <v>19</v>
      </c>
      <c r="O226" s="150" t="s">
        <v>314</v>
      </c>
      <c r="P226" s="150" t="s">
        <v>326</v>
      </c>
      <c r="Q226" s="150" t="s">
        <v>3377</v>
      </c>
      <c r="R226" s="150" t="s">
        <v>3377</v>
      </c>
      <c r="S226" s="151">
        <v>21700</v>
      </c>
      <c r="T226" s="151">
        <v>17260</v>
      </c>
      <c r="U226" s="151">
        <v>4440</v>
      </c>
      <c r="V226" s="150" t="s">
        <v>78</v>
      </c>
      <c r="W226" s="151">
        <v>2</v>
      </c>
      <c r="X226" s="150" t="s">
        <v>69</v>
      </c>
      <c r="Y226" s="150" t="s">
        <v>70</v>
      </c>
      <c r="Z226" s="150" t="s">
        <v>71</v>
      </c>
      <c r="AA226" s="150" t="s">
        <v>72</v>
      </c>
      <c r="AB226" s="151">
        <v>95031</v>
      </c>
      <c r="AC226" s="101">
        <f t="shared" si="12"/>
        <v>2</v>
      </c>
      <c r="AD226" s="101" t="str">
        <f t="shared" si="13"/>
        <v>janvier</v>
      </c>
      <c r="AE226" s="96">
        <f t="shared" si="14"/>
        <v>4.4400000000000004</v>
      </c>
      <c r="AF226" s="149">
        <f t="shared" si="15"/>
        <v>1.5972222222222221E-2</v>
      </c>
      <c r="AG226" t="s">
        <v>3886</v>
      </c>
      <c r="AH226" s="96"/>
      <c r="AM226" s="96"/>
      <c r="AN226" s="96"/>
      <c r="AO226" s="96"/>
      <c r="AP226" s="96"/>
      <c r="AR226" s="96"/>
      <c r="AS226" s="96"/>
      <c r="AV226" s="96"/>
      <c r="AW226" s="96"/>
      <c r="AZ226" s="96"/>
      <c r="BA226" s="96"/>
      <c r="BB226" s="96"/>
      <c r="BC226" s="96"/>
      <c r="BD226" s="96"/>
      <c r="BE226" s="96"/>
      <c r="BF226" s="96"/>
      <c r="BH226" s="96"/>
      <c r="BI226" s="96"/>
      <c r="BJ226" s="96"/>
      <c r="BK226" s="96"/>
      <c r="BL226" s="96"/>
      <c r="BM226" s="96"/>
      <c r="BN226" s="96"/>
      <c r="BQ226" s="96"/>
      <c r="BR226" s="96"/>
      <c r="BS226" s="96"/>
      <c r="BU226" s="96"/>
      <c r="BW226" s="96"/>
      <c r="BX226" s="96"/>
      <c r="BY226" s="96"/>
      <c r="BZ226" s="96"/>
      <c r="CA226" s="96"/>
      <c r="CB226" s="96"/>
      <c r="CC226" s="96"/>
      <c r="CD226" s="96"/>
      <c r="CG226" s="96"/>
      <c r="CJ226" s="96"/>
      <c r="CL226" s="96"/>
      <c r="CM226" s="96"/>
      <c r="CN226" s="96"/>
      <c r="CY226" s="96"/>
      <c r="CZ226" s="96"/>
      <c r="DA226" s="96"/>
      <c r="DB226" s="96"/>
      <c r="DC226" s="96"/>
      <c r="DH226" s="96"/>
      <c r="DJ226" s="96"/>
      <c r="DK226" s="96"/>
      <c r="DL226" s="96"/>
      <c r="DM226" s="96"/>
      <c r="DP226" s="96"/>
      <c r="DQ226" s="96"/>
      <c r="DW226" s="96"/>
      <c r="EV226" s="96"/>
      <c r="EW226" s="96"/>
      <c r="FJ226" s="96"/>
      <c r="FK226" s="96"/>
      <c r="FL226" s="96"/>
      <c r="FT226" s="96"/>
      <c r="FU226" s="96"/>
      <c r="FV226" s="96"/>
      <c r="FW226" s="96"/>
      <c r="GE226" s="96"/>
      <c r="GF226" s="96"/>
      <c r="GG226" s="96"/>
      <c r="GH226" s="96"/>
    </row>
    <row r="227" spans="1:190" customFormat="1" ht="14.65" hidden="1" customHeight="1" x14ac:dyDescent="0.25">
      <c r="A227" s="151">
        <v>168944</v>
      </c>
      <c r="B227" s="152">
        <v>44572</v>
      </c>
      <c r="C227" s="150" t="s">
        <v>845</v>
      </c>
      <c r="D227" s="150" t="s">
        <v>1403</v>
      </c>
      <c r="E227" s="152">
        <v>44572</v>
      </c>
      <c r="F227" s="150" t="s">
        <v>256</v>
      </c>
      <c r="G227" s="150" t="s">
        <v>1404</v>
      </c>
      <c r="H227" s="150" t="s">
        <v>936</v>
      </c>
      <c r="I227" s="150" t="s">
        <v>3379</v>
      </c>
      <c r="J227" s="150" t="s">
        <v>3406</v>
      </c>
      <c r="K227" s="150" t="s">
        <v>936</v>
      </c>
      <c r="L227" s="150" t="s">
        <v>3407</v>
      </c>
      <c r="M227" s="150" t="s">
        <v>18</v>
      </c>
      <c r="N227" s="150" t="s">
        <v>19</v>
      </c>
      <c r="O227" s="150" t="s">
        <v>763</v>
      </c>
      <c r="P227" s="150" t="s">
        <v>938</v>
      </c>
      <c r="Q227" s="150" t="s">
        <v>3408</v>
      </c>
      <c r="R227" s="150" t="s">
        <v>3377</v>
      </c>
      <c r="S227" s="151">
        <v>15200</v>
      </c>
      <c r="T227" s="151">
        <v>32200</v>
      </c>
      <c r="U227" s="151">
        <v>17000</v>
      </c>
      <c r="V227" s="150" t="s">
        <v>78</v>
      </c>
      <c r="W227" s="151">
        <v>2</v>
      </c>
      <c r="X227" s="150" t="s">
        <v>69</v>
      </c>
      <c r="Y227" s="150" t="s">
        <v>70</v>
      </c>
      <c r="Z227" s="150" t="s">
        <v>71</v>
      </c>
      <c r="AA227" s="150" t="s">
        <v>72</v>
      </c>
      <c r="AB227" s="151">
        <v>0</v>
      </c>
      <c r="AC227" s="101">
        <f t="shared" si="12"/>
        <v>2</v>
      </c>
      <c r="AD227" s="101" t="str">
        <f t="shared" si="13"/>
        <v>janvier</v>
      </c>
      <c r="AE227" s="96">
        <f t="shared" si="14"/>
        <v>17</v>
      </c>
      <c r="AF227" s="149">
        <f t="shared" si="15"/>
        <v>9.375E-2</v>
      </c>
      <c r="AG227" t="s">
        <v>3888</v>
      </c>
      <c r="AH227" s="96"/>
      <c r="AM227" s="96"/>
      <c r="AN227" s="96"/>
      <c r="AO227" s="96"/>
      <c r="AP227" s="96"/>
      <c r="AR227" s="96"/>
      <c r="AS227" s="96"/>
      <c r="AV227" s="96"/>
      <c r="AW227" s="96"/>
      <c r="AZ227" s="96"/>
      <c r="BA227" s="96"/>
      <c r="BB227" s="96"/>
      <c r="BC227" s="96"/>
      <c r="BD227" s="96"/>
      <c r="BE227" s="96"/>
      <c r="BF227" s="96"/>
      <c r="BH227" s="96"/>
      <c r="BI227" s="96"/>
      <c r="BJ227" s="96"/>
      <c r="BK227" s="96"/>
      <c r="BL227" s="96"/>
      <c r="BM227" s="96"/>
      <c r="BN227" s="96"/>
      <c r="BQ227" s="96"/>
      <c r="BR227" s="96"/>
      <c r="BS227" s="96"/>
      <c r="BU227" s="96"/>
      <c r="BW227" s="96"/>
      <c r="BX227" s="96"/>
      <c r="BY227" s="96"/>
      <c r="BZ227" s="96"/>
      <c r="CA227" s="96"/>
      <c r="CB227" s="96"/>
      <c r="CC227" s="96"/>
      <c r="CD227" s="96"/>
      <c r="CG227" s="96"/>
      <c r="CJ227" s="96"/>
      <c r="CL227" s="96"/>
      <c r="CM227" s="96"/>
      <c r="CN227" s="96"/>
      <c r="CY227" s="96"/>
      <c r="CZ227" s="96"/>
      <c r="DA227" s="96"/>
      <c r="DB227" s="96"/>
      <c r="DC227" s="96"/>
      <c r="DH227" s="96"/>
      <c r="DJ227" s="96"/>
      <c r="DK227" s="96"/>
      <c r="DL227" s="96"/>
      <c r="DM227" s="96"/>
      <c r="DP227" s="96"/>
      <c r="DQ227" s="96"/>
      <c r="DW227" s="96"/>
      <c r="EV227" s="96"/>
      <c r="EW227" s="96"/>
      <c r="FJ227" s="96"/>
      <c r="FK227" s="96"/>
      <c r="FL227" s="96"/>
      <c r="FT227" s="96"/>
      <c r="FU227" s="96"/>
      <c r="FV227" s="96"/>
      <c r="FW227" s="96"/>
      <c r="GE227" s="96"/>
      <c r="GF227" s="96"/>
      <c r="GG227" s="96"/>
      <c r="GH227" s="96"/>
    </row>
    <row r="228" spans="1:190" customFormat="1" ht="14.65" hidden="1" customHeight="1" x14ac:dyDescent="0.25">
      <c r="A228" s="151">
        <v>169737</v>
      </c>
      <c r="B228" s="152">
        <v>44572</v>
      </c>
      <c r="C228" s="150" t="s">
        <v>223</v>
      </c>
      <c r="D228" s="150" t="s">
        <v>18</v>
      </c>
      <c r="E228" s="152">
        <v>44572</v>
      </c>
      <c r="F228" s="150" t="s">
        <v>223</v>
      </c>
      <c r="G228" s="150" t="s">
        <v>18</v>
      </c>
      <c r="H228" s="150" t="s">
        <v>616</v>
      </c>
      <c r="I228" s="150" t="s">
        <v>3389</v>
      </c>
      <c r="J228" s="150" t="s">
        <v>3389</v>
      </c>
      <c r="K228" s="150" t="s">
        <v>616</v>
      </c>
      <c r="L228" s="150" t="s">
        <v>18</v>
      </c>
      <c r="M228" s="150" t="s">
        <v>3385</v>
      </c>
      <c r="N228" s="150" t="s">
        <v>919</v>
      </c>
      <c r="O228" s="150" t="s">
        <v>920</v>
      </c>
      <c r="P228" s="150" t="s">
        <v>618</v>
      </c>
      <c r="Q228" s="150" t="s">
        <v>3377</v>
      </c>
      <c r="R228" s="150" t="s">
        <v>3390</v>
      </c>
      <c r="S228" s="151">
        <v>35700</v>
      </c>
      <c r="T228" s="151">
        <v>22220</v>
      </c>
      <c r="U228" s="151">
        <v>13480</v>
      </c>
      <c r="V228" s="150" t="s">
        <v>68</v>
      </c>
      <c r="W228" s="151">
        <v>2</v>
      </c>
      <c r="X228" s="150" t="s">
        <v>69</v>
      </c>
      <c r="Y228" s="150" t="s">
        <v>70</v>
      </c>
      <c r="Z228" s="150" t="s">
        <v>71</v>
      </c>
      <c r="AA228" s="150" t="s">
        <v>72</v>
      </c>
      <c r="AB228" s="151">
        <v>0</v>
      </c>
      <c r="AC228" s="101">
        <f t="shared" si="12"/>
        <v>2</v>
      </c>
      <c r="AD228" s="101" t="str">
        <f t="shared" si="13"/>
        <v>janvier</v>
      </c>
      <c r="AE228" s="96">
        <f t="shared" si="14"/>
        <v>13.48</v>
      </c>
      <c r="AF228" s="149">
        <f t="shared" si="15"/>
        <v>0</v>
      </c>
      <c r="AG228" t="s">
        <v>3562</v>
      </c>
      <c r="AH228" s="96"/>
      <c r="AM228" s="96"/>
      <c r="AN228" s="96"/>
      <c r="AO228" s="96"/>
      <c r="AP228" s="96"/>
      <c r="AR228" s="96"/>
      <c r="AS228" s="96"/>
      <c r="AV228" s="96"/>
      <c r="AW228" s="96"/>
      <c r="AZ228" s="96"/>
      <c r="BA228" s="96"/>
      <c r="BB228" s="96"/>
      <c r="BC228" s="96"/>
      <c r="BD228" s="96"/>
      <c r="BH228" s="96"/>
      <c r="BI228" s="96"/>
      <c r="BJ228" s="96"/>
      <c r="BK228" s="96"/>
      <c r="BL228" s="96"/>
      <c r="BM228" s="96"/>
      <c r="BN228" s="96"/>
      <c r="BQ228" s="96"/>
      <c r="BR228" s="96"/>
      <c r="BS228" s="96"/>
      <c r="BU228" s="96"/>
      <c r="BW228" s="96"/>
      <c r="BX228" s="96"/>
      <c r="BY228" s="96"/>
      <c r="BZ228" s="96"/>
      <c r="CA228" s="96"/>
      <c r="CB228" s="96"/>
      <c r="CC228" s="96"/>
      <c r="CD228" s="96"/>
      <c r="CE228" s="96"/>
      <c r="CG228" s="96"/>
      <c r="CJ228" s="96"/>
      <c r="CL228" s="96"/>
      <c r="CM228" s="96"/>
      <c r="CN228" s="96"/>
      <c r="CY228" s="96"/>
      <c r="CZ228" s="96"/>
      <c r="DA228" s="96"/>
      <c r="DB228" s="96"/>
      <c r="DC228" s="96"/>
      <c r="DH228" s="96"/>
      <c r="DJ228" s="96"/>
      <c r="DK228" s="96"/>
      <c r="DL228" s="96"/>
      <c r="DM228" s="96"/>
      <c r="DP228" s="96"/>
      <c r="DQ228" s="96"/>
      <c r="DW228" s="96"/>
      <c r="EV228" s="96"/>
      <c r="EW228" s="96"/>
      <c r="FJ228" s="96"/>
      <c r="FK228" s="96"/>
      <c r="FL228" s="96"/>
      <c r="FT228" s="96"/>
      <c r="FU228" s="96"/>
      <c r="FV228" s="96"/>
      <c r="FW228" s="96"/>
      <c r="GE228" s="96"/>
      <c r="GF228" s="96"/>
      <c r="GG228" s="96"/>
      <c r="GH228" s="96"/>
    </row>
    <row r="229" spans="1:190" customFormat="1" ht="14.65" hidden="1" customHeight="1" x14ac:dyDescent="0.25">
      <c r="A229" s="151">
        <v>169736</v>
      </c>
      <c r="B229" s="152">
        <v>44572</v>
      </c>
      <c r="C229" s="150" t="s">
        <v>223</v>
      </c>
      <c r="D229" s="150" t="s">
        <v>18</v>
      </c>
      <c r="E229" s="152">
        <v>44572</v>
      </c>
      <c r="F229" s="150" t="s">
        <v>223</v>
      </c>
      <c r="G229" s="150" t="s">
        <v>18</v>
      </c>
      <c r="H229" s="150" t="s">
        <v>880</v>
      </c>
      <c r="I229" s="150" t="s">
        <v>3389</v>
      </c>
      <c r="J229" s="150" t="s">
        <v>3389</v>
      </c>
      <c r="K229" s="150" t="s">
        <v>616</v>
      </c>
      <c r="L229" s="150" t="s">
        <v>18</v>
      </c>
      <c r="M229" s="150" t="s">
        <v>3385</v>
      </c>
      <c r="N229" s="150" t="s">
        <v>919</v>
      </c>
      <c r="O229" s="150" t="s">
        <v>920</v>
      </c>
      <c r="P229" s="150" t="s">
        <v>618</v>
      </c>
      <c r="Q229" s="150" t="s">
        <v>3377</v>
      </c>
      <c r="R229" s="150" t="s">
        <v>3390</v>
      </c>
      <c r="S229" s="151">
        <v>35700</v>
      </c>
      <c r="T229" s="151">
        <v>22220</v>
      </c>
      <c r="U229" s="151">
        <v>13480</v>
      </c>
      <c r="V229" s="150" t="s">
        <v>68</v>
      </c>
      <c r="W229" s="151">
        <v>2</v>
      </c>
      <c r="X229" s="150" t="s">
        <v>69</v>
      </c>
      <c r="Y229" s="150" t="s">
        <v>70</v>
      </c>
      <c r="Z229" s="150" t="s">
        <v>71</v>
      </c>
      <c r="AA229" s="150" t="s">
        <v>72</v>
      </c>
      <c r="AB229" s="151">
        <v>0</v>
      </c>
      <c r="AC229" s="101">
        <f t="shared" si="12"/>
        <v>2</v>
      </c>
      <c r="AD229" s="101" t="str">
        <f t="shared" si="13"/>
        <v>janvier</v>
      </c>
      <c r="AE229" s="96">
        <f t="shared" si="14"/>
        <v>13.48</v>
      </c>
      <c r="AF229" s="149">
        <f t="shared" si="15"/>
        <v>0</v>
      </c>
      <c r="AG229" t="s">
        <v>3562</v>
      </c>
      <c r="AH229" s="96"/>
      <c r="AM229" s="96"/>
      <c r="AN229" s="96"/>
      <c r="AO229" s="96"/>
      <c r="AP229" s="96"/>
      <c r="AR229" s="96"/>
      <c r="AS229" s="96"/>
      <c r="AV229" s="96"/>
      <c r="AW229" s="96"/>
      <c r="AZ229" s="96"/>
      <c r="BA229" s="96"/>
      <c r="BB229" s="96"/>
      <c r="BC229" s="96"/>
      <c r="BD229" s="96"/>
      <c r="BH229" s="96"/>
      <c r="BI229" s="96"/>
      <c r="BJ229" s="96"/>
      <c r="BK229" s="96"/>
      <c r="BL229" s="96"/>
      <c r="BM229" s="96"/>
      <c r="BN229" s="96"/>
      <c r="BQ229" s="96"/>
      <c r="BR229" s="96"/>
      <c r="BS229" s="96"/>
      <c r="BU229" s="96"/>
      <c r="BW229" s="96"/>
      <c r="BX229" s="96"/>
      <c r="BY229" s="96"/>
      <c r="BZ229" s="96"/>
      <c r="CA229" s="96"/>
      <c r="CB229" s="96"/>
      <c r="CC229" s="96"/>
      <c r="CD229" s="96"/>
      <c r="CE229" s="96"/>
      <c r="CG229" s="96"/>
      <c r="CJ229" s="96"/>
      <c r="CL229" s="96"/>
      <c r="CM229" s="96"/>
      <c r="CN229" s="96"/>
      <c r="CY229" s="96"/>
      <c r="CZ229" s="96"/>
      <c r="DA229" s="96"/>
      <c r="DB229" s="96"/>
      <c r="DC229" s="96"/>
      <c r="DH229" s="96"/>
      <c r="DJ229" s="96"/>
      <c r="DK229" s="96"/>
      <c r="DL229" s="96"/>
      <c r="DM229" s="96"/>
      <c r="DP229" s="96"/>
      <c r="DQ229" s="96"/>
      <c r="DW229" s="96"/>
      <c r="EV229" s="96"/>
      <c r="EW229" s="96"/>
      <c r="FJ229" s="96"/>
      <c r="FK229" s="96"/>
      <c r="FL229" s="96"/>
      <c r="FT229" s="96"/>
      <c r="FU229" s="96"/>
      <c r="FV229" s="96"/>
      <c r="FW229" s="96"/>
      <c r="GE229" s="96"/>
      <c r="GF229" s="96"/>
      <c r="GG229" s="96"/>
      <c r="GH229" s="96"/>
    </row>
    <row r="230" spans="1:190" customFormat="1" ht="14.65" hidden="1" customHeight="1" x14ac:dyDescent="0.25">
      <c r="A230" s="151">
        <v>168946</v>
      </c>
      <c r="B230" s="152">
        <v>44572</v>
      </c>
      <c r="C230" s="150" t="s">
        <v>802</v>
      </c>
      <c r="D230" s="150" t="s">
        <v>1405</v>
      </c>
      <c r="E230" s="152">
        <v>44572</v>
      </c>
      <c r="F230" s="150" t="s">
        <v>1003</v>
      </c>
      <c r="G230" s="150" t="s">
        <v>1406</v>
      </c>
      <c r="H230" s="150" t="s">
        <v>782</v>
      </c>
      <c r="I230" s="150" t="s">
        <v>3389</v>
      </c>
      <c r="J230" s="150" t="s">
        <v>3400</v>
      </c>
      <c r="K230" s="150" t="s">
        <v>766</v>
      </c>
      <c r="L230" s="150" t="s">
        <v>18</v>
      </c>
      <c r="M230" s="150" t="s">
        <v>3394</v>
      </c>
      <c r="N230" s="150" t="s">
        <v>919</v>
      </c>
      <c r="O230" s="150" t="s">
        <v>944</v>
      </c>
      <c r="P230" s="150" t="s">
        <v>767</v>
      </c>
      <c r="Q230" s="150" t="s">
        <v>3377</v>
      </c>
      <c r="R230" s="150" t="s">
        <v>3401</v>
      </c>
      <c r="S230" s="151">
        <v>26520</v>
      </c>
      <c r="T230" s="151">
        <v>17860</v>
      </c>
      <c r="U230" s="151">
        <v>8660</v>
      </c>
      <c r="V230" s="150" t="s">
        <v>78</v>
      </c>
      <c r="W230" s="151">
        <v>2</v>
      </c>
      <c r="X230" s="150" t="s">
        <v>69</v>
      </c>
      <c r="Y230" s="150" t="s">
        <v>70</v>
      </c>
      <c r="Z230" s="150" t="s">
        <v>71</v>
      </c>
      <c r="AA230" s="150" t="s">
        <v>72</v>
      </c>
      <c r="AB230" s="151">
        <v>0</v>
      </c>
      <c r="AC230" s="101">
        <f t="shared" si="12"/>
        <v>2</v>
      </c>
      <c r="AD230" s="101" t="str">
        <f t="shared" si="13"/>
        <v>janvier</v>
      </c>
      <c r="AE230" s="96">
        <f t="shared" si="14"/>
        <v>8.66</v>
      </c>
      <c r="AF230" s="149">
        <f t="shared" si="15"/>
        <v>1.5277777777777835E-2</v>
      </c>
      <c r="AG230" t="s">
        <v>3886</v>
      </c>
      <c r="AH230" s="96"/>
      <c r="AM230" s="96"/>
      <c r="AN230" s="96"/>
      <c r="AO230" s="96"/>
      <c r="AP230" s="96"/>
      <c r="AR230" s="96"/>
      <c r="AS230" s="96"/>
      <c r="AV230" s="96"/>
      <c r="AW230" s="96"/>
      <c r="AZ230" s="96"/>
      <c r="BA230" s="96"/>
      <c r="BB230" s="96"/>
      <c r="BC230" s="96"/>
      <c r="BD230" s="96"/>
      <c r="BE230" s="96"/>
      <c r="BF230" s="96"/>
      <c r="BH230" s="96"/>
      <c r="BI230" s="96"/>
      <c r="BJ230" s="96"/>
      <c r="BK230" s="96"/>
      <c r="BL230" s="96"/>
      <c r="BM230" s="96"/>
      <c r="BN230" s="96"/>
      <c r="BQ230" s="96"/>
      <c r="BR230" s="96"/>
      <c r="BS230" s="96"/>
      <c r="BU230" s="96"/>
      <c r="BW230" s="96"/>
      <c r="BX230" s="96"/>
      <c r="BY230" s="96"/>
      <c r="BZ230" s="96"/>
      <c r="CA230" s="96"/>
      <c r="CB230" s="96"/>
      <c r="CC230" s="96"/>
      <c r="CD230" s="96"/>
      <c r="CG230" s="96"/>
      <c r="CJ230" s="96"/>
      <c r="CL230" s="96"/>
      <c r="CM230" s="96"/>
      <c r="CN230" s="96"/>
      <c r="CY230" s="96"/>
      <c r="CZ230" s="96"/>
      <c r="DA230" s="96"/>
      <c r="DB230" s="96"/>
      <c r="DC230" s="96"/>
      <c r="DH230" s="96"/>
      <c r="DJ230" s="96"/>
      <c r="DK230" s="96"/>
      <c r="DL230" s="96"/>
      <c r="DM230" s="96"/>
      <c r="DP230" s="96"/>
      <c r="DQ230" s="96"/>
      <c r="DW230" s="96"/>
      <c r="EV230" s="96"/>
      <c r="EW230" s="96"/>
      <c r="FJ230" s="96"/>
      <c r="FK230" s="96"/>
      <c r="FL230" s="96"/>
      <c r="FT230" s="96"/>
      <c r="FU230" s="96"/>
      <c r="FV230" s="96"/>
      <c r="FW230" s="96"/>
      <c r="GE230" s="96"/>
      <c r="GF230" s="96"/>
      <c r="GG230" s="96"/>
      <c r="GH230" s="96"/>
    </row>
    <row r="231" spans="1:190" customFormat="1" ht="14.65" hidden="1" customHeight="1" x14ac:dyDescent="0.25">
      <c r="A231" s="151">
        <v>168947</v>
      </c>
      <c r="B231" s="152">
        <v>44572</v>
      </c>
      <c r="C231" s="150" t="s">
        <v>273</v>
      </c>
      <c r="D231" s="150" t="s">
        <v>1407</v>
      </c>
      <c r="E231" s="152">
        <v>44572</v>
      </c>
      <c r="F231" s="150" t="s">
        <v>204</v>
      </c>
      <c r="G231" s="150" t="s">
        <v>1408</v>
      </c>
      <c r="H231" s="150" t="s">
        <v>1409</v>
      </c>
      <c r="I231" s="150" t="s">
        <v>3379</v>
      </c>
      <c r="J231" s="150" t="s">
        <v>3419</v>
      </c>
      <c r="K231" s="150" t="s">
        <v>1409</v>
      </c>
      <c r="L231" s="150" t="s">
        <v>3409</v>
      </c>
      <c r="M231" s="150" t="s">
        <v>18</v>
      </c>
      <c r="N231" s="150" t="s">
        <v>19</v>
      </c>
      <c r="O231" s="150" t="s">
        <v>567</v>
      </c>
      <c r="P231" s="150" t="s">
        <v>1410</v>
      </c>
      <c r="Q231" s="150" t="s">
        <v>3420</v>
      </c>
      <c r="R231" s="150" t="s">
        <v>3377</v>
      </c>
      <c r="S231" s="151">
        <v>14900</v>
      </c>
      <c r="T231" s="151">
        <v>41940</v>
      </c>
      <c r="U231" s="151">
        <v>27040</v>
      </c>
      <c r="V231" s="150" t="s">
        <v>78</v>
      </c>
      <c r="W231" s="151">
        <v>2</v>
      </c>
      <c r="X231" s="150" t="s">
        <v>69</v>
      </c>
      <c r="Y231" s="150" t="s">
        <v>70</v>
      </c>
      <c r="Z231" s="150" t="s">
        <v>71</v>
      </c>
      <c r="AA231" s="150" t="s">
        <v>72</v>
      </c>
      <c r="AB231" s="151">
        <v>0</v>
      </c>
      <c r="AC231" s="101">
        <f t="shared" si="12"/>
        <v>2</v>
      </c>
      <c r="AD231" s="101" t="str">
        <f t="shared" si="13"/>
        <v>janvier</v>
      </c>
      <c r="AE231" s="96">
        <f t="shared" si="14"/>
        <v>27.04</v>
      </c>
      <c r="AF231" s="149">
        <f t="shared" si="15"/>
        <v>0.1076388888888889</v>
      </c>
      <c r="AG231" t="s">
        <v>3888</v>
      </c>
      <c r="AH231" s="96"/>
      <c r="AM231" s="96"/>
      <c r="AN231" s="96"/>
      <c r="AO231" s="96"/>
      <c r="AP231" s="96"/>
      <c r="AR231" s="96"/>
      <c r="AS231" s="96"/>
      <c r="AV231" s="96"/>
      <c r="AW231" s="96"/>
      <c r="AZ231" s="96"/>
      <c r="BA231" s="96"/>
      <c r="BB231" s="96"/>
      <c r="BC231" s="96"/>
      <c r="BD231" s="96"/>
      <c r="BH231" s="96"/>
      <c r="BI231" s="96"/>
      <c r="BJ231" s="96"/>
      <c r="BK231" s="96"/>
      <c r="BL231" s="96"/>
      <c r="BM231" s="96"/>
      <c r="BN231" s="96"/>
      <c r="BQ231" s="96"/>
      <c r="BR231" s="96"/>
      <c r="BS231" s="96"/>
      <c r="BU231" s="96"/>
      <c r="BW231" s="96"/>
      <c r="BX231" s="96"/>
      <c r="BY231" s="96"/>
      <c r="BZ231" s="96"/>
      <c r="CA231" s="96"/>
      <c r="CB231" s="96"/>
      <c r="CC231" s="96"/>
      <c r="CD231" s="96"/>
      <c r="CG231" s="96"/>
      <c r="CJ231" s="96"/>
      <c r="CL231" s="96"/>
      <c r="CM231" s="96"/>
      <c r="CN231" s="96"/>
      <c r="CY231" s="96"/>
      <c r="DB231" s="96"/>
      <c r="DC231" s="96"/>
      <c r="DH231" s="96"/>
      <c r="DJ231" s="96"/>
      <c r="DK231" s="96"/>
      <c r="DL231" s="96"/>
      <c r="DM231" s="96"/>
      <c r="DN231" s="96"/>
      <c r="DP231" s="96"/>
      <c r="DQ231" s="96"/>
      <c r="DW231" s="96"/>
      <c r="EV231" s="96"/>
      <c r="EW231" s="96"/>
      <c r="FJ231" s="96"/>
      <c r="FK231" s="96"/>
      <c r="FL231" s="96"/>
      <c r="FT231" s="96"/>
      <c r="FU231" s="96"/>
      <c r="FV231" s="96"/>
      <c r="FW231" s="96"/>
      <c r="GE231" s="96"/>
      <c r="GF231" s="96"/>
      <c r="GG231" s="96"/>
      <c r="GH231" s="96"/>
    </row>
    <row r="232" spans="1:190" customFormat="1" ht="14.65" hidden="1" customHeight="1" x14ac:dyDescent="0.25">
      <c r="A232" s="151">
        <v>168950</v>
      </c>
      <c r="B232" s="152">
        <v>44572</v>
      </c>
      <c r="C232" s="150" t="s">
        <v>1411</v>
      </c>
      <c r="D232" s="150" t="s">
        <v>1412</v>
      </c>
      <c r="E232" s="152">
        <v>44572</v>
      </c>
      <c r="F232" s="150" t="s">
        <v>819</v>
      </c>
      <c r="G232" s="150" t="s">
        <v>1413</v>
      </c>
      <c r="H232" s="150" t="s">
        <v>460</v>
      </c>
      <c r="I232" s="150" t="s">
        <v>3379</v>
      </c>
      <c r="J232" s="150" t="s">
        <v>3382</v>
      </c>
      <c r="K232" s="150" t="s">
        <v>3416</v>
      </c>
      <c r="L232" s="150" t="s">
        <v>18</v>
      </c>
      <c r="M232" s="150" t="s">
        <v>18</v>
      </c>
      <c r="N232" s="150" t="s">
        <v>19</v>
      </c>
      <c r="O232" s="150" t="s">
        <v>335</v>
      </c>
      <c r="P232" s="150" t="s">
        <v>461</v>
      </c>
      <c r="Q232" s="150" t="s">
        <v>3377</v>
      </c>
      <c r="R232" s="150" t="s">
        <v>3377</v>
      </c>
      <c r="S232" s="151">
        <v>18800</v>
      </c>
      <c r="T232" s="151">
        <v>14900</v>
      </c>
      <c r="U232" s="151">
        <v>3900</v>
      </c>
      <c r="V232" s="150" t="s">
        <v>78</v>
      </c>
      <c r="W232" s="151">
        <v>2</v>
      </c>
      <c r="X232" s="150" t="s">
        <v>69</v>
      </c>
      <c r="Y232" s="150" t="s">
        <v>70</v>
      </c>
      <c r="Z232" s="150" t="s">
        <v>71</v>
      </c>
      <c r="AA232" s="150" t="s">
        <v>72</v>
      </c>
      <c r="AB232" s="151">
        <v>83628</v>
      </c>
      <c r="AC232" s="101">
        <f t="shared" si="12"/>
        <v>2</v>
      </c>
      <c r="AD232" s="101" t="str">
        <f t="shared" si="13"/>
        <v>janvier</v>
      </c>
      <c r="AE232" s="96">
        <f t="shared" si="14"/>
        <v>3.9</v>
      </c>
      <c r="AF232" s="149">
        <f t="shared" si="15"/>
        <v>5.5555555555555358E-3</v>
      </c>
      <c r="AG232" t="s">
        <v>3886</v>
      </c>
      <c r="AH232" s="96"/>
      <c r="AM232" s="96"/>
      <c r="AN232" s="96"/>
      <c r="AO232" s="96"/>
      <c r="AP232" s="96"/>
      <c r="AR232" s="96"/>
      <c r="AS232" s="96"/>
      <c r="AV232" s="96"/>
      <c r="AW232" s="96"/>
      <c r="AZ232" s="96"/>
      <c r="BA232" s="96"/>
      <c r="BB232" s="96"/>
      <c r="BC232" s="96"/>
      <c r="BD232" s="96"/>
      <c r="BE232" s="96"/>
      <c r="BF232" s="96"/>
      <c r="BH232" s="96"/>
      <c r="BI232" s="96"/>
      <c r="BJ232" s="96"/>
      <c r="BK232" s="96"/>
      <c r="BL232" s="96"/>
      <c r="BM232" s="96"/>
      <c r="BN232" s="96"/>
      <c r="BQ232" s="96"/>
      <c r="BR232" s="96"/>
      <c r="BS232" s="96"/>
      <c r="BU232" s="96"/>
      <c r="BW232" s="96"/>
      <c r="BX232" s="96"/>
      <c r="BY232" s="96"/>
      <c r="BZ232" s="96"/>
      <c r="CA232" s="96"/>
      <c r="CB232" s="96"/>
      <c r="CC232" s="96"/>
      <c r="CD232" s="96"/>
      <c r="CG232" s="96"/>
      <c r="CJ232" s="96"/>
      <c r="CL232" s="96"/>
      <c r="CM232" s="96"/>
      <c r="CN232" s="96"/>
      <c r="CY232" s="96"/>
      <c r="CZ232" s="96"/>
      <c r="DA232" s="96"/>
      <c r="DB232" s="96"/>
      <c r="DC232" s="96"/>
      <c r="DH232" s="96"/>
      <c r="DJ232" s="96"/>
      <c r="DK232" s="96"/>
      <c r="DL232" s="96"/>
      <c r="DM232" s="96"/>
      <c r="DP232" s="96"/>
      <c r="DQ232" s="96"/>
      <c r="DW232" s="96"/>
      <c r="EV232" s="96"/>
      <c r="EW232" s="96"/>
      <c r="FJ232" s="96"/>
      <c r="FK232" s="96"/>
      <c r="FL232" s="96"/>
      <c r="FT232" s="96"/>
      <c r="FU232" s="96"/>
      <c r="FV232" s="96"/>
      <c r="FW232" s="96"/>
      <c r="GE232" s="96"/>
      <c r="GF232" s="96"/>
      <c r="GG232" s="96"/>
      <c r="GH232" s="96"/>
    </row>
    <row r="233" spans="1:190" customFormat="1" ht="14.65" hidden="1" customHeight="1" x14ac:dyDescent="0.25">
      <c r="A233" s="151">
        <v>168954</v>
      </c>
      <c r="B233" s="152">
        <v>44572</v>
      </c>
      <c r="C233" s="150" t="s">
        <v>395</v>
      </c>
      <c r="D233" s="150" t="s">
        <v>1414</v>
      </c>
      <c r="E233" s="152">
        <v>44572</v>
      </c>
      <c r="F233" s="150" t="s">
        <v>132</v>
      </c>
      <c r="G233" s="150" t="s">
        <v>1415</v>
      </c>
      <c r="H233" s="150" t="s">
        <v>318</v>
      </c>
      <c r="I233" s="150" t="s">
        <v>3379</v>
      </c>
      <c r="J233" s="150" t="s">
        <v>3380</v>
      </c>
      <c r="K233" s="150" t="s">
        <v>3405</v>
      </c>
      <c r="L233" s="150" t="s">
        <v>18</v>
      </c>
      <c r="M233" s="150" t="s">
        <v>18</v>
      </c>
      <c r="N233" s="150" t="s">
        <v>19</v>
      </c>
      <c r="O233" s="150" t="s">
        <v>314</v>
      </c>
      <c r="P233" s="150" t="s">
        <v>319</v>
      </c>
      <c r="Q233" s="150" t="s">
        <v>3377</v>
      </c>
      <c r="R233" s="150" t="s">
        <v>3377</v>
      </c>
      <c r="S233" s="151">
        <v>21780</v>
      </c>
      <c r="T233" s="151">
        <v>16980</v>
      </c>
      <c r="U233" s="151">
        <v>4800</v>
      </c>
      <c r="V233" s="150" t="s">
        <v>78</v>
      </c>
      <c r="W233" s="151">
        <v>2</v>
      </c>
      <c r="X233" s="150" t="s">
        <v>69</v>
      </c>
      <c r="Y233" s="150" t="s">
        <v>70</v>
      </c>
      <c r="Z233" s="150" t="s">
        <v>71</v>
      </c>
      <c r="AA233" s="150" t="s">
        <v>72</v>
      </c>
      <c r="AB233" s="151">
        <v>70062</v>
      </c>
      <c r="AC233" s="101">
        <f t="shared" si="12"/>
        <v>2</v>
      </c>
      <c r="AD233" s="101" t="str">
        <f t="shared" si="13"/>
        <v>janvier</v>
      </c>
      <c r="AE233" s="96">
        <f t="shared" si="14"/>
        <v>4.8</v>
      </c>
      <c r="AF233" s="149">
        <f t="shared" si="15"/>
        <v>1.5972222222222165E-2</v>
      </c>
      <c r="AG233" t="s">
        <v>3886</v>
      </c>
      <c r="AH233" s="96"/>
      <c r="AM233" s="96"/>
      <c r="AN233" s="96"/>
      <c r="AO233" s="96"/>
      <c r="AP233" s="96"/>
      <c r="AR233" s="96"/>
      <c r="AS233" s="96"/>
      <c r="AV233" s="96"/>
      <c r="AW233" s="96"/>
      <c r="AZ233" s="96"/>
      <c r="BA233" s="96"/>
      <c r="BB233" s="96"/>
      <c r="BC233" s="96"/>
      <c r="BD233" s="96"/>
      <c r="BH233" s="96"/>
      <c r="BI233" s="96"/>
      <c r="BJ233" s="96"/>
      <c r="BK233" s="96"/>
      <c r="BL233" s="96"/>
      <c r="BM233" s="96"/>
      <c r="BN233" s="96"/>
      <c r="BQ233" s="96"/>
      <c r="BR233" s="96"/>
      <c r="BS233" s="96"/>
      <c r="BU233" s="96"/>
      <c r="BW233" s="96"/>
      <c r="BX233" s="96"/>
      <c r="BY233" s="96"/>
      <c r="BZ233" s="96"/>
      <c r="CA233" s="96"/>
      <c r="CB233" s="96"/>
      <c r="CC233" s="96"/>
      <c r="CD233" s="96"/>
      <c r="CE233" s="96"/>
      <c r="CG233" s="96"/>
      <c r="CJ233" s="96"/>
      <c r="CL233" s="96"/>
      <c r="CM233" s="96"/>
      <c r="CN233" s="96"/>
      <c r="CY233" s="96"/>
      <c r="CZ233" s="96"/>
      <c r="DA233" s="96"/>
      <c r="DB233" s="96"/>
      <c r="DC233" s="96"/>
      <c r="DH233" s="96"/>
      <c r="DJ233" s="96"/>
      <c r="DK233" s="96"/>
      <c r="DL233" s="96"/>
      <c r="DM233" s="96"/>
      <c r="DP233" s="96"/>
      <c r="DQ233" s="96"/>
      <c r="DW233" s="96"/>
      <c r="EV233" s="96"/>
      <c r="EW233" s="96"/>
      <c r="FJ233" s="96"/>
      <c r="FK233" s="96"/>
      <c r="FL233" s="96"/>
      <c r="FT233" s="96"/>
      <c r="FU233" s="96"/>
      <c r="FV233" s="96"/>
      <c r="FW233" s="96"/>
      <c r="GE233" s="96"/>
      <c r="GF233" s="96"/>
      <c r="GG233" s="96"/>
      <c r="GH233" s="96"/>
    </row>
    <row r="234" spans="1:190" customFormat="1" ht="14.65" hidden="1" customHeight="1" x14ac:dyDescent="0.25">
      <c r="A234" s="151">
        <v>168955</v>
      </c>
      <c r="B234" s="152">
        <v>44572</v>
      </c>
      <c r="C234" s="150" t="s">
        <v>825</v>
      </c>
      <c r="D234" s="150" t="s">
        <v>1416</v>
      </c>
      <c r="E234" s="152">
        <v>44572</v>
      </c>
      <c r="F234" s="150" t="s">
        <v>801</v>
      </c>
      <c r="G234" s="150" t="s">
        <v>1417</v>
      </c>
      <c r="H234" s="150" t="s">
        <v>64</v>
      </c>
      <c r="I234" s="150" t="s">
        <v>3387</v>
      </c>
      <c r="J234" s="150" t="s">
        <v>3388</v>
      </c>
      <c r="K234" s="150" t="s">
        <v>64</v>
      </c>
      <c r="L234" s="150" t="s">
        <v>18</v>
      </c>
      <c r="M234" s="150" t="s">
        <v>18</v>
      </c>
      <c r="N234" s="150" t="s">
        <v>65</v>
      </c>
      <c r="O234" s="150" t="s">
        <v>185</v>
      </c>
      <c r="P234" s="150" t="s">
        <v>67</v>
      </c>
      <c r="Q234" s="150" t="s">
        <v>3377</v>
      </c>
      <c r="R234" s="150" t="s">
        <v>3377</v>
      </c>
      <c r="S234" s="151">
        <v>14980</v>
      </c>
      <c r="T234" s="151">
        <v>13960</v>
      </c>
      <c r="U234" s="151">
        <v>1020</v>
      </c>
      <c r="V234" s="150" t="s">
        <v>78</v>
      </c>
      <c r="W234" s="151">
        <v>2</v>
      </c>
      <c r="X234" s="150" t="s">
        <v>69</v>
      </c>
      <c r="Y234" s="150" t="s">
        <v>70</v>
      </c>
      <c r="Z234" s="150" t="s">
        <v>71</v>
      </c>
      <c r="AA234" s="150" t="s">
        <v>72</v>
      </c>
      <c r="AB234" s="151">
        <v>0</v>
      </c>
      <c r="AC234" s="101">
        <f t="shared" si="12"/>
        <v>2</v>
      </c>
      <c r="AD234" s="101" t="str">
        <f t="shared" si="13"/>
        <v>janvier</v>
      </c>
      <c r="AE234" s="96">
        <f t="shared" si="14"/>
        <v>1.02</v>
      </c>
      <c r="AF234" s="149">
        <f t="shared" si="15"/>
        <v>2.8472222222222232E-2</v>
      </c>
      <c r="AG234" t="s">
        <v>3887</v>
      </c>
      <c r="AH234" s="96"/>
      <c r="AM234" s="96"/>
      <c r="AN234" s="96"/>
      <c r="AO234" s="96"/>
      <c r="AP234" s="96"/>
      <c r="AR234" s="96"/>
      <c r="AS234" s="96"/>
      <c r="AV234" s="96"/>
      <c r="AW234" s="96"/>
      <c r="AZ234" s="96"/>
      <c r="BA234" s="96"/>
      <c r="BB234" s="96"/>
      <c r="BC234" s="96"/>
      <c r="BD234" s="96"/>
      <c r="BH234" s="96"/>
      <c r="BI234" s="96"/>
      <c r="BJ234" s="96"/>
      <c r="BK234" s="96"/>
      <c r="BL234" s="96"/>
      <c r="BM234" s="96"/>
      <c r="BN234" s="96"/>
      <c r="BQ234" s="96"/>
      <c r="BR234" s="96"/>
      <c r="BS234" s="96"/>
      <c r="BU234" s="96"/>
      <c r="BW234" s="96"/>
      <c r="BX234" s="96"/>
      <c r="BY234" s="96"/>
      <c r="BZ234" s="96"/>
      <c r="CA234" s="96"/>
      <c r="CB234" s="96"/>
      <c r="CC234" s="96"/>
      <c r="CD234" s="96"/>
      <c r="CE234" s="96"/>
      <c r="CG234" s="96"/>
      <c r="CJ234" s="96"/>
      <c r="CL234" s="96"/>
      <c r="CM234" s="96"/>
      <c r="CN234" s="96"/>
      <c r="CY234" s="96"/>
      <c r="CZ234" s="96"/>
      <c r="DA234" s="96"/>
      <c r="DB234" s="96"/>
      <c r="DC234" s="96"/>
      <c r="DH234" s="96"/>
      <c r="DJ234" s="96"/>
      <c r="DK234" s="96"/>
      <c r="DL234" s="96"/>
      <c r="DM234" s="96"/>
      <c r="DP234" s="96"/>
      <c r="DQ234" s="96"/>
      <c r="DW234" s="96"/>
      <c r="EV234" s="96"/>
      <c r="EW234" s="96"/>
      <c r="FJ234" s="96"/>
      <c r="FK234" s="96"/>
      <c r="FL234" s="96"/>
      <c r="FT234" s="96"/>
      <c r="FU234" s="96"/>
      <c r="FV234" s="96"/>
      <c r="FW234" s="96"/>
      <c r="GE234" s="96"/>
      <c r="GF234" s="96"/>
      <c r="GG234" s="96"/>
      <c r="GH234" s="96"/>
    </row>
    <row r="235" spans="1:190" customFormat="1" ht="14.65" hidden="1" customHeight="1" x14ac:dyDescent="0.25">
      <c r="A235" s="151">
        <v>168964</v>
      </c>
      <c r="B235" s="152">
        <v>44572</v>
      </c>
      <c r="C235" s="150" t="s">
        <v>147</v>
      </c>
      <c r="D235" s="150" t="s">
        <v>1418</v>
      </c>
      <c r="E235" s="152">
        <v>44572</v>
      </c>
      <c r="F235" s="150" t="s">
        <v>683</v>
      </c>
      <c r="G235" s="150" t="s">
        <v>1419</v>
      </c>
      <c r="H235" s="150" t="s">
        <v>480</v>
      </c>
      <c r="I235" s="150" t="s">
        <v>3379</v>
      </c>
      <c r="J235" s="150" t="s">
        <v>3380</v>
      </c>
      <c r="K235" s="150" t="s">
        <v>923</v>
      </c>
      <c r="L235" s="150" t="s">
        <v>18</v>
      </c>
      <c r="M235" s="150" t="s">
        <v>18</v>
      </c>
      <c r="N235" s="150" t="s">
        <v>19</v>
      </c>
      <c r="O235" s="150" t="s">
        <v>314</v>
      </c>
      <c r="P235" s="150" t="s">
        <v>481</v>
      </c>
      <c r="Q235" s="150" t="s">
        <v>3377</v>
      </c>
      <c r="R235" s="150" t="s">
        <v>3377</v>
      </c>
      <c r="S235" s="151">
        <v>21120</v>
      </c>
      <c r="T235" s="151">
        <v>18800</v>
      </c>
      <c r="U235" s="151">
        <v>2320</v>
      </c>
      <c r="V235" s="150" t="s">
        <v>78</v>
      </c>
      <c r="W235" s="151">
        <v>2</v>
      </c>
      <c r="X235" s="150" t="s">
        <v>69</v>
      </c>
      <c r="Y235" s="150" t="s">
        <v>70</v>
      </c>
      <c r="Z235" s="150" t="s">
        <v>71</v>
      </c>
      <c r="AA235" s="150" t="s">
        <v>72</v>
      </c>
      <c r="AB235" s="151">
        <v>83638</v>
      </c>
      <c r="AC235" s="101">
        <f t="shared" si="12"/>
        <v>2</v>
      </c>
      <c r="AD235" s="101" t="str">
        <f t="shared" si="13"/>
        <v>janvier</v>
      </c>
      <c r="AE235" s="96">
        <f t="shared" si="14"/>
        <v>2.3199999999999998</v>
      </c>
      <c r="AF235" s="149">
        <f t="shared" si="15"/>
        <v>1.3194444444444509E-2</v>
      </c>
      <c r="AG235" t="s">
        <v>3886</v>
      </c>
      <c r="AH235" s="96"/>
      <c r="AM235" s="96"/>
      <c r="AN235" s="96"/>
      <c r="AO235" s="96"/>
      <c r="AP235" s="96"/>
      <c r="AR235" s="96"/>
      <c r="AS235" s="96"/>
      <c r="AV235" s="96"/>
      <c r="AW235" s="96"/>
      <c r="AZ235" s="96"/>
      <c r="BA235" s="96"/>
      <c r="BB235" s="96"/>
      <c r="BC235" s="96"/>
      <c r="BD235" s="96"/>
      <c r="BH235" s="96"/>
      <c r="BI235" s="96"/>
      <c r="BJ235" s="96"/>
      <c r="BK235" s="96"/>
      <c r="BL235" s="96"/>
      <c r="BM235" s="96"/>
      <c r="BN235" s="96"/>
      <c r="BQ235" s="96"/>
      <c r="BR235" s="96"/>
      <c r="BS235" s="96"/>
      <c r="BU235" s="96"/>
      <c r="BW235" s="96"/>
      <c r="BX235" s="96"/>
      <c r="BY235" s="96"/>
      <c r="BZ235" s="96"/>
      <c r="CA235" s="96"/>
      <c r="CB235" s="96"/>
      <c r="CC235" s="96"/>
      <c r="CJ235" s="96"/>
      <c r="CL235" s="96"/>
      <c r="CM235" s="96"/>
      <c r="CN235" s="96"/>
      <c r="CY235" s="96"/>
      <c r="CZ235" s="96"/>
      <c r="DB235" s="96"/>
      <c r="DC235" s="96"/>
      <c r="DH235" s="96"/>
      <c r="DJ235" s="96"/>
      <c r="DK235" s="96"/>
      <c r="DL235" s="96"/>
      <c r="DP235" s="96"/>
      <c r="DQ235" s="96"/>
      <c r="DW235" s="96"/>
      <c r="EK235" s="96"/>
      <c r="EL235" s="96"/>
      <c r="ET235" s="96"/>
      <c r="EV235" s="96"/>
      <c r="EW235" s="96"/>
      <c r="FJ235" s="96"/>
      <c r="FK235" s="96"/>
      <c r="FL235" s="96"/>
      <c r="FT235" s="96"/>
      <c r="FU235" s="96"/>
      <c r="FV235" s="96"/>
      <c r="FW235" s="96"/>
      <c r="GE235" s="96"/>
      <c r="GF235" s="96"/>
      <c r="GG235" s="96"/>
      <c r="GH235" s="96"/>
    </row>
    <row r="236" spans="1:190" customFormat="1" ht="14.65" hidden="1" customHeight="1" x14ac:dyDescent="0.25">
      <c r="A236" s="151">
        <v>168970</v>
      </c>
      <c r="B236" s="152">
        <v>44572</v>
      </c>
      <c r="C236" s="150" t="s">
        <v>684</v>
      </c>
      <c r="D236" s="150" t="s">
        <v>1420</v>
      </c>
      <c r="E236" s="152">
        <v>44572</v>
      </c>
      <c r="F236" s="150" t="s">
        <v>487</v>
      </c>
      <c r="G236" s="150" t="s">
        <v>1421</v>
      </c>
      <c r="H236" s="150" t="s">
        <v>690</v>
      </c>
      <c r="I236" s="150" t="s">
        <v>3379</v>
      </c>
      <c r="J236" s="150" t="s">
        <v>3382</v>
      </c>
      <c r="K236" s="150" t="s">
        <v>3383</v>
      </c>
      <c r="L236" s="150" t="s">
        <v>18</v>
      </c>
      <c r="M236" s="150" t="s">
        <v>18</v>
      </c>
      <c r="N236" s="150" t="s">
        <v>19</v>
      </c>
      <c r="O236" s="150" t="s">
        <v>335</v>
      </c>
      <c r="P236" s="150" t="s">
        <v>691</v>
      </c>
      <c r="Q236" s="150" t="s">
        <v>3377</v>
      </c>
      <c r="R236" s="150" t="s">
        <v>3377</v>
      </c>
      <c r="S236" s="151">
        <v>15220</v>
      </c>
      <c r="T236" s="151">
        <v>12780</v>
      </c>
      <c r="U236" s="151">
        <v>2440</v>
      </c>
      <c r="V236" s="150" t="s">
        <v>78</v>
      </c>
      <c r="W236" s="151">
        <v>2</v>
      </c>
      <c r="X236" s="150" t="s">
        <v>69</v>
      </c>
      <c r="Y236" s="150" t="s">
        <v>70</v>
      </c>
      <c r="Z236" s="150" t="s">
        <v>71</v>
      </c>
      <c r="AA236" s="150" t="s">
        <v>72</v>
      </c>
      <c r="AB236" s="151">
        <v>64488</v>
      </c>
      <c r="AC236" s="101">
        <f t="shared" si="12"/>
        <v>2</v>
      </c>
      <c r="AD236" s="101" t="str">
        <f t="shared" si="13"/>
        <v>janvier</v>
      </c>
      <c r="AE236" s="96">
        <f t="shared" si="14"/>
        <v>2.44</v>
      </c>
      <c r="AF236" s="149">
        <f t="shared" si="15"/>
        <v>6.2500000000000888E-3</v>
      </c>
      <c r="AG236" t="s">
        <v>3886</v>
      </c>
      <c r="AH236" s="96"/>
      <c r="AM236" s="96"/>
      <c r="AN236" s="96"/>
      <c r="AO236" s="96"/>
      <c r="AP236" s="96"/>
      <c r="AR236" s="96"/>
      <c r="AS236" s="96"/>
      <c r="AV236" s="96"/>
      <c r="AW236" s="96"/>
      <c r="AZ236" s="96"/>
      <c r="BA236" s="96"/>
      <c r="BB236" s="96"/>
      <c r="BC236" s="96"/>
      <c r="BD236" s="96"/>
      <c r="BE236" s="96"/>
      <c r="BF236" s="96"/>
      <c r="BH236" s="96"/>
      <c r="BI236" s="96"/>
      <c r="BJ236" s="96"/>
      <c r="BK236" s="96"/>
      <c r="BL236" s="96"/>
      <c r="BM236" s="96"/>
      <c r="BN236" s="96"/>
      <c r="BQ236" s="96"/>
      <c r="BR236" s="96"/>
      <c r="BS236" s="96"/>
      <c r="BU236" s="96"/>
      <c r="BW236" s="96"/>
      <c r="BX236" s="96"/>
      <c r="BY236" s="96"/>
      <c r="BZ236" s="96"/>
      <c r="CA236" s="96"/>
      <c r="CB236" s="96"/>
      <c r="CC236" s="96"/>
      <c r="CD236" s="96"/>
      <c r="CG236" s="96"/>
      <c r="CJ236" s="96"/>
      <c r="CL236" s="96"/>
      <c r="CM236" s="96"/>
      <c r="CN236" s="96"/>
      <c r="CY236" s="96"/>
      <c r="CZ236" s="96"/>
      <c r="DA236" s="96"/>
      <c r="DB236" s="96"/>
      <c r="DC236" s="96"/>
      <c r="DH236" s="96"/>
      <c r="DJ236" s="96"/>
      <c r="DK236" s="96"/>
      <c r="DL236" s="96"/>
      <c r="DM236" s="96"/>
      <c r="DP236" s="96"/>
      <c r="DQ236" s="96"/>
      <c r="DW236" s="96"/>
      <c r="EV236" s="96"/>
      <c r="EW236" s="96"/>
      <c r="FJ236" s="96"/>
      <c r="FK236" s="96"/>
      <c r="FL236" s="96"/>
      <c r="FT236" s="96"/>
      <c r="FU236" s="96"/>
      <c r="FV236" s="96"/>
      <c r="FW236" s="96"/>
      <c r="GE236" s="96"/>
      <c r="GF236" s="96"/>
      <c r="GG236" s="96"/>
      <c r="GH236" s="96"/>
    </row>
    <row r="237" spans="1:190" customFormat="1" ht="14.65" hidden="1" customHeight="1" x14ac:dyDescent="0.25">
      <c r="A237" s="151">
        <v>168974</v>
      </c>
      <c r="B237" s="152">
        <v>44572</v>
      </c>
      <c r="C237" s="150" t="s">
        <v>300</v>
      </c>
      <c r="D237" s="150" t="s">
        <v>1422</v>
      </c>
      <c r="E237" s="152">
        <v>44572</v>
      </c>
      <c r="F237" s="150" t="s">
        <v>1423</v>
      </c>
      <c r="G237" s="150" t="s">
        <v>1424</v>
      </c>
      <c r="H237" s="150" t="s">
        <v>460</v>
      </c>
      <c r="I237" s="150" t="s">
        <v>3379</v>
      </c>
      <c r="J237" s="150" t="s">
        <v>3382</v>
      </c>
      <c r="K237" s="150" t="s">
        <v>3416</v>
      </c>
      <c r="L237" s="150" t="s">
        <v>18</v>
      </c>
      <c r="M237" s="150" t="s">
        <v>18</v>
      </c>
      <c r="N237" s="150" t="s">
        <v>19</v>
      </c>
      <c r="O237" s="150" t="s">
        <v>335</v>
      </c>
      <c r="P237" s="150" t="s">
        <v>461</v>
      </c>
      <c r="Q237" s="150" t="s">
        <v>3377</v>
      </c>
      <c r="R237" s="150" t="s">
        <v>3377</v>
      </c>
      <c r="S237" s="151">
        <v>16720</v>
      </c>
      <c r="T237" s="151">
        <v>14860</v>
      </c>
      <c r="U237" s="151">
        <v>1860</v>
      </c>
      <c r="V237" s="150" t="s">
        <v>78</v>
      </c>
      <c r="W237" s="151">
        <v>2</v>
      </c>
      <c r="X237" s="150" t="s">
        <v>69</v>
      </c>
      <c r="Y237" s="150" t="s">
        <v>70</v>
      </c>
      <c r="Z237" s="150" t="s">
        <v>71</v>
      </c>
      <c r="AA237" s="150" t="s">
        <v>72</v>
      </c>
      <c r="AB237" s="151">
        <v>83628</v>
      </c>
      <c r="AC237" s="101">
        <f t="shared" si="12"/>
        <v>2</v>
      </c>
      <c r="AD237" s="101" t="str">
        <f t="shared" si="13"/>
        <v>janvier</v>
      </c>
      <c r="AE237" s="96">
        <f t="shared" si="14"/>
        <v>1.86</v>
      </c>
      <c r="AF237" s="149">
        <f t="shared" si="15"/>
        <v>4.8611111111112049E-3</v>
      </c>
      <c r="AG237" t="s">
        <v>3886</v>
      </c>
      <c r="AH237" s="96"/>
      <c r="AM237" s="96"/>
      <c r="AN237" s="96"/>
      <c r="AO237" s="96"/>
      <c r="AP237" s="96"/>
      <c r="AR237" s="96"/>
      <c r="AS237" s="96"/>
      <c r="AV237" s="96"/>
      <c r="AW237" s="96"/>
      <c r="AZ237" s="96"/>
      <c r="BA237" s="96"/>
      <c r="BB237" s="96"/>
      <c r="BC237" s="96"/>
      <c r="BD237" s="96"/>
      <c r="BE237" s="96"/>
      <c r="BF237" s="96"/>
      <c r="BH237" s="96"/>
      <c r="BI237" s="96"/>
      <c r="BJ237" s="96"/>
      <c r="BK237" s="96"/>
      <c r="BL237" s="96"/>
      <c r="BM237" s="96"/>
      <c r="BN237" s="96"/>
      <c r="BQ237" s="96"/>
      <c r="BR237" s="96"/>
      <c r="BS237" s="96"/>
      <c r="BU237" s="96"/>
      <c r="BW237" s="96"/>
      <c r="BX237" s="96"/>
      <c r="BY237" s="96"/>
      <c r="BZ237" s="96"/>
      <c r="CA237" s="96"/>
      <c r="CB237" s="96"/>
      <c r="CC237" s="96"/>
      <c r="CD237" s="96"/>
      <c r="CG237" s="96"/>
      <c r="CJ237" s="96"/>
      <c r="CL237" s="96"/>
      <c r="CM237" s="96"/>
      <c r="CN237" s="96"/>
      <c r="CY237" s="96"/>
      <c r="CZ237" s="96"/>
      <c r="DA237" s="96"/>
      <c r="DB237" s="96"/>
      <c r="DC237" s="96"/>
      <c r="DH237" s="96"/>
      <c r="DJ237" s="96"/>
      <c r="DK237" s="96"/>
      <c r="DL237" s="96"/>
      <c r="DM237" s="96"/>
      <c r="DP237" s="96"/>
      <c r="DQ237" s="96"/>
      <c r="DW237" s="96"/>
      <c r="EV237" s="96"/>
      <c r="EW237" s="96"/>
      <c r="FJ237" s="96"/>
      <c r="FK237" s="96"/>
      <c r="FL237" s="96"/>
      <c r="FT237" s="96"/>
      <c r="FU237" s="96"/>
      <c r="FV237" s="96"/>
      <c r="FW237" s="96"/>
      <c r="GE237" s="96"/>
      <c r="GF237" s="96"/>
      <c r="GG237" s="96"/>
      <c r="GH237" s="96"/>
    </row>
    <row r="238" spans="1:190" customFormat="1" ht="14.65" hidden="1" customHeight="1" x14ac:dyDescent="0.25">
      <c r="A238" s="151">
        <v>168977</v>
      </c>
      <c r="B238" s="152">
        <v>44572</v>
      </c>
      <c r="C238" s="150" t="s">
        <v>727</v>
      </c>
      <c r="D238" s="150" t="s">
        <v>1425</v>
      </c>
      <c r="E238" s="152">
        <v>44572</v>
      </c>
      <c r="F238" s="150" t="s">
        <v>556</v>
      </c>
      <c r="G238" s="150" t="s">
        <v>1426</v>
      </c>
      <c r="H238" s="150" t="s">
        <v>334</v>
      </c>
      <c r="I238" s="150" t="s">
        <v>3379</v>
      </c>
      <c r="J238" s="150" t="s">
        <v>3382</v>
      </c>
      <c r="K238" s="150" t="s">
        <v>531</v>
      </c>
      <c r="L238" s="150" t="s">
        <v>18</v>
      </c>
      <c r="M238" s="150" t="s">
        <v>18</v>
      </c>
      <c r="N238" s="150" t="s">
        <v>19</v>
      </c>
      <c r="O238" s="150" t="s">
        <v>335</v>
      </c>
      <c r="P238" s="150" t="s">
        <v>336</v>
      </c>
      <c r="Q238" s="150" t="s">
        <v>3377</v>
      </c>
      <c r="R238" s="150" t="s">
        <v>3377</v>
      </c>
      <c r="S238" s="151">
        <v>17040</v>
      </c>
      <c r="T238" s="151">
        <v>15000</v>
      </c>
      <c r="U238" s="151">
        <v>2040</v>
      </c>
      <c r="V238" s="150" t="s">
        <v>78</v>
      </c>
      <c r="W238" s="151">
        <v>2</v>
      </c>
      <c r="X238" s="150" t="s">
        <v>69</v>
      </c>
      <c r="Y238" s="150" t="s">
        <v>70</v>
      </c>
      <c r="Z238" s="150" t="s">
        <v>71</v>
      </c>
      <c r="AA238" s="150" t="s">
        <v>72</v>
      </c>
      <c r="AB238" s="151">
        <v>83625</v>
      </c>
      <c r="AC238" s="101">
        <f t="shared" si="12"/>
        <v>2</v>
      </c>
      <c r="AD238" s="101" t="str">
        <f t="shared" si="13"/>
        <v>janvier</v>
      </c>
      <c r="AE238" s="96">
        <f t="shared" si="14"/>
        <v>2.04</v>
      </c>
      <c r="AF238" s="149">
        <f t="shared" si="15"/>
        <v>9.0277777777778567E-3</v>
      </c>
      <c r="AG238" t="s">
        <v>3886</v>
      </c>
      <c r="AH238" s="96"/>
      <c r="AM238" s="96"/>
      <c r="AN238" s="96"/>
      <c r="AO238" s="96"/>
      <c r="AP238" s="96"/>
      <c r="AR238" s="96"/>
      <c r="AS238" s="96"/>
      <c r="AV238" s="96"/>
      <c r="AW238" s="96"/>
      <c r="AZ238" s="96"/>
      <c r="BA238" s="96"/>
      <c r="BB238" s="96"/>
      <c r="BC238" s="96"/>
      <c r="BD238" s="96"/>
      <c r="BE238" s="96"/>
      <c r="BF238" s="96"/>
      <c r="BH238" s="96"/>
      <c r="BI238" s="96"/>
      <c r="BJ238" s="96"/>
      <c r="BK238" s="96"/>
      <c r="BL238" s="96"/>
      <c r="BM238" s="96"/>
      <c r="BN238" s="96"/>
      <c r="BQ238" s="96"/>
      <c r="BR238" s="96"/>
      <c r="BS238" s="96"/>
      <c r="BU238" s="96"/>
      <c r="BW238" s="96"/>
      <c r="BX238" s="96"/>
      <c r="BY238" s="96"/>
      <c r="BZ238" s="96"/>
      <c r="CA238" s="96"/>
      <c r="CB238" s="96"/>
      <c r="CC238" s="96"/>
      <c r="CD238" s="96"/>
      <c r="CG238" s="96"/>
      <c r="CJ238" s="96"/>
      <c r="CL238" s="96"/>
      <c r="CM238" s="96"/>
      <c r="CN238" s="96"/>
      <c r="CY238" s="96"/>
      <c r="CZ238" s="96"/>
      <c r="DA238" s="96"/>
      <c r="DB238" s="96"/>
      <c r="DC238" s="96"/>
      <c r="DH238" s="96"/>
      <c r="DJ238" s="96"/>
      <c r="DK238" s="96"/>
      <c r="DL238" s="96"/>
      <c r="DM238" s="96"/>
      <c r="DP238" s="96"/>
      <c r="DQ238" s="96"/>
      <c r="DW238" s="96"/>
      <c r="EV238" s="96"/>
      <c r="EW238" s="96"/>
      <c r="FJ238" s="96"/>
      <c r="FK238" s="96"/>
      <c r="FL238" s="96"/>
      <c r="FT238" s="96"/>
      <c r="FU238" s="96"/>
      <c r="FV238" s="96"/>
      <c r="FW238" s="96"/>
      <c r="GE238" s="96"/>
      <c r="GF238" s="96"/>
      <c r="GG238" s="96"/>
      <c r="GH238" s="96"/>
    </row>
    <row r="239" spans="1:190" customFormat="1" ht="14.65" hidden="1" customHeight="1" x14ac:dyDescent="0.25">
      <c r="A239" s="151">
        <v>168988</v>
      </c>
      <c r="B239" s="152">
        <v>44572</v>
      </c>
      <c r="C239" s="150" t="s">
        <v>713</v>
      </c>
      <c r="D239" s="150" t="s">
        <v>1427</v>
      </c>
      <c r="E239" s="152">
        <v>44572</v>
      </c>
      <c r="F239" s="150" t="s">
        <v>648</v>
      </c>
      <c r="G239" s="150" t="s">
        <v>1428</v>
      </c>
      <c r="H239" s="150" t="s">
        <v>325</v>
      </c>
      <c r="I239" s="150" t="s">
        <v>3379</v>
      </c>
      <c r="J239" s="150" t="s">
        <v>3380</v>
      </c>
      <c r="K239" s="150" t="s">
        <v>3435</v>
      </c>
      <c r="L239" s="150" t="s">
        <v>18</v>
      </c>
      <c r="M239" s="150" t="s">
        <v>18</v>
      </c>
      <c r="N239" s="150" t="s">
        <v>19</v>
      </c>
      <c r="O239" s="150" t="s">
        <v>314</v>
      </c>
      <c r="P239" s="150" t="s">
        <v>326</v>
      </c>
      <c r="Q239" s="150" t="s">
        <v>3377</v>
      </c>
      <c r="R239" s="150" t="s">
        <v>3377</v>
      </c>
      <c r="S239" s="151">
        <v>21720</v>
      </c>
      <c r="T239" s="151">
        <v>17180</v>
      </c>
      <c r="U239" s="151">
        <v>4540</v>
      </c>
      <c r="V239" s="150" t="s">
        <v>78</v>
      </c>
      <c r="W239" s="151">
        <v>2</v>
      </c>
      <c r="X239" s="150" t="s">
        <v>69</v>
      </c>
      <c r="Y239" s="150" t="s">
        <v>70</v>
      </c>
      <c r="Z239" s="150" t="s">
        <v>71</v>
      </c>
      <c r="AA239" s="150" t="s">
        <v>72</v>
      </c>
      <c r="AB239" s="151">
        <v>95031</v>
      </c>
      <c r="AC239" s="101">
        <f t="shared" si="12"/>
        <v>2</v>
      </c>
      <c r="AD239" s="101" t="str">
        <f t="shared" si="13"/>
        <v>janvier</v>
      </c>
      <c r="AE239" s="96">
        <f t="shared" si="14"/>
        <v>4.54</v>
      </c>
      <c r="AF239" s="149">
        <f t="shared" si="15"/>
        <v>1.1111111111111072E-2</v>
      </c>
      <c r="AG239" t="s">
        <v>3886</v>
      </c>
      <c r="AH239" s="96"/>
      <c r="AM239" s="96"/>
      <c r="AN239" s="96"/>
      <c r="AO239" s="96"/>
      <c r="AP239" s="96"/>
      <c r="AR239" s="96"/>
      <c r="AS239" s="96"/>
      <c r="AV239" s="96"/>
      <c r="AW239" s="96"/>
      <c r="AZ239" s="96"/>
      <c r="BA239" s="96"/>
      <c r="BB239" s="96"/>
      <c r="BC239" s="96"/>
      <c r="BD239" s="96"/>
      <c r="BE239" s="96"/>
      <c r="BH239" s="96"/>
      <c r="BI239" s="96"/>
      <c r="BJ239" s="96"/>
      <c r="BK239" s="96"/>
      <c r="BL239" s="96"/>
      <c r="BM239" s="96"/>
      <c r="BN239" s="96"/>
      <c r="BQ239" s="96"/>
      <c r="BR239" s="96"/>
      <c r="BS239" s="96"/>
      <c r="BU239" s="96"/>
      <c r="BW239" s="96"/>
      <c r="BX239" s="96"/>
      <c r="BY239" s="96"/>
      <c r="BZ239" s="96"/>
      <c r="CA239" s="96"/>
      <c r="CB239" s="96"/>
      <c r="CC239" s="96"/>
      <c r="CD239" s="96"/>
      <c r="CG239" s="96"/>
      <c r="CJ239" s="96"/>
      <c r="CL239" s="96"/>
      <c r="CM239" s="96"/>
      <c r="CN239" s="96"/>
      <c r="CY239" s="96"/>
      <c r="DB239" s="96"/>
      <c r="DC239" s="96"/>
      <c r="DH239" s="96"/>
      <c r="DJ239" s="96"/>
      <c r="DK239" s="96"/>
      <c r="DL239" s="96"/>
      <c r="DM239" s="96"/>
      <c r="DP239" s="96"/>
      <c r="DQ239" s="96"/>
      <c r="DW239" s="96"/>
      <c r="EV239" s="96"/>
      <c r="EW239" s="96"/>
      <c r="FJ239" s="96"/>
      <c r="FK239" s="96"/>
      <c r="FL239" s="96"/>
      <c r="FT239" s="96"/>
      <c r="FU239" s="96"/>
      <c r="FV239" s="96"/>
      <c r="FW239" s="96"/>
      <c r="GE239" s="96"/>
      <c r="GF239" s="96"/>
      <c r="GG239" s="96"/>
      <c r="GH239" s="96"/>
    </row>
    <row r="240" spans="1:190" customFormat="1" ht="14.65" hidden="1" customHeight="1" x14ac:dyDescent="0.25">
      <c r="A240" s="151">
        <v>168996</v>
      </c>
      <c r="B240" s="152">
        <v>44573</v>
      </c>
      <c r="C240" s="150" t="s">
        <v>882</v>
      </c>
      <c r="D240" s="150" t="s">
        <v>1429</v>
      </c>
      <c r="E240" s="152">
        <v>44573</v>
      </c>
      <c r="F240" s="150" t="s">
        <v>654</v>
      </c>
      <c r="G240" s="150" t="s">
        <v>1430</v>
      </c>
      <c r="H240" s="150" t="s">
        <v>782</v>
      </c>
      <c r="I240" s="150" t="s">
        <v>3389</v>
      </c>
      <c r="J240" s="150" t="s">
        <v>3389</v>
      </c>
      <c r="K240" s="150" t="s">
        <v>766</v>
      </c>
      <c r="L240" s="150" t="s">
        <v>18</v>
      </c>
      <c r="M240" s="150" t="s">
        <v>3385</v>
      </c>
      <c r="N240" s="150" t="s">
        <v>919</v>
      </c>
      <c r="O240" s="150" t="s">
        <v>920</v>
      </c>
      <c r="P240" s="150" t="s">
        <v>767</v>
      </c>
      <c r="Q240" s="150" t="s">
        <v>3377</v>
      </c>
      <c r="R240" s="150" t="s">
        <v>3390</v>
      </c>
      <c r="S240" s="151">
        <v>25580</v>
      </c>
      <c r="T240" s="151">
        <v>17800</v>
      </c>
      <c r="U240" s="151">
        <v>7780</v>
      </c>
      <c r="V240" s="150" t="s">
        <v>78</v>
      </c>
      <c r="W240" s="151">
        <v>2</v>
      </c>
      <c r="X240" s="150" t="s">
        <v>69</v>
      </c>
      <c r="Y240" s="150" t="s">
        <v>70</v>
      </c>
      <c r="Z240" s="150" t="s">
        <v>71</v>
      </c>
      <c r="AA240" s="150" t="s">
        <v>72</v>
      </c>
      <c r="AB240" s="151">
        <v>0</v>
      </c>
      <c r="AC240" s="101">
        <f t="shared" si="12"/>
        <v>2</v>
      </c>
      <c r="AD240" s="101" t="str">
        <f t="shared" si="13"/>
        <v>janvier</v>
      </c>
      <c r="AE240" s="96">
        <f t="shared" si="14"/>
        <v>7.78</v>
      </c>
      <c r="AF240" s="149">
        <f t="shared" si="15"/>
        <v>2.4305555555555525E-2</v>
      </c>
      <c r="AG240" t="s">
        <v>3562</v>
      </c>
      <c r="AH240" s="96"/>
      <c r="AM240" s="96"/>
      <c r="AN240" s="96"/>
      <c r="AO240" s="96"/>
      <c r="AP240" s="96"/>
      <c r="AR240" s="96"/>
      <c r="AS240" s="96"/>
      <c r="AV240" s="96"/>
      <c r="AW240" s="96"/>
      <c r="AZ240" s="96"/>
      <c r="BA240" s="96"/>
      <c r="BB240" s="96"/>
      <c r="BC240" s="96"/>
      <c r="BD240" s="96"/>
      <c r="BE240" s="96"/>
      <c r="BF240" s="96"/>
      <c r="BH240" s="96"/>
      <c r="BI240" s="96"/>
      <c r="BJ240" s="96"/>
      <c r="BK240" s="96"/>
      <c r="BL240" s="96"/>
      <c r="BM240" s="96"/>
      <c r="BN240" s="96"/>
      <c r="BQ240" s="96"/>
      <c r="BR240" s="96"/>
      <c r="BS240" s="96"/>
      <c r="BU240" s="96"/>
      <c r="BW240" s="96"/>
      <c r="BX240" s="96"/>
      <c r="BY240" s="96"/>
      <c r="BZ240" s="96"/>
      <c r="CA240" s="96"/>
      <c r="CB240" s="96"/>
      <c r="CC240" s="96"/>
      <c r="CD240" s="96"/>
      <c r="CG240" s="96"/>
      <c r="CJ240" s="96"/>
      <c r="CL240" s="96"/>
      <c r="CM240" s="96"/>
      <c r="CN240" s="96"/>
      <c r="CY240" s="96"/>
      <c r="CZ240" s="96"/>
      <c r="DA240" s="96"/>
      <c r="DB240" s="96"/>
      <c r="DC240" s="96"/>
      <c r="DH240" s="96"/>
      <c r="DJ240" s="96"/>
      <c r="DK240" s="96"/>
      <c r="DL240" s="96"/>
      <c r="DM240" s="96"/>
      <c r="DP240" s="96"/>
      <c r="DQ240" s="96"/>
      <c r="DW240" s="96"/>
      <c r="EV240" s="96"/>
      <c r="EW240" s="96"/>
      <c r="FJ240" s="96"/>
      <c r="FK240" s="96"/>
      <c r="FL240" s="96"/>
      <c r="FT240" s="96"/>
      <c r="FU240" s="96"/>
      <c r="FV240" s="96"/>
      <c r="FW240" s="96"/>
      <c r="GE240" s="96"/>
      <c r="GF240" s="96"/>
      <c r="GG240" s="96"/>
      <c r="GH240" s="96"/>
    </row>
    <row r="241" spans="1:190" customFormat="1" ht="14.65" hidden="1" customHeight="1" x14ac:dyDescent="0.25">
      <c r="A241" s="151">
        <v>168997</v>
      </c>
      <c r="B241" s="152">
        <v>44573</v>
      </c>
      <c r="C241" s="150" t="s">
        <v>756</v>
      </c>
      <c r="D241" s="150" t="s">
        <v>1431</v>
      </c>
      <c r="E241" s="152">
        <v>44573</v>
      </c>
      <c r="F241" s="150" t="s">
        <v>163</v>
      </c>
      <c r="G241" s="150" t="s">
        <v>1432</v>
      </c>
      <c r="H241" s="150" t="s">
        <v>181</v>
      </c>
      <c r="I241" s="150" t="s">
        <v>3379</v>
      </c>
      <c r="J241" s="150" t="s">
        <v>3421</v>
      </c>
      <c r="K241" s="150" t="s">
        <v>181</v>
      </c>
      <c r="L241" s="150" t="s">
        <v>18</v>
      </c>
      <c r="M241" s="150" t="s">
        <v>18</v>
      </c>
      <c r="N241" s="150" t="s">
        <v>19</v>
      </c>
      <c r="O241" s="150" t="s">
        <v>161</v>
      </c>
      <c r="P241" s="150" t="s">
        <v>182</v>
      </c>
      <c r="Q241" s="150" t="s">
        <v>3377</v>
      </c>
      <c r="R241" s="150" t="s">
        <v>3377</v>
      </c>
      <c r="S241" s="151">
        <v>14460</v>
      </c>
      <c r="T241" s="151">
        <v>11700</v>
      </c>
      <c r="U241" s="151">
        <v>2760</v>
      </c>
      <c r="V241" s="150" t="s">
        <v>78</v>
      </c>
      <c r="W241" s="151">
        <v>2</v>
      </c>
      <c r="X241" s="150" t="s">
        <v>69</v>
      </c>
      <c r="Y241" s="150" t="s">
        <v>70</v>
      </c>
      <c r="Z241" s="150" t="s">
        <v>71</v>
      </c>
      <c r="AA241" s="150" t="s">
        <v>72</v>
      </c>
      <c r="AB241" s="151">
        <v>89412</v>
      </c>
      <c r="AC241" s="101">
        <f t="shared" si="12"/>
        <v>2</v>
      </c>
      <c r="AD241" s="101" t="str">
        <f t="shared" si="13"/>
        <v>janvier</v>
      </c>
      <c r="AE241" s="96">
        <f t="shared" si="14"/>
        <v>2.76</v>
      </c>
      <c r="AF241" s="149">
        <f t="shared" si="15"/>
        <v>5.5555555555555358E-3</v>
      </c>
      <c r="AG241" t="s">
        <v>3886</v>
      </c>
      <c r="AH241" s="96"/>
      <c r="AM241" s="96"/>
      <c r="AN241" s="96"/>
      <c r="AO241" s="96"/>
      <c r="AP241" s="96"/>
      <c r="AR241" s="96"/>
      <c r="AS241" s="96"/>
      <c r="AV241" s="96"/>
      <c r="AW241" s="96"/>
      <c r="AZ241" s="96"/>
      <c r="BA241" s="96"/>
      <c r="BB241" s="96"/>
      <c r="BC241" s="96"/>
      <c r="BD241" s="96"/>
      <c r="BE241" s="96"/>
      <c r="BH241" s="96"/>
      <c r="BI241" s="96"/>
      <c r="BJ241" s="96"/>
      <c r="BK241" s="96"/>
      <c r="BL241" s="96"/>
      <c r="BM241" s="96"/>
      <c r="BN241" s="96"/>
      <c r="BQ241" s="96"/>
      <c r="BR241" s="96"/>
      <c r="BS241" s="96"/>
      <c r="BU241" s="96"/>
      <c r="BW241" s="96"/>
      <c r="BX241" s="96"/>
      <c r="BY241" s="96"/>
      <c r="BZ241" s="96"/>
      <c r="CA241" s="96"/>
      <c r="CB241" s="96"/>
      <c r="CC241" s="96"/>
      <c r="CD241" s="96"/>
      <c r="CG241" s="96"/>
      <c r="CJ241" s="96"/>
      <c r="CL241" s="96"/>
      <c r="CM241" s="96"/>
      <c r="CN241" s="96"/>
      <c r="CY241" s="96"/>
      <c r="DB241" s="96"/>
      <c r="DC241" s="96"/>
      <c r="DH241" s="96"/>
      <c r="DJ241" s="96"/>
      <c r="DK241" s="96"/>
      <c r="DL241" s="96"/>
      <c r="DM241" s="96"/>
      <c r="DP241" s="96"/>
      <c r="DQ241" s="96"/>
      <c r="DW241" s="96"/>
      <c r="EV241" s="96"/>
      <c r="EW241" s="96"/>
      <c r="FJ241" s="96"/>
      <c r="FK241" s="96"/>
      <c r="FL241" s="96"/>
      <c r="FT241" s="96"/>
      <c r="FU241" s="96"/>
      <c r="FV241" s="96"/>
      <c r="FW241" s="96"/>
      <c r="GE241" s="96"/>
      <c r="GF241" s="96"/>
      <c r="GG241" s="96"/>
      <c r="GH241" s="96"/>
    </row>
    <row r="242" spans="1:190" customFormat="1" ht="14.65" hidden="1" customHeight="1" x14ac:dyDescent="0.25">
      <c r="A242" s="151">
        <v>168999</v>
      </c>
      <c r="B242" s="152">
        <v>44573</v>
      </c>
      <c r="C242" s="150" t="s">
        <v>606</v>
      </c>
      <c r="D242" s="150" t="s">
        <v>1433</v>
      </c>
      <c r="E242" s="152">
        <v>44573</v>
      </c>
      <c r="F242" s="150" t="s">
        <v>603</v>
      </c>
      <c r="G242" s="150" t="s">
        <v>1434</v>
      </c>
      <c r="H242" s="150" t="s">
        <v>363</v>
      </c>
      <c r="I242" s="150" t="s">
        <v>3379</v>
      </c>
      <c r="J242" s="150" t="s">
        <v>3421</v>
      </c>
      <c r="K242" s="150" t="s">
        <v>363</v>
      </c>
      <c r="L242" s="150" t="s">
        <v>18</v>
      </c>
      <c r="M242" s="150" t="s">
        <v>18</v>
      </c>
      <c r="N242" s="150" t="s">
        <v>19</v>
      </c>
      <c r="O242" s="150" t="s">
        <v>161</v>
      </c>
      <c r="P242" s="150" t="s">
        <v>364</v>
      </c>
      <c r="Q242" s="150" t="s">
        <v>3377</v>
      </c>
      <c r="R242" s="150" t="s">
        <v>3377</v>
      </c>
      <c r="S242" s="151">
        <v>14780</v>
      </c>
      <c r="T242" s="151">
        <v>11840</v>
      </c>
      <c r="U242" s="151">
        <v>2940</v>
      </c>
      <c r="V242" s="150" t="s">
        <v>78</v>
      </c>
      <c r="W242" s="151">
        <v>2</v>
      </c>
      <c r="X242" s="150" t="s">
        <v>69</v>
      </c>
      <c r="Y242" s="150" t="s">
        <v>70</v>
      </c>
      <c r="Z242" s="150" t="s">
        <v>71</v>
      </c>
      <c r="AA242" s="150" t="s">
        <v>72</v>
      </c>
      <c r="AB242" s="151">
        <v>60050</v>
      </c>
      <c r="AC242" s="101">
        <f t="shared" si="12"/>
        <v>2</v>
      </c>
      <c r="AD242" s="101" t="str">
        <f t="shared" si="13"/>
        <v>janvier</v>
      </c>
      <c r="AE242" s="96">
        <f t="shared" si="14"/>
        <v>2.94</v>
      </c>
      <c r="AF242" s="149">
        <f t="shared" si="15"/>
        <v>4.8611111111111494E-3</v>
      </c>
      <c r="AG242" t="s">
        <v>3886</v>
      </c>
      <c r="AH242" s="96"/>
      <c r="AM242" s="96"/>
      <c r="AN242" s="96"/>
      <c r="AO242" s="96"/>
      <c r="AP242" s="96"/>
      <c r="AR242" s="96"/>
      <c r="AS242" s="96"/>
      <c r="AV242" s="96"/>
      <c r="AW242" s="96"/>
      <c r="AZ242" s="96"/>
      <c r="BA242" s="96"/>
      <c r="BB242" s="96"/>
      <c r="BC242" s="96"/>
      <c r="BD242" s="96"/>
      <c r="BE242" s="96"/>
      <c r="BH242" s="96"/>
      <c r="BI242" s="96"/>
      <c r="BJ242" s="96"/>
      <c r="BK242" s="96"/>
      <c r="BL242" s="96"/>
      <c r="BM242" s="96"/>
      <c r="BN242" s="96"/>
      <c r="BQ242" s="96"/>
      <c r="BR242" s="96"/>
      <c r="BS242" s="96"/>
      <c r="BU242" s="96"/>
      <c r="BW242" s="96"/>
      <c r="BX242" s="96"/>
      <c r="BY242" s="96"/>
      <c r="BZ242" s="96"/>
      <c r="CA242" s="96"/>
      <c r="CB242" s="96"/>
      <c r="CC242" s="96"/>
      <c r="CD242" s="96"/>
      <c r="CG242" s="96"/>
      <c r="CJ242" s="96"/>
      <c r="CL242" s="96"/>
      <c r="CM242" s="96"/>
      <c r="CN242" s="96"/>
      <c r="CY242" s="96"/>
      <c r="CZ242" s="96"/>
      <c r="DA242" s="96"/>
      <c r="DB242" s="96"/>
      <c r="DC242" s="96"/>
      <c r="DH242" s="96"/>
      <c r="DJ242" s="96"/>
      <c r="DK242" s="96"/>
      <c r="DL242" s="96"/>
      <c r="DM242" s="96"/>
      <c r="DP242" s="96"/>
      <c r="DQ242" s="96"/>
      <c r="DW242" s="96"/>
      <c r="EV242" s="96"/>
      <c r="EW242" s="96"/>
      <c r="FJ242" s="96"/>
      <c r="FK242" s="96"/>
      <c r="FL242" s="96"/>
      <c r="FT242" s="96"/>
      <c r="FU242" s="96"/>
      <c r="FV242" s="96"/>
      <c r="FW242" s="96"/>
      <c r="GE242" s="96"/>
      <c r="GF242" s="96"/>
      <c r="GG242" s="96"/>
      <c r="GH242" s="96"/>
    </row>
    <row r="243" spans="1:190" customFormat="1" ht="14.65" hidden="1" customHeight="1" x14ac:dyDescent="0.25">
      <c r="A243" s="151">
        <v>169000</v>
      </c>
      <c r="B243" s="152">
        <v>44573</v>
      </c>
      <c r="C243" s="150" t="s">
        <v>179</v>
      </c>
      <c r="D243" s="150" t="s">
        <v>1435</v>
      </c>
      <c r="E243" s="152">
        <v>44573</v>
      </c>
      <c r="F243" s="150" t="s">
        <v>175</v>
      </c>
      <c r="G243" s="150" t="s">
        <v>1436</v>
      </c>
      <c r="H243" s="150" t="s">
        <v>267</v>
      </c>
      <c r="I243" s="150" t="s">
        <v>3379</v>
      </c>
      <c r="J243" s="150" t="s">
        <v>3421</v>
      </c>
      <c r="K243" s="150" t="s">
        <v>267</v>
      </c>
      <c r="L243" s="150" t="s">
        <v>18</v>
      </c>
      <c r="M243" s="150" t="s">
        <v>18</v>
      </c>
      <c r="N243" s="150" t="s">
        <v>19</v>
      </c>
      <c r="O243" s="150" t="s">
        <v>161</v>
      </c>
      <c r="P243" s="150" t="s">
        <v>268</v>
      </c>
      <c r="Q243" s="150" t="s">
        <v>3377</v>
      </c>
      <c r="R243" s="150" t="s">
        <v>3377</v>
      </c>
      <c r="S243" s="151">
        <v>18320</v>
      </c>
      <c r="T243" s="151">
        <v>15180</v>
      </c>
      <c r="U243" s="151">
        <v>3140</v>
      </c>
      <c r="V243" s="150" t="s">
        <v>78</v>
      </c>
      <c r="W243" s="151">
        <v>2</v>
      </c>
      <c r="X243" s="150" t="s">
        <v>69</v>
      </c>
      <c r="Y243" s="150" t="s">
        <v>70</v>
      </c>
      <c r="Z243" s="150" t="s">
        <v>71</v>
      </c>
      <c r="AA243" s="150" t="s">
        <v>72</v>
      </c>
      <c r="AB243" s="151">
        <v>60058</v>
      </c>
      <c r="AC243" s="101">
        <f t="shared" si="12"/>
        <v>2</v>
      </c>
      <c r="AD243" s="101" t="str">
        <f t="shared" si="13"/>
        <v>janvier</v>
      </c>
      <c r="AE243" s="96">
        <f t="shared" si="14"/>
        <v>3.14</v>
      </c>
      <c r="AF243" s="149">
        <f t="shared" si="15"/>
        <v>4.8611111111110938E-3</v>
      </c>
      <c r="AG243" t="s">
        <v>3886</v>
      </c>
      <c r="AH243" s="96"/>
      <c r="AM243" s="96"/>
      <c r="AN243" s="96"/>
      <c r="AO243" s="96"/>
      <c r="AP243" s="96"/>
      <c r="AR243" s="96"/>
      <c r="AS243" s="96"/>
      <c r="AV243" s="96"/>
      <c r="AW243" s="96"/>
      <c r="AZ243" s="96"/>
      <c r="BA243" s="96"/>
      <c r="BB243" s="96"/>
      <c r="BC243" s="96"/>
      <c r="BD243" s="96"/>
      <c r="BH243" s="96"/>
      <c r="BI243" s="96"/>
      <c r="BJ243" s="96"/>
      <c r="BK243" s="96"/>
      <c r="BL243" s="96"/>
      <c r="BM243" s="96"/>
      <c r="BN243" s="96"/>
      <c r="BQ243" s="96"/>
      <c r="BR243" s="96"/>
      <c r="BS243" s="96"/>
      <c r="BU243" s="96"/>
      <c r="BW243" s="96"/>
      <c r="BX243" s="96"/>
      <c r="BY243" s="96"/>
      <c r="BZ243" s="96"/>
      <c r="CA243" s="96"/>
      <c r="CB243" s="96"/>
      <c r="CC243" s="96"/>
      <c r="CD243" s="96"/>
      <c r="CE243" s="96"/>
      <c r="CG243" s="96"/>
      <c r="CJ243" s="96"/>
      <c r="CL243" s="96"/>
      <c r="CM243" s="96"/>
      <c r="CN243" s="96"/>
      <c r="DH243" s="96"/>
      <c r="DJ243" s="96"/>
      <c r="DK243" s="96"/>
      <c r="DM243" s="96"/>
      <c r="DP243" s="96"/>
      <c r="DQ243" s="96"/>
      <c r="DW243" s="96"/>
      <c r="DY243" s="96"/>
      <c r="EO243" s="96"/>
      <c r="EV243" s="96"/>
      <c r="EW243" s="96"/>
      <c r="FJ243" s="96"/>
      <c r="FK243" s="96"/>
      <c r="FL243" s="96"/>
      <c r="FT243" s="96"/>
      <c r="FU243" s="96"/>
      <c r="FV243" s="96"/>
      <c r="FW243" s="96"/>
      <c r="GE243" s="96"/>
      <c r="GF243" s="96"/>
      <c r="GG243" s="96"/>
      <c r="GH243" s="96"/>
    </row>
    <row r="244" spans="1:190" customFormat="1" ht="14.65" hidden="1" customHeight="1" x14ac:dyDescent="0.25">
      <c r="A244" s="151">
        <v>169001</v>
      </c>
      <c r="B244" s="152">
        <v>44573</v>
      </c>
      <c r="C244" s="150" t="s">
        <v>502</v>
      </c>
      <c r="D244" s="150" t="s">
        <v>1437</v>
      </c>
      <c r="E244" s="152">
        <v>44573</v>
      </c>
      <c r="F244" s="150" t="s">
        <v>424</v>
      </c>
      <c r="G244" s="150" t="s">
        <v>1438</v>
      </c>
      <c r="H244" s="150" t="s">
        <v>173</v>
      </c>
      <c r="I244" s="150" t="s">
        <v>3379</v>
      </c>
      <c r="J244" s="150" t="s">
        <v>3421</v>
      </c>
      <c r="K244" s="150" t="s">
        <v>173</v>
      </c>
      <c r="L244" s="150" t="s">
        <v>18</v>
      </c>
      <c r="M244" s="150" t="s">
        <v>18</v>
      </c>
      <c r="N244" s="150" t="s">
        <v>19</v>
      </c>
      <c r="O244" s="150" t="s">
        <v>161</v>
      </c>
      <c r="P244" s="150" t="s">
        <v>174</v>
      </c>
      <c r="Q244" s="150" t="s">
        <v>3377</v>
      </c>
      <c r="R244" s="150" t="s">
        <v>3377</v>
      </c>
      <c r="S244" s="151">
        <v>15300</v>
      </c>
      <c r="T244" s="151">
        <v>11640</v>
      </c>
      <c r="U244" s="151">
        <v>3660</v>
      </c>
      <c r="V244" s="150" t="s">
        <v>78</v>
      </c>
      <c r="W244" s="151">
        <v>2</v>
      </c>
      <c r="X244" s="150" t="s">
        <v>69</v>
      </c>
      <c r="Y244" s="150" t="s">
        <v>70</v>
      </c>
      <c r="Z244" s="150" t="s">
        <v>71</v>
      </c>
      <c r="AA244" s="150" t="s">
        <v>72</v>
      </c>
      <c r="AB244" s="151">
        <v>83220</v>
      </c>
      <c r="AC244" s="101">
        <f t="shared" si="12"/>
        <v>2</v>
      </c>
      <c r="AD244" s="101" t="str">
        <f t="shared" si="13"/>
        <v>janvier</v>
      </c>
      <c r="AE244" s="96">
        <f t="shared" si="14"/>
        <v>3.66</v>
      </c>
      <c r="AF244" s="149">
        <f t="shared" si="15"/>
        <v>3.4722222222222099E-3</v>
      </c>
      <c r="AG244" t="s">
        <v>3886</v>
      </c>
      <c r="AH244" s="96"/>
      <c r="AM244" s="96"/>
      <c r="AN244" s="96"/>
      <c r="AO244" s="96"/>
      <c r="AP244" s="96"/>
      <c r="AR244" s="96"/>
      <c r="AS244" s="96"/>
      <c r="AV244" s="96"/>
      <c r="AW244" s="96"/>
      <c r="AZ244" s="96"/>
      <c r="BA244" s="96"/>
      <c r="BB244" s="96"/>
      <c r="BC244" s="96"/>
      <c r="BD244" s="96"/>
      <c r="BH244" s="96"/>
      <c r="BI244" s="96"/>
      <c r="BJ244" s="96"/>
      <c r="BK244" s="96"/>
      <c r="BL244" s="96"/>
      <c r="BM244" s="96"/>
      <c r="BN244" s="96"/>
      <c r="BQ244" s="96"/>
      <c r="BR244" s="96"/>
      <c r="BS244" s="96"/>
      <c r="BU244" s="96"/>
      <c r="BW244" s="96"/>
      <c r="BX244" s="96"/>
      <c r="BY244" s="96"/>
      <c r="BZ244" s="96"/>
      <c r="CA244" s="96"/>
      <c r="CB244" s="96"/>
      <c r="CC244" s="96"/>
      <c r="CD244" s="96"/>
      <c r="CE244" s="96"/>
      <c r="CG244" s="96"/>
      <c r="CJ244" s="96"/>
      <c r="CL244" s="96"/>
      <c r="CM244" s="96"/>
      <c r="CN244" s="96"/>
      <c r="DH244" s="96"/>
      <c r="DJ244" s="96"/>
      <c r="DK244" s="96"/>
      <c r="DM244" s="96"/>
      <c r="DP244" s="96"/>
      <c r="DQ244" s="96"/>
      <c r="DW244" s="96"/>
      <c r="EV244" s="96"/>
      <c r="EW244" s="96"/>
      <c r="FJ244" s="96"/>
      <c r="FK244" s="96"/>
      <c r="FL244" s="96"/>
      <c r="FT244" s="96"/>
      <c r="FU244" s="96"/>
      <c r="FV244" s="96"/>
      <c r="FW244" s="96"/>
      <c r="GE244" s="96"/>
      <c r="GF244" s="96"/>
      <c r="GG244" s="96"/>
      <c r="GH244" s="96"/>
    </row>
    <row r="245" spans="1:190" customFormat="1" ht="14.65" hidden="1" customHeight="1" x14ac:dyDescent="0.25">
      <c r="A245" s="151">
        <v>169002</v>
      </c>
      <c r="B245" s="152">
        <v>44573</v>
      </c>
      <c r="C245" s="150" t="s">
        <v>339</v>
      </c>
      <c r="D245" s="150" t="s">
        <v>1439</v>
      </c>
      <c r="E245" s="152">
        <v>44573</v>
      </c>
      <c r="F245" s="150" t="s">
        <v>424</v>
      </c>
      <c r="G245" s="150" t="s">
        <v>1440</v>
      </c>
      <c r="H245" s="150" t="s">
        <v>177</v>
      </c>
      <c r="I245" s="150" t="s">
        <v>3379</v>
      </c>
      <c r="J245" s="150" t="s">
        <v>3421</v>
      </c>
      <c r="K245" s="150" t="s">
        <v>177</v>
      </c>
      <c r="L245" s="150" t="s">
        <v>18</v>
      </c>
      <c r="M245" s="150" t="s">
        <v>18</v>
      </c>
      <c r="N245" s="150" t="s">
        <v>19</v>
      </c>
      <c r="O245" s="150" t="s">
        <v>161</v>
      </c>
      <c r="P245" s="150" t="s">
        <v>178</v>
      </c>
      <c r="Q245" s="150" t="s">
        <v>3377</v>
      </c>
      <c r="R245" s="150" t="s">
        <v>3377</v>
      </c>
      <c r="S245" s="151">
        <v>15300</v>
      </c>
      <c r="T245" s="151">
        <v>11500</v>
      </c>
      <c r="U245" s="151">
        <v>3800</v>
      </c>
      <c r="V245" s="150" t="s">
        <v>78</v>
      </c>
      <c r="W245" s="151">
        <v>2</v>
      </c>
      <c r="X245" s="150" t="s">
        <v>69</v>
      </c>
      <c r="Y245" s="150" t="s">
        <v>70</v>
      </c>
      <c r="Z245" s="150" t="s">
        <v>71</v>
      </c>
      <c r="AA245" s="150" t="s">
        <v>72</v>
      </c>
      <c r="AB245" s="151">
        <v>60052</v>
      </c>
      <c r="AC245" s="101">
        <f t="shared" si="12"/>
        <v>2</v>
      </c>
      <c r="AD245" s="101" t="str">
        <f t="shared" si="13"/>
        <v>janvier</v>
      </c>
      <c r="AE245" s="96">
        <f t="shared" si="14"/>
        <v>3.8</v>
      </c>
      <c r="AF245" s="149">
        <f t="shared" si="15"/>
        <v>5.5555555555555358E-3</v>
      </c>
      <c r="AG245" t="s">
        <v>3886</v>
      </c>
      <c r="AH245" s="96"/>
      <c r="AM245" s="96"/>
      <c r="AN245" s="96"/>
      <c r="AO245" s="96"/>
      <c r="AP245" s="96"/>
      <c r="AR245" s="96"/>
      <c r="AS245" s="96"/>
      <c r="AV245" s="96"/>
      <c r="AW245" s="96"/>
      <c r="AZ245" s="96"/>
      <c r="BA245" s="96"/>
      <c r="BB245" s="96"/>
      <c r="BC245" s="96"/>
      <c r="BD245" s="96"/>
      <c r="BE245" s="96"/>
      <c r="BF245" s="96"/>
      <c r="BH245" s="96"/>
      <c r="BI245" s="96"/>
      <c r="BJ245" s="96"/>
      <c r="BK245" s="96"/>
      <c r="BL245" s="96"/>
      <c r="BM245" s="96"/>
      <c r="BN245" s="96"/>
      <c r="BQ245" s="96"/>
      <c r="BR245" s="96"/>
      <c r="BS245" s="96"/>
      <c r="BU245" s="96"/>
      <c r="BW245" s="96"/>
      <c r="BX245" s="96"/>
      <c r="BY245" s="96"/>
      <c r="BZ245" s="96"/>
      <c r="CA245" s="96"/>
      <c r="CB245" s="96"/>
      <c r="CC245" s="96"/>
      <c r="CD245" s="96"/>
      <c r="CG245" s="96"/>
      <c r="CJ245" s="96"/>
      <c r="CL245" s="96"/>
      <c r="CM245" s="96"/>
      <c r="CN245" s="96"/>
      <c r="CY245" s="96"/>
      <c r="CZ245" s="96"/>
      <c r="DA245" s="96"/>
      <c r="DB245" s="96"/>
      <c r="DC245" s="96"/>
      <c r="DH245" s="96"/>
      <c r="DJ245" s="96"/>
      <c r="DK245" s="96"/>
      <c r="DL245" s="96"/>
      <c r="DM245" s="96"/>
      <c r="DP245" s="96"/>
      <c r="DQ245" s="96"/>
      <c r="DW245" s="96"/>
      <c r="EV245" s="96"/>
      <c r="EW245" s="96"/>
      <c r="FJ245" s="96"/>
      <c r="FK245" s="96"/>
      <c r="FL245" s="96"/>
      <c r="FT245" s="96"/>
      <c r="FU245" s="96"/>
      <c r="FV245" s="96"/>
      <c r="FW245" s="96"/>
      <c r="GE245" s="96"/>
      <c r="GF245" s="96"/>
      <c r="GG245" s="96"/>
      <c r="GH245" s="96"/>
    </row>
    <row r="246" spans="1:190" customFormat="1" ht="14.65" hidden="1" customHeight="1" x14ac:dyDescent="0.25">
      <c r="A246" s="151">
        <v>169003</v>
      </c>
      <c r="B246" s="152">
        <v>44573</v>
      </c>
      <c r="C246" s="150" t="s">
        <v>504</v>
      </c>
      <c r="D246" s="150" t="s">
        <v>1441</v>
      </c>
      <c r="E246" s="152">
        <v>44573</v>
      </c>
      <c r="F246" s="150" t="s">
        <v>340</v>
      </c>
      <c r="G246" s="150" t="s">
        <v>1442</v>
      </c>
      <c r="H246" s="150" t="s">
        <v>169</v>
      </c>
      <c r="I246" s="150" t="s">
        <v>3379</v>
      </c>
      <c r="J246" s="150" t="s">
        <v>3421</v>
      </c>
      <c r="K246" s="150" t="s">
        <v>169</v>
      </c>
      <c r="L246" s="150" t="s">
        <v>18</v>
      </c>
      <c r="M246" s="150" t="s">
        <v>18</v>
      </c>
      <c r="N246" s="150" t="s">
        <v>19</v>
      </c>
      <c r="O246" s="150" t="s">
        <v>161</v>
      </c>
      <c r="P246" s="150" t="s">
        <v>170</v>
      </c>
      <c r="Q246" s="150" t="s">
        <v>3377</v>
      </c>
      <c r="R246" s="150" t="s">
        <v>3377</v>
      </c>
      <c r="S246" s="151">
        <v>15600</v>
      </c>
      <c r="T246" s="151">
        <v>11760</v>
      </c>
      <c r="U246" s="151">
        <v>3840</v>
      </c>
      <c r="V246" s="150" t="s">
        <v>78</v>
      </c>
      <c r="W246" s="151">
        <v>2</v>
      </c>
      <c r="X246" s="150" t="s">
        <v>69</v>
      </c>
      <c r="Y246" s="150" t="s">
        <v>70</v>
      </c>
      <c r="Z246" s="150" t="s">
        <v>71</v>
      </c>
      <c r="AA246" s="150" t="s">
        <v>72</v>
      </c>
      <c r="AB246" s="151">
        <v>89410</v>
      </c>
      <c r="AC246" s="101">
        <f t="shared" si="12"/>
        <v>2</v>
      </c>
      <c r="AD246" s="101" t="str">
        <f t="shared" si="13"/>
        <v>janvier</v>
      </c>
      <c r="AE246" s="96">
        <f t="shared" si="14"/>
        <v>3.84</v>
      </c>
      <c r="AF246" s="149">
        <f t="shared" si="15"/>
        <v>5.5555555555555358E-3</v>
      </c>
      <c r="AG246" t="s">
        <v>3886</v>
      </c>
      <c r="AH246" s="96"/>
      <c r="AM246" s="96"/>
      <c r="AN246" s="96"/>
      <c r="AO246" s="96"/>
      <c r="AP246" s="96"/>
      <c r="AR246" s="96"/>
      <c r="AS246" s="96"/>
      <c r="AV246" s="96"/>
      <c r="AW246" s="96"/>
      <c r="AZ246" s="96"/>
      <c r="BA246" s="96"/>
      <c r="BB246" s="96"/>
      <c r="BC246" s="96"/>
      <c r="BD246" s="96"/>
      <c r="BE246" s="96"/>
      <c r="BF246" s="96"/>
      <c r="BH246" s="96"/>
      <c r="BI246" s="96"/>
      <c r="BJ246" s="96"/>
      <c r="BK246" s="96"/>
      <c r="BL246" s="96"/>
      <c r="BM246" s="96"/>
      <c r="BN246" s="96"/>
      <c r="BQ246" s="96"/>
      <c r="BR246" s="96"/>
      <c r="BS246" s="96"/>
      <c r="BU246" s="96"/>
      <c r="BW246" s="96"/>
      <c r="BX246" s="96"/>
      <c r="BY246" s="96"/>
      <c r="BZ246" s="96"/>
      <c r="CA246" s="96"/>
      <c r="CB246" s="96"/>
      <c r="CC246" s="96"/>
      <c r="CD246" s="96"/>
      <c r="CG246" s="96"/>
      <c r="CJ246" s="96"/>
      <c r="CL246" s="96"/>
      <c r="CM246" s="96"/>
      <c r="CN246" s="96"/>
      <c r="CY246" s="96"/>
      <c r="CZ246" s="96"/>
      <c r="DA246" s="96"/>
      <c r="DB246" s="96"/>
      <c r="DC246" s="96"/>
      <c r="DH246" s="96"/>
      <c r="DJ246" s="96"/>
      <c r="DK246" s="96"/>
      <c r="DL246" s="96"/>
      <c r="DM246" s="96"/>
      <c r="DP246" s="96"/>
      <c r="DQ246" s="96"/>
      <c r="DW246" s="96"/>
      <c r="EV246" s="96"/>
      <c r="EW246" s="96"/>
      <c r="FJ246" s="96"/>
      <c r="FK246" s="96"/>
      <c r="FL246" s="96"/>
      <c r="FT246" s="96"/>
      <c r="FU246" s="96"/>
      <c r="FV246" s="96"/>
      <c r="FW246" s="96"/>
      <c r="GE246" s="96"/>
      <c r="GF246" s="96"/>
      <c r="GG246" s="96"/>
      <c r="GH246" s="96"/>
    </row>
    <row r="247" spans="1:190" customFormat="1" ht="14.65" hidden="1" customHeight="1" x14ac:dyDescent="0.25">
      <c r="A247" s="151">
        <v>169004</v>
      </c>
      <c r="B247" s="152">
        <v>44573</v>
      </c>
      <c r="C247" s="150" t="s">
        <v>505</v>
      </c>
      <c r="D247" s="150" t="s">
        <v>1443</v>
      </c>
      <c r="E247" s="152">
        <v>44573</v>
      </c>
      <c r="F247" s="150" t="s">
        <v>504</v>
      </c>
      <c r="G247" s="150" t="s">
        <v>1444</v>
      </c>
      <c r="H247" s="150" t="s">
        <v>165</v>
      </c>
      <c r="I247" s="150" t="s">
        <v>3379</v>
      </c>
      <c r="J247" s="150" t="s">
        <v>3421</v>
      </c>
      <c r="K247" s="150" t="s">
        <v>165</v>
      </c>
      <c r="L247" s="150" t="s">
        <v>18</v>
      </c>
      <c r="M247" s="150" t="s">
        <v>18</v>
      </c>
      <c r="N247" s="150" t="s">
        <v>19</v>
      </c>
      <c r="O247" s="150" t="s">
        <v>161</v>
      </c>
      <c r="P247" s="150" t="s">
        <v>166</v>
      </c>
      <c r="Q247" s="150" t="s">
        <v>3377</v>
      </c>
      <c r="R247" s="150" t="s">
        <v>3377</v>
      </c>
      <c r="S247" s="151">
        <v>8040</v>
      </c>
      <c r="T247" s="151">
        <v>6380</v>
      </c>
      <c r="U247" s="151">
        <v>1660</v>
      </c>
      <c r="V247" s="150" t="s">
        <v>78</v>
      </c>
      <c r="W247" s="151">
        <v>2</v>
      </c>
      <c r="X247" s="150" t="s">
        <v>69</v>
      </c>
      <c r="Y247" s="150" t="s">
        <v>70</v>
      </c>
      <c r="Z247" s="150" t="s">
        <v>71</v>
      </c>
      <c r="AA247" s="150" t="s">
        <v>72</v>
      </c>
      <c r="AB247" s="151">
        <v>93890</v>
      </c>
      <c r="AC247" s="101">
        <f t="shared" si="12"/>
        <v>2</v>
      </c>
      <c r="AD247" s="101" t="str">
        <f t="shared" si="13"/>
        <v>janvier</v>
      </c>
      <c r="AE247" s="96">
        <f t="shared" si="14"/>
        <v>1.66</v>
      </c>
      <c r="AF247" s="149">
        <f t="shared" si="15"/>
        <v>6.9444444444444753E-3</v>
      </c>
      <c r="AG247" t="s">
        <v>3886</v>
      </c>
      <c r="AH247" s="96"/>
      <c r="AM247" s="96"/>
      <c r="AN247" s="96"/>
      <c r="AO247" s="96"/>
      <c r="AP247" s="96"/>
      <c r="AR247" s="96"/>
      <c r="AS247" s="96"/>
      <c r="AV247" s="96"/>
      <c r="AW247" s="96"/>
      <c r="AZ247" s="96"/>
      <c r="BA247" s="96"/>
      <c r="BB247" s="96"/>
      <c r="BC247" s="96"/>
      <c r="BD247" s="96"/>
      <c r="BE247" s="96"/>
      <c r="BH247" s="96"/>
      <c r="BI247" s="96"/>
      <c r="BJ247" s="96"/>
      <c r="BK247" s="96"/>
      <c r="BL247" s="96"/>
      <c r="BM247" s="96"/>
      <c r="BN247" s="96"/>
      <c r="BQ247" s="96"/>
      <c r="BR247" s="96"/>
      <c r="BS247" s="96"/>
      <c r="BU247" s="96"/>
      <c r="BW247" s="96"/>
      <c r="BX247" s="96"/>
      <c r="BY247" s="96"/>
      <c r="BZ247" s="96"/>
      <c r="CA247" s="96"/>
      <c r="CB247" s="96"/>
      <c r="CC247" s="96"/>
      <c r="CD247" s="96"/>
      <c r="CG247" s="96"/>
      <c r="CJ247" s="96"/>
      <c r="CL247" s="96"/>
      <c r="CM247" s="96"/>
      <c r="CN247" s="96"/>
      <c r="CY247" s="96"/>
      <c r="DB247" s="96"/>
      <c r="DC247" s="96"/>
      <c r="DH247" s="96"/>
      <c r="DJ247" s="96"/>
      <c r="DK247" s="96"/>
      <c r="DL247" s="96"/>
      <c r="DM247" s="96"/>
      <c r="DP247" s="96"/>
      <c r="DQ247" s="96"/>
      <c r="DW247" s="96"/>
      <c r="EV247" s="96"/>
      <c r="EW247" s="96"/>
      <c r="FJ247" s="96"/>
      <c r="FK247" s="96"/>
      <c r="FL247" s="96"/>
      <c r="FT247" s="96"/>
      <c r="FU247" s="96"/>
      <c r="FV247" s="96"/>
      <c r="FW247" s="96"/>
      <c r="GE247" s="96"/>
      <c r="GF247" s="96"/>
      <c r="GG247" s="96"/>
      <c r="GH247" s="96"/>
    </row>
    <row r="248" spans="1:190" customFormat="1" ht="14.65" hidden="1" customHeight="1" x14ac:dyDescent="0.25">
      <c r="A248" s="151">
        <v>169006</v>
      </c>
      <c r="B248" s="152">
        <v>44573</v>
      </c>
      <c r="C248" s="150" t="s">
        <v>1445</v>
      </c>
      <c r="D248" s="150" t="s">
        <v>1446</v>
      </c>
      <c r="E248" s="152">
        <v>44573</v>
      </c>
      <c r="F248" s="150" t="s">
        <v>190</v>
      </c>
      <c r="G248" s="150" t="s">
        <v>1447</v>
      </c>
      <c r="H248" s="150" t="s">
        <v>782</v>
      </c>
      <c r="I248" s="150" t="s">
        <v>3389</v>
      </c>
      <c r="J248" s="150" t="s">
        <v>3400</v>
      </c>
      <c r="K248" s="150" t="s">
        <v>766</v>
      </c>
      <c r="L248" s="150" t="s">
        <v>18</v>
      </c>
      <c r="M248" s="150" t="s">
        <v>3394</v>
      </c>
      <c r="N248" s="150" t="s">
        <v>919</v>
      </c>
      <c r="O248" s="150" t="s">
        <v>944</v>
      </c>
      <c r="P248" s="150" t="s">
        <v>767</v>
      </c>
      <c r="Q248" s="150" t="s">
        <v>3377</v>
      </c>
      <c r="R248" s="150" t="s">
        <v>3401</v>
      </c>
      <c r="S248" s="151">
        <v>25280</v>
      </c>
      <c r="T248" s="151">
        <v>17780</v>
      </c>
      <c r="U248" s="151">
        <v>7500</v>
      </c>
      <c r="V248" s="150" t="s">
        <v>78</v>
      </c>
      <c r="W248" s="151">
        <v>2</v>
      </c>
      <c r="X248" s="150" t="s">
        <v>69</v>
      </c>
      <c r="Y248" s="150" t="s">
        <v>70</v>
      </c>
      <c r="Z248" s="150" t="s">
        <v>71</v>
      </c>
      <c r="AA248" s="150" t="s">
        <v>72</v>
      </c>
      <c r="AB248" s="151">
        <v>0</v>
      </c>
      <c r="AC248" s="101">
        <f t="shared" si="12"/>
        <v>2</v>
      </c>
      <c r="AD248" s="101" t="str">
        <f t="shared" si="13"/>
        <v>janvier</v>
      </c>
      <c r="AE248" s="96">
        <f t="shared" si="14"/>
        <v>7.5</v>
      </c>
      <c r="AF248" s="149">
        <f t="shared" si="15"/>
        <v>1.5972222222222221E-2</v>
      </c>
      <c r="AG248" t="s">
        <v>3886</v>
      </c>
      <c r="AH248" s="96"/>
      <c r="AM248" s="96"/>
      <c r="AN248" s="96"/>
      <c r="AO248" s="96"/>
      <c r="AP248" s="96"/>
      <c r="AR248" s="96"/>
      <c r="AS248" s="96"/>
      <c r="AV248" s="96"/>
      <c r="AW248" s="96"/>
      <c r="AZ248" s="96"/>
      <c r="BA248" s="96"/>
      <c r="BB248" s="96"/>
      <c r="BC248" s="96"/>
      <c r="BD248" s="96"/>
      <c r="BE248" s="96"/>
      <c r="BF248" s="96"/>
      <c r="BH248" s="96"/>
      <c r="BI248" s="96"/>
      <c r="BJ248" s="96"/>
      <c r="BK248" s="96"/>
      <c r="BL248" s="96"/>
      <c r="BM248" s="96"/>
      <c r="BN248" s="96"/>
      <c r="BQ248" s="96"/>
      <c r="BR248" s="96"/>
      <c r="BS248" s="96"/>
      <c r="BU248" s="96"/>
      <c r="BW248" s="96"/>
      <c r="BX248" s="96"/>
      <c r="BY248" s="96"/>
      <c r="BZ248" s="96"/>
      <c r="CA248" s="96"/>
      <c r="CB248" s="96"/>
      <c r="CC248" s="96"/>
      <c r="CD248" s="96"/>
      <c r="CG248" s="96"/>
      <c r="CJ248" s="96"/>
      <c r="CL248" s="96"/>
      <c r="CM248" s="96"/>
      <c r="CN248" s="96"/>
      <c r="CY248" s="96"/>
      <c r="CZ248" s="96"/>
      <c r="DA248" s="96"/>
      <c r="DB248" s="96"/>
      <c r="DC248" s="96"/>
      <c r="DH248" s="96"/>
      <c r="DJ248" s="96"/>
      <c r="DK248" s="96"/>
      <c r="DL248" s="96"/>
      <c r="DM248" s="96"/>
      <c r="DP248" s="96"/>
      <c r="DQ248" s="96"/>
      <c r="DW248" s="96"/>
      <c r="EV248" s="96"/>
      <c r="EW248" s="96"/>
      <c r="FJ248" s="96"/>
      <c r="FK248" s="96"/>
      <c r="FL248" s="96"/>
      <c r="FT248" s="96"/>
      <c r="FU248" s="96"/>
      <c r="FV248" s="96"/>
      <c r="FW248" s="96"/>
      <c r="GE248" s="96"/>
      <c r="GF248" s="96"/>
      <c r="GG248" s="96"/>
      <c r="GH248" s="96"/>
    </row>
    <row r="249" spans="1:190" customFormat="1" ht="14.65" hidden="1" customHeight="1" x14ac:dyDescent="0.25">
      <c r="A249" s="151">
        <v>169007</v>
      </c>
      <c r="B249" s="152">
        <v>44573</v>
      </c>
      <c r="C249" s="150" t="s">
        <v>316</v>
      </c>
      <c r="D249" s="150" t="s">
        <v>1448</v>
      </c>
      <c r="E249" s="152">
        <v>44573</v>
      </c>
      <c r="F249" s="150" t="s">
        <v>1449</v>
      </c>
      <c r="G249" s="150" t="s">
        <v>1450</v>
      </c>
      <c r="H249" s="150" t="s">
        <v>192</v>
      </c>
      <c r="I249" s="150" t="s">
        <v>3379</v>
      </c>
      <c r="J249" s="150" t="s">
        <v>3421</v>
      </c>
      <c r="K249" s="150" t="s">
        <v>192</v>
      </c>
      <c r="L249" s="150" t="s">
        <v>18</v>
      </c>
      <c r="M249" s="150" t="s">
        <v>18</v>
      </c>
      <c r="N249" s="150" t="s">
        <v>19</v>
      </c>
      <c r="O249" s="150" t="s">
        <v>161</v>
      </c>
      <c r="P249" s="150" t="s">
        <v>193</v>
      </c>
      <c r="Q249" s="150" t="s">
        <v>3377</v>
      </c>
      <c r="R249" s="150" t="s">
        <v>3377</v>
      </c>
      <c r="S249" s="151">
        <v>15200</v>
      </c>
      <c r="T249" s="151">
        <v>11500</v>
      </c>
      <c r="U249" s="151">
        <v>3700</v>
      </c>
      <c r="V249" s="150" t="s">
        <v>78</v>
      </c>
      <c r="W249" s="151">
        <v>2</v>
      </c>
      <c r="X249" s="150" t="s">
        <v>69</v>
      </c>
      <c r="Y249" s="150" t="s">
        <v>70</v>
      </c>
      <c r="Z249" s="150" t="s">
        <v>71</v>
      </c>
      <c r="AA249" s="150" t="s">
        <v>72</v>
      </c>
      <c r="AB249" s="151">
        <v>83219</v>
      </c>
      <c r="AC249" s="101">
        <f t="shared" si="12"/>
        <v>2</v>
      </c>
      <c r="AD249" s="101" t="str">
        <f t="shared" si="13"/>
        <v>janvier</v>
      </c>
      <c r="AE249" s="96">
        <f t="shared" si="14"/>
        <v>3.7</v>
      </c>
      <c r="AF249" s="149">
        <f t="shared" si="15"/>
        <v>6.2499999999999778E-3</v>
      </c>
      <c r="AG249" t="s">
        <v>3886</v>
      </c>
      <c r="AH249" s="96"/>
      <c r="AM249" s="96"/>
      <c r="AN249" s="96"/>
      <c r="AO249" s="96"/>
      <c r="AP249" s="96"/>
      <c r="AR249" s="96"/>
      <c r="AS249" s="96"/>
      <c r="AV249" s="96"/>
      <c r="AW249" s="96"/>
      <c r="AZ249" s="96"/>
      <c r="BA249" s="96"/>
      <c r="BB249" s="96"/>
      <c r="BC249" s="96"/>
      <c r="BD249" s="96"/>
      <c r="BE249" s="96"/>
      <c r="BF249" s="96"/>
      <c r="BH249" s="96"/>
      <c r="BI249" s="96"/>
      <c r="BJ249" s="96"/>
      <c r="BK249" s="96"/>
      <c r="BL249" s="96"/>
      <c r="BM249" s="96"/>
      <c r="BN249" s="96"/>
      <c r="BQ249" s="96"/>
      <c r="BR249" s="96"/>
      <c r="BS249" s="96"/>
      <c r="BU249" s="96"/>
      <c r="BW249" s="96"/>
      <c r="BX249" s="96"/>
      <c r="BY249" s="96"/>
      <c r="BZ249" s="96"/>
      <c r="CA249" s="96"/>
      <c r="CB249" s="96"/>
      <c r="CC249" s="96"/>
      <c r="CD249" s="96"/>
      <c r="CG249" s="96"/>
      <c r="CJ249" s="96"/>
      <c r="CL249" s="96"/>
      <c r="CM249" s="96"/>
      <c r="CN249" s="96"/>
      <c r="CY249" s="96"/>
      <c r="CZ249" s="96"/>
      <c r="DA249" s="96"/>
      <c r="DB249" s="96"/>
      <c r="DC249" s="96"/>
      <c r="DH249" s="96"/>
      <c r="DJ249" s="96"/>
      <c r="DK249" s="96"/>
      <c r="DL249" s="96"/>
      <c r="DM249" s="96"/>
      <c r="DP249" s="96"/>
      <c r="DQ249" s="96"/>
      <c r="DW249" s="96"/>
      <c r="EV249" s="96"/>
      <c r="EW249" s="96"/>
      <c r="FJ249" s="96"/>
      <c r="FK249" s="96"/>
      <c r="FL249" s="96"/>
      <c r="FT249" s="96"/>
      <c r="FU249" s="96"/>
      <c r="FV249" s="96"/>
      <c r="FW249" s="96"/>
      <c r="GE249" s="96"/>
      <c r="GF249" s="96"/>
      <c r="GG249" s="96"/>
      <c r="GH249" s="96"/>
    </row>
    <row r="250" spans="1:190" customFormat="1" ht="14.65" hidden="1" customHeight="1" x14ac:dyDescent="0.25">
      <c r="A250" s="151">
        <v>169011</v>
      </c>
      <c r="B250" s="152">
        <v>44573</v>
      </c>
      <c r="C250" s="150" t="s">
        <v>133</v>
      </c>
      <c r="D250" s="150" t="s">
        <v>1451</v>
      </c>
      <c r="E250" s="152">
        <v>44573</v>
      </c>
      <c r="F250" s="150" t="s">
        <v>323</v>
      </c>
      <c r="G250" s="150" t="s">
        <v>1452</v>
      </c>
      <c r="H250" s="150" t="s">
        <v>276</v>
      </c>
      <c r="I250" s="150" t="s">
        <v>3379</v>
      </c>
      <c r="J250" s="150" t="s">
        <v>3421</v>
      </c>
      <c r="K250" s="150" t="s">
        <v>276</v>
      </c>
      <c r="L250" s="150" t="s">
        <v>18</v>
      </c>
      <c r="M250" s="150" t="s">
        <v>18</v>
      </c>
      <c r="N250" s="150" t="s">
        <v>19</v>
      </c>
      <c r="O250" s="150" t="s">
        <v>161</v>
      </c>
      <c r="P250" s="150" t="s">
        <v>277</v>
      </c>
      <c r="Q250" s="150" t="s">
        <v>3377</v>
      </c>
      <c r="R250" s="150" t="s">
        <v>3377</v>
      </c>
      <c r="S250" s="151">
        <v>2860</v>
      </c>
      <c r="T250" s="151">
        <v>2600</v>
      </c>
      <c r="U250" s="151">
        <v>260</v>
      </c>
      <c r="V250" s="150" t="s">
        <v>78</v>
      </c>
      <c r="W250" s="151">
        <v>2</v>
      </c>
      <c r="X250" s="150" t="s">
        <v>69</v>
      </c>
      <c r="Y250" s="150" t="s">
        <v>70</v>
      </c>
      <c r="Z250" s="150" t="s">
        <v>71</v>
      </c>
      <c r="AA250" s="150" t="s">
        <v>72</v>
      </c>
      <c r="AB250" s="151">
        <v>64489</v>
      </c>
      <c r="AC250" s="101">
        <f t="shared" si="12"/>
        <v>2</v>
      </c>
      <c r="AD250" s="101" t="str">
        <f t="shared" si="13"/>
        <v>janvier</v>
      </c>
      <c r="AE250" s="96">
        <f t="shared" si="14"/>
        <v>0.26</v>
      </c>
      <c r="AF250" s="149">
        <f t="shared" si="15"/>
        <v>7.6388888888889173E-3</v>
      </c>
      <c r="AG250" t="s">
        <v>3886</v>
      </c>
      <c r="AH250" s="96"/>
      <c r="AM250" s="96"/>
      <c r="AN250" s="96"/>
      <c r="AO250" s="96"/>
      <c r="AP250" s="96"/>
      <c r="AR250" s="96"/>
      <c r="AS250" s="96"/>
      <c r="AV250" s="96"/>
      <c r="AW250" s="96"/>
      <c r="AZ250" s="96"/>
      <c r="BA250" s="96"/>
      <c r="BB250" s="96"/>
      <c r="BC250" s="96"/>
      <c r="BD250" s="96"/>
      <c r="BE250" s="96"/>
      <c r="BF250" s="96"/>
      <c r="BH250" s="96"/>
      <c r="BI250" s="96"/>
      <c r="BJ250" s="96"/>
      <c r="BK250" s="96"/>
      <c r="BL250" s="96"/>
      <c r="BM250" s="96"/>
      <c r="BN250" s="96"/>
      <c r="BQ250" s="96"/>
      <c r="BR250" s="96"/>
      <c r="BS250" s="96"/>
      <c r="BU250" s="96"/>
      <c r="BW250" s="96"/>
      <c r="BX250" s="96"/>
      <c r="BY250" s="96"/>
      <c r="BZ250" s="96"/>
      <c r="CA250" s="96"/>
      <c r="CB250" s="96"/>
      <c r="CC250" s="96"/>
      <c r="CD250" s="96"/>
      <c r="CG250" s="96"/>
      <c r="CJ250" s="96"/>
      <c r="CL250" s="96"/>
      <c r="CM250" s="96"/>
      <c r="CN250" s="96"/>
      <c r="CY250" s="96"/>
      <c r="CZ250" s="96"/>
      <c r="DA250" s="96"/>
      <c r="DB250" s="96"/>
      <c r="DC250" s="96"/>
      <c r="DH250" s="96"/>
      <c r="DJ250" s="96"/>
      <c r="DK250" s="96"/>
      <c r="DL250" s="96"/>
      <c r="DM250" s="96"/>
      <c r="DP250" s="96"/>
      <c r="DQ250" s="96"/>
      <c r="DW250" s="96"/>
      <c r="EV250" s="96"/>
      <c r="EW250" s="96"/>
      <c r="FJ250" s="96"/>
      <c r="FK250" s="96"/>
      <c r="FL250" s="96"/>
      <c r="FT250" s="96"/>
      <c r="FU250" s="96"/>
      <c r="FV250" s="96"/>
      <c r="FW250" s="96"/>
      <c r="GE250" s="96"/>
      <c r="GF250" s="96"/>
      <c r="GG250" s="96"/>
      <c r="GH250" s="96"/>
    </row>
    <row r="251" spans="1:190" customFormat="1" ht="14.65" hidden="1" customHeight="1" x14ac:dyDescent="0.25">
      <c r="A251" s="151">
        <v>169013</v>
      </c>
      <c r="B251" s="152">
        <v>44573</v>
      </c>
      <c r="C251" s="150" t="s">
        <v>864</v>
      </c>
      <c r="D251" s="150" t="s">
        <v>1453</v>
      </c>
      <c r="E251" s="152">
        <v>44573</v>
      </c>
      <c r="F251" s="150" t="s">
        <v>311</v>
      </c>
      <c r="G251" s="150" t="s">
        <v>1454</v>
      </c>
      <c r="H251" s="150" t="s">
        <v>165</v>
      </c>
      <c r="I251" s="150" t="s">
        <v>3379</v>
      </c>
      <c r="J251" s="150" t="s">
        <v>3421</v>
      </c>
      <c r="K251" s="150" t="s">
        <v>165</v>
      </c>
      <c r="L251" s="150" t="s">
        <v>18</v>
      </c>
      <c r="M251" s="150" t="s">
        <v>18</v>
      </c>
      <c r="N251" s="150" t="s">
        <v>19</v>
      </c>
      <c r="O251" s="150" t="s">
        <v>161</v>
      </c>
      <c r="P251" s="150" t="s">
        <v>166</v>
      </c>
      <c r="Q251" s="150" t="s">
        <v>3377</v>
      </c>
      <c r="R251" s="150" t="s">
        <v>3377</v>
      </c>
      <c r="S251" s="151">
        <v>6520</v>
      </c>
      <c r="T251" s="151">
        <v>6380</v>
      </c>
      <c r="U251" s="151">
        <v>140</v>
      </c>
      <c r="V251" s="150" t="s">
        <v>78</v>
      </c>
      <c r="W251" s="151">
        <v>2</v>
      </c>
      <c r="X251" s="150" t="s">
        <v>69</v>
      </c>
      <c r="Y251" s="150" t="s">
        <v>70</v>
      </c>
      <c r="Z251" s="150" t="s">
        <v>71</v>
      </c>
      <c r="AA251" s="150" t="s">
        <v>72</v>
      </c>
      <c r="AB251" s="151">
        <v>93890</v>
      </c>
      <c r="AC251" s="101">
        <f t="shared" si="12"/>
        <v>2</v>
      </c>
      <c r="AD251" s="101" t="str">
        <f t="shared" si="13"/>
        <v>janvier</v>
      </c>
      <c r="AE251" s="96">
        <f t="shared" si="14"/>
        <v>0.14000000000000001</v>
      </c>
      <c r="AF251" s="149">
        <f t="shared" si="15"/>
        <v>4.1666666666666519E-3</v>
      </c>
      <c r="AG251" t="s">
        <v>3886</v>
      </c>
      <c r="AH251" s="96"/>
      <c r="AM251" s="96"/>
      <c r="AN251" s="96"/>
      <c r="AO251" s="96"/>
      <c r="AP251" s="96"/>
      <c r="AR251" s="96"/>
      <c r="AS251" s="96"/>
      <c r="AV251" s="96"/>
      <c r="AW251" s="96"/>
      <c r="AZ251" s="96"/>
      <c r="BA251" s="96"/>
      <c r="BB251" s="96"/>
      <c r="BC251" s="96"/>
      <c r="BD251" s="96"/>
      <c r="BH251" s="96"/>
      <c r="BI251" s="96"/>
      <c r="BJ251" s="96"/>
      <c r="BK251" s="96"/>
      <c r="BL251" s="96"/>
      <c r="BM251" s="96"/>
      <c r="BN251" s="96"/>
      <c r="BQ251" s="96"/>
      <c r="BR251" s="96"/>
      <c r="BS251" s="96"/>
      <c r="BU251" s="96"/>
      <c r="BW251" s="96"/>
      <c r="BX251" s="96"/>
      <c r="BY251" s="96"/>
      <c r="BZ251" s="96"/>
      <c r="CA251" s="96"/>
      <c r="CB251" s="96"/>
      <c r="CC251" s="96"/>
      <c r="CD251" s="96"/>
      <c r="CE251" s="96"/>
      <c r="CG251" s="96"/>
      <c r="CJ251" s="96"/>
      <c r="CL251" s="96"/>
      <c r="CM251" s="96"/>
      <c r="CN251" s="96"/>
      <c r="CY251" s="96"/>
      <c r="CZ251" s="96"/>
      <c r="DA251" s="96"/>
      <c r="DB251" s="96"/>
      <c r="DC251" s="96"/>
      <c r="DH251" s="96"/>
      <c r="DJ251" s="96"/>
      <c r="DK251" s="96"/>
      <c r="DL251" s="96"/>
      <c r="DM251" s="96"/>
      <c r="DP251" s="96"/>
      <c r="DQ251" s="96"/>
      <c r="DW251" s="96"/>
      <c r="EV251" s="96"/>
      <c r="EW251" s="96"/>
      <c r="FJ251" s="96"/>
      <c r="FK251" s="96"/>
      <c r="FL251" s="96"/>
      <c r="FT251" s="96"/>
      <c r="FU251" s="96"/>
      <c r="FV251" s="96"/>
      <c r="FW251" s="96"/>
      <c r="GE251" s="96"/>
      <c r="GF251" s="96"/>
      <c r="GG251" s="96"/>
      <c r="GH251" s="96"/>
    </row>
    <row r="252" spans="1:190" customFormat="1" ht="14.65" hidden="1" customHeight="1" x14ac:dyDescent="0.25">
      <c r="A252" s="151">
        <v>169015</v>
      </c>
      <c r="B252" s="152">
        <v>44573</v>
      </c>
      <c r="C252" s="150" t="s">
        <v>94</v>
      </c>
      <c r="D252" s="150" t="s">
        <v>1455</v>
      </c>
      <c r="E252" s="152">
        <v>44573</v>
      </c>
      <c r="F252" s="150" t="s">
        <v>429</v>
      </c>
      <c r="G252" s="150" t="s">
        <v>1456</v>
      </c>
      <c r="H252" s="150" t="s">
        <v>318</v>
      </c>
      <c r="I252" s="150" t="s">
        <v>3379</v>
      </c>
      <c r="J252" s="150" t="s">
        <v>3380</v>
      </c>
      <c r="K252" s="150" t="s">
        <v>3405</v>
      </c>
      <c r="L252" s="150" t="s">
        <v>18</v>
      </c>
      <c r="M252" s="150" t="s">
        <v>18</v>
      </c>
      <c r="N252" s="150" t="s">
        <v>19</v>
      </c>
      <c r="O252" s="150" t="s">
        <v>314</v>
      </c>
      <c r="P252" s="150" t="s">
        <v>319</v>
      </c>
      <c r="Q252" s="150" t="s">
        <v>3377</v>
      </c>
      <c r="R252" s="150" t="s">
        <v>3377</v>
      </c>
      <c r="S252" s="151">
        <v>21820</v>
      </c>
      <c r="T252" s="151">
        <v>17020</v>
      </c>
      <c r="U252" s="151">
        <v>4800</v>
      </c>
      <c r="V252" s="150" t="s">
        <v>78</v>
      </c>
      <c r="W252" s="151">
        <v>2</v>
      </c>
      <c r="X252" s="150" t="s">
        <v>69</v>
      </c>
      <c r="Y252" s="150" t="s">
        <v>70</v>
      </c>
      <c r="Z252" s="150" t="s">
        <v>71</v>
      </c>
      <c r="AA252" s="150" t="s">
        <v>72</v>
      </c>
      <c r="AB252" s="151">
        <v>70062</v>
      </c>
      <c r="AC252" s="101">
        <f t="shared" si="12"/>
        <v>2</v>
      </c>
      <c r="AD252" s="101" t="str">
        <f t="shared" si="13"/>
        <v>janvier</v>
      </c>
      <c r="AE252" s="96">
        <f t="shared" si="14"/>
        <v>4.8</v>
      </c>
      <c r="AF252" s="149">
        <f t="shared" si="15"/>
        <v>9.7222222222222432E-3</v>
      </c>
      <c r="AG252" t="s">
        <v>3886</v>
      </c>
      <c r="AH252" s="96"/>
      <c r="AM252" s="96"/>
      <c r="AN252" s="96"/>
      <c r="AO252" s="96"/>
      <c r="AP252" s="96"/>
      <c r="AR252" s="96"/>
      <c r="AS252" s="96"/>
      <c r="AV252" s="96"/>
      <c r="AW252" s="96"/>
      <c r="AZ252" s="96"/>
      <c r="BA252" s="96"/>
      <c r="BB252" s="96"/>
      <c r="BC252" s="96"/>
      <c r="BD252" s="96"/>
      <c r="BH252" s="96"/>
      <c r="BI252" s="96"/>
      <c r="BJ252" s="96"/>
      <c r="BK252" s="96"/>
      <c r="BL252" s="96"/>
      <c r="BM252" s="96"/>
      <c r="BN252" s="96"/>
      <c r="BQ252" s="96"/>
      <c r="BR252" s="96"/>
      <c r="BS252" s="96"/>
      <c r="BU252" s="96"/>
      <c r="BW252" s="96"/>
      <c r="BX252" s="96"/>
      <c r="BY252" s="96"/>
      <c r="BZ252" s="96"/>
      <c r="CA252" s="96"/>
      <c r="CB252" s="96"/>
      <c r="CC252" s="96"/>
      <c r="CD252" s="96"/>
      <c r="CG252" s="96"/>
      <c r="CJ252" s="96"/>
      <c r="CL252" s="96"/>
      <c r="CM252" s="96"/>
      <c r="CN252" s="96"/>
      <c r="CY252" s="96"/>
      <c r="CZ252" s="96"/>
      <c r="DA252" s="96"/>
      <c r="DB252" s="96"/>
      <c r="DC252" s="96"/>
      <c r="DH252" s="96"/>
      <c r="DJ252" s="96"/>
      <c r="DK252" s="96"/>
      <c r="DL252" s="96"/>
      <c r="DM252" s="96"/>
      <c r="DP252" s="96"/>
      <c r="DQ252" s="96"/>
      <c r="DW252" s="96"/>
      <c r="EV252" s="96"/>
      <c r="EW252" s="96"/>
      <c r="FJ252" s="96"/>
      <c r="FK252" s="96"/>
      <c r="FL252" s="96"/>
      <c r="FT252" s="96"/>
      <c r="FU252" s="96"/>
      <c r="FV252" s="96"/>
      <c r="FW252" s="96"/>
      <c r="GE252" s="96"/>
      <c r="GF252" s="96"/>
      <c r="GG252" s="96"/>
      <c r="GH252" s="96"/>
    </row>
    <row r="253" spans="1:190" customFormat="1" ht="14.65" hidden="1" customHeight="1" x14ac:dyDescent="0.25">
      <c r="A253" s="151">
        <v>169016</v>
      </c>
      <c r="B253" s="152">
        <v>44573</v>
      </c>
      <c r="C253" s="150" t="s">
        <v>201</v>
      </c>
      <c r="D253" s="150" t="s">
        <v>1457</v>
      </c>
      <c r="E253" s="152">
        <v>44573</v>
      </c>
      <c r="F253" s="150" t="s">
        <v>94</v>
      </c>
      <c r="G253" s="150" t="s">
        <v>1458</v>
      </c>
      <c r="H253" s="150" t="s">
        <v>363</v>
      </c>
      <c r="I253" s="150" t="s">
        <v>3379</v>
      </c>
      <c r="J253" s="150" t="s">
        <v>3421</v>
      </c>
      <c r="K253" s="150" t="s">
        <v>363</v>
      </c>
      <c r="L253" s="150" t="s">
        <v>18</v>
      </c>
      <c r="M253" s="150" t="s">
        <v>18</v>
      </c>
      <c r="N253" s="150" t="s">
        <v>19</v>
      </c>
      <c r="O253" s="150" t="s">
        <v>161</v>
      </c>
      <c r="P253" s="150" t="s">
        <v>364</v>
      </c>
      <c r="Q253" s="150" t="s">
        <v>3377</v>
      </c>
      <c r="R253" s="150" t="s">
        <v>3377</v>
      </c>
      <c r="S253" s="151">
        <v>13220</v>
      </c>
      <c r="T253" s="151">
        <v>11720</v>
      </c>
      <c r="U253" s="151">
        <v>1500</v>
      </c>
      <c r="V253" s="150" t="s">
        <v>78</v>
      </c>
      <c r="W253" s="151">
        <v>2</v>
      </c>
      <c r="X253" s="150" t="s">
        <v>69</v>
      </c>
      <c r="Y253" s="150" t="s">
        <v>70</v>
      </c>
      <c r="Z253" s="150" t="s">
        <v>71</v>
      </c>
      <c r="AA253" s="150" t="s">
        <v>72</v>
      </c>
      <c r="AB253" s="151">
        <v>60050</v>
      </c>
      <c r="AC253" s="101">
        <f t="shared" si="12"/>
        <v>2</v>
      </c>
      <c r="AD253" s="101" t="str">
        <f t="shared" si="13"/>
        <v>janvier</v>
      </c>
      <c r="AE253" s="96">
        <f t="shared" si="14"/>
        <v>1.5</v>
      </c>
      <c r="AF253" s="149">
        <f t="shared" si="15"/>
        <v>6.2499999999999778E-3</v>
      </c>
      <c r="AG253" t="s">
        <v>3886</v>
      </c>
      <c r="AH253" s="96"/>
      <c r="AM253" s="96"/>
      <c r="AN253" s="96"/>
      <c r="AO253" s="96"/>
      <c r="AP253" s="96"/>
      <c r="AR253" s="96"/>
      <c r="AS253" s="96"/>
      <c r="AV253" s="96"/>
      <c r="AW253" s="96"/>
      <c r="AZ253" s="96"/>
      <c r="BA253" s="96"/>
      <c r="BB253" s="96"/>
      <c r="BC253" s="96"/>
      <c r="BD253" s="96"/>
      <c r="BH253" s="96"/>
      <c r="BI253" s="96"/>
      <c r="BJ253" s="96"/>
      <c r="BK253" s="96"/>
      <c r="BL253" s="96"/>
      <c r="BM253" s="96"/>
      <c r="BN253" s="96"/>
      <c r="BQ253" s="96"/>
      <c r="BR253" s="96"/>
      <c r="BS253" s="96"/>
      <c r="BU253" s="96"/>
      <c r="BW253" s="96"/>
      <c r="BX253" s="96"/>
      <c r="BY253" s="96"/>
      <c r="BZ253" s="96"/>
      <c r="CA253" s="96"/>
      <c r="CB253" s="96"/>
      <c r="CC253" s="96"/>
      <c r="CD253" s="96"/>
      <c r="CE253" s="96"/>
      <c r="CG253" s="96"/>
      <c r="CJ253" s="96"/>
      <c r="CL253" s="96"/>
      <c r="CM253" s="96"/>
      <c r="CN253" s="96"/>
      <c r="DH253" s="96"/>
      <c r="DJ253" s="96"/>
      <c r="DK253" s="96"/>
      <c r="DM253" s="96"/>
      <c r="DP253" s="96"/>
      <c r="DQ253" s="96"/>
      <c r="DW253" s="96"/>
      <c r="EV253" s="96"/>
      <c r="EW253" s="96"/>
      <c r="FJ253" s="96"/>
      <c r="FK253" s="96"/>
      <c r="FL253" s="96"/>
      <c r="FT253" s="96"/>
      <c r="FU253" s="96"/>
      <c r="FV253" s="96"/>
      <c r="FW253" s="96"/>
      <c r="GE253" s="96"/>
      <c r="GF253" s="96"/>
      <c r="GG253" s="96"/>
      <c r="GH253" s="96"/>
    </row>
    <row r="254" spans="1:190" customFormat="1" ht="14.65" hidden="1" customHeight="1" x14ac:dyDescent="0.25">
      <c r="A254" s="151">
        <v>169018</v>
      </c>
      <c r="B254" s="152">
        <v>44573</v>
      </c>
      <c r="C254" s="150" t="s">
        <v>384</v>
      </c>
      <c r="D254" s="150" t="s">
        <v>1459</v>
      </c>
      <c r="E254" s="152">
        <v>44573</v>
      </c>
      <c r="F254" s="150" t="s">
        <v>265</v>
      </c>
      <c r="G254" s="150" t="s">
        <v>1460</v>
      </c>
      <c r="H254" s="150" t="s">
        <v>325</v>
      </c>
      <c r="I254" s="150" t="s">
        <v>3379</v>
      </c>
      <c r="J254" s="150" t="s">
        <v>3380</v>
      </c>
      <c r="K254" s="150" t="s">
        <v>3435</v>
      </c>
      <c r="L254" s="150" t="s">
        <v>18</v>
      </c>
      <c r="M254" s="150" t="s">
        <v>18</v>
      </c>
      <c r="N254" s="150" t="s">
        <v>19</v>
      </c>
      <c r="O254" s="150" t="s">
        <v>314</v>
      </c>
      <c r="P254" s="150" t="s">
        <v>326</v>
      </c>
      <c r="Q254" s="150" t="s">
        <v>3377</v>
      </c>
      <c r="R254" s="150" t="s">
        <v>3377</v>
      </c>
      <c r="S254" s="151">
        <v>21720</v>
      </c>
      <c r="T254" s="151">
        <v>17460</v>
      </c>
      <c r="U254" s="151">
        <v>4260</v>
      </c>
      <c r="V254" s="150" t="s">
        <v>78</v>
      </c>
      <c r="W254" s="151">
        <v>2</v>
      </c>
      <c r="X254" s="150" t="s">
        <v>69</v>
      </c>
      <c r="Y254" s="150" t="s">
        <v>70</v>
      </c>
      <c r="Z254" s="150" t="s">
        <v>71</v>
      </c>
      <c r="AA254" s="150" t="s">
        <v>72</v>
      </c>
      <c r="AB254" s="151">
        <v>95031</v>
      </c>
      <c r="AC254" s="101">
        <f t="shared" si="12"/>
        <v>2</v>
      </c>
      <c r="AD254" s="101" t="str">
        <f t="shared" si="13"/>
        <v>janvier</v>
      </c>
      <c r="AE254" s="96">
        <f t="shared" si="14"/>
        <v>4.26</v>
      </c>
      <c r="AF254" s="149">
        <f t="shared" si="15"/>
        <v>1.3194444444444398E-2</v>
      </c>
      <c r="AG254" t="s">
        <v>3886</v>
      </c>
      <c r="AH254" s="96"/>
      <c r="AM254" s="96"/>
      <c r="AN254" s="96"/>
      <c r="AO254" s="96"/>
      <c r="AP254" s="96"/>
      <c r="AR254" s="96"/>
      <c r="AS254" s="96"/>
      <c r="AV254" s="96"/>
      <c r="AW254" s="96"/>
      <c r="AZ254" s="96"/>
      <c r="BA254" s="96"/>
      <c r="BB254" s="96"/>
      <c r="BC254" s="96"/>
      <c r="BD254" s="96"/>
      <c r="BH254" s="96"/>
      <c r="BI254" s="96"/>
      <c r="BJ254" s="96"/>
      <c r="BK254" s="96"/>
      <c r="BL254" s="96"/>
      <c r="BM254" s="96"/>
      <c r="BN254" s="96"/>
      <c r="BQ254" s="96"/>
      <c r="BR254" s="96"/>
      <c r="BS254" s="96"/>
      <c r="BU254" s="96"/>
      <c r="BW254" s="96"/>
      <c r="BX254" s="96"/>
      <c r="BY254" s="96"/>
      <c r="BZ254" s="96"/>
      <c r="CA254" s="96"/>
      <c r="CB254" s="96"/>
      <c r="CC254" s="96"/>
      <c r="CD254" s="96"/>
      <c r="CE254" s="96"/>
      <c r="CG254" s="96"/>
      <c r="CJ254" s="96"/>
      <c r="CL254" s="96"/>
      <c r="CM254" s="96"/>
      <c r="CN254" s="96"/>
      <c r="CY254" s="96"/>
      <c r="CZ254" s="96"/>
      <c r="DA254" s="96"/>
      <c r="DB254" s="96"/>
      <c r="DC254" s="96"/>
      <c r="DH254" s="96"/>
      <c r="DJ254" s="96"/>
      <c r="DK254" s="96"/>
      <c r="DL254" s="96"/>
      <c r="DM254" s="96"/>
      <c r="DP254" s="96"/>
      <c r="DQ254" s="96"/>
      <c r="DW254" s="96"/>
      <c r="EV254" s="96"/>
      <c r="EW254" s="96"/>
      <c r="FJ254" s="96"/>
      <c r="FK254" s="96"/>
      <c r="FL254" s="96"/>
      <c r="FT254" s="96"/>
      <c r="FU254" s="96"/>
      <c r="FV254" s="96"/>
      <c r="FW254" s="96"/>
      <c r="GE254" s="96"/>
      <c r="GF254" s="96"/>
      <c r="GG254" s="96"/>
      <c r="GH254" s="96"/>
    </row>
    <row r="255" spans="1:190" customFormat="1" ht="14.65" hidden="1" customHeight="1" x14ac:dyDescent="0.25">
      <c r="A255" s="151">
        <v>169019</v>
      </c>
      <c r="B255" s="152">
        <v>44573</v>
      </c>
      <c r="C255" s="150" t="s">
        <v>286</v>
      </c>
      <c r="D255" s="150" t="s">
        <v>1461</v>
      </c>
      <c r="E255" s="152">
        <v>44573</v>
      </c>
      <c r="F255" s="150" t="s">
        <v>264</v>
      </c>
      <c r="G255" s="150" t="s">
        <v>1462</v>
      </c>
      <c r="H255" s="150" t="s">
        <v>267</v>
      </c>
      <c r="I255" s="150" t="s">
        <v>3379</v>
      </c>
      <c r="J255" s="150" t="s">
        <v>3421</v>
      </c>
      <c r="K255" s="150" t="s">
        <v>267</v>
      </c>
      <c r="L255" s="150" t="s">
        <v>18</v>
      </c>
      <c r="M255" s="150" t="s">
        <v>18</v>
      </c>
      <c r="N255" s="150" t="s">
        <v>19</v>
      </c>
      <c r="O255" s="150" t="s">
        <v>161</v>
      </c>
      <c r="P255" s="150" t="s">
        <v>268</v>
      </c>
      <c r="Q255" s="150" t="s">
        <v>3377</v>
      </c>
      <c r="R255" s="150" t="s">
        <v>3377</v>
      </c>
      <c r="S255" s="151">
        <v>17160</v>
      </c>
      <c r="T255" s="151">
        <v>15180</v>
      </c>
      <c r="U255" s="151">
        <v>1980</v>
      </c>
      <c r="V255" s="150" t="s">
        <v>78</v>
      </c>
      <c r="W255" s="151">
        <v>2</v>
      </c>
      <c r="X255" s="150" t="s">
        <v>69</v>
      </c>
      <c r="Y255" s="150" t="s">
        <v>70</v>
      </c>
      <c r="Z255" s="150" t="s">
        <v>71</v>
      </c>
      <c r="AA255" s="150" t="s">
        <v>72</v>
      </c>
      <c r="AB255" s="151">
        <v>60058</v>
      </c>
      <c r="AC255" s="101">
        <f t="shared" si="12"/>
        <v>2</v>
      </c>
      <c r="AD255" s="101" t="str">
        <f t="shared" si="13"/>
        <v>janvier</v>
      </c>
      <c r="AE255" s="96">
        <f t="shared" si="14"/>
        <v>1.98</v>
      </c>
      <c r="AF255" s="149">
        <f t="shared" si="15"/>
        <v>9.7222222222222432E-3</v>
      </c>
      <c r="AG255" t="s">
        <v>3886</v>
      </c>
      <c r="AH255" s="96"/>
      <c r="AM255" s="96"/>
      <c r="AN255" s="96"/>
      <c r="AO255" s="96"/>
      <c r="AP255" s="96"/>
      <c r="AR255" s="96"/>
      <c r="AS255" s="96"/>
      <c r="AV255" s="96"/>
      <c r="AW255" s="96"/>
      <c r="AZ255" s="96"/>
      <c r="BA255" s="96"/>
      <c r="BB255" s="96"/>
      <c r="BC255" s="96"/>
      <c r="BD255" s="96"/>
      <c r="BH255" s="96"/>
      <c r="BI255" s="96"/>
      <c r="BJ255" s="96"/>
      <c r="BK255" s="96"/>
      <c r="BL255" s="96"/>
      <c r="BM255" s="96"/>
      <c r="BN255" s="96"/>
      <c r="BQ255" s="96"/>
      <c r="BR255" s="96"/>
      <c r="BS255" s="96"/>
      <c r="BU255" s="96"/>
      <c r="BW255" s="96"/>
      <c r="BX255" s="96"/>
      <c r="BY255" s="96"/>
      <c r="BZ255" s="96"/>
      <c r="CA255" s="96"/>
      <c r="CB255" s="96"/>
      <c r="CC255" s="96"/>
      <c r="CD255" s="96"/>
      <c r="CE255" s="96"/>
      <c r="CG255" s="96"/>
      <c r="CJ255" s="96"/>
      <c r="CL255" s="96"/>
      <c r="CM255" s="96"/>
      <c r="CN255" s="96"/>
      <c r="CY255" s="96"/>
      <c r="CZ255" s="96"/>
      <c r="DA255" s="96"/>
      <c r="DB255" s="96"/>
      <c r="DC255" s="96"/>
      <c r="DH255" s="96"/>
      <c r="DJ255" s="96"/>
      <c r="DK255" s="96"/>
      <c r="DL255" s="96"/>
      <c r="DM255" s="96"/>
      <c r="DP255" s="96"/>
      <c r="DQ255" s="96"/>
      <c r="DW255" s="96"/>
      <c r="EV255" s="96"/>
      <c r="EW255" s="96"/>
      <c r="FJ255" s="96"/>
      <c r="FK255" s="96"/>
      <c r="FL255" s="96"/>
      <c r="FT255" s="96"/>
      <c r="FU255" s="96"/>
      <c r="FV255" s="96"/>
      <c r="FW255" s="96"/>
      <c r="GE255" s="96"/>
      <c r="GF255" s="96"/>
      <c r="GG255" s="96"/>
      <c r="GH255" s="96"/>
    </row>
    <row r="256" spans="1:190" customFormat="1" ht="14.65" hidden="1" customHeight="1" x14ac:dyDescent="0.25">
      <c r="A256" s="151">
        <v>169021</v>
      </c>
      <c r="B256" s="152">
        <v>44573</v>
      </c>
      <c r="C256" s="150" t="s">
        <v>430</v>
      </c>
      <c r="D256" s="150" t="s">
        <v>1463</v>
      </c>
      <c r="E256" s="152">
        <v>44573</v>
      </c>
      <c r="F256" s="150" t="s">
        <v>206</v>
      </c>
      <c r="G256" s="150" t="s">
        <v>1464</v>
      </c>
      <c r="H256" s="150" t="s">
        <v>480</v>
      </c>
      <c r="I256" s="150" t="s">
        <v>3379</v>
      </c>
      <c r="J256" s="150" t="s">
        <v>3380</v>
      </c>
      <c r="K256" s="150" t="s">
        <v>923</v>
      </c>
      <c r="L256" s="150" t="s">
        <v>18</v>
      </c>
      <c r="M256" s="150" t="s">
        <v>18</v>
      </c>
      <c r="N256" s="150" t="s">
        <v>19</v>
      </c>
      <c r="O256" s="150" t="s">
        <v>314</v>
      </c>
      <c r="P256" s="150" t="s">
        <v>481</v>
      </c>
      <c r="Q256" s="150" t="s">
        <v>3377</v>
      </c>
      <c r="R256" s="150" t="s">
        <v>3377</v>
      </c>
      <c r="S256" s="151">
        <v>20720</v>
      </c>
      <c r="T256" s="151">
        <v>18820</v>
      </c>
      <c r="U256" s="151">
        <v>1900</v>
      </c>
      <c r="V256" s="150" t="s">
        <v>78</v>
      </c>
      <c r="W256" s="151">
        <v>2</v>
      </c>
      <c r="X256" s="150" t="s">
        <v>69</v>
      </c>
      <c r="Y256" s="150" t="s">
        <v>70</v>
      </c>
      <c r="Z256" s="150" t="s">
        <v>71</v>
      </c>
      <c r="AA256" s="150" t="s">
        <v>72</v>
      </c>
      <c r="AB256" s="151">
        <v>83638</v>
      </c>
      <c r="AC256" s="101">
        <f t="shared" si="12"/>
        <v>2</v>
      </c>
      <c r="AD256" s="101" t="str">
        <f t="shared" si="13"/>
        <v>janvier</v>
      </c>
      <c r="AE256" s="96">
        <f t="shared" si="14"/>
        <v>1.9</v>
      </c>
      <c r="AF256" s="149">
        <f t="shared" si="15"/>
        <v>1.4583333333333337E-2</v>
      </c>
      <c r="AG256" t="s">
        <v>3886</v>
      </c>
      <c r="AH256" s="96"/>
      <c r="AM256" s="96"/>
      <c r="AN256" s="96"/>
      <c r="AO256" s="96"/>
      <c r="AP256" s="96"/>
      <c r="AR256" s="96"/>
      <c r="AS256" s="96"/>
      <c r="AV256" s="96"/>
      <c r="AW256" s="96"/>
      <c r="AZ256" s="96"/>
      <c r="BA256" s="96"/>
      <c r="BB256" s="96"/>
      <c r="BC256" s="96"/>
      <c r="BD256" s="96"/>
      <c r="BH256" s="96"/>
      <c r="BI256" s="96"/>
      <c r="BJ256" s="96"/>
      <c r="BK256" s="96"/>
      <c r="BL256" s="96"/>
      <c r="BM256" s="96"/>
      <c r="BN256" s="96"/>
      <c r="BQ256" s="96"/>
      <c r="BR256" s="96"/>
      <c r="BS256" s="96"/>
      <c r="BU256" s="96"/>
      <c r="BW256" s="96"/>
      <c r="BX256" s="96"/>
      <c r="BY256" s="96"/>
      <c r="BZ256" s="96"/>
      <c r="CA256" s="96"/>
      <c r="CB256" s="96"/>
      <c r="CC256" s="96"/>
      <c r="CD256" s="96"/>
      <c r="CE256" s="96"/>
      <c r="CG256" s="96"/>
      <c r="CJ256" s="96"/>
      <c r="CL256" s="96"/>
      <c r="CM256" s="96"/>
      <c r="CN256" s="96"/>
      <c r="CY256" s="96"/>
      <c r="CZ256" s="96"/>
      <c r="DA256" s="96"/>
      <c r="DB256" s="96"/>
      <c r="DC256" s="96"/>
      <c r="DH256" s="96"/>
      <c r="DJ256" s="96"/>
      <c r="DK256" s="96"/>
      <c r="DL256" s="96"/>
      <c r="DM256" s="96"/>
      <c r="DP256" s="96"/>
      <c r="DQ256" s="96"/>
      <c r="DW256" s="96"/>
      <c r="EV256" s="96"/>
      <c r="EW256" s="96"/>
      <c r="FJ256" s="96"/>
      <c r="FK256" s="96"/>
      <c r="FL256" s="96"/>
      <c r="FT256" s="96"/>
      <c r="FU256" s="96"/>
      <c r="FV256" s="96"/>
      <c r="FW256" s="96"/>
      <c r="GE256" s="96"/>
      <c r="GF256" s="96"/>
      <c r="GG256" s="96"/>
      <c r="GH256" s="96"/>
    </row>
    <row r="257" spans="1:190" customFormat="1" ht="14.65" hidden="1" customHeight="1" x14ac:dyDescent="0.25">
      <c r="A257" s="151">
        <v>169022</v>
      </c>
      <c r="B257" s="152">
        <v>44573</v>
      </c>
      <c r="C257" s="150" t="s">
        <v>430</v>
      </c>
      <c r="D257" s="150" t="s">
        <v>1465</v>
      </c>
      <c r="E257" s="152">
        <v>44573</v>
      </c>
      <c r="F257" s="150" t="s">
        <v>242</v>
      </c>
      <c r="G257" s="150" t="s">
        <v>1466</v>
      </c>
      <c r="H257" s="150" t="s">
        <v>472</v>
      </c>
      <c r="I257" s="150" t="s">
        <v>3379</v>
      </c>
      <c r="J257" s="150" t="s">
        <v>3384</v>
      </c>
      <c r="K257" s="150" t="s">
        <v>472</v>
      </c>
      <c r="L257" s="150" t="s">
        <v>3385</v>
      </c>
      <c r="M257" s="150" t="s">
        <v>18</v>
      </c>
      <c r="N257" s="150" t="s">
        <v>19</v>
      </c>
      <c r="O257" s="150" t="s">
        <v>261</v>
      </c>
      <c r="P257" s="150" t="s">
        <v>473</v>
      </c>
      <c r="Q257" s="150" t="s">
        <v>3386</v>
      </c>
      <c r="R257" s="150" t="s">
        <v>3377</v>
      </c>
      <c r="S257" s="151">
        <v>37860</v>
      </c>
      <c r="T257" s="151">
        <v>22980</v>
      </c>
      <c r="U257" s="151">
        <v>14880</v>
      </c>
      <c r="V257" s="150" t="s">
        <v>78</v>
      </c>
      <c r="W257" s="151">
        <v>2</v>
      </c>
      <c r="X257" s="150" t="s">
        <v>69</v>
      </c>
      <c r="Y257" s="150" t="s">
        <v>70</v>
      </c>
      <c r="Z257" s="150" t="s">
        <v>71</v>
      </c>
      <c r="AA257" s="150" t="s">
        <v>72</v>
      </c>
      <c r="AB257" s="151">
        <v>0</v>
      </c>
      <c r="AC257" s="101">
        <f t="shared" si="12"/>
        <v>2</v>
      </c>
      <c r="AD257" s="101" t="str">
        <f t="shared" si="13"/>
        <v>janvier</v>
      </c>
      <c r="AE257" s="96">
        <f t="shared" si="14"/>
        <v>14.88</v>
      </c>
      <c r="AF257" s="149">
        <f t="shared" si="15"/>
        <v>0.13680555555555557</v>
      </c>
      <c r="AG257" t="s">
        <v>3888</v>
      </c>
      <c r="AH257" s="96"/>
      <c r="AM257" s="96"/>
      <c r="AN257" s="96"/>
      <c r="AO257" s="96"/>
      <c r="AP257" s="96"/>
      <c r="AR257" s="96"/>
      <c r="AS257" s="96"/>
      <c r="AV257" s="96"/>
      <c r="AW257" s="96"/>
      <c r="AZ257" s="96"/>
      <c r="BA257" s="96"/>
      <c r="BB257" s="96"/>
      <c r="BC257" s="96"/>
      <c r="BD257" s="96"/>
      <c r="BH257" s="96"/>
      <c r="BI257" s="96"/>
      <c r="BJ257" s="96"/>
      <c r="BK257" s="96"/>
      <c r="BL257" s="96"/>
      <c r="BM257" s="96"/>
      <c r="BN257" s="96"/>
      <c r="BQ257" s="96"/>
      <c r="BR257" s="96"/>
      <c r="BS257" s="96"/>
      <c r="BU257" s="96"/>
      <c r="BW257" s="96"/>
      <c r="BX257" s="96"/>
      <c r="BY257" s="96"/>
      <c r="BZ257" s="96"/>
      <c r="CA257" s="96"/>
      <c r="CB257" s="96"/>
      <c r="CC257" s="96"/>
      <c r="CG257" s="96"/>
      <c r="CJ257" s="96"/>
      <c r="CL257" s="96"/>
      <c r="CM257" s="96"/>
      <c r="CN257" s="96"/>
      <c r="DH257" s="96"/>
      <c r="DJ257" s="96"/>
      <c r="DK257" s="96"/>
      <c r="DM257" s="96"/>
      <c r="DQ257" s="96"/>
      <c r="DW257" s="96"/>
      <c r="EV257" s="96"/>
      <c r="EW257" s="96"/>
      <c r="FJ257" s="96"/>
      <c r="FK257" s="96"/>
      <c r="FL257" s="96"/>
      <c r="FT257" s="96"/>
      <c r="FU257" s="96"/>
      <c r="FV257" s="96"/>
      <c r="FW257" s="96"/>
      <c r="GE257" s="96"/>
      <c r="GF257" s="96"/>
      <c r="GG257" s="96"/>
      <c r="GH257" s="96"/>
    </row>
    <row r="258" spans="1:190" customFormat="1" ht="14.65" hidden="1" customHeight="1" x14ac:dyDescent="0.25">
      <c r="A258" s="151">
        <v>169023</v>
      </c>
      <c r="B258" s="152">
        <v>44573</v>
      </c>
      <c r="C258" s="150" t="s">
        <v>140</v>
      </c>
      <c r="D258" s="150" t="s">
        <v>1467</v>
      </c>
      <c r="E258" s="152">
        <v>44573</v>
      </c>
      <c r="F258" s="150" t="s">
        <v>220</v>
      </c>
      <c r="G258" s="150" t="s">
        <v>1468</v>
      </c>
      <c r="H258" s="150" t="s">
        <v>276</v>
      </c>
      <c r="I258" s="150" t="s">
        <v>3379</v>
      </c>
      <c r="J258" s="150" t="s">
        <v>3421</v>
      </c>
      <c r="K258" s="150" t="s">
        <v>276</v>
      </c>
      <c r="L258" s="150" t="s">
        <v>18</v>
      </c>
      <c r="M258" s="150" t="s">
        <v>18</v>
      </c>
      <c r="N258" s="150" t="s">
        <v>19</v>
      </c>
      <c r="O258" s="150" t="s">
        <v>161</v>
      </c>
      <c r="P258" s="150" t="s">
        <v>277</v>
      </c>
      <c r="Q258" s="150" t="s">
        <v>3377</v>
      </c>
      <c r="R258" s="150" t="s">
        <v>3377</v>
      </c>
      <c r="S258" s="151">
        <v>2860</v>
      </c>
      <c r="T258" s="151">
        <v>2600</v>
      </c>
      <c r="U258" s="151">
        <v>260</v>
      </c>
      <c r="V258" s="150" t="s">
        <v>78</v>
      </c>
      <c r="W258" s="151">
        <v>2</v>
      </c>
      <c r="X258" s="150" t="s">
        <v>69</v>
      </c>
      <c r="Y258" s="150" t="s">
        <v>70</v>
      </c>
      <c r="Z258" s="150" t="s">
        <v>71</v>
      </c>
      <c r="AA258" s="150" t="s">
        <v>72</v>
      </c>
      <c r="AB258" s="151">
        <v>64489</v>
      </c>
      <c r="AC258" s="101">
        <f t="shared" si="12"/>
        <v>2</v>
      </c>
      <c r="AD258" s="101" t="str">
        <f t="shared" si="13"/>
        <v>janvier</v>
      </c>
      <c r="AE258" s="96">
        <f t="shared" si="14"/>
        <v>0.26</v>
      </c>
      <c r="AF258" s="149">
        <f t="shared" si="15"/>
        <v>1.2500000000000011E-2</v>
      </c>
      <c r="AG258" t="s">
        <v>3886</v>
      </c>
      <c r="AH258" s="96"/>
      <c r="AM258" s="96"/>
      <c r="AN258" s="96"/>
      <c r="AO258" s="96"/>
      <c r="AP258" s="96"/>
      <c r="AR258" s="96"/>
      <c r="AS258" s="96"/>
      <c r="AV258" s="96"/>
      <c r="AW258" s="96"/>
      <c r="AZ258" s="96"/>
      <c r="BA258" s="96"/>
      <c r="BB258" s="96"/>
      <c r="BC258" s="96"/>
      <c r="BD258" s="96"/>
      <c r="BE258" s="96"/>
      <c r="BF258" s="96"/>
      <c r="BH258" s="96"/>
      <c r="BI258" s="96"/>
      <c r="BJ258" s="96"/>
      <c r="BK258" s="96"/>
      <c r="BL258" s="96"/>
      <c r="BM258" s="96"/>
      <c r="BN258" s="96"/>
      <c r="BQ258" s="96"/>
      <c r="BR258" s="96"/>
      <c r="BS258" s="96"/>
      <c r="BU258" s="96"/>
      <c r="BW258" s="96"/>
      <c r="BX258" s="96"/>
      <c r="BY258" s="96"/>
      <c r="BZ258" s="96"/>
      <c r="CA258" s="96"/>
      <c r="CB258" s="96"/>
      <c r="CC258" s="96"/>
      <c r="CD258" s="96"/>
      <c r="CG258" s="96"/>
      <c r="CJ258" s="96"/>
      <c r="CL258" s="96"/>
      <c r="CM258" s="96"/>
      <c r="CN258" s="96"/>
      <c r="CY258" s="96"/>
      <c r="CZ258" s="96"/>
      <c r="DA258" s="96"/>
      <c r="DB258" s="96"/>
      <c r="DC258" s="96"/>
      <c r="DH258" s="96"/>
      <c r="DJ258" s="96"/>
      <c r="DK258" s="96"/>
      <c r="DL258" s="96"/>
      <c r="DM258" s="96"/>
      <c r="DP258" s="96"/>
      <c r="DQ258" s="96"/>
      <c r="DW258" s="96"/>
      <c r="EV258" s="96"/>
      <c r="EW258" s="96"/>
      <c r="FJ258" s="96"/>
      <c r="FK258" s="96"/>
      <c r="FL258" s="96"/>
      <c r="FT258" s="96"/>
      <c r="FU258" s="96"/>
      <c r="FV258" s="96"/>
      <c r="FW258" s="96"/>
      <c r="GE258" s="96"/>
      <c r="GF258" s="96"/>
      <c r="GG258" s="96"/>
      <c r="GH258" s="96"/>
    </row>
    <row r="259" spans="1:190" customFormat="1" ht="14.65" hidden="1" customHeight="1" x14ac:dyDescent="0.25">
      <c r="A259" s="151">
        <v>169024</v>
      </c>
      <c r="B259" s="152">
        <v>44573</v>
      </c>
      <c r="C259" s="150" t="s">
        <v>432</v>
      </c>
      <c r="D259" s="150" t="s">
        <v>1469</v>
      </c>
      <c r="E259" s="152">
        <v>44573</v>
      </c>
      <c r="F259" s="150" t="s">
        <v>204</v>
      </c>
      <c r="G259" s="150" t="s">
        <v>1470</v>
      </c>
      <c r="H259" s="150" t="s">
        <v>209</v>
      </c>
      <c r="I259" s="150" t="s">
        <v>3379</v>
      </c>
      <c r="J259" s="150" t="s">
        <v>3421</v>
      </c>
      <c r="K259" s="150" t="s">
        <v>209</v>
      </c>
      <c r="L259" s="150" t="s">
        <v>18</v>
      </c>
      <c r="M259" s="150" t="s">
        <v>18</v>
      </c>
      <c r="N259" s="150" t="s">
        <v>19</v>
      </c>
      <c r="O259" s="150" t="s">
        <v>161</v>
      </c>
      <c r="P259" s="150" t="s">
        <v>210</v>
      </c>
      <c r="Q259" s="150" t="s">
        <v>3377</v>
      </c>
      <c r="R259" s="150" t="s">
        <v>3377</v>
      </c>
      <c r="S259" s="151">
        <v>21060</v>
      </c>
      <c r="T259" s="151">
        <v>14900</v>
      </c>
      <c r="U259" s="151">
        <v>6160</v>
      </c>
      <c r="V259" s="150" t="s">
        <v>78</v>
      </c>
      <c r="W259" s="151">
        <v>2</v>
      </c>
      <c r="X259" s="150" t="s">
        <v>69</v>
      </c>
      <c r="Y259" s="150" t="s">
        <v>70</v>
      </c>
      <c r="Z259" s="150" t="s">
        <v>71</v>
      </c>
      <c r="AA259" s="150" t="s">
        <v>72</v>
      </c>
      <c r="AB259" s="151">
        <v>83217</v>
      </c>
      <c r="AC259" s="101">
        <f t="shared" ref="AC259:AC322" si="16">_xlfn.ISOWEEKNUM(B259)</f>
        <v>2</v>
      </c>
      <c r="AD259" s="101" t="str">
        <f t="shared" ref="AD259:AD322" si="17">TEXT(B259,"mmmm")</f>
        <v>janvier</v>
      </c>
      <c r="AE259" s="96">
        <f t="shared" ref="AE259:AE322" si="18">U259/1000</f>
        <v>6.16</v>
      </c>
      <c r="AF259" s="149">
        <f t="shared" ref="AF259:AF322" si="19">C259-F259</f>
        <v>1.3888888888888895E-2</v>
      </c>
      <c r="AG259" t="s">
        <v>3886</v>
      </c>
      <c r="AH259" s="96"/>
      <c r="AM259" s="96"/>
      <c r="AN259" s="96"/>
      <c r="AO259" s="96"/>
      <c r="AP259" s="96"/>
      <c r="AR259" s="96"/>
      <c r="AS259" s="96"/>
      <c r="AV259" s="96"/>
      <c r="AW259" s="96"/>
      <c r="AZ259" s="96"/>
      <c r="BA259" s="96"/>
      <c r="BB259" s="96"/>
      <c r="BC259" s="96"/>
      <c r="BD259" s="96"/>
      <c r="BE259" s="96"/>
      <c r="BF259" s="96"/>
      <c r="BH259" s="96"/>
      <c r="BI259" s="96"/>
      <c r="BJ259" s="96"/>
      <c r="BK259" s="96"/>
      <c r="BL259" s="96"/>
      <c r="BM259" s="96"/>
      <c r="BN259" s="96"/>
      <c r="BQ259" s="96"/>
      <c r="BR259" s="96"/>
      <c r="BS259" s="96"/>
      <c r="BU259" s="96"/>
      <c r="BW259" s="96"/>
      <c r="BX259" s="96"/>
      <c r="BY259" s="96"/>
      <c r="BZ259" s="96"/>
      <c r="CA259" s="96"/>
      <c r="CB259" s="96"/>
      <c r="CC259" s="96"/>
      <c r="CD259" s="96"/>
      <c r="CG259" s="96"/>
      <c r="CJ259" s="96"/>
      <c r="CL259" s="96"/>
      <c r="CM259" s="96"/>
      <c r="CN259" s="96"/>
      <c r="CY259" s="96"/>
      <c r="CZ259" s="96"/>
      <c r="DA259" s="96"/>
      <c r="DB259" s="96"/>
      <c r="DC259" s="96"/>
      <c r="DH259" s="96"/>
      <c r="DJ259" s="96"/>
      <c r="DK259" s="96"/>
      <c r="DL259" s="96"/>
      <c r="DM259" s="96"/>
      <c r="DP259" s="96"/>
      <c r="DQ259" s="96"/>
      <c r="DW259" s="96"/>
      <c r="EV259" s="96"/>
      <c r="EW259" s="96"/>
      <c r="FJ259" s="96"/>
      <c r="FK259" s="96"/>
      <c r="FL259" s="96"/>
      <c r="FT259" s="96"/>
      <c r="FU259" s="96"/>
      <c r="FV259" s="96"/>
      <c r="FW259" s="96"/>
      <c r="GE259" s="96"/>
      <c r="GF259" s="96"/>
      <c r="GG259" s="96"/>
      <c r="GH259" s="96"/>
    </row>
    <row r="260" spans="1:190" customFormat="1" ht="14.65" hidden="1" customHeight="1" x14ac:dyDescent="0.25">
      <c r="A260" s="151">
        <v>169025</v>
      </c>
      <c r="B260" s="152">
        <v>44573</v>
      </c>
      <c r="C260" s="150" t="s">
        <v>275</v>
      </c>
      <c r="D260" s="150" t="s">
        <v>1471</v>
      </c>
      <c r="E260" s="152">
        <v>44573</v>
      </c>
      <c r="F260" s="150" t="s">
        <v>462</v>
      </c>
      <c r="G260" s="150" t="s">
        <v>1472</v>
      </c>
      <c r="H260" s="150" t="s">
        <v>181</v>
      </c>
      <c r="I260" s="150" t="s">
        <v>3379</v>
      </c>
      <c r="J260" s="150" t="s">
        <v>3421</v>
      </c>
      <c r="K260" s="150" t="s">
        <v>181</v>
      </c>
      <c r="L260" s="150" t="s">
        <v>18</v>
      </c>
      <c r="M260" s="150" t="s">
        <v>18</v>
      </c>
      <c r="N260" s="150" t="s">
        <v>19</v>
      </c>
      <c r="O260" s="150" t="s">
        <v>161</v>
      </c>
      <c r="P260" s="150" t="s">
        <v>182</v>
      </c>
      <c r="Q260" s="150" t="s">
        <v>3377</v>
      </c>
      <c r="R260" s="150" t="s">
        <v>3377</v>
      </c>
      <c r="S260" s="151">
        <v>13980</v>
      </c>
      <c r="T260" s="151">
        <v>11700</v>
      </c>
      <c r="U260" s="151">
        <v>2280</v>
      </c>
      <c r="V260" s="150" t="s">
        <v>78</v>
      </c>
      <c r="W260" s="151">
        <v>2</v>
      </c>
      <c r="X260" s="150" t="s">
        <v>69</v>
      </c>
      <c r="Y260" s="150" t="s">
        <v>70</v>
      </c>
      <c r="Z260" s="150" t="s">
        <v>71</v>
      </c>
      <c r="AA260" s="150" t="s">
        <v>72</v>
      </c>
      <c r="AB260" s="151">
        <v>89412</v>
      </c>
      <c r="AC260" s="101">
        <f t="shared" si="16"/>
        <v>2</v>
      </c>
      <c r="AD260" s="101" t="str">
        <f t="shared" si="17"/>
        <v>janvier</v>
      </c>
      <c r="AE260" s="96">
        <f t="shared" si="18"/>
        <v>2.2799999999999998</v>
      </c>
      <c r="AF260" s="149">
        <f t="shared" si="19"/>
        <v>1.4583333333333337E-2</v>
      </c>
      <c r="AG260" t="s">
        <v>3886</v>
      </c>
      <c r="AH260" s="96"/>
      <c r="AM260" s="96"/>
      <c r="AN260" s="96"/>
      <c r="AO260" s="96"/>
      <c r="AP260" s="96"/>
      <c r="AR260" s="96"/>
      <c r="AS260" s="96"/>
      <c r="AV260" s="96"/>
      <c r="AW260" s="96"/>
      <c r="AZ260" s="96"/>
      <c r="BA260" s="96"/>
      <c r="BB260" s="96"/>
      <c r="BC260" s="96"/>
      <c r="BD260" s="96"/>
      <c r="BE260" s="96"/>
      <c r="BF260" s="96"/>
      <c r="BH260" s="96"/>
      <c r="BI260" s="96"/>
      <c r="BJ260" s="96"/>
      <c r="BK260" s="96"/>
      <c r="BL260" s="96"/>
      <c r="BM260" s="96"/>
      <c r="BN260" s="96"/>
      <c r="BQ260" s="96"/>
      <c r="BR260" s="96"/>
      <c r="BS260" s="96"/>
      <c r="BU260" s="96"/>
      <c r="BW260" s="96"/>
      <c r="BX260" s="96"/>
      <c r="BY260" s="96"/>
      <c r="BZ260" s="96"/>
      <c r="CA260" s="96"/>
      <c r="CB260" s="96"/>
      <c r="CC260" s="96"/>
      <c r="CD260" s="96"/>
      <c r="CG260" s="96"/>
      <c r="CJ260" s="96"/>
      <c r="CL260" s="96"/>
      <c r="CM260" s="96"/>
      <c r="CN260" s="96"/>
      <c r="CY260" s="96"/>
      <c r="CZ260" s="96"/>
      <c r="DA260" s="96"/>
      <c r="DB260" s="96"/>
      <c r="DC260" s="96"/>
      <c r="DH260" s="96"/>
      <c r="DJ260" s="96"/>
      <c r="DK260" s="96"/>
      <c r="DL260" s="96"/>
      <c r="DM260" s="96"/>
      <c r="DP260" s="96"/>
      <c r="DQ260" s="96"/>
      <c r="DW260" s="96"/>
      <c r="EV260" s="96"/>
      <c r="EW260" s="96"/>
      <c r="FJ260" s="96"/>
      <c r="FK260" s="96"/>
      <c r="FL260" s="96"/>
      <c r="FT260" s="96"/>
      <c r="FU260" s="96"/>
      <c r="FV260" s="96"/>
      <c r="FW260" s="96"/>
      <c r="GE260" s="96"/>
      <c r="GF260" s="96"/>
      <c r="GG260" s="96"/>
      <c r="GH260" s="96"/>
    </row>
    <row r="261" spans="1:190" customFormat="1" ht="14.65" hidden="1" customHeight="1" x14ac:dyDescent="0.25">
      <c r="A261" s="151">
        <v>169028</v>
      </c>
      <c r="B261" s="152">
        <v>44573</v>
      </c>
      <c r="C261" s="150" t="s">
        <v>279</v>
      </c>
      <c r="D261" s="150" t="s">
        <v>1473</v>
      </c>
      <c r="E261" s="152">
        <v>44573</v>
      </c>
      <c r="F261" s="150" t="s">
        <v>320</v>
      </c>
      <c r="G261" s="150" t="s">
        <v>1474</v>
      </c>
      <c r="H261" s="150" t="s">
        <v>202</v>
      </c>
      <c r="I261" s="150" t="s">
        <v>3379</v>
      </c>
      <c r="J261" s="150" t="s">
        <v>3421</v>
      </c>
      <c r="K261" s="150" t="s">
        <v>202</v>
      </c>
      <c r="L261" s="150" t="s">
        <v>18</v>
      </c>
      <c r="M261" s="150" t="s">
        <v>18</v>
      </c>
      <c r="N261" s="150" t="s">
        <v>19</v>
      </c>
      <c r="O261" s="150" t="s">
        <v>161</v>
      </c>
      <c r="P261" s="150" t="s">
        <v>203</v>
      </c>
      <c r="Q261" s="150" t="s">
        <v>3377</v>
      </c>
      <c r="R261" s="150" t="s">
        <v>3377</v>
      </c>
      <c r="S261" s="151">
        <v>21180</v>
      </c>
      <c r="T261" s="151">
        <v>14960</v>
      </c>
      <c r="U261" s="151">
        <v>6220</v>
      </c>
      <c r="V261" s="150" t="s">
        <v>78</v>
      </c>
      <c r="W261" s="151">
        <v>2</v>
      </c>
      <c r="X261" s="150" t="s">
        <v>69</v>
      </c>
      <c r="Y261" s="150" t="s">
        <v>70</v>
      </c>
      <c r="Z261" s="150" t="s">
        <v>71</v>
      </c>
      <c r="AA261" s="150" t="s">
        <v>72</v>
      </c>
      <c r="AB261" s="151">
        <v>83218</v>
      </c>
      <c r="AC261" s="101">
        <f t="shared" si="16"/>
        <v>2</v>
      </c>
      <c r="AD261" s="101" t="str">
        <f t="shared" si="17"/>
        <v>janvier</v>
      </c>
      <c r="AE261" s="96">
        <f t="shared" si="18"/>
        <v>6.22</v>
      </c>
      <c r="AF261" s="149">
        <f t="shared" si="19"/>
        <v>1.6666666666666663E-2</v>
      </c>
      <c r="AG261" t="s">
        <v>3886</v>
      </c>
      <c r="AH261" s="96"/>
      <c r="AM261" s="96"/>
      <c r="AN261" s="96"/>
      <c r="AO261" s="96"/>
      <c r="AP261" s="96"/>
      <c r="AR261" s="96"/>
      <c r="AS261" s="96"/>
      <c r="AV261" s="96"/>
      <c r="AW261" s="96"/>
      <c r="AZ261" s="96"/>
      <c r="BA261" s="96"/>
      <c r="BB261" s="96"/>
      <c r="BC261" s="96"/>
      <c r="BD261" s="96"/>
      <c r="BE261" s="96"/>
      <c r="BF261" s="96"/>
      <c r="BH261" s="96"/>
      <c r="BI261" s="96"/>
      <c r="BJ261" s="96"/>
      <c r="BK261" s="96"/>
      <c r="BL261" s="96"/>
      <c r="BM261" s="96"/>
      <c r="BN261" s="96"/>
      <c r="BQ261" s="96"/>
      <c r="BR261" s="96"/>
      <c r="BS261" s="96"/>
      <c r="BU261" s="96"/>
      <c r="BW261" s="96"/>
      <c r="BX261" s="96"/>
      <c r="BY261" s="96"/>
      <c r="BZ261" s="96"/>
      <c r="CA261" s="96"/>
      <c r="CB261" s="96"/>
      <c r="CC261" s="96"/>
      <c r="CD261" s="96"/>
      <c r="CG261" s="96"/>
      <c r="CJ261" s="96"/>
      <c r="CL261" s="96"/>
      <c r="CM261" s="96"/>
      <c r="CN261" s="96"/>
      <c r="CY261" s="96"/>
      <c r="CZ261" s="96"/>
      <c r="DA261" s="96"/>
      <c r="DB261" s="96"/>
      <c r="DC261" s="96"/>
      <c r="DH261" s="96"/>
      <c r="DJ261" s="96"/>
      <c r="DK261" s="96"/>
      <c r="DL261" s="96"/>
      <c r="DM261" s="96"/>
      <c r="DP261" s="96"/>
      <c r="DQ261" s="96"/>
      <c r="DW261" s="96"/>
      <c r="EV261" s="96"/>
      <c r="EW261" s="96"/>
      <c r="FJ261" s="96"/>
      <c r="FK261" s="96"/>
      <c r="FL261" s="96"/>
      <c r="FT261" s="96"/>
      <c r="FU261" s="96"/>
      <c r="FV261" s="96"/>
      <c r="FW261" s="96"/>
      <c r="GE261" s="96"/>
      <c r="GF261" s="96"/>
      <c r="GG261" s="96"/>
      <c r="GH261" s="96"/>
    </row>
    <row r="262" spans="1:190" customFormat="1" ht="14.65" hidden="1" customHeight="1" x14ac:dyDescent="0.25">
      <c r="A262" s="151">
        <v>169029</v>
      </c>
      <c r="B262" s="152">
        <v>44573</v>
      </c>
      <c r="C262" s="150" t="s">
        <v>510</v>
      </c>
      <c r="D262" s="150" t="s">
        <v>1475</v>
      </c>
      <c r="E262" s="152">
        <v>44573</v>
      </c>
      <c r="F262" s="150" t="s">
        <v>269</v>
      </c>
      <c r="G262" s="150" t="s">
        <v>1476</v>
      </c>
      <c r="H262" s="150" t="s">
        <v>690</v>
      </c>
      <c r="I262" s="150" t="s">
        <v>3379</v>
      </c>
      <c r="J262" s="150" t="s">
        <v>3382</v>
      </c>
      <c r="K262" s="150" t="s">
        <v>3383</v>
      </c>
      <c r="L262" s="150" t="s">
        <v>18</v>
      </c>
      <c r="M262" s="150" t="s">
        <v>18</v>
      </c>
      <c r="N262" s="150" t="s">
        <v>19</v>
      </c>
      <c r="O262" s="150" t="s">
        <v>335</v>
      </c>
      <c r="P262" s="150" t="s">
        <v>691</v>
      </c>
      <c r="Q262" s="150" t="s">
        <v>3377</v>
      </c>
      <c r="R262" s="150" t="s">
        <v>3377</v>
      </c>
      <c r="S262" s="151">
        <v>16860</v>
      </c>
      <c r="T262" s="151">
        <v>12860</v>
      </c>
      <c r="U262" s="151">
        <v>4000</v>
      </c>
      <c r="V262" s="150" t="s">
        <v>78</v>
      </c>
      <c r="W262" s="151">
        <v>2</v>
      </c>
      <c r="X262" s="150" t="s">
        <v>69</v>
      </c>
      <c r="Y262" s="150" t="s">
        <v>70</v>
      </c>
      <c r="Z262" s="150" t="s">
        <v>71</v>
      </c>
      <c r="AA262" s="150" t="s">
        <v>72</v>
      </c>
      <c r="AB262" s="151">
        <v>64488</v>
      </c>
      <c r="AC262" s="101">
        <f t="shared" si="16"/>
        <v>2</v>
      </c>
      <c r="AD262" s="101" t="str">
        <f t="shared" si="17"/>
        <v>janvier</v>
      </c>
      <c r="AE262" s="96">
        <f t="shared" si="18"/>
        <v>4</v>
      </c>
      <c r="AF262" s="149">
        <f t="shared" si="19"/>
        <v>1.3194444444444398E-2</v>
      </c>
      <c r="AG262" t="s">
        <v>3886</v>
      </c>
      <c r="AH262" s="96"/>
      <c r="AM262" s="96"/>
      <c r="AN262" s="96"/>
      <c r="AO262" s="96"/>
      <c r="AP262" s="96"/>
      <c r="AR262" s="96"/>
      <c r="AS262" s="96"/>
      <c r="AV262" s="96"/>
      <c r="AW262" s="96"/>
      <c r="AZ262" s="96"/>
      <c r="BA262" s="96"/>
      <c r="BB262" s="96"/>
      <c r="BC262" s="96"/>
      <c r="BD262" s="96"/>
      <c r="BE262" s="96"/>
      <c r="BF262" s="96"/>
      <c r="BH262" s="96"/>
      <c r="BI262" s="96"/>
      <c r="BJ262" s="96"/>
      <c r="BK262" s="96"/>
      <c r="BL262" s="96"/>
      <c r="BM262" s="96"/>
      <c r="BN262" s="96"/>
      <c r="BQ262" s="96"/>
      <c r="BR262" s="96"/>
      <c r="BS262" s="96"/>
      <c r="BU262" s="96"/>
      <c r="BW262" s="96"/>
      <c r="BX262" s="96"/>
      <c r="BY262" s="96"/>
      <c r="BZ262" s="96"/>
      <c r="CA262" s="96"/>
      <c r="CB262" s="96"/>
      <c r="CC262" s="96"/>
      <c r="CD262" s="96"/>
      <c r="CG262" s="96"/>
      <c r="CJ262" s="96"/>
      <c r="CL262" s="96"/>
      <c r="CM262" s="96"/>
      <c r="CN262" s="96"/>
      <c r="CY262" s="96"/>
      <c r="CZ262" s="96"/>
      <c r="DA262" s="96"/>
      <c r="DB262" s="96"/>
      <c r="DC262" s="96"/>
      <c r="DH262" s="96"/>
      <c r="DJ262" s="96"/>
      <c r="DK262" s="96"/>
      <c r="DL262" s="96"/>
      <c r="DM262" s="96"/>
      <c r="DP262" s="96"/>
      <c r="DQ262" s="96"/>
      <c r="DW262" s="96"/>
      <c r="EV262" s="96"/>
      <c r="EW262" s="96"/>
      <c r="FJ262" s="96"/>
      <c r="FK262" s="96"/>
      <c r="FL262" s="96"/>
      <c r="FT262" s="96"/>
      <c r="FU262" s="96"/>
      <c r="FV262" s="96"/>
      <c r="FW262" s="96"/>
      <c r="GE262" s="96"/>
      <c r="GF262" s="96"/>
      <c r="GG262" s="96"/>
      <c r="GH262" s="96"/>
    </row>
    <row r="263" spans="1:190" customFormat="1" ht="14.65" hidden="1" customHeight="1" x14ac:dyDescent="0.25">
      <c r="A263" s="151">
        <v>169030</v>
      </c>
      <c r="B263" s="152">
        <v>44573</v>
      </c>
      <c r="C263" s="150" t="s">
        <v>543</v>
      </c>
      <c r="D263" s="150" t="s">
        <v>1477</v>
      </c>
      <c r="E263" s="152">
        <v>44573</v>
      </c>
      <c r="F263" s="150" t="s">
        <v>270</v>
      </c>
      <c r="G263" s="150" t="s">
        <v>1478</v>
      </c>
      <c r="H263" s="150" t="s">
        <v>177</v>
      </c>
      <c r="I263" s="150" t="s">
        <v>3379</v>
      </c>
      <c r="J263" s="150" t="s">
        <v>3421</v>
      </c>
      <c r="K263" s="150" t="s">
        <v>177</v>
      </c>
      <c r="L263" s="150" t="s">
        <v>18</v>
      </c>
      <c r="M263" s="150" t="s">
        <v>18</v>
      </c>
      <c r="N263" s="150" t="s">
        <v>19</v>
      </c>
      <c r="O263" s="150" t="s">
        <v>161</v>
      </c>
      <c r="P263" s="150" t="s">
        <v>178</v>
      </c>
      <c r="Q263" s="150" t="s">
        <v>3377</v>
      </c>
      <c r="R263" s="150" t="s">
        <v>3377</v>
      </c>
      <c r="S263" s="151">
        <v>12960</v>
      </c>
      <c r="T263" s="151">
        <v>11500</v>
      </c>
      <c r="U263" s="151">
        <v>1460</v>
      </c>
      <c r="V263" s="150" t="s">
        <v>78</v>
      </c>
      <c r="W263" s="151">
        <v>2</v>
      </c>
      <c r="X263" s="150" t="s">
        <v>69</v>
      </c>
      <c r="Y263" s="150" t="s">
        <v>70</v>
      </c>
      <c r="Z263" s="150" t="s">
        <v>71</v>
      </c>
      <c r="AA263" s="150" t="s">
        <v>72</v>
      </c>
      <c r="AB263" s="151">
        <v>60052</v>
      </c>
      <c r="AC263" s="101">
        <f t="shared" si="16"/>
        <v>2</v>
      </c>
      <c r="AD263" s="101" t="str">
        <f t="shared" si="17"/>
        <v>janvier</v>
      </c>
      <c r="AE263" s="96">
        <f t="shared" si="18"/>
        <v>1.46</v>
      </c>
      <c r="AF263" s="149">
        <f t="shared" si="19"/>
        <v>1.4583333333333337E-2</v>
      </c>
      <c r="AG263" t="s">
        <v>3886</v>
      </c>
      <c r="AH263" s="96"/>
      <c r="AM263" s="96"/>
      <c r="AN263" s="96"/>
      <c r="AO263" s="96"/>
      <c r="AP263" s="96"/>
      <c r="AR263" s="96"/>
      <c r="AS263" s="96"/>
      <c r="AV263" s="96"/>
      <c r="AW263" s="96"/>
      <c r="AZ263" s="96"/>
      <c r="BA263" s="96"/>
      <c r="BB263" s="96"/>
      <c r="BC263" s="96"/>
      <c r="BD263" s="96"/>
      <c r="BE263" s="96"/>
      <c r="BF263" s="96"/>
      <c r="BH263" s="96"/>
      <c r="BI263" s="96"/>
      <c r="BJ263" s="96"/>
      <c r="BK263" s="96"/>
      <c r="BL263" s="96"/>
      <c r="BM263" s="96"/>
      <c r="BN263" s="96"/>
      <c r="BQ263" s="96"/>
      <c r="BR263" s="96"/>
      <c r="BS263" s="96"/>
      <c r="BU263" s="96"/>
      <c r="BW263" s="96"/>
      <c r="BX263" s="96"/>
      <c r="BY263" s="96"/>
      <c r="BZ263" s="96"/>
      <c r="CA263" s="96"/>
      <c r="CB263" s="96"/>
      <c r="CC263" s="96"/>
      <c r="CD263" s="96"/>
      <c r="CG263" s="96"/>
      <c r="CJ263" s="96"/>
      <c r="CL263" s="96"/>
      <c r="CM263" s="96"/>
      <c r="CN263" s="96"/>
      <c r="CY263" s="96"/>
      <c r="CZ263" s="96"/>
      <c r="DA263" s="96"/>
      <c r="DB263" s="96"/>
      <c r="DC263" s="96"/>
      <c r="DH263" s="96"/>
      <c r="DJ263" s="96"/>
      <c r="DK263" s="96"/>
      <c r="DL263" s="96"/>
      <c r="DM263" s="96"/>
      <c r="DP263" s="96"/>
      <c r="DQ263" s="96"/>
      <c r="DW263" s="96"/>
      <c r="EV263" s="96"/>
      <c r="EW263" s="96"/>
      <c r="FJ263" s="96"/>
      <c r="FK263" s="96"/>
      <c r="FL263" s="96"/>
      <c r="FT263" s="96"/>
      <c r="FU263" s="96"/>
      <c r="FV263" s="96"/>
      <c r="FW263" s="96"/>
      <c r="GE263" s="96"/>
      <c r="GF263" s="96"/>
      <c r="GG263" s="96"/>
      <c r="GH263" s="96"/>
    </row>
    <row r="264" spans="1:190" customFormat="1" ht="14.65" hidden="1" customHeight="1" x14ac:dyDescent="0.25">
      <c r="A264" s="151">
        <v>169031</v>
      </c>
      <c r="B264" s="152">
        <v>44573</v>
      </c>
      <c r="C264" s="150" t="s">
        <v>211</v>
      </c>
      <c r="D264" s="150" t="s">
        <v>1479</v>
      </c>
      <c r="E264" s="152">
        <v>44573</v>
      </c>
      <c r="F264" s="150" t="s">
        <v>208</v>
      </c>
      <c r="G264" s="150" t="s">
        <v>1480</v>
      </c>
      <c r="H264" s="150" t="s">
        <v>334</v>
      </c>
      <c r="I264" s="150" t="s">
        <v>3379</v>
      </c>
      <c r="J264" s="150" t="s">
        <v>3382</v>
      </c>
      <c r="K264" s="150" t="s">
        <v>531</v>
      </c>
      <c r="L264" s="150" t="s">
        <v>18</v>
      </c>
      <c r="M264" s="150" t="s">
        <v>18</v>
      </c>
      <c r="N264" s="150" t="s">
        <v>19</v>
      </c>
      <c r="O264" s="150" t="s">
        <v>335</v>
      </c>
      <c r="P264" s="150" t="s">
        <v>336</v>
      </c>
      <c r="Q264" s="150" t="s">
        <v>3377</v>
      </c>
      <c r="R264" s="150" t="s">
        <v>3377</v>
      </c>
      <c r="S264" s="151">
        <v>19420</v>
      </c>
      <c r="T264" s="151">
        <v>14940</v>
      </c>
      <c r="U264" s="151">
        <v>4480</v>
      </c>
      <c r="V264" s="150" t="s">
        <v>78</v>
      </c>
      <c r="W264" s="151">
        <v>2</v>
      </c>
      <c r="X264" s="150" t="s">
        <v>69</v>
      </c>
      <c r="Y264" s="150" t="s">
        <v>70</v>
      </c>
      <c r="Z264" s="150" t="s">
        <v>71</v>
      </c>
      <c r="AA264" s="150" t="s">
        <v>72</v>
      </c>
      <c r="AB264" s="151">
        <v>83625</v>
      </c>
      <c r="AC264" s="101">
        <f t="shared" si="16"/>
        <v>2</v>
      </c>
      <c r="AD264" s="101" t="str">
        <f t="shared" si="17"/>
        <v>janvier</v>
      </c>
      <c r="AE264" s="96">
        <f t="shared" si="18"/>
        <v>4.4800000000000004</v>
      </c>
      <c r="AF264" s="149">
        <f t="shared" si="19"/>
        <v>1.5972222222222221E-2</v>
      </c>
      <c r="AG264" t="s">
        <v>3886</v>
      </c>
      <c r="AH264" s="96"/>
      <c r="AM264" s="96"/>
      <c r="AN264" s="96"/>
      <c r="AO264" s="96"/>
      <c r="AP264" s="96"/>
      <c r="AR264" s="96"/>
      <c r="AS264" s="96"/>
      <c r="AV264" s="96"/>
      <c r="AW264" s="96"/>
      <c r="AZ264" s="96"/>
      <c r="BA264" s="96"/>
      <c r="BB264" s="96"/>
      <c r="BC264" s="96"/>
      <c r="BD264" s="96"/>
      <c r="BH264" s="96"/>
      <c r="BI264" s="96"/>
      <c r="BJ264" s="96"/>
      <c r="BK264" s="96"/>
      <c r="BL264" s="96"/>
      <c r="BM264" s="96"/>
      <c r="BN264" s="96"/>
      <c r="BQ264" s="96"/>
      <c r="BR264" s="96"/>
      <c r="BS264" s="96"/>
      <c r="BU264" s="96"/>
      <c r="BW264" s="96"/>
      <c r="BX264" s="96"/>
      <c r="BY264" s="96"/>
      <c r="BZ264" s="96"/>
      <c r="CA264" s="96"/>
      <c r="CB264" s="96"/>
      <c r="CC264" s="96"/>
      <c r="CD264" s="96"/>
      <c r="CE264" s="96"/>
      <c r="CG264" s="96"/>
      <c r="CJ264" s="96"/>
      <c r="CL264" s="96"/>
      <c r="CM264" s="96"/>
      <c r="CN264" s="96"/>
      <c r="CY264" s="96"/>
      <c r="CZ264" s="96"/>
      <c r="DB264" s="96"/>
      <c r="DC264" s="96"/>
      <c r="DH264" s="96"/>
      <c r="DJ264" s="96"/>
      <c r="DK264" s="96"/>
      <c r="DL264" s="96"/>
      <c r="DP264" s="96"/>
      <c r="DQ264" s="96"/>
      <c r="DW264" s="96"/>
      <c r="EV264" s="96"/>
      <c r="EW264" s="96"/>
      <c r="FJ264" s="96"/>
      <c r="FK264" s="96"/>
      <c r="FL264" s="96"/>
      <c r="FT264" s="96"/>
      <c r="FU264" s="96"/>
      <c r="FV264" s="96"/>
      <c r="FW264" s="96"/>
      <c r="GE264" s="96"/>
      <c r="GF264" s="96"/>
      <c r="GG264" s="96"/>
      <c r="GH264" s="96"/>
    </row>
    <row r="265" spans="1:190" customFormat="1" ht="14.65" hidden="1" customHeight="1" x14ac:dyDescent="0.25">
      <c r="A265" s="151">
        <v>169032</v>
      </c>
      <c r="B265" s="152">
        <v>44573</v>
      </c>
      <c r="C265" s="150" t="s">
        <v>221</v>
      </c>
      <c r="D265" s="150" t="s">
        <v>1481</v>
      </c>
      <c r="E265" s="152">
        <v>44573</v>
      </c>
      <c r="F265" s="150" t="s">
        <v>231</v>
      </c>
      <c r="G265" s="150" t="s">
        <v>1482</v>
      </c>
      <c r="H265" s="150" t="s">
        <v>728</v>
      </c>
      <c r="I265" s="150" t="s">
        <v>3379</v>
      </c>
      <c r="J265" s="150" t="s">
        <v>3421</v>
      </c>
      <c r="K265" s="150" t="s">
        <v>728</v>
      </c>
      <c r="L265" s="150" t="s">
        <v>18</v>
      </c>
      <c r="M265" s="150" t="s">
        <v>18</v>
      </c>
      <c r="N265" s="150" t="s">
        <v>19</v>
      </c>
      <c r="O265" s="150" t="s">
        <v>161</v>
      </c>
      <c r="P265" s="150" t="s">
        <v>729</v>
      </c>
      <c r="Q265" s="150" t="s">
        <v>3377</v>
      </c>
      <c r="R265" s="150" t="s">
        <v>3377</v>
      </c>
      <c r="S265" s="151">
        <v>18800</v>
      </c>
      <c r="T265" s="151">
        <v>14640</v>
      </c>
      <c r="U265" s="151">
        <v>4160</v>
      </c>
      <c r="V265" s="150" t="s">
        <v>78</v>
      </c>
      <c r="W265" s="151">
        <v>2</v>
      </c>
      <c r="X265" s="150" t="s">
        <v>69</v>
      </c>
      <c r="Y265" s="150" t="s">
        <v>70</v>
      </c>
      <c r="Z265" s="150" t="s">
        <v>71</v>
      </c>
      <c r="AA265" s="150" t="s">
        <v>72</v>
      </c>
      <c r="AB265" s="151">
        <v>60053</v>
      </c>
      <c r="AC265" s="101">
        <f t="shared" si="16"/>
        <v>2</v>
      </c>
      <c r="AD265" s="101" t="str">
        <f t="shared" si="17"/>
        <v>janvier</v>
      </c>
      <c r="AE265" s="96">
        <f t="shared" si="18"/>
        <v>4.16</v>
      </c>
      <c r="AF265" s="149">
        <f t="shared" si="19"/>
        <v>1.2500000000000011E-2</v>
      </c>
      <c r="AG265" t="s">
        <v>3886</v>
      </c>
      <c r="AH265" s="96"/>
      <c r="AM265" s="96"/>
      <c r="AN265" s="96"/>
      <c r="AO265" s="96"/>
      <c r="AP265" s="96"/>
      <c r="AR265" s="96"/>
      <c r="AS265" s="96"/>
      <c r="AV265" s="96"/>
      <c r="AW265" s="96"/>
      <c r="AZ265" s="96"/>
      <c r="BA265" s="96"/>
      <c r="BB265" s="96"/>
      <c r="BC265" s="96"/>
      <c r="BD265" s="96"/>
      <c r="BH265" s="96"/>
      <c r="BI265" s="96"/>
      <c r="BJ265" s="96"/>
      <c r="BK265" s="96"/>
      <c r="BL265" s="96"/>
      <c r="BM265" s="96"/>
      <c r="BN265" s="96"/>
      <c r="BQ265" s="96"/>
      <c r="BR265" s="96"/>
      <c r="BS265" s="96"/>
      <c r="BU265" s="96"/>
      <c r="BW265" s="96"/>
      <c r="BX265" s="96"/>
      <c r="BY265" s="96"/>
      <c r="BZ265" s="96"/>
      <c r="CA265" s="96"/>
      <c r="CB265" s="96"/>
      <c r="CC265" s="96"/>
      <c r="CD265" s="96"/>
      <c r="CE265" s="96"/>
      <c r="CG265" s="96"/>
      <c r="CJ265" s="96"/>
      <c r="CL265" s="96"/>
      <c r="CM265" s="96"/>
      <c r="CN265" s="96"/>
      <c r="DH265" s="96"/>
      <c r="DJ265" s="96"/>
      <c r="DK265" s="96"/>
      <c r="DM265" s="96"/>
      <c r="DP265" s="96"/>
      <c r="DQ265" s="96"/>
      <c r="DW265" s="96"/>
      <c r="EV265" s="96"/>
      <c r="EW265" s="96"/>
      <c r="FJ265" s="96"/>
      <c r="FK265" s="96"/>
      <c r="FL265" s="96"/>
      <c r="FT265" s="96"/>
      <c r="FU265" s="96"/>
      <c r="FV265" s="96"/>
      <c r="FW265" s="96"/>
      <c r="GE265" s="96"/>
      <c r="GF265" s="96"/>
      <c r="GG265" s="96"/>
      <c r="GH265" s="96"/>
    </row>
    <row r="266" spans="1:190" customFormat="1" ht="14.65" hidden="1" customHeight="1" x14ac:dyDescent="0.25">
      <c r="A266" s="151">
        <v>169033</v>
      </c>
      <c r="B266" s="152">
        <v>44573</v>
      </c>
      <c r="C266" s="150" t="s">
        <v>100</v>
      </c>
      <c r="D266" s="150" t="s">
        <v>1483</v>
      </c>
      <c r="E266" s="152">
        <v>44573</v>
      </c>
      <c r="F266" s="150" t="s">
        <v>431</v>
      </c>
      <c r="G266" s="150" t="s">
        <v>1484</v>
      </c>
      <c r="H266" s="150" t="s">
        <v>405</v>
      </c>
      <c r="I266" s="150" t="s">
        <v>3379</v>
      </c>
      <c r="J266" s="150" t="s">
        <v>3421</v>
      </c>
      <c r="K266" s="150" t="s">
        <v>405</v>
      </c>
      <c r="L266" s="150" t="s">
        <v>18</v>
      </c>
      <c r="M266" s="150" t="s">
        <v>18</v>
      </c>
      <c r="N266" s="150" t="s">
        <v>19</v>
      </c>
      <c r="O266" s="150" t="s">
        <v>161</v>
      </c>
      <c r="P266" s="150" t="s">
        <v>406</v>
      </c>
      <c r="Q266" s="150" t="s">
        <v>3377</v>
      </c>
      <c r="R266" s="150" t="s">
        <v>3377</v>
      </c>
      <c r="S266" s="151">
        <v>18280</v>
      </c>
      <c r="T266" s="151">
        <v>14560</v>
      </c>
      <c r="U266" s="151">
        <v>3720</v>
      </c>
      <c r="V266" s="150" t="s">
        <v>78</v>
      </c>
      <c r="W266" s="151">
        <v>2</v>
      </c>
      <c r="X266" s="150" t="s">
        <v>69</v>
      </c>
      <c r="Y266" s="150" t="s">
        <v>70</v>
      </c>
      <c r="Z266" s="150" t="s">
        <v>71</v>
      </c>
      <c r="AA266" s="150" t="s">
        <v>72</v>
      </c>
      <c r="AB266" s="151">
        <v>60056</v>
      </c>
      <c r="AC266" s="101">
        <f t="shared" si="16"/>
        <v>2</v>
      </c>
      <c r="AD266" s="101" t="str">
        <f t="shared" si="17"/>
        <v>janvier</v>
      </c>
      <c r="AE266" s="96">
        <f t="shared" si="18"/>
        <v>3.72</v>
      </c>
      <c r="AF266" s="149">
        <f t="shared" si="19"/>
        <v>1.5972222222222221E-2</v>
      </c>
      <c r="AG266" t="s">
        <v>3886</v>
      </c>
      <c r="AH266" s="96"/>
      <c r="AM266" s="96"/>
      <c r="AN266" s="96"/>
      <c r="AO266" s="96"/>
      <c r="AP266" s="96"/>
      <c r="AR266" s="96"/>
      <c r="AS266" s="96"/>
      <c r="AV266" s="96"/>
      <c r="AW266" s="96"/>
      <c r="AZ266" s="96"/>
      <c r="BA266" s="96"/>
      <c r="BB266" s="96"/>
      <c r="BC266" s="96"/>
      <c r="BD266" s="96"/>
      <c r="BE266" s="96"/>
      <c r="BF266" s="96"/>
      <c r="BH266" s="96"/>
      <c r="BI266" s="96"/>
      <c r="BJ266" s="96"/>
      <c r="BK266" s="96"/>
      <c r="BL266" s="96"/>
      <c r="BM266" s="96"/>
      <c r="BN266" s="96"/>
      <c r="BQ266" s="96"/>
      <c r="BR266" s="96"/>
      <c r="BS266" s="96"/>
      <c r="BU266" s="96"/>
      <c r="BW266" s="96"/>
      <c r="BX266" s="96"/>
      <c r="BY266" s="96"/>
      <c r="BZ266" s="96"/>
      <c r="CA266" s="96"/>
      <c r="CB266" s="96"/>
      <c r="CC266" s="96"/>
      <c r="CD266" s="96"/>
      <c r="CG266" s="96"/>
      <c r="CJ266" s="96"/>
      <c r="CL266" s="96"/>
      <c r="CM266" s="96"/>
      <c r="CN266" s="96"/>
      <c r="CY266" s="96"/>
      <c r="CZ266" s="96"/>
      <c r="DA266" s="96"/>
      <c r="DB266" s="96"/>
      <c r="DC266" s="96"/>
      <c r="DH266" s="96"/>
      <c r="DJ266" s="96"/>
      <c r="DK266" s="96"/>
      <c r="DL266" s="96"/>
      <c r="DM266" s="96"/>
      <c r="DP266" s="96"/>
      <c r="DQ266" s="96"/>
      <c r="DW266" s="96"/>
      <c r="EV266" s="96"/>
      <c r="EW266" s="96"/>
      <c r="FJ266" s="96"/>
      <c r="FK266" s="96"/>
      <c r="FL266" s="96"/>
      <c r="FT266" s="96"/>
      <c r="FU266" s="96"/>
      <c r="FV266" s="96"/>
      <c r="FW266" s="96"/>
      <c r="GE266" s="96"/>
      <c r="GF266" s="96"/>
      <c r="GG266" s="96"/>
      <c r="GH266" s="96"/>
    </row>
    <row r="267" spans="1:190" customFormat="1" ht="14.65" hidden="1" customHeight="1" x14ac:dyDescent="0.25">
      <c r="A267" s="151">
        <v>169035</v>
      </c>
      <c r="B267" s="152">
        <v>44573</v>
      </c>
      <c r="C267" s="150" t="s">
        <v>288</v>
      </c>
      <c r="D267" s="150" t="s">
        <v>1485</v>
      </c>
      <c r="E267" s="152">
        <v>44573</v>
      </c>
      <c r="F267" s="150" t="s">
        <v>509</v>
      </c>
      <c r="G267" s="150" t="s">
        <v>1486</v>
      </c>
      <c r="H267" s="150" t="s">
        <v>252</v>
      </c>
      <c r="I267" s="150" t="s">
        <v>3379</v>
      </c>
      <c r="J267" s="150" t="s">
        <v>3421</v>
      </c>
      <c r="K267" s="150" t="s">
        <v>252</v>
      </c>
      <c r="L267" s="150" t="s">
        <v>18</v>
      </c>
      <c r="M267" s="150" t="s">
        <v>18</v>
      </c>
      <c r="N267" s="150" t="s">
        <v>19</v>
      </c>
      <c r="O267" s="150" t="s">
        <v>161</v>
      </c>
      <c r="P267" s="150" t="s">
        <v>253</v>
      </c>
      <c r="Q267" s="150" t="s">
        <v>3377</v>
      </c>
      <c r="R267" s="150" t="s">
        <v>3377</v>
      </c>
      <c r="S267" s="151">
        <v>17740</v>
      </c>
      <c r="T267" s="151">
        <v>14580</v>
      </c>
      <c r="U267" s="151">
        <v>3160</v>
      </c>
      <c r="V267" s="150" t="s">
        <v>78</v>
      </c>
      <c r="W267" s="151">
        <v>2</v>
      </c>
      <c r="X267" s="150" t="s">
        <v>69</v>
      </c>
      <c r="Y267" s="150" t="s">
        <v>70</v>
      </c>
      <c r="Z267" s="150" t="s">
        <v>71</v>
      </c>
      <c r="AA267" s="150" t="s">
        <v>72</v>
      </c>
      <c r="AB267" s="151">
        <v>60054</v>
      </c>
      <c r="AC267" s="101">
        <f t="shared" si="16"/>
        <v>2</v>
      </c>
      <c r="AD267" s="101" t="str">
        <f t="shared" si="17"/>
        <v>janvier</v>
      </c>
      <c r="AE267" s="96">
        <f t="shared" si="18"/>
        <v>3.16</v>
      </c>
      <c r="AF267" s="149">
        <f t="shared" si="19"/>
        <v>2.2916666666666696E-2</v>
      </c>
      <c r="AG267" t="s">
        <v>3886</v>
      </c>
      <c r="AH267" s="96"/>
      <c r="AM267" s="96"/>
      <c r="AN267" s="96"/>
      <c r="AO267" s="96"/>
      <c r="AP267" s="96"/>
      <c r="AR267" s="96"/>
      <c r="AS267" s="96"/>
      <c r="AV267" s="96"/>
      <c r="AW267" s="96"/>
      <c r="AZ267" s="96"/>
      <c r="BA267" s="96"/>
      <c r="BB267" s="96"/>
      <c r="BC267" s="96"/>
      <c r="BD267" s="96"/>
      <c r="BH267" s="96"/>
      <c r="BI267" s="96"/>
      <c r="BJ267" s="96"/>
      <c r="BK267" s="96"/>
      <c r="BL267" s="96"/>
      <c r="BM267" s="96"/>
      <c r="BN267" s="96"/>
      <c r="BQ267" s="96"/>
      <c r="BR267" s="96"/>
      <c r="BS267" s="96"/>
      <c r="BU267" s="96"/>
      <c r="BW267" s="96"/>
      <c r="BX267" s="96"/>
      <c r="BY267" s="96"/>
      <c r="BZ267" s="96"/>
      <c r="CA267" s="96"/>
      <c r="CB267" s="96"/>
      <c r="CC267" s="96"/>
      <c r="CG267" s="96"/>
      <c r="CJ267" s="96"/>
      <c r="CL267" s="96"/>
      <c r="CM267" s="96"/>
      <c r="CN267" s="96"/>
      <c r="CY267" s="96"/>
      <c r="DB267" s="96"/>
      <c r="DC267" s="96"/>
      <c r="DH267" s="96"/>
      <c r="DJ267" s="96"/>
      <c r="DK267" s="96"/>
      <c r="DL267" s="96"/>
      <c r="DM267" s="96"/>
      <c r="DP267" s="96"/>
      <c r="DQ267" s="96"/>
      <c r="DW267" s="96"/>
      <c r="EK267" s="96"/>
      <c r="EL267" s="96"/>
      <c r="ET267" s="96"/>
      <c r="EV267" s="96"/>
      <c r="EW267" s="96"/>
      <c r="FJ267" s="96"/>
      <c r="FK267" s="96"/>
      <c r="FL267" s="96"/>
      <c r="FT267" s="96"/>
      <c r="FU267" s="96"/>
      <c r="FV267" s="96"/>
      <c r="FW267" s="96"/>
      <c r="GE267" s="96"/>
      <c r="GF267" s="96"/>
      <c r="GG267" s="96"/>
      <c r="GH267" s="96"/>
    </row>
    <row r="268" spans="1:190" customFormat="1" ht="14.65" hidden="1" customHeight="1" x14ac:dyDescent="0.25">
      <c r="A268" s="151">
        <v>169036</v>
      </c>
      <c r="B268" s="152">
        <v>44573</v>
      </c>
      <c r="C268" s="150" t="s">
        <v>476</v>
      </c>
      <c r="D268" s="150" t="s">
        <v>1487</v>
      </c>
      <c r="E268" s="152">
        <v>44573</v>
      </c>
      <c r="F268" s="150" t="s">
        <v>509</v>
      </c>
      <c r="G268" s="150" t="s">
        <v>1488</v>
      </c>
      <c r="H268" s="150" t="s">
        <v>213</v>
      </c>
      <c r="I268" s="150" t="s">
        <v>3379</v>
      </c>
      <c r="J268" s="150" t="s">
        <v>3421</v>
      </c>
      <c r="K268" s="150" t="s">
        <v>213</v>
      </c>
      <c r="L268" s="150" t="s">
        <v>18</v>
      </c>
      <c r="M268" s="150" t="s">
        <v>18</v>
      </c>
      <c r="N268" s="150" t="s">
        <v>19</v>
      </c>
      <c r="O268" s="150" t="s">
        <v>161</v>
      </c>
      <c r="P268" s="150" t="s">
        <v>214</v>
      </c>
      <c r="Q268" s="150" t="s">
        <v>3377</v>
      </c>
      <c r="R268" s="150" t="s">
        <v>3377</v>
      </c>
      <c r="S268" s="151">
        <v>15740</v>
      </c>
      <c r="T268" s="151">
        <v>11820</v>
      </c>
      <c r="U268" s="151">
        <v>3920</v>
      </c>
      <c r="V268" s="150" t="s">
        <v>78</v>
      </c>
      <c r="W268" s="151">
        <v>2</v>
      </c>
      <c r="X268" s="150" t="s">
        <v>69</v>
      </c>
      <c r="Y268" s="150" t="s">
        <v>70</v>
      </c>
      <c r="Z268" s="150" t="s">
        <v>71</v>
      </c>
      <c r="AA268" s="150" t="s">
        <v>72</v>
      </c>
      <c r="AB268" s="151">
        <v>50222</v>
      </c>
      <c r="AC268" s="101">
        <f t="shared" si="16"/>
        <v>2</v>
      </c>
      <c r="AD268" s="101" t="str">
        <f t="shared" si="17"/>
        <v>janvier</v>
      </c>
      <c r="AE268" s="96">
        <f t="shared" si="18"/>
        <v>3.92</v>
      </c>
      <c r="AF268" s="149">
        <f t="shared" si="19"/>
        <v>2.3611111111111138E-2</v>
      </c>
      <c r="AG268" t="s">
        <v>3886</v>
      </c>
      <c r="AH268" s="96"/>
      <c r="AM268" s="96"/>
      <c r="AN268" s="96"/>
      <c r="AO268" s="96"/>
      <c r="AP268" s="96"/>
      <c r="AR268" s="96"/>
      <c r="AS268" s="96"/>
      <c r="AV268" s="96"/>
      <c r="AW268" s="96"/>
      <c r="AZ268" s="96"/>
      <c r="BA268" s="96"/>
      <c r="BB268" s="96"/>
      <c r="BC268" s="96"/>
      <c r="BD268" s="96"/>
      <c r="BH268" s="96"/>
      <c r="BI268" s="96"/>
      <c r="BJ268" s="96"/>
      <c r="BK268" s="96"/>
      <c r="BL268" s="96"/>
      <c r="BM268" s="96"/>
      <c r="BN268" s="96"/>
      <c r="BQ268" s="96"/>
      <c r="BR268" s="96"/>
      <c r="BS268" s="96"/>
      <c r="BU268" s="96"/>
      <c r="BW268" s="96"/>
      <c r="BX268" s="96"/>
      <c r="BY268" s="96"/>
      <c r="BZ268" s="96"/>
      <c r="CA268" s="96"/>
      <c r="CB268" s="96"/>
      <c r="CC268" s="96"/>
      <c r="CD268" s="96"/>
      <c r="CE268" s="96"/>
      <c r="CG268" s="96"/>
      <c r="CJ268" s="96"/>
      <c r="CL268" s="96"/>
      <c r="CM268" s="96"/>
      <c r="CN268" s="96"/>
      <c r="CY268" s="96"/>
      <c r="CZ268" s="96"/>
      <c r="DA268" s="96"/>
      <c r="DB268" s="96"/>
      <c r="DC268" s="96"/>
      <c r="DH268" s="96"/>
      <c r="DJ268" s="96"/>
      <c r="DK268" s="96"/>
      <c r="DL268" s="96"/>
      <c r="DM268" s="96"/>
      <c r="DP268" s="96"/>
      <c r="DQ268" s="96"/>
      <c r="DW268" s="96"/>
      <c r="EV268" s="96"/>
      <c r="EW268" s="96"/>
      <c r="FJ268" s="96"/>
      <c r="FK268" s="96"/>
      <c r="FL268" s="96"/>
      <c r="FT268" s="96"/>
      <c r="FU268" s="96"/>
      <c r="FV268" s="96"/>
      <c r="FW268" s="96"/>
      <c r="GE268" s="96"/>
      <c r="GF268" s="96"/>
      <c r="GG268" s="96"/>
      <c r="GH268" s="96"/>
    </row>
    <row r="269" spans="1:190" customFormat="1" ht="14.65" hidden="1" customHeight="1" x14ac:dyDescent="0.25">
      <c r="A269" s="151">
        <v>169037</v>
      </c>
      <c r="B269" s="152">
        <v>44573</v>
      </c>
      <c r="C269" s="150" t="s">
        <v>796</v>
      </c>
      <c r="D269" s="150" t="s">
        <v>1489</v>
      </c>
      <c r="E269" s="152">
        <v>44573</v>
      </c>
      <c r="F269" s="150" t="s">
        <v>390</v>
      </c>
      <c r="G269" s="150" t="s">
        <v>1490</v>
      </c>
      <c r="H269" s="150" t="s">
        <v>192</v>
      </c>
      <c r="I269" s="150" t="s">
        <v>3379</v>
      </c>
      <c r="J269" s="150" t="s">
        <v>3421</v>
      </c>
      <c r="K269" s="150" t="s">
        <v>192</v>
      </c>
      <c r="L269" s="150" t="s">
        <v>18</v>
      </c>
      <c r="M269" s="150" t="s">
        <v>18</v>
      </c>
      <c r="N269" s="150" t="s">
        <v>19</v>
      </c>
      <c r="O269" s="150" t="s">
        <v>161</v>
      </c>
      <c r="P269" s="150" t="s">
        <v>193</v>
      </c>
      <c r="Q269" s="150" t="s">
        <v>3377</v>
      </c>
      <c r="R269" s="150" t="s">
        <v>3377</v>
      </c>
      <c r="S269" s="151">
        <v>13380</v>
      </c>
      <c r="T269" s="151">
        <v>11640</v>
      </c>
      <c r="U269" s="151">
        <v>1740</v>
      </c>
      <c r="V269" s="150" t="s">
        <v>78</v>
      </c>
      <c r="W269" s="151">
        <v>2</v>
      </c>
      <c r="X269" s="150" t="s">
        <v>69</v>
      </c>
      <c r="Y269" s="150" t="s">
        <v>70</v>
      </c>
      <c r="Z269" s="150" t="s">
        <v>71</v>
      </c>
      <c r="AA269" s="150" t="s">
        <v>72</v>
      </c>
      <c r="AB269" s="151">
        <v>83219</v>
      </c>
      <c r="AC269" s="101">
        <f t="shared" si="16"/>
        <v>2</v>
      </c>
      <c r="AD269" s="101" t="str">
        <f t="shared" si="17"/>
        <v>janvier</v>
      </c>
      <c r="AE269" s="96">
        <f t="shared" si="18"/>
        <v>1.74</v>
      </c>
      <c r="AF269" s="149">
        <f t="shared" si="19"/>
        <v>2.5000000000000022E-2</v>
      </c>
      <c r="AG269" t="s">
        <v>3886</v>
      </c>
      <c r="AH269" s="96"/>
      <c r="AM269" s="96"/>
      <c r="AN269" s="96"/>
      <c r="AO269" s="96"/>
      <c r="AP269" s="96"/>
      <c r="AR269" s="96"/>
      <c r="AS269" s="96"/>
      <c r="AV269" s="96"/>
      <c r="AW269" s="96"/>
      <c r="AZ269" s="96"/>
      <c r="BA269" s="96"/>
      <c r="BB269" s="96"/>
      <c r="BC269" s="96"/>
      <c r="BD269" s="96"/>
      <c r="BE269" s="96"/>
      <c r="BF269" s="96"/>
      <c r="BH269" s="96"/>
      <c r="BI269" s="96"/>
      <c r="BJ269" s="96"/>
      <c r="BK269" s="96"/>
      <c r="BL269" s="96"/>
      <c r="BM269" s="96"/>
      <c r="BN269" s="96"/>
      <c r="BQ269" s="96"/>
      <c r="BR269" s="96"/>
      <c r="BS269" s="96"/>
      <c r="BU269" s="96"/>
      <c r="BW269" s="96"/>
      <c r="BX269" s="96"/>
      <c r="BY269" s="96"/>
      <c r="BZ269" s="96"/>
      <c r="CA269" s="96"/>
      <c r="CB269" s="96"/>
      <c r="CC269" s="96"/>
      <c r="CD269" s="96"/>
      <c r="CG269" s="96"/>
      <c r="CJ269" s="96"/>
      <c r="CL269" s="96"/>
      <c r="CM269" s="96"/>
      <c r="CN269" s="96"/>
      <c r="CY269" s="96"/>
      <c r="CZ269" s="96"/>
      <c r="DA269" s="96"/>
      <c r="DB269" s="96"/>
      <c r="DC269" s="96"/>
      <c r="DH269" s="96"/>
      <c r="DJ269" s="96"/>
      <c r="DK269" s="96"/>
      <c r="DL269" s="96"/>
      <c r="DM269" s="96"/>
      <c r="DP269" s="96"/>
      <c r="DQ269" s="96"/>
      <c r="DW269" s="96"/>
      <c r="EV269" s="96"/>
      <c r="EW269" s="96"/>
      <c r="FJ269" s="96"/>
      <c r="FK269" s="96"/>
      <c r="FL269" s="96"/>
      <c r="FT269" s="96"/>
      <c r="FU269" s="96"/>
      <c r="FV269" s="96"/>
      <c r="FW269" s="96"/>
      <c r="GE269" s="96"/>
      <c r="GF269" s="96"/>
      <c r="GG269" s="96"/>
      <c r="GH269" s="96"/>
    </row>
    <row r="270" spans="1:190" customFormat="1" ht="14.65" hidden="1" customHeight="1" x14ac:dyDescent="0.25">
      <c r="A270" s="151">
        <v>169038</v>
      </c>
      <c r="B270" s="152">
        <v>44573</v>
      </c>
      <c r="C270" s="150" t="s">
        <v>73</v>
      </c>
      <c r="D270" s="150" t="s">
        <v>1491</v>
      </c>
      <c r="E270" s="152">
        <v>44573</v>
      </c>
      <c r="F270" s="150" t="s">
        <v>512</v>
      </c>
      <c r="G270" s="150" t="s">
        <v>1492</v>
      </c>
      <c r="H270" s="150" t="s">
        <v>169</v>
      </c>
      <c r="I270" s="150" t="s">
        <v>3379</v>
      </c>
      <c r="J270" s="150" t="s">
        <v>3421</v>
      </c>
      <c r="K270" s="150" t="s">
        <v>169</v>
      </c>
      <c r="L270" s="150" t="s">
        <v>18</v>
      </c>
      <c r="M270" s="150" t="s">
        <v>18</v>
      </c>
      <c r="N270" s="150" t="s">
        <v>19</v>
      </c>
      <c r="O270" s="150" t="s">
        <v>161</v>
      </c>
      <c r="P270" s="150" t="s">
        <v>170</v>
      </c>
      <c r="Q270" s="150" t="s">
        <v>3377</v>
      </c>
      <c r="R270" s="150" t="s">
        <v>3377</v>
      </c>
      <c r="S270" s="151">
        <v>13260</v>
      </c>
      <c r="T270" s="151">
        <v>11660</v>
      </c>
      <c r="U270" s="151">
        <v>1600</v>
      </c>
      <c r="V270" s="150" t="s">
        <v>78</v>
      </c>
      <c r="W270" s="151">
        <v>2</v>
      </c>
      <c r="X270" s="150" t="s">
        <v>69</v>
      </c>
      <c r="Y270" s="150" t="s">
        <v>70</v>
      </c>
      <c r="Z270" s="150" t="s">
        <v>71</v>
      </c>
      <c r="AA270" s="150" t="s">
        <v>72</v>
      </c>
      <c r="AB270" s="151">
        <v>89410</v>
      </c>
      <c r="AC270" s="101">
        <f t="shared" si="16"/>
        <v>2</v>
      </c>
      <c r="AD270" s="101" t="str">
        <f t="shared" si="17"/>
        <v>janvier</v>
      </c>
      <c r="AE270" s="96">
        <f t="shared" si="18"/>
        <v>1.6</v>
      </c>
      <c r="AF270" s="149">
        <f t="shared" si="19"/>
        <v>2.5694444444444464E-2</v>
      </c>
      <c r="AG270" t="s">
        <v>3886</v>
      </c>
      <c r="AH270" s="96"/>
      <c r="AM270" s="96"/>
      <c r="AN270" s="96"/>
      <c r="AO270" s="96"/>
      <c r="AP270" s="96"/>
      <c r="AR270" s="96"/>
      <c r="AS270" s="96"/>
      <c r="AV270" s="96"/>
      <c r="AW270" s="96"/>
      <c r="AZ270" s="96"/>
      <c r="BA270" s="96"/>
      <c r="BB270" s="96"/>
      <c r="BC270" s="96"/>
      <c r="BD270" s="96"/>
      <c r="BH270" s="96"/>
      <c r="BI270" s="96"/>
      <c r="BJ270" s="96"/>
      <c r="BK270" s="96"/>
      <c r="BL270" s="96"/>
      <c r="BM270" s="96"/>
      <c r="BN270" s="96"/>
      <c r="BQ270" s="96"/>
      <c r="BR270" s="96"/>
      <c r="BS270" s="96"/>
      <c r="BU270" s="96"/>
      <c r="BW270" s="96"/>
      <c r="BX270" s="96"/>
      <c r="BY270" s="96"/>
      <c r="BZ270" s="96"/>
      <c r="CA270" s="96"/>
      <c r="CB270" s="96"/>
      <c r="CC270" s="96"/>
      <c r="CD270" s="96"/>
      <c r="CG270" s="96"/>
      <c r="CJ270" s="96"/>
      <c r="CL270" s="96"/>
      <c r="CM270" s="96"/>
      <c r="CN270" s="96"/>
      <c r="CY270" s="96"/>
      <c r="CZ270" s="96"/>
      <c r="DA270" s="96"/>
      <c r="DB270" s="96"/>
      <c r="DC270" s="96"/>
      <c r="DH270" s="96"/>
      <c r="DJ270" s="96"/>
      <c r="DK270" s="96"/>
      <c r="DL270" s="96"/>
      <c r="DM270" s="96"/>
      <c r="DP270" s="96"/>
      <c r="DQ270" s="96"/>
      <c r="DW270" s="96"/>
      <c r="EV270" s="96"/>
      <c r="EW270" s="96"/>
      <c r="FJ270" s="96"/>
      <c r="FK270" s="96"/>
      <c r="FL270" s="96"/>
      <c r="FT270" s="96"/>
      <c r="FU270" s="96"/>
      <c r="FV270" s="96"/>
      <c r="FW270" s="96"/>
      <c r="GE270" s="96"/>
      <c r="GF270" s="96"/>
      <c r="GG270" s="96"/>
      <c r="GH270" s="96"/>
    </row>
    <row r="271" spans="1:190" customFormat="1" ht="14.65" hidden="1" customHeight="1" x14ac:dyDescent="0.25">
      <c r="A271" s="151">
        <v>169039</v>
      </c>
      <c r="B271" s="152">
        <v>44573</v>
      </c>
      <c r="C271" s="150" t="s">
        <v>843</v>
      </c>
      <c r="D271" s="150" t="s">
        <v>1493</v>
      </c>
      <c r="E271" s="152">
        <v>44573</v>
      </c>
      <c r="F271" s="150" t="s">
        <v>517</v>
      </c>
      <c r="G271" s="150" t="s">
        <v>1494</v>
      </c>
      <c r="H271" s="150" t="s">
        <v>381</v>
      </c>
      <c r="I271" s="150" t="s">
        <v>3379</v>
      </c>
      <c r="J271" s="150" t="s">
        <v>3382</v>
      </c>
      <c r="K271" s="150" t="s">
        <v>3434</v>
      </c>
      <c r="L271" s="150" t="s">
        <v>18</v>
      </c>
      <c r="M271" s="150" t="s">
        <v>18</v>
      </c>
      <c r="N271" s="150" t="s">
        <v>19</v>
      </c>
      <c r="O271" s="150" t="s">
        <v>335</v>
      </c>
      <c r="P271" s="150" t="s">
        <v>382</v>
      </c>
      <c r="Q271" s="150" t="s">
        <v>3377</v>
      </c>
      <c r="R271" s="150" t="s">
        <v>3377</v>
      </c>
      <c r="S271" s="151">
        <v>18100</v>
      </c>
      <c r="T271" s="151">
        <v>14840</v>
      </c>
      <c r="U271" s="151">
        <v>3260</v>
      </c>
      <c r="V271" s="150" t="s">
        <v>78</v>
      </c>
      <c r="W271" s="151">
        <v>2</v>
      </c>
      <c r="X271" s="150" t="s">
        <v>69</v>
      </c>
      <c r="Y271" s="150" t="s">
        <v>70</v>
      </c>
      <c r="Z271" s="150" t="s">
        <v>71</v>
      </c>
      <c r="AA271" s="150" t="s">
        <v>72</v>
      </c>
      <c r="AB271" s="151">
        <v>83626</v>
      </c>
      <c r="AC271" s="101">
        <f t="shared" si="16"/>
        <v>2</v>
      </c>
      <c r="AD271" s="101" t="str">
        <f t="shared" si="17"/>
        <v>janvier</v>
      </c>
      <c r="AE271" s="96">
        <f t="shared" si="18"/>
        <v>3.26</v>
      </c>
      <c r="AF271" s="149">
        <f t="shared" si="19"/>
        <v>2.9861111111111116E-2</v>
      </c>
      <c r="AG271" t="s">
        <v>3886</v>
      </c>
      <c r="AH271" s="96"/>
      <c r="AM271" s="96"/>
      <c r="AN271" s="96"/>
      <c r="AO271" s="96"/>
      <c r="AP271" s="96"/>
      <c r="AR271" s="96"/>
      <c r="AS271" s="96"/>
      <c r="AV271" s="96"/>
      <c r="AW271" s="96"/>
      <c r="AZ271" s="96"/>
      <c r="BA271" s="96"/>
      <c r="BB271" s="96"/>
      <c r="BC271" s="96"/>
      <c r="BD271" s="96"/>
      <c r="BE271" s="96"/>
      <c r="BF271" s="96"/>
      <c r="BH271" s="96"/>
      <c r="BI271" s="96"/>
      <c r="BJ271" s="96"/>
      <c r="BK271" s="96"/>
      <c r="BL271" s="96"/>
      <c r="BM271" s="96"/>
      <c r="BN271" s="96"/>
      <c r="BQ271" s="96"/>
      <c r="BR271" s="96"/>
      <c r="BS271" s="96"/>
      <c r="BU271" s="96"/>
      <c r="BW271" s="96"/>
      <c r="BX271" s="96"/>
      <c r="BY271" s="96"/>
      <c r="BZ271" s="96"/>
      <c r="CA271" s="96"/>
      <c r="CB271" s="96"/>
      <c r="CC271" s="96"/>
      <c r="CD271" s="96"/>
      <c r="CG271" s="96"/>
      <c r="CJ271" s="96"/>
      <c r="CL271" s="96"/>
      <c r="CM271" s="96"/>
      <c r="CN271" s="96"/>
      <c r="CY271" s="96"/>
      <c r="CZ271" s="96"/>
      <c r="DA271" s="96"/>
      <c r="DB271" s="96"/>
      <c r="DC271" s="96"/>
      <c r="DH271" s="96"/>
      <c r="DJ271" s="96"/>
      <c r="DK271" s="96"/>
      <c r="DL271" s="96"/>
      <c r="DM271" s="96"/>
      <c r="DP271" s="96"/>
      <c r="DQ271" s="96"/>
      <c r="DW271" s="96"/>
      <c r="EV271" s="96"/>
      <c r="EW271" s="96"/>
      <c r="FJ271" s="96"/>
      <c r="FK271" s="96"/>
      <c r="FL271" s="96"/>
      <c r="FT271" s="96"/>
      <c r="FU271" s="96"/>
      <c r="FV271" s="96"/>
      <c r="FW271" s="96"/>
      <c r="GE271" s="96"/>
      <c r="GF271" s="96"/>
      <c r="GG271" s="96"/>
      <c r="GH271" s="96"/>
    </row>
    <row r="272" spans="1:190" customFormat="1" ht="14.65" hidden="1" customHeight="1" x14ac:dyDescent="0.25">
      <c r="A272" s="151">
        <v>169040</v>
      </c>
      <c r="B272" s="152">
        <v>44573</v>
      </c>
      <c r="C272" s="150" t="s">
        <v>1495</v>
      </c>
      <c r="D272" s="150" t="s">
        <v>1496</v>
      </c>
      <c r="E272" s="152">
        <v>44573</v>
      </c>
      <c r="F272" s="150" t="s">
        <v>510</v>
      </c>
      <c r="G272" s="150" t="s">
        <v>1497</v>
      </c>
      <c r="H272" s="150" t="s">
        <v>173</v>
      </c>
      <c r="I272" s="150" t="s">
        <v>3379</v>
      </c>
      <c r="J272" s="150" t="s">
        <v>3421</v>
      </c>
      <c r="K272" s="150" t="s">
        <v>173</v>
      </c>
      <c r="L272" s="150" t="s">
        <v>18</v>
      </c>
      <c r="M272" s="150" t="s">
        <v>18</v>
      </c>
      <c r="N272" s="150" t="s">
        <v>19</v>
      </c>
      <c r="O272" s="150" t="s">
        <v>161</v>
      </c>
      <c r="P272" s="150" t="s">
        <v>174</v>
      </c>
      <c r="Q272" s="150" t="s">
        <v>3377</v>
      </c>
      <c r="R272" s="150" t="s">
        <v>3377</v>
      </c>
      <c r="S272" s="151">
        <v>13700</v>
      </c>
      <c r="T272" s="151">
        <v>11460</v>
      </c>
      <c r="U272" s="151">
        <v>2240</v>
      </c>
      <c r="V272" s="150" t="s">
        <v>78</v>
      </c>
      <c r="W272" s="151">
        <v>2</v>
      </c>
      <c r="X272" s="150" t="s">
        <v>69</v>
      </c>
      <c r="Y272" s="150" t="s">
        <v>70</v>
      </c>
      <c r="Z272" s="150" t="s">
        <v>71</v>
      </c>
      <c r="AA272" s="150" t="s">
        <v>72</v>
      </c>
      <c r="AB272" s="151">
        <v>83220</v>
      </c>
      <c r="AC272" s="101">
        <f t="shared" si="16"/>
        <v>2</v>
      </c>
      <c r="AD272" s="101" t="str">
        <f t="shared" si="17"/>
        <v>janvier</v>
      </c>
      <c r="AE272" s="96">
        <f t="shared" si="18"/>
        <v>2.2400000000000002</v>
      </c>
      <c r="AF272" s="149">
        <f t="shared" si="19"/>
        <v>2.9166666666666674E-2</v>
      </c>
      <c r="AG272" t="s">
        <v>3886</v>
      </c>
      <c r="AH272" s="96"/>
      <c r="AM272" s="96"/>
      <c r="AN272" s="96"/>
      <c r="AO272" s="96"/>
      <c r="AP272" s="96"/>
      <c r="AR272" s="96"/>
      <c r="AS272" s="96"/>
      <c r="AV272" s="96"/>
      <c r="AW272" s="96"/>
      <c r="AZ272" s="96"/>
      <c r="BA272" s="96"/>
      <c r="BB272" s="96"/>
      <c r="BC272" s="96"/>
      <c r="BD272" s="96"/>
      <c r="BE272" s="96"/>
      <c r="BF272" s="96"/>
      <c r="BH272" s="96"/>
      <c r="BI272" s="96"/>
      <c r="BJ272" s="96"/>
      <c r="BK272" s="96"/>
      <c r="BL272" s="96"/>
      <c r="BM272" s="96"/>
      <c r="BN272" s="96"/>
      <c r="BQ272" s="96"/>
      <c r="BR272" s="96"/>
      <c r="BS272" s="96"/>
      <c r="BU272" s="96"/>
      <c r="BW272" s="96"/>
      <c r="BX272" s="96"/>
      <c r="BY272" s="96"/>
      <c r="BZ272" s="96"/>
      <c r="CA272" s="96"/>
      <c r="CB272" s="96"/>
      <c r="CC272" s="96"/>
      <c r="CD272" s="96"/>
      <c r="CG272" s="96"/>
      <c r="CJ272" s="96"/>
      <c r="CL272" s="96"/>
      <c r="CM272" s="96"/>
      <c r="CN272" s="96"/>
      <c r="CY272" s="96"/>
      <c r="CZ272" s="96"/>
      <c r="DA272" s="96"/>
      <c r="DB272" s="96"/>
      <c r="DC272" s="96"/>
      <c r="DH272" s="96"/>
      <c r="DJ272" s="96"/>
      <c r="DK272" s="96"/>
      <c r="DL272" s="96"/>
      <c r="DM272" s="96"/>
      <c r="DP272" s="96"/>
      <c r="DQ272" s="96"/>
      <c r="DW272" s="96"/>
      <c r="EV272" s="96"/>
      <c r="EW272" s="96"/>
      <c r="FJ272" s="96"/>
      <c r="FK272" s="96"/>
      <c r="FL272" s="96"/>
      <c r="FT272" s="96"/>
      <c r="FU272" s="96"/>
      <c r="FV272" s="96"/>
      <c r="FW272" s="96"/>
      <c r="GE272" s="96"/>
      <c r="GF272" s="96"/>
      <c r="GG272" s="96"/>
      <c r="GH272" s="96"/>
    </row>
    <row r="273" spans="1:190" customFormat="1" ht="14.65" hidden="1" customHeight="1" x14ac:dyDescent="0.25">
      <c r="A273" s="151">
        <v>170584</v>
      </c>
      <c r="B273" s="152">
        <v>44573</v>
      </c>
      <c r="C273" s="150" t="s">
        <v>885</v>
      </c>
      <c r="D273" s="150" t="s">
        <v>18</v>
      </c>
      <c r="E273" s="152">
        <v>44573</v>
      </c>
      <c r="F273" s="150" t="s">
        <v>885</v>
      </c>
      <c r="G273" s="150" t="s">
        <v>18</v>
      </c>
      <c r="H273" s="150" t="s">
        <v>856</v>
      </c>
      <c r="I273" s="150" t="s">
        <v>3389</v>
      </c>
      <c r="J273" s="150" t="s">
        <v>3389</v>
      </c>
      <c r="K273" s="150" t="s">
        <v>856</v>
      </c>
      <c r="L273" s="150" t="s">
        <v>18</v>
      </c>
      <c r="M273" s="150" t="s">
        <v>18</v>
      </c>
      <c r="N273" s="150" t="s">
        <v>919</v>
      </c>
      <c r="O273" s="150" t="s">
        <v>920</v>
      </c>
      <c r="P273" s="150" t="s">
        <v>857</v>
      </c>
      <c r="Q273" s="150" t="s">
        <v>3377</v>
      </c>
      <c r="R273" s="150" t="s">
        <v>3377</v>
      </c>
      <c r="S273" s="151">
        <v>19680</v>
      </c>
      <c r="T273" s="151">
        <v>17900</v>
      </c>
      <c r="U273" s="151">
        <v>1780</v>
      </c>
      <c r="V273" s="150" t="s">
        <v>68</v>
      </c>
      <c r="W273" s="151">
        <v>2</v>
      </c>
      <c r="X273" s="150" t="s">
        <v>69</v>
      </c>
      <c r="Y273" s="150" t="s">
        <v>70</v>
      </c>
      <c r="Z273" s="150" t="s">
        <v>71</v>
      </c>
      <c r="AA273" s="150" t="s">
        <v>72</v>
      </c>
      <c r="AB273" s="151">
        <v>0</v>
      </c>
      <c r="AC273" s="101">
        <f t="shared" si="16"/>
        <v>2</v>
      </c>
      <c r="AD273" s="101" t="str">
        <f t="shared" si="17"/>
        <v>janvier</v>
      </c>
      <c r="AE273" s="96">
        <f t="shared" si="18"/>
        <v>1.78</v>
      </c>
      <c r="AF273" s="149">
        <f t="shared" si="19"/>
        <v>0</v>
      </c>
      <c r="AG273" t="s">
        <v>3562</v>
      </c>
      <c r="AH273" s="96"/>
      <c r="AM273" s="96"/>
      <c r="AN273" s="96"/>
      <c r="AO273" s="96"/>
      <c r="AP273" s="96"/>
      <c r="AR273" s="96"/>
      <c r="AS273" s="96"/>
      <c r="AV273" s="96"/>
      <c r="AW273" s="96"/>
      <c r="AZ273" s="96"/>
      <c r="BA273" s="96"/>
      <c r="BB273" s="96"/>
      <c r="BC273" s="96"/>
      <c r="BD273" s="96"/>
      <c r="BH273" s="96"/>
      <c r="BI273" s="96"/>
      <c r="BJ273" s="96"/>
      <c r="BK273" s="96"/>
      <c r="BL273" s="96"/>
      <c r="BM273" s="96"/>
      <c r="BN273" s="96"/>
      <c r="BQ273" s="96"/>
      <c r="BR273" s="96"/>
      <c r="BS273" s="96"/>
      <c r="BU273" s="96"/>
      <c r="BW273" s="96"/>
      <c r="BX273" s="96"/>
      <c r="BY273" s="96"/>
      <c r="BZ273" s="96"/>
      <c r="CA273" s="96"/>
      <c r="CB273" s="96"/>
      <c r="CC273" s="96"/>
      <c r="CD273" s="96"/>
      <c r="CE273" s="96"/>
      <c r="CG273" s="96"/>
      <c r="CJ273" s="96"/>
      <c r="CL273" s="96"/>
      <c r="CM273" s="96"/>
      <c r="CN273" s="96"/>
      <c r="CY273" s="96"/>
      <c r="CZ273" s="96"/>
      <c r="DA273" s="96"/>
      <c r="DB273" s="96"/>
      <c r="DC273" s="96"/>
      <c r="DH273" s="96"/>
      <c r="DJ273" s="96"/>
      <c r="DK273" s="96"/>
      <c r="DL273" s="96"/>
      <c r="DM273" s="96"/>
      <c r="DP273" s="96"/>
      <c r="DQ273" s="96"/>
      <c r="DW273" s="96"/>
      <c r="EV273" s="96"/>
      <c r="EW273" s="96"/>
      <c r="FJ273" s="96"/>
      <c r="FK273" s="96"/>
      <c r="FL273" s="96"/>
      <c r="FT273" s="96"/>
      <c r="FU273" s="96"/>
      <c r="FV273" s="96"/>
      <c r="FW273" s="96"/>
      <c r="GE273" s="96"/>
      <c r="GF273" s="96"/>
      <c r="GG273" s="96"/>
      <c r="GH273" s="96"/>
    </row>
    <row r="274" spans="1:190" customFormat="1" ht="14.65" hidden="1" customHeight="1" x14ac:dyDescent="0.25">
      <c r="A274" s="151">
        <v>169044</v>
      </c>
      <c r="B274" s="152">
        <v>44573</v>
      </c>
      <c r="C274" s="150" t="s">
        <v>1498</v>
      </c>
      <c r="D274" s="150" t="s">
        <v>1499</v>
      </c>
      <c r="E274" s="152">
        <v>44573</v>
      </c>
      <c r="F274" s="150" t="s">
        <v>872</v>
      </c>
      <c r="G274" s="150" t="s">
        <v>1500</v>
      </c>
      <c r="H274" s="150" t="s">
        <v>143</v>
      </c>
      <c r="I274" s="150" t="s">
        <v>3387</v>
      </c>
      <c r="J274" s="150" t="s">
        <v>3387</v>
      </c>
      <c r="K274" s="150" t="s">
        <v>143</v>
      </c>
      <c r="L274" s="150" t="s">
        <v>18</v>
      </c>
      <c r="M274" s="150" t="s">
        <v>18</v>
      </c>
      <c r="N274" s="150" t="s">
        <v>65</v>
      </c>
      <c r="O274" s="150" t="s">
        <v>66</v>
      </c>
      <c r="P274" s="150" t="s">
        <v>144</v>
      </c>
      <c r="Q274" s="150" t="s">
        <v>3377</v>
      </c>
      <c r="R274" s="150" t="s">
        <v>3377</v>
      </c>
      <c r="S274" s="151">
        <v>19500</v>
      </c>
      <c r="T274" s="151">
        <v>14080</v>
      </c>
      <c r="U274" s="151">
        <v>5420</v>
      </c>
      <c r="V274" s="150" t="s">
        <v>78</v>
      </c>
      <c r="W274" s="151">
        <v>2</v>
      </c>
      <c r="X274" s="150" t="s">
        <v>69</v>
      </c>
      <c r="Y274" s="150" t="s">
        <v>70</v>
      </c>
      <c r="Z274" s="150" t="s">
        <v>71</v>
      </c>
      <c r="AA274" s="150" t="s">
        <v>72</v>
      </c>
      <c r="AB274" s="151">
        <v>0</v>
      </c>
      <c r="AC274" s="101">
        <f t="shared" si="16"/>
        <v>2</v>
      </c>
      <c r="AD274" s="101" t="str">
        <f t="shared" si="17"/>
        <v>janvier</v>
      </c>
      <c r="AE274" s="96">
        <f t="shared" si="18"/>
        <v>5.42</v>
      </c>
      <c r="AF274" s="149">
        <f t="shared" si="19"/>
        <v>8.3333333333333037E-3</v>
      </c>
      <c r="AG274" t="s">
        <v>3886</v>
      </c>
      <c r="AH274" s="96"/>
      <c r="AM274" s="96"/>
      <c r="AN274" s="96"/>
      <c r="AO274" s="96"/>
      <c r="AP274" s="96"/>
      <c r="AR274" s="96"/>
      <c r="AS274" s="96"/>
      <c r="AV274" s="96"/>
      <c r="AW274" s="96"/>
      <c r="AZ274" s="96"/>
      <c r="BA274" s="96"/>
      <c r="BB274" s="96"/>
      <c r="BC274" s="96"/>
      <c r="BD274" s="96"/>
      <c r="BH274" s="96"/>
      <c r="BI274" s="96"/>
      <c r="BJ274" s="96"/>
      <c r="BK274" s="96"/>
      <c r="BL274" s="96"/>
      <c r="BM274" s="96"/>
      <c r="BN274" s="96"/>
      <c r="BQ274" s="96"/>
      <c r="BR274" s="96"/>
      <c r="BS274" s="96"/>
      <c r="BU274" s="96"/>
      <c r="BW274" s="96"/>
      <c r="BX274" s="96"/>
      <c r="BY274" s="96"/>
      <c r="BZ274" s="96"/>
      <c r="CA274" s="96"/>
      <c r="CB274" s="96"/>
      <c r="CC274" s="96"/>
      <c r="CD274" s="96"/>
      <c r="CE274" s="96"/>
      <c r="CG274" s="96"/>
      <c r="CJ274" s="96"/>
      <c r="CL274" s="96"/>
      <c r="CM274" s="96"/>
      <c r="CN274" s="96"/>
      <c r="CY274" s="96"/>
      <c r="CZ274" s="96"/>
      <c r="DA274" s="96"/>
      <c r="DB274" s="96"/>
      <c r="DC274" s="96"/>
      <c r="DH274" s="96"/>
      <c r="DJ274" s="96"/>
      <c r="DK274" s="96"/>
      <c r="DL274" s="96"/>
      <c r="DM274" s="96"/>
      <c r="DP274" s="96"/>
      <c r="DQ274" s="96"/>
      <c r="DW274" s="96"/>
      <c r="EV274" s="96"/>
      <c r="EW274" s="96"/>
      <c r="FJ274" s="96"/>
      <c r="FK274" s="96"/>
      <c r="FL274" s="96"/>
      <c r="FT274" s="96"/>
      <c r="FU274" s="96"/>
      <c r="FV274" s="96"/>
      <c r="FW274" s="96"/>
      <c r="GE274" s="96"/>
      <c r="GF274" s="96"/>
      <c r="GG274" s="96"/>
      <c r="GH274" s="96"/>
    </row>
    <row r="275" spans="1:190" customFormat="1" ht="14.65" hidden="1" customHeight="1" x14ac:dyDescent="0.25">
      <c r="A275" s="151">
        <v>169046</v>
      </c>
      <c r="B275" s="152">
        <v>44573</v>
      </c>
      <c r="C275" s="150" t="s">
        <v>1501</v>
      </c>
      <c r="D275" s="150" t="s">
        <v>1502</v>
      </c>
      <c r="E275" s="152">
        <v>44573</v>
      </c>
      <c r="F275" s="150" t="s">
        <v>820</v>
      </c>
      <c r="G275" s="150" t="s">
        <v>1503</v>
      </c>
      <c r="H275" s="150" t="s">
        <v>85</v>
      </c>
      <c r="I275" s="150" t="s">
        <v>3387</v>
      </c>
      <c r="J275" s="150" t="s">
        <v>3387</v>
      </c>
      <c r="K275" s="150" t="s">
        <v>85</v>
      </c>
      <c r="L275" s="150" t="s">
        <v>18</v>
      </c>
      <c r="M275" s="150" t="s">
        <v>18</v>
      </c>
      <c r="N275" s="150" t="s">
        <v>65</v>
      </c>
      <c r="O275" s="150" t="s">
        <v>66</v>
      </c>
      <c r="P275" s="150" t="s">
        <v>86</v>
      </c>
      <c r="Q275" s="150" t="s">
        <v>3377</v>
      </c>
      <c r="R275" s="150" t="s">
        <v>3377</v>
      </c>
      <c r="S275" s="151">
        <v>19920</v>
      </c>
      <c r="T275" s="151">
        <v>14520</v>
      </c>
      <c r="U275" s="151">
        <v>5400</v>
      </c>
      <c r="V275" s="150" t="s">
        <v>78</v>
      </c>
      <c r="W275" s="151">
        <v>2</v>
      </c>
      <c r="X275" s="150" t="s">
        <v>69</v>
      </c>
      <c r="Y275" s="150" t="s">
        <v>70</v>
      </c>
      <c r="Z275" s="150" t="s">
        <v>71</v>
      </c>
      <c r="AA275" s="150" t="s">
        <v>72</v>
      </c>
      <c r="AB275" s="151">
        <v>0</v>
      </c>
      <c r="AC275" s="101">
        <f t="shared" si="16"/>
        <v>2</v>
      </c>
      <c r="AD275" s="101" t="str">
        <f t="shared" si="17"/>
        <v>janvier</v>
      </c>
      <c r="AE275" s="96">
        <f t="shared" si="18"/>
        <v>5.4</v>
      </c>
      <c r="AF275" s="149">
        <f t="shared" si="19"/>
        <v>6.9444444444445308E-3</v>
      </c>
      <c r="AG275" t="s">
        <v>3886</v>
      </c>
      <c r="AH275" s="96"/>
      <c r="AM275" s="96"/>
      <c r="AN275" s="96"/>
      <c r="AO275" s="96"/>
      <c r="AP275" s="96"/>
      <c r="AR275" s="96"/>
      <c r="AS275" s="96"/>
      <c r="AV275" s="96"/>
      <c r="AW275" s="96"/>
      <c r="AZ275" s="96"/>
      <c r="BA275" s="96"/>
      <c r="BB275" s="96"/>
      <c r="BC275" s="96"/>
      <c r="BD275" s="96"/>
      <c r="BH275" s="96"/>
      <c r="BI275" s="96"/>
      <c r="BJ275" s="96"/>
      <c r="BK275" s="96"/>
      <c r="BL275" s="96"/>
      <c r="BM275" s="96"/>
      <c r="BN275" s="96"/>
      <c r="BQ275" s="96"/>
      <c r="BR275" s="96"/>
      <c r="BS275" s="96"/>
      <c r="BU275" s="96"/>
      <c r="BW275" s="96"/>
      <c r="BX275" s="96"/>
      <c r="BY275" s="96"/>
      <c r="BZ275" s="96"/>
      <c r="CA275" s="96"/>
      <c r="CB275" s="96"/>
      <c r="CC275" s="96"/>
      <c r="CD275" s="96"/>
      <c r="CE275" s="96"/>
      <c r="CG275" s="96"/>
      <c r="CJ275" s="96"/>
      <c r="CL275" s="96"/>
      <c r="CM275" s="96"/>
      <c r="CN275" s="96"/>
      <c r="DH275" s="96"/>
      <c r="DJ275" s="96"/>
      <c r="DK275" s="96"/>
      <c r="DM275" s="96"/>
      <c r="DP275" s="96"/>
      <c r="DQ275" s="96"/>
      <c r="DW275" s="96"/>
      <c r="EV275" s="96"/>
      <c r="EW275" s="96"/>
      <c r="FJ275" s="96"/>
      <c r="FK275" s="96"/>
      <c r="FL275" s="96"/>
      <c r="FT275" s="96"/>
      <c r="FU275" s="96"/>
      <c r="FV275" s="96"/>
      <c r="FW275" s="96"/>
      <c r="GE275" s="96"/>
      <c r="GF275" s="96"/>
      <c r="GG275" s="96"/>
      <c r="GH275" s="96"/>
    </row>
    <row r="276" spans="1:190" customFormat="1" ht="14.65" hidden="1" customHeight="1" x14ac:dyDescent="0.25">
      <c r="A276" s="151">
        <v>169053</v>
      </c>
      <c r="B276" s="152">
        <v>44573</v>
      </c>
      <c r="C276" s="150" t="s">
        <v>571</v>
      </c>
      <c r="D276" s="150" t="s">
        <v>1505</v>
      </c>
      <c r="E276" s="152">
        <v>44573</v>
      </c>
      <c r="F276" s="150" t="s">
        <v>778</v>
      </c>
      <c r="G276" s="150" t="s">
        <v>1506</v>
      </c>
      <c r="H276" s="150" t="s">
        <v>537</v>
      </c>
      <c r="I276" s="150" t="s">
        <v>3379</v>
      </c>
      <c r="J276" s="150" t="s">
        <v>3421</v>
      </c>
      <c r="K276" s="150" t="s">
        <v>537</v>
      </c>
      <c r="L276" s="150" t="s">
        <v>18</v>
      </c>
      <c r="M276" s="150" t="s">
        <v>18</v>
      </c>
      <c r="N276" s="150" t="s">
        <v>19</v>
      </c>
      <c r="O276" s="150" t="s">
        <v>161</v>
      </c>
      <c r="P276" s="150" t="s">
        <v>538</v>
      </c>
      <c r="Q276" s="150" t="s">
        <v>3377</v>
      </c>
      <c r="R276" s="150" t="s">
        <v>3377</v>
      </c>
      <c r="S276" s="151">
        <v>11540</v>
      </c>
      <c r="T276" s="151">
        <v>10740</v>
      </c>
      <c r="U276" s="151">
        <v>800</v>
      </c>
      <c r="V276" s="150" t="s">
        <v>78</v>
      </c>
      <c r="W276" s="151">
        <v>2</v>
      </c>
      <c r="X276" s="150" t="s">
        <v>69</v>
      </c>
      <c r="Y276" s="150" t="s">
        <v>70</v>
      </c>
      <c r="Z276" s="150" t="s">
        <v>71</v>
      </c>
      <c r="AA276" s="150" t="s">
        <v>72</v>
      </c>
      <c r="AB276" s="151">
        <v>60061</v>
      </c>
      <c r="AC276" s="101">
        <f t="shared" si="16"/>
        <v>2</v>
      </c>
      <c r="AD276" s="101" t="str">
        <f t="shared" si="17"/>
        <v>janvier</v>
      </c>
      <c r="AE276" s="96">
        <f t="shared" si="18"/>
        <v>0.8</v>
      </c>
      <c r="AF276" s="149">
        <f t="shared" si="19"/>
        <v>0.14930555555555558</v>
      </c>
      <c r="AG276" t="s">
        <v>3886</v>
      </c>
      <c r="AH276" s="96"/>
      <c r="AM276" s="96"/>
      <c r="AN276" s="96"/>
      <c r="AO276" s="96"/>
      <c r="AP276" s="96"/>
      <c r="AR276" s="96"/>
      <c r="AS276" s="96"/>
      <c r="AV276" s="96"/>
      <c r="AW276" s="96"/>
      <c r="AZ276" s="96"/>
      <c r="BA276" s="96"/>
      <c r="BB276" s="96"/>
      <c r="BC276" s="96"/>
      <c r="BD276" s="96"/>
      <c r="BH276" s="96"/>
      <c r="BI276" s="96"/>
      <c r="BJ276" s="96"/>
      <c r="BK276" s="96"/>
      <c r="BL276" s="96"/>
      <c r="BM276" s="96"/>
      <c r="BN276" s="96"/>
      <c r="BQ276" s="96"/>
      <c r="BR276" s="96"/>
      <c r="BS276" s="96"/>
      <c r="BU276" s="96"/>
      <c r="BW276" s="96"/>
      <c r="BX276" s="96"/>
      <c r="BY276" s="96"/>
      <c r="BZ276" s="96"/>
      <c r="CA276" s="96"/>
      <c r="CB276" s="96"/>
      <c r="CC276" s="96"/>
      <c r="CD276" s="96"/>
      <c r="CE276" s="96"/>
      <c r="CG276" s="96"/>
      <c r="CJ276" s="96"/>
      <c r="CL276" s="96"/>
      <c r="CM276" s="96"/>
      <c r="CN276" s="96"/>
      <c r="CY276" s="96"/>
      <c r="CZ276" s="96"/>
      <c r="DA276" s="96"/>
      <c r="DB276" s="96"/>
      <c r="DC276" s="96"/>
      <c r="DH276" s="96"/>
      <c r="DJ276" s="96"/>
      <c r="DK276" s="96"/>
      <c r="DL276" s="96"/>
      <c r="DM276" s="96"/>
      <c r="DP276" s="96"/>
      <c r="DQ276" s="96"/>
      <c r="DW276" s="96"/>
      <c r="EV276" s="96"/>
      <c r="EW276" s="96"/>
      <c r="FJ276" s="96"/>
      <c r="FK276" s="96"/>
      <c r="FL276" s="96"/>
      <c r="FT276" s="96"/>
      <c r="FU276" s="96"/>
      <c r="FV276" s="96"/>
      <c r="FW276" s="96"/>
      <c r="GE276" s="96"/>
      <c r="GF276" s="96"/>
      <c r="GG276" s="96"/>
      <c r="GH276" s="96"/>
    </row>
    <row r="277" spans="1:190" customFormat="1" ht="14.65" hidden="1" customHeight="1" x14ac:dyDescent="0.25">
      <c r="A277" s="151">
        <v>169055</v>
      </c>
      <c r="B277" s="152">
        <v>44573</v>
      </c>
      <c r="C277" s="150" t="s">
        <v>291</v>
      </c>
      <c r="D277" s="150" t="s">
        <v>1507</v>
      </c>
      <c r="E277" s="152">
        <v>44573</v>
      </c>
      <c r="F277" s="150" t="s">
        <v>1508</v>
      </c>
      <c r="G277" s="150" t="s">
        <v>1509</v>
      </c>
      <c r="H277" s="150" t="s">
        <v>741</v>
      </c>
      <c r="I277" s="150" t="s">
        <v>3389</v>
      </c>
      <c r="J277" s="150" t="s">
        <v>3389</v>
      </c>
      <c r="K277" s="150" t="s">
        <v>741</v>
      </c>
      <c r="L277" s="150" t="s">
        <v>18</v>
      </c>
      <c r="M277" s="150" t="s">
        <v>3427</v>
      </c>
      <c r="N277" s="150" t="s">
        <v>919</v>
      </c>
      <c r="O277" s="150" t="s">
        <v>920</v>
      </c>
      <c r="P277" s="150" t="s">
        <v>742</v>
      </c>
      <c r="Q277" s="150" t="s">
        <v>3377</v>
      </c>
      <c r="R277" s="150" t="s">
        <v>3428</v>
      </c>
      <c r="S277" s="151">
        <v>27960</v>
      </c>
      <c r="T277" s="151">
        <v>22480</v>
      </c>
      <c r="U277" s="151">
        <v>5480</v>
      </c>
      <c r="V277" s="150" t="s">
        <v>78</v>
      </c>
      <c r="W277" s="151">
        <v>2</v>
      </c>
      <c r="X277" s="150" t="s">
        <v>69</v>
      </c>
      <c r="Y277" s="150" t="s">
        <v>70</v>
      </c>
      <c r="Z277" s="150" t="s">
        <v>71</v>
      </c>
      <c r="AA277" s="150" t="s">
        <v>72</v>
      </c>
      <c r="AB277" s="151">
        <v>0</v>
      </c>
      <c r="AC277" s="101">
        <f t="shared" si="16"/>
        <v>2</v>
      </c>
      <c r="AD277" s="101" t="str">
        <f t="shared" si="17"/>
        <v>janvier</v>
      </c>
      <c r="AE277" s="96">
        <f t="shared" si="18"/>
        <v>5.48</v>
      </c>
      <c r="AF277" s="149">
        <f t="shared" si="19"/>
        <v>2.777777777777779E-2</v>
      </c>
      <c r="AG277" t="s">
        <v>3562</v>
      </c>
      <c r="AH277" s="96"/>
      <c r="AM277" s="96"/>
      <c r="AN277" s="96"/>
      <c r="AO277" s="96"/>
      <c r="AP277" s="96"/>
      <c r="AR277" s="96"/>
      <c r="AS277" s="96"/>
      <c r="AV277" s="96"/>
      <c r="AW277" s="96"/>
      <c r="AZ277" s="96"/>
      <c r="BA277" s="96"/>
      <c r="BB277" s="96"/>
      <c r="BC277" s="96"/>
      <c r="BD277" s="96"/>
      <c r="BH277" s="96"/>
      <c r="BI277" s="96"/>
      <c r="BJ277" s="96"/>
      <c r="BK277" s="96"/>
      <c r="BL277" s="96"/>
      <c r="BM277" s="96"/>
      <c r="BN277" s="96"/>
      <c r="BQ277" s="96"/>
      <c r="BR277" s="96"/>
      <c r="BS277" s="96"/>
      <c r="BU277" s="96"/>
      <c r="BW277" s="96"/>
      <c r="BX277" s="96"/>
      <c r="BY277" s="96"/>
      <c r="BZ277" s="96"/>
      <c r="CA277" s="96"/>
      <c r="CB277" s="96"/>
      <c r="CC277" s="96"/>
      <c r="CD277" s="96"/>
      <c r="CE277" s="96"/>
      <c r="CG277" s="96"/>
      <c r="CJ277" s="96"/>
      <c r="CL277" s="96"/>
      <c r="CM277" s="96"/>
      <c r="CN277" s="96"/>
      <c r="CY277" s="96"/>
      <c r="CZ277" s="96"/>
      <c r="DA277" s="96"/>
      <c r="DB277" s="96"/>
      <c r="DC277" s="96"/>
      <c r="DH277" s="96"/>
      <c r="DJ277" s="96"/>
      <c r="DK277" s="96"/>
      <c r="DL277" s="96"/>
      <c r="DM277" s="96"/>
      <c r="DP277" s="96"/>
      <c r="DQ277" s="96"/>
      <c r="DW277" s="96"/>
      <c r="EV277" s="96"/>
      <c r="EW277" s="96"/>
      <c r="FJ277" s="96"/>
      <c r="FK277" s="96"/>
      <c r="FL277" s="96"/>
      <c r="FT277" s="96"/>
      <c r="FU277" s="96"/>
      <c r="FV277" s="96"/>
      <c r="FW277" s="96"/>
      <c r="GE277" s="96"/>
      <c r="GF277" s="96"/>
      <c r="GG277" s="96"/>
      <c r="GH277" s="96"/>
    </row>
    <row r="278" spans="1:190" customFormat="1" ht="14.65" hidden="1" customHeight="1" x14ac:dyDescent="0.25">
      <c r="A278" s="151">
        <v>169056</v>
      </c>
      <c r="B278" s="152">
        <v>44573</v>
      </c>
      <c r="C278" s="150" t="s">
        <v>399</v>
      </c>
      <c r="D278" s="150" t="s">
        <v>1510</v>
      </c>
      <c r="E278" s="152">
        <v>44573</v>
      </c>
      <c r="F278" s="150" t="s">
        <v>389</v>
      </c>
      <c r="G278" s="150" t="s">
        <v>1511</v>
      </c>
      <c r="H278" s="150" t="s">
        <v>472</v>
      </c>
      <c r="I278" s="150" t="s">
        <v>3379</v>
      </c>
      <c r="J278" s="150" t="s">
        <v>3384</v>
      </c>
      <c r="K278" s="150" t="s">
        <v>472</v>
      </c>
      <c r="L278" s="150" t="s">
        <v>3385</v>
      </c>
      <c r="M278" s="150" t="s">
        <v>18</v>
      </c>
      <c r="N278" s="150" t="s">
        <v>19</v>
      </c>
      <c r="O278" s="150" t="s">
        <v>261</v>
      </c>
      <c r="P278" s="150" t="s">
        <v>473</v>
      </c>
      <c r="Q278" s="150" t="s">
        <v>3386</v>
      </c>
      <c r="R278" s="150" t="s">
        <v>3377</v>
      </c>
      <c r="S278" s="151">
        <v>35000</v>
      </c>
      <c r="T278" s="151">
        <v>22940</v>
      </c>
      <c r="U278" s="151">
        <v>12060</v>
      </c>
      <c r="V278" s="150" t="s">
        <v>78</v>
      </c>
      <c r="W278" s="151">
        <v>2</v>
      </c>
      <c r="X278" s="150" t="s">
        <v>69</v>
      </c>
      <c r="Y278" s="150" t="s">
        <v>70</v>
      </c>
      <c r="Z278" s="150" t="s">
        <v>71</v>
      </c>
      <c r="AA278" s="150" t="s">
        <v>72</v>
      </c>
      <c r="AB278" s="151">
        <v>0</v>
      </c>
      <c r="AC278" s="101">
        <f t="shared" si="16"/>
        <v>2</v>
      </c>
      <c r="AD278" s="101" t="str">
        <f t="shared" si="17"/>
        <v>janvier</v>
      </c>
      <c r="AE278" s="96">
        <f t="shared" si="18"/>
        <v>12.06</v>
      </c>
      <c r="AF278" s="149">
        <f t="shared" si="19"/>
        <v>0.1784722222222222</v>
      </c>
      <c r="AG278" t="s">
        <v>3888</v>
      </c>
      <c r="AH278" s="96"/>
      <c r="AM278" s="96"/>
      <c r="AN278" s="96"/>
      <c r="AO278" s="96"/>
      <c r="AP278" s="96"/>
      <c r="AR278" s="96"/>
      <c r="AS278" s="96"/>
      <c r="AV278" s="96"/>
      <c r="AW278" s="96"/>
      <c r="AZ278" s="96"/>
      <c r="BA278" s="96"/>
      <c r="BB278" s="96"/>
      <c r="BC278" s="96"/>
      <c r="BD278" s="96"/>
      <c r="BE278" s="96"/>
      <c r="BF278" s="96"/>
      <c r="BH278" s="96"/>
      <c r="BI278" s="96"/>
      <c r="BJ278" s="96"/>
      <c r="BK278" s="96"/>
      <c r="BL278" s="96"/>
      <c r="BM278" s="96"/>
      <c r="BN278" s="96"/>
      <c r="BQ278" s="96"/>
      <c r="BR278" s="96"/>
      <c r="BS278" s="96"/>
      <c r="BU278" s="96"/>
      <c r="BW278" s="96"/>
      <c r="BX278" s="96"/>
      <c r="BY278" s="96"/>
      <c r="BZ278" s="96"/>
      <c r="CA278" s="96"/>
      <c r="CB278" s="96"/>
      <c r="CC278" s="96"/>
      <c r="CD278" s="96"/>
      <c r="CG278" s="96"/>
      <c r="CJ278" s="96"/>
      <c r="CL278" s="96"/>
      <c r="CM278" s="96"/>
      <c r="CN278" s="96"/>
      <c r="CY278" s="96"/>
      <c r="CZ278" s="96"/>
      <c r="DA278" s="96"/>
      <c r="DB278" s="96"/>
      <c r="DC278" s="96"/>
      <c r="DH278" s="96"/>
      <c r="DJ278" s="96"/>
      <c r="DK278" s="96"/>
      <c r="DL278" s="96"/>
      <c r="DM278" s="96"/>
      <c r="DP278" s="96"/>
      <c r="DQ278" s="96"/>
      <c r="DW278" s="96"/>
      <c r="EV278" s="96"/>
      <c r="EW278" s="96"/>
      <c r="FJ278" s="96"/>
      <c r="FK278" s="96"/>
      <c r="FL278" s="96"/>
      <c r="FT278" s="96"/>
      <c r="FU278" s="96"/>
      <c r="FV278" s="96"/>
      <c r="FW278" s="96"/>
      <c r="GE278" s="96"/>
      <c r="GF278" s="96"/>
      <c r="GG278" s="96"/>
      <c r="GH278" s="96"/>
    </row>
    <row r="279" spans="1:190" customFormat="1" ht="14.65" hidden="1" customHeight="1" x14ac:dyDescent="0.25">
      <c r="A279" s="151">
        <v>169057</v>
      </c>
      <c r="B279" s="152">
        <v>44573</v>
      </c>
      <c r="C279" s="150" t="s">
        <v>297</v>
      </c>
      <c r="D279" s="150" t="s">
        <v>18</v>
      </c>
      <c r="E279" s="152">
        <v>44573</v>
      </c>
      <c r="F279" s="150" t="s">
        <v>297</v>
      </c>
      <c r="G279" s="150" t="s">
        <v>18</v>
      </c>
      <c r="H279" s="150" t="s">
        <v>1512</v>
      </c>
      <c r="I279" s="150" t="s">
        <v>3379</v>
      </c>
      <c r="J279" s="150" t="s">
        <v>3393</v>
      </c>
      <c r="K279" s="150" t="s">
        <v>1512</v>
      </c>
      <c r="L279" s="150" t="s">
        <v>3394</v>
      </c>
      <c r="M279" s="150" t="s">
        <v>18</v>
      </c>
      <c r="N279" s="150" t="s">
        <v>19</v>
      </c>
      <c r="O279" s="150" t="s">
        <v>237</v>
      </c>
      <c r="P279" s="150" t="s">
        <v>1513</v>
      </c>
      <c r="Q279" s="150" t="s">
        <v>3395</v>
      </c>
      <c r="R279" s="150" t="s">
        <v>3377</v>
      </c>
      <c r="S279" s="151">
        <v>15540</v>
      </c>
      <c r="T279" s="151">
        <v>34800</v>
      </c>
      <c r="U279" s="151">
        <v>19260</v>
      </c>
      <c r="V279" s="150" t="s">
        <v>68</v>
      </c>
      <c r="W279" s="151">
        <v>2</v>
      </c>
      <c r="X279" s="150" t="s">
        <v>69</v>
      </c>
      <c r="Y279" s="150" t="s">
        <v>70</v>
      </c>
      <c r="Z279" s="150" t="s">
        <v>71</v>
      </c>
      <c r="AA279" s="150" t="s">
        <v>72</v>
      </c>
      <c r="AB279" s="151">
        <v>0</v>
      </c>
      <c r="AC279" s="101">
        <f t="shared" si="16"/>
        <v>2</v>
      </c>
      <c r="AD279" s="101" t="str">
        <f t="shared" si="17"/>
        <v>janvier</v>
      </c>
      <c r="AE279" s="96">
        <f t="shared" si="18"/>
        <v>19.260000000000002</v>
      </c>
      <c r="AF279" s="149">
        <f t="shared" si="19"/>
        <v>0</v>
      </c>
      <c r="AG279" t="s">
        <v>3888</v>
      </c>
      <c r="AH279" s="96"/>
      <c r="AM279" s="96"/>
      <c r="AN279" s="96"/>
      <c r="AO279" s="96"/>
      <c r="AP279" s="96"/>
      <c r="AR279" s="96"/>
      <c r="AS279" s="96"/>
      <c r="AV279" s="96"/>
      <c r="AW279" s="96"/>
      <c r="AZ279" s="96"/>
      <c r="BA279" s="96"/>
      <c r="BB279" s="96"/>
      <c r="BC279" s="96"/>
      <c r="BD279" s="96"/>
      <c r="BE279" s="96"/>
      <c r="BF279" s="96"/>
      <c r="BH279" s="96"/>
      <c r="BI279" s="96"/>
      <c r="BJ279" s="96"/>
      <c r="BK279" s="96"/>
      <c r="BL279" s="96"/>
      <c r="BM279" s="96"/>
      <c r="BN279" s="96"/>
      <c r="BQ279" s="96"/>
      <c r="BR279" s="96"/>
      <c r="BS279" s="96"/>
      <c r="BU279" s="96"/>
      <c r="BW279" s="96"/>
      <c r="BX279" s="96"/>
      <c r="BY279" s="96"/>
      <c r="BZ279" s="96"/>
      <c r="CA279" s="96"/>
      <c r="CB279" s="96"/>
      <c r="CC279" s="96"/>
      <c r="CD279" s="96"/>
      <c r="CG279" s="96"/>
      <c r="CJ279" s="96"/>
      <c r="CL279" s="96"/>
      <c r="CM279" s="96"/>
      <c r="CN279" s="96"/>
      <c r="CY279" s="96"/>
      <c r="CZ279" s="96"/>
      <c r="DA279" s="96"/>
      <c r="DB279" s="96"/>
      <c r="DC279" s="96"/>
      <c r="DH279" s="96"/>
      <c r="DJ279" s="96"/>
      <c r="DK279" s="96"/>
      <c r="DL279" s="96"/>
      <c r="DM279" s="96"/>
      <c r="DP279" s="96"/>
      <c r="DQ279" s="96"/>
      <c r="DW279" s="96"/>
      <c r="EV279" s="96"/>
      <c r="EW279" s="96"/>
      <c r="FJ279" s="96"/>
      <c r="FK279" s="96"/>
      <c r="FL279" s="96"/>
      <c r="FT279" s="96"/>
      <c r="FU279" s="96"/>
      <c r="FV279" s="96"/>
      <c r="FW279" s="96"/>
      <c r="GE279" s="96"/>
      <c r="GF279" s="96"/>
      <c r="GG279" s="96"/>
      <c r="GH279" s="96"/>
    </row>
    <row r="280" spans="1:190" customFormat="1" ht="14.65" hidden="1" customHeight="1" x14ac:dyDescent="0.25">
      <c r="A280" s="151">
        <v>169058</v>
      </c>
      <c r="B280" s="152">
        <v>44573</v>
      </c>
      <c r="C280" s="150" t="s">
        <v>467</v>
      </c>
      <c r="D280" s="150" t="s">
        <v>1514</v>
      </c>
      <c r="E280" s="152">
        <v>44573</v>
      </c>
      <c r="F280" s="150" t="s">
        <v>524</v>
      </c>
      <c r="G280" s="150" t="s">
        <v>1515</v>
      </c>
      <c r="H280" s="150" t="s">
        <v>276</v>
      </c>
      <c r="I280" s="150" t="s">
        <v>3379</v>
      </c>
      <c r="J280" s="150" t="s">
        <v>3421</v>
      </c>
      <c r="K280" s="150" t="s">
        <v>276</v>
      </c>
      <c r="L280" s="150" t="s">
        <v>18</v>
      </c>
      <c r="M280" s="150" t="s">
        <v>18</v>
      </c>
      <c r="N280" s="150" t="s">
        <v>19</v>
      </c>
      <c r="O280" s="150" t="s">
        <v>161</v>
      </c>
      <c r="P280" s="150" t="s">
        <v>277</v>
      </c>
      <c r="Q280" s="150" t="s">
        <v>3377</v>
      </c>
      <c r="R280" s="150" t="s">
        <v>3377</v>
      </c>
      <c r="S280" s="151">
        <v>2740</v>
      </c>
      <c r="T280" s="151">
        <v>2580</v>
      </c>
      <c r="U280" s="151">
        <v>160</v>
      </c>
      <c r="V280" s="150" t="s">
        <v>78</v>
      </c>
      <c r="W280" s="151">
        <v>2</v>
      </c>
      <c r="X280" s="150" t="s">
        <v>69</v>
      </c>
      <c r="Y280" s="150" t="s">
        <v>70</v>
      </c>
      <c r="Z280" s="150" t="s">
        <v>71</v>
      </c>
      <c r="AA280" s="150" t="s">
        <v>72</v>
      </c>
      <c r="AB280" s="151">
        <v>64489</v>
      </c>
      <c r="AC280" s="101">
        <f t="shared" si="16"/>
        <v>2</v>
      </c>
      <c r="AD280" s="101" t="str">
        <f t="shared" si="17"/>
        <v>janvier</v>
      </c>
      <c r="AE280" s="96">
        <f t="shared" si="18"/>
        <v>0.16</v>
      </c>
      <c r="AF280" s="149">
        <f t="shared" si="19"/>
        <v>1.1805555555555514E-2</v>
      </c>
      <c r="AG280" t="s">
        <v>3886</v>
      </c>
      <c r="AH280" s="96"/>
      <c r="AM280" s="96"/>
      <c r="AN280" s="96"/>
      <c r="AO280" s="96"/>
      <c r="AP280" s="96"/>
      <c r="AR280" s="96"/>
      <c r="AS280" s="96"/>
      <c r="AV280" s="96"/>
      <c r="AW280" s="96"/>
      <c r="AZ280" s="96"/>
      <c r="BA280" s="96"/>
      <c r="BB280" s="96"/>
      <c r="BC280" s="96"/>
      <c r="BD280" s="96"/>
      <c r="BE280" s="96"/>
      <c r="BF280" s="96"/>
      <c r="BH280" s="96"/>
      <c r="BI280" s="96"/>
      <c r="BJ280" s="96"/>
      <c r="BK280" s="96"/>
      <c r="BL280" s="96"/>
      <c r="BM280" s="96"/>
      <c r="BN280" s="96"/>
      <c r="BQ280" s="96"/>
      <c r="BR280" s="96"/>
      <c r="BS280" s="96"/>
      <c r="BU280" s="96"/>
      <c r="BW280" s="96"/>
      <c r="BX280" s="96"/>
      <c r="BY280" s="96"/>
      <c r="BZ280" s="96"/>
      <c r="CA280" s="96"/>
      <c r="CB280" s="96"/>
      <c r="CC280" s="96"/>
      <c r="CD280" s="96"/>
      <c r="CG280" s="96"/>
      <c r="CJ280" s="96"/>
      <c r="CL280" s="96"/>
      <c r="CM280" s="96"/>
      <c r="CN280" s="96"/>
      <c r="CY280" s="96"/>
      <c r="CZ280" s="96"/>
      <c r="DA280" s="96"/>
      <c r="DB280" s="96"/>
      <c r="DC280" s="96"/>
      <c r="DH280" s="96"/>
      <c r="DJ280" s="96"/>
      <c r="DK280" s="96"/>
      <c r="DL280" s="96"/>
      <c r="DM280" s="96"/>
      <c r="DP280" s="96"/>
      <c r="DQ280" s="96"/>
      <c r="DW280" s="96"/>
      <c r="EV280" s="96"/>
      <c r="EW280" s="96"/>
      <c r="FJ280" s="96"/>
      <c r="FK280" s="96"/>
      <c r="FL280" s="96"/>
      <c r="FT280" s="96"/>
      <c r="FU280" s="96"/>
      <c r="FV280" s="96"/>
      <c r="FW280" s="96"/>
      <c r="GE280" s="96"/>
      <c r="GF280" s="96"/>
      <c r="GG280" s="96"/>
      <c r="GH280" s="96"/>
    </row>
    <row r="281" spans="1:190" customFormat="1" ht="14.65" hidden="1" customHeight="1" x14ac:dyDescent="0.25">
      <c r="A281" s="151">
        <v>169059</v>
      </c>
      <c r="B281" s="152">
        <v>44573</v>
      </c>
      <c r="C281" s="150" t="s">
        <v>296</v>
      </c>
      <c r="D281" s="150" t="s">
        <v>1516</v>
      </c>
      <c r="E281" s="152">
        <v>44573</v>
      </c>
      <c r="F281" s="150" t="s">
        <v>151</v>
      </c>
      <c r="G281" s="150" t="s">
        <v>1517</v>
      </c>
      <c r="H281" s="150" t="s">
        <v>480</v>
      </c>
      <c r="I281" s="150" t="s">
        <v>3379</v>
      </c>
      <c r="J281" s="150" t="s">
        <v>3380</v>
      </c>
      <c r="K281" s="150" t="s">
        <v>923</v>
      </c>
      <c r="L281" s="150" t="s">
        <v>18</v>
      </c>
      <c r="M281" s="150" t="s">
        <v>18</v>
      </c>
      <c r="N281" s="150" t="s">
        <v>19</v>
      </c>
      <c r="O281" s="150" t="s">
        <v>314</v>
      </c>
      <c r="P281" s="150" t="s">
        <v>481</v>
      </c>
      <c r="Q281" s="150" t="s">
        <v>3377</v>
      </c>
      <c r="R281" s="150" t="s">
        <v>3377</v>
      </c>
      <c r="S281" s="151">
        <v>20420</v>
      </c>
      <c r="T281" s="151">
        <v>18780</v>
      </c>
      <c r="U281" s="151">
        <v>1640</v>
      </c>
      <c r="V281" s="150" t="s">
        <v>78</v>
      </c>
      <c r="W281" s="151">
        <v>2</v>
      </c>
      <c r="X281" s="150" t="s">
        <v>69</v>
      </c>
      <c r="Y281" s="150" t="s">
        <v>70</v>
      </c>
      <c r="Z281" s="150" t="s">
        <v>71</v>
      </c>
      <c r="AA281" s="150" t="s">
        <v>72</v>
      </c>
      <c r="AB281" s="151">
        <v>83638</v>
      </c>
      <c r="AC281" s="101">
        <f t="shared" si="16"/>
        <v>2</v>
      </c>
      <c r="AD281" s="101" t="str">
        <f t="shared" si="17"/>
        <v>janvier</v>
      </c>
      <c r="AE281" s="96">
        <f t="shared" si="18"/>
        <v>1.64</v>
      </c>
      <c r="AF281" s="149">
        <f t="shared" si="19"/>
        <v>1.1111111111111072E-2</v>
      </c>
      <c r="AG281" t="s">
        <v>3886</v>
      </c>
      <c r="AH281" s="96"/>
      <c r="AM281" s="96"/>
      <c r="AN281" s="96"/>
      <c r="AO281" s="96"/>
      <c r="AP281" s="96"/>
      <c r="AR281" s="96"/>
      <c r="AS281" s="96"/>
      <c r="AV281" s="96"/>
      <c r="AW281" s="96"/>
      <c r="AZ281" s="96"/>
      <c r="BA281" s="96"/>
      <c r="BB281" s="96"/>
      <c r="BC281" s="96"/>
      <c r="BD281" s="96"/>
      <c r="BE281" s="96"/>
      <c r="BF281" s="96"/>
      <c r="BH281" s="96"/>
      <c r="BI281" s="96"/>
      <c r="BJ281" s="96"/>
      <c r="BK281" s="96"/>
      <c r="BL281" s="96"/>
      <c r="BM281" s="96"/>
      <c r="BN281" s="96"/>
      <c r="BQ281" s="96"/>
      <c r="BR281" s="96"/>
      <c r="BS281" s="96"/>
      <c r="BU281" s="96"/>
      <c r="BW281" s="96"/>
      <c r="BX281" s="96"/>
      <c r="BY281" s="96"/>
      <c r="BZ281" s="96"/>
      <c r="CA281" s="96"/>
      <c r="CB281" s="96"/>
      <c r="CC281" s="96"/>
      <c r="CD281" s="96"/>
      <c r="CG281" s="96"/>
      <c r="CJ281" s="96"/>
      <c r="CL281" s="96"/>
      <c r="CM281" s="96"/>
      <c r="CN281" s="96"/>
      <c r="CY281" s="96"/>
      <c r="CZ281" s="96"/>
      <c r="DA281" s="96"/>
      <c r="DB281" s="96"/>
      <c r="DC281" s="96"/>
      <c r="DH281" s="96"/>
      <c r="DJ281" s="96"/>
      <c r="DK281" s="96"/>
      <c r="DL281" s="96"/>
      <c r="DM281" s="96"/>
      <c r="DP281" s="96"/>
      <c r="DQ281" s="96"/>
      <c r="DW281" s="96"/>
      <c r="EV281" s="96"/>
      <c r="EW281" s="96"/>
      <c r="FJ281" s="96"/>
      <c r="FK281" s="96"/>
      <c r="FL281" s="96"/>
      <c r="FT281" s="96"/>
      <c r="FU281" s="96"/>
      <c r="FV281" s="96"/>
      <c r="FW281" s="96"/>
      <c r="GE281" s="96"/>
      <c r="GF281" s="96"/>
      <c r="GG281" s="96"/>
      <c r="GH281" s="96"/>
    </row>
    <row r="282" spans="1:190" customFormat="1" ht="14.65" hidden="1" customHeight="1" x14ac:dyDescent="0.25">
      <c r="A282" s="151">
        <v>169061</v>
      </c>
      <c r="B282" s="152">
        <v>44573</v>
      </c>
      <c r="C282" s="150" t="s">
        <v>487</v>
      </c>
      <c r="D282" s="150" t="s">
        <v>1518</v>
      </c>
      <c r="E282" s="152">
        <v>44573</v>
      </c>
      <c r="F282" s="150" t="s">
        <v>590</v>
      </c>
      <c r="G282" s="150" t="s">
        <v>1519</v>
      </c>
      <c r="H282" s="150" t="s">
        <v>192</v>
      </c>
      <c r="I282" s="150" t="s">
        <v>3379</v>
      </c>
      <c r="J282" s="150" t="s">
        <v>3421</v>
      </c>
      <c r="K282" s="150" t="s">
        <v>192</v>
      </c>
      <c r="L282" s="150" t="s">
        <v>18</v>
      </c>
      <c r="M282" s="150" t="s">
        <v>18</v>
      </c>
      <c r="N282" s="150" t="s">
        <v>19</v>
      </c>
      <c r="O282" s="150" t="s">
        <v>161</v>
      </c>
      <c r="P282" s="150" t="s">
        <v>193</v>
      </c>
      <c r="Q282" s="150" t="s">
        <v>3377</v>
      </c>
      <c r="R282" s="150" t="s">
        <v>3377</v>
      </c>
      <c r="S282" s="151">
        <v>14540</v>
      </c>
      <c r="T282" s="151">
        <v>11500</v>
      </c>
      <c r="U282" s="151">
        <v>3040</v>
      </c>
      <c r="V282" s="150" t="s">
        <v>78</v>
      </c>
      <c r="W282" s="151">
        <v>2</v>
      </c>
      <c r="X282" s="150" t="s">
        <v>69</v>
      </c>
      <c r="Y282" s="150" t="s">
        <v>70</v>
      </c>
      <c r="Z282" s="150" t="s">
        <v>71</v>
      </c>
      <c r="AA282" s="150" t="s">
        <v>72</v>
      </c>
      <c r="AB282" s="151">
        <v>83219</v>
      </c>
      <c r="AC282" s="101">
        <f t="shared" si="16"/>
        <v>2</v>
      </c>
      <c r="AD282" s="101" t="str">
        <f t="shared" si="17"/>
        <v>janvier</v>
      </c>
      <c r="AE282" s="96">
        <f t="shared" si="18"/>
        <v>3.04</v>
      </c>
      <c r="AF282" s="149">
        <f t="shared" si="19"/>
        <v>5.5555555555555358E-3</v>
      </c>
      <c r="AG282" t="s">
        <v>3886</v>
      </c>
      <c r="AH282" s="96"/>
      <c r="AM282" s="96"/>
      <c r="AN282" s="96"/>
      <c r="AO282" s="96"/>
      <c r="AP282" s="96"/>
      <c r="AR282" s="96"/>
      <c r="AS282" s="96"/>
      <c r="AV282" s="96"/>
      <c r="AW282" s="96"/>
      <c r="AZ282" s="96"/>
      <c r="BA282" s="96"/>
      <c r="BB282" s="96"/>
      <c r="BC282" s="96"/>
      <c r="BD282" s="96"/>
      <c r="BE282" s="96"/>
      <c r="BF282" s="96"/>
      <c r="BH282" s="96"/>
      <c r="BI282" s="96"/>
      <c r="BJ282" s="96"/>
      <c r="BK282" s="96"/>
      <c r="BL282" s="96"/>
      <c r="BM282" s="96"/>
      <c r="BN282" s="96"/>
      <c r="BQ282" s="96"/>
      <c r="BR282" s="96"/>
      <c r="BS282" s="96"/>
      <c r="BU282" s="96"/>
      <c r="BW282" s="96"/>
      <c r="BX282" s="96"/>
      <c r="BY282" s="96"/>
      <c r="BZ282" s="96"/>
      <c r="CA282" s="96"/>
      <c r="CB282" s="96"/>
      <c r="CC282" s="96"/>
      <c r="CD282" s="96"/>
      <c r="CG282" s="96"/>
      <c r="CJ282" s="96"/>
      <c r="CL282" s="96"/>
      <c r="CM282" s="96"/>
      <c r="CN282" s="96"/>
      <c r="CY282" s="96"/>
      <c r="CZ282" s="96"/>
      <c r="DA282" s="96"/>
      <c r="DB282" s="96"/>
      <c r="DC282" s="96"/>
      <c r="DH282" s="96"/>
      <c r="DJ282" s="96"/>
      <c r="DK282" s="96"/>
      <c r="DL282" s="96"/>
      <c r="DM282" s="96"/>
      <c r="DP282" s="96"/>
      <c r="DQ282" s="96"/>
      <c r="DW282" s="96"/>
      <c r="EV282" s="96"/>
      <c r="EW282" s="96"/>
      <c r="FJ282" s="96"/>
      <c r="FK282" s="96"/>
      <c r="FL282" s="96"/>
      <c r="FT282" s="96"/>
      <c r="FU282" s="96"/>
      <c r="FV282" s="96"/>
      <c r="FW282" s="96"/>
      <c r="GE282" s="96"/>
      <c r="GF282" s="96"/>
      <c r="GG282" s="96"/>
      <c r="GH282" s="96"/>
    </row>
    <row r="283" spans="1:190" customFormat="1" ht="14.65" hidden="1" customHeight="1" x14ac:dyDescent="0.25">
      <c r="A283" s="151">
        <v>169068</v>
      </c>
      <c r="B283" s="152">
        <v>44573</v>
      </c>
      <c r="C283" s="150" t="s">
        <v>705</v>
      </c>
      <c r="D283" s="150" t="s">
        <v>1520</v>
      </c>
      <c r="E283" s="152">
        <v>44573</v>
      </c>
      <c r="F283" s="150" t="s">
        <v>555</v>
      </c>
      <c r="G283" s="150" t="s">
        <v>1521</v>
      </c>
      <c r="H283" s="150" t="s">
        <v>252</v>
      </c>
      <c r="I283" s="150" t="s">
        <v>3379</v>
      </c>
      <c r="J283" s="150" t="s">
        <v>3421</v>
      </c>
      <c r="K283" s="150" t="s">
        <v>252</v>
      </c>
      <c r="L283" s="150" t="s">
        <v>18</v>
      </c>
      <c r="M283" s="150" t="s">
        <v>18</v>
      </c>
      <c r="N283" s="150" t="s">
        <v>19</v>
      </c>
      <c r="O283" s="150" t="s">
        <v>161</v>
      </c>
      <c r="P283" s="150" t="s">
        <v>253</v>
      </c>
      <c r="Q283" s="150" t="s">
        <v>3377</v>
      </c>
      <c r="R283" s="150" t="s">
        <v>3377</v>
      </c>
      <c r="S283" s="151">
        <v>17200</v>
      </c>
      <c r="T283" s="151">
        <v>14580</v>
      </c>
      <c r="U283" s="151">
        <v>2620</v>
      </c>
      <c r="V283" s="150" t="s">
        <v>78</v>
      </c>
      <c r="W283" s="151">
        <v>2</v>
      </c>
      <c r="X283" s="150" t="s">
        <v>69</v>
      </c>
      <c r="Y283" s="150" t="s">
        <v>70</v>
      </c>
      <c r="Z283" s="150" t="s">
        <v>71</v>
      </c>
      <c r="AA283" s="150" t="s">
        <v>72</v>
      </c>
      <c r="AB283" s="151">
        <v>60054</v>
      </c>
      <c r="AC283" s="101">
        <f t="shared" si="16"/>
        <v>2</v>
      </c>
      <c r="AD283" s="101" t="str">
        <f t="shared" si="17"/>
        <v>janvier</v>
      </c>
      <c r="AE283" s="96">
        <f t="shared" si="18"/>
        <v>2.62</v>
      </c>
      <c r="AF283" s="149">
        <f t="shared" si="19"/>
        <v>6.2499999999999778E-3</v>
      </c>
      <c r="AG283" t="s">
        <v>3886</v>
      </c>
      <c r="AH283" s="96"/>
      <c r="AM283" s="96"/>
      <c r="AN283" s="96"/>
      <c r="AO283" s="96"/>
      <c r="AP283" s="96"/>
      <c r="AR283" s="96"/>
      <c r="AS283" s="96"/>
      <c r="AV283" s="96"/>
      <c r="AW283" s="96"/>
      <c r="AZ283" s="96"/>
      <c r="BA283" s="96"/>
      <c r="BB283" s="96"/>
      <c r="BC283" s="96"/>
      <c r="BD283" s="96"/>
      <c r="BE283" s="96"/>
      <c r="BF283" s="96"/>
      <c r="BH283" s="96"/>
      <c r="BI283" s="96"/>
      <c r="BJ283" s="96"/>
      <c r="BK283" s="96"/>
      <c r="BL283" s="96"/>
      <c r="BM283" s="96"/>
      <c r="BN283" s="96"/>
      <c r="BQ283" s="96"/>
      <c r="BR283" s="96"/>
      <c r="BS283" s="96"/>
      <c r="BU283" s="96"/>
      <c r="BW283" s="96"/>
      <c r="BX283" s="96"/>
      <c r="BY283" s="96"/>
      <c r="BZ283" s="96"/>
      <c r="CA283" s="96"/>
      <c r="CB283" s="96"/>
      <c r="CC283" s="96"/>
      <c r="CD283" s="96"/>
      <c r="CG283" s="96"/>
      <c r="CJ283" s="96"/>
      <c r="CL283" s="96"/>
      <c r="CM283" s="96"/>
      <c r="CN283" s="96"/>
      <c r="CY283" s="96"/>
      <c r="CZ283" s="96"/>
      <c r="DA283" s="96"/>
      <c r="DB283" s="96"/>
      <c r="DC283" s="96"/>
      <c r="DH283" s="96"/>
      <c r="DJ283" s="96"/>
      <c r="DK283" s="96"/>
      <c r="DL283" s="96"/>
      <c r="DM283" s="96"/>
      <c r="DP283" s="96"/>
      <c r="DQ283" s="96"/>
      <c r="DW283" s="96"/>
      <c r="EV283" s="96"/>
      <c r="EW283" s="96"/>
      <c r="FJ283" s="96"/>
      <c r="FK283" s="96"/>
      <c r="FL283" s="96"/>
      <c r="FT283" s="96"/>
      <c r="FU283" s="96"/>
      <c r="FV283" s="96"/>
      <c r="FW283" s="96"/>
      <c r="GE283" s="96"/>
      <c r="GF283" s="96"/>
      <c r="GG283" s="96"/>
      <c r="GH283" s="96"/>
    </row>
    <row r="284" spans="1:190" customFormat="1" ht="14.65" hidden="1" customHeight="1" x14ac:dyDescent="0.25">
      <c r="A284" s="151">
        <v>169070</v>
      </c>
      <c r="B284" s="152">
        <v>44573</v>
      </c>
      <c r="C284" s="150" t="s">
        <v>452</v>
      </c>
      <c r="D284" s="150" t="s">
        <v>1522</v>
      </c>
      <c r="E284" s="152">
        <v>44573</v>
      </c>
      <c r="F284" s="150" t="s">
        <v>731</v>
      </c>
      <c r="G284" s="150" t="s">
        <v>1523</v>
      </c>
      <c r="H284" s="150" t="s">
        <v>728</v>
      </c>
      <c r="I284" s="150" t="s">
        <v>3379</v>
      </c>
      <c r="J284" s="150" t="s">
        <v>3421</v>
      </c>
      <c r="K284" s="150" t="s">
        <v>728</v>
      </c>
      <c r="L284" s="150" t="s">
        <v>18</v>
      </c>
      <c r="M284" s="150" t="s">
        <v>18</v>
      </c>
      <c r="N284" s="150" t="s">
        <v>19</v>
      </c>
      <c r="O284" s="150" t="s">
        <v>161</v>
      </c>
      <c r="P284" s="150" t="s">
        <v>729</v>
      </c>
      <c r="Q284" s="150" t="s">
        <v>3377</v>
      </c>
      <c r="R284" s="150" t="s">
        <v>3377</v>
      </c>
      <c r="S284" s="151">
        <v>17140</v>
      </c>
      <c r="T284" s="151">
        <v>14580</v>
      </c>
      <c r="U284" s="151">
        <v>2560</v>
      </c>
      <c r="V284" s="150" t="s">
        <v>78</v>
      </c>
      <c r="W284" s="151">
        <v>2</v>
      </c>
      <c r="X284" s="150" t="s">
        <v>69</v>
      </c>
      <c r="Y284" s="150" t="s">
        <v>70</v>
      </c>
      <c r="Z284" s="150" t="s">
        <v>71</v>
      </c>
      <c r="AA284" s="150" t="s">
        <v>72</v>
      </c>
      <c r="AB284" s="151">
        <v>60053</v>
      </c>
      <c r="AC284" s="101">
        <f t="shared" si="16"/>
        <v>2</v>
      </c>
      <c r="AD284" s="101" t="str">
        <f t="shared" si="17"/>
        <v>janvier</v>
      </c>
      <c r="AE284" s="96">
        <f t="shared" si="18"/>
        <v>2.56</v>
      </c>
      <c r="AF284" s="149">
        <f t="shared" si="19"/>
        <v>1.041666666666663E-2</v>
      </c>
      <c r="AG284" t="s">
        <v>3886</v>
      </c>
      <c r="AH284" s="96"/>
      <c r="AM284" s="96"/>
      <c r="AN284" s="96"/>
      <c r="AO284" s="96"/>
      <c r="AP284" s="96"/>
      <c r="AR284" s="96"/>
      <c r="AS284" s="96"/>
      <c r="AV284" s="96"/>
      <c r="AW284" s="96"/>
      <c r="AZ284" s="96"/>
      <c r="BA284" s="96"/>
      <c r="BB284" s="96"/>
      <c r="BC284" s="96"/>
      <c r="BD284" s="96"/>
      <c r="BH284" s="96"/>
      <c r="BI284" s="96"/>
      <c r="BJ284" s="96"/>
      <c r="BK284" s="96"/>
      <c r="BL284" s="96"/>
      <c r="BM284" s="96"/>
      <c r="BN284" s="96"/>
      <c r="BQ284" s="96"/>
      <c r="BR284" s="96"/>
      <c r="BS284" s="96"/>
      <c r="BU284" s="96"/>
      <c r="BW284" s="96"/>
      <c r="BX284" s="96"/>
      <c r="BY284" s="96"/>
      <c r="BZ284" s="96"/>
      <c r="CA284" s="96"/>
      <c r="CB284" s="96"/>
      <c r="CC284" s="96"/>
      <c r="CD284" s="96"/>
      <c r="CE284" s="96"/>
      <c r="CG284" s="96"/>
      <c r="CJ284" s="96"/>
      <c r="CL284" s="96"/>
      <c r="CM284" s="96"/>
      <c r="CN284" s="96"/>
      <c r="CY284" s="96"/>
      <c r="CZ284" s="96"/>
      <c r="DA284" s="96"/>
      <c r="DB284" s="96"/>
      <c r="DC284" s="96"/>
      <c r="DH284" s="96"/>
      <c r="DJ284" s="96"/>
      <c r="DK284" s="96"/>
      <c r="DL284" s="96"/>
      <c r="DM284" s="96"/>
      <c r="DP284" s="96"/>
      <c r="DQ284" s="96"/>
      <c r="DW284" s="96"/>
      <c r="EK284" s="96"/>
      <c r="EL284" s="96"/>
      <c r="EV284" s="96"/>
      <c r="EW284" s="96"/>
      <c r="FJ284" s="96"/>
      <c r="FK284" s="96"/>
      <c r="FL284" s="96"/>
      <c r="FT284" s="96"/>
      <c r="FU284" s="96"/>
      <c r="FV284" s="96"/>
      <c r="FW284" s="96"/>
      <c r="GE284" s="96"/>
      <c r="GF284" s="96"/>
      <c r="GG284" s="96"/>
      <c r="GH284" s="96"/>
    </row>
    <row r="285" spans="1:190" customFormat="1" ht="14.65" hidden="1" customHeight="1" x14ac:dyDescent="0.25">
      <c r="A285" s="151">
        <v>169071</v>
      </c>
      <c r="B285" s="152">
        <v>44573</v>
      </c>
      <c r="C285" s="150" t="s">
        <v>1524</v>
      </c>
      <c r="D285" s="150" t="s">
        <v>1525</v>
      </c>
      <c r="E285" s="152">
        <v>44573</v>
      </c>
      <c r="F285" s="150" t="s">
        <v>452</v>
      </c>
      <c r="G285" s="150" t="s">
        <v>1526</v>
      </c>
      <c r="H285" s="150" t="s">
        <v>334</v>
      </c>
      <c r="I285" s="150" t="s">
        <v>3379</v>
      </c>
      <c r="J285" s="150" t="s">
        <v>3382</v>
      </c>
      <c r="K285" s="150" t="s">
        <v>531</v>
      </c>
      <c r="L285" s="150" t="s">
        <v>18</v>
      </c>
      <c r="M285" s="150" t="s">
        <v>18</v>
      </c>
      <c r="N285" s="150" t="s">
        <v>19</v>
      </c>
      <c r="O285" s="150" t="s">
        <v>335</v>
      </c>
      <c r="P285" s="150" t="s">
        <v>336</v>
      </c>
      <c r="Q285" s="150" t="s">
        <v>3377</v>
      </c>
      <c r="R285" s="150" t="s">
        <v>3377</v>
      </c>
      <c r="S285" s="151">
        <v>18380</v>
      </c>
      <c r="T285" s="151">
        <v>14900</v>
      </c>
      <c r="U285" s="151">
        <v>3480</v>
      </c>
      <c r="V285" s="150" t="s">
        <v>78</v>
      </c>
      <c r="W285" s="151">
        <v>2</v>
      </c>
      <c r="X285" s="150" t="s">
        <v>69</v>
      </c>
      <c r="Y285" s="150" t="s">
        <v>70</v>
      </c>
      <c r="Z285" s="150" t="s">
        <v>71</v>
      </c>
      <c r="AA285" s="150" t="s">
        <v>72</v>
      </c>
      <c r="AB285" s="151">
        <v>83625</v>
      </c>
      <c r="AC285" s="101">
        <f t="shared" si="16"/>
        <v>2</v>
      </c>
      <c r="AD285" s="101" t="str">
        <f t="shared" si="17"/>
        <v>janvier</v>
      </c>
      <c r="AE285" s="96">
        <f t="shared" si="18"/>
        <v>3.48</v>
      </c>
      <c r="AF285" s="149">
        <f t="shared" si="19"/>
        <v>9.7222222222221877E-3</v>
      </c>
      <c r="AG285" t="s">
        <v>3886</v>
      </c>
      <c r="AH285" s="96"/>
      <c r="AM285" s="96"/>
      <c r="AN285" s="96"/>
      <c r="AO285" s="96"/>
      <c r="AP285" s="96"/>
      <c r="AR285" s="96"/>
      <c r="AS285" s="96"/>
      <c r="AV285" s="96"/>
      <c r="AW285" s="96"/>
      <c r="AZ285" s="96"/>
      <c r="BA285" s="96"/>
      <c r="BB285" s="96"/>
      <c r="BC285" s="96"/>
      <c r="BD285" s="96"/>
      <c r="BE285" s="96"/>
      <c r="BH285" s="96"/>
      <c r="BI285" s="96"/>
      <c r="BJ285" s="96"/>
      <c r="BK285" s="96"/>
      <c r="BL285" s="96"/>
      <c r="BM285" s="96"/>
      <c r="BN285" s="96"/>
      <c r="BQ285" s="96"/>
      <c r="BR285" s="96"/>
      <c r="BS285" s="96"/>
      <c r="BU285" s="96"/>
      <c r="BW285" s="96"/>
      <c r="BX285" s="96"/>
      <c r="BY285" s="96"/>
      <c r="BZ285" s="96"/>
      <c r="CA285" s="96"/>
      <c r="CB285" s="96"/>
      <c r="CC285" s="96"/>
      <c r="CD285" s="96"/>
      <c r="CG285" s="96"/>
      <c r="CJ285" s="96"/>
      <c r="CL285" s="96"/>
      <c r="CM285" s="96"/>
      <c r="CN285" s="96"/>
      <c r="CY285" s="96"/>
      <c r="DB285" s="96"/>
      <c r="DC285" s="96"/>
      <c r="DH285" s="96"/>
      <c r="DJ285" s="96"/>
      <c r="DK285" s="96"/>
      <c r="DM285" s="96"/>
      <c r="DP285" s="96"/>
      <c r="DQ285" s="96"/>
      <c r="DW285" s="96"/>
      <c r="EV285" s="96"/>
      <c r="EW285" s="96"/>
      <c r="FJ285" s="96"/>
      <c r="FK285" s="96"/>
      <c r="FL285" s="96"/>
      <c r="FT285" s="96"/>
      <c r="FU285" s="96"/>
      <c r="FV285" s="96"/>
      <c r="FW285" s="96"/>
      <c r="GE285" s="96"/>
      <c r="GF285" s="96"/>
      <c r="GG285" s="96"/>
      <c r="GH285" s="96"/>
    </row>
    <row r="286" spans="1:190" customFormat="1" ht="14.65" hidden="1" customHeight="1" x14ac:dyDescent="0.25">
      <c r="A286" s="151">
        <v>169073</v>
      </c>
      <c r="B286" s="152">
        <v>44573</v>
      </c>
      <c r="C286" s="150" t="s">
        <v>337</v>
      </c>
      <c r="D286" s="150" t="s">
        <v>1527</v>
      </c>
      <c r="E286" s="152">
        <v>44573</v>
      </c>
      <c r="F286" s="150" t="s">
        <v>302</v>
      </c>
      <c r="G286" s="150" t="s">
        <v>1528</v>
      </c>
      <c r="H286" s="150" t="s">
        <v>405</v>
      </c>
      <c r="I286" s="150" t="s">
        <v>3379</v>
      </c>
      <c r="J286" s="150" t="s">
        <v>3421</v>
      </c>
      <c r="K286" s="150" t="s">
        <v>405</v>
      </c>
      <c r="L286" s="150" t="s">
        <v>18</v>
      </c>
      <c r="M286" s="150" t="s">
        <v>18</v>
      </c>
      <c r="N286" s="150" t="s">
        <v>19</v>
      </c>
      <c r="O286" s="150" t="s">
        <v>161</v>
      </c>
      <c r="P286" s="150" t="s">
        <v>406</v>
      </c>
      <c r="Q286" s="150" t="s">
        <v>3377</v>
      </c>
      <c r="R286" s="150" t="s">
        <v>3377</v>
      </c>
      <c r="S286" s="151">
        <v>17460</v>
      </c>
      <c r="T286" s="151">
        <v>14520</v>
      </c>
      <c r="U286" s="151">
        <v>2940</v>
      </c>
      <c r="V286" s="150" t="s">
        <v>78</v>
      </c>
      <c r="W286" s="151">
        <v>2</v>
      </c>
      <c r="X286" s="150" t="s">
        <v>69</v>
      </c>
      <c r="Y286" s="150" t="s">
        <v>70</v>
      </c>
      <c r="Z286" s="150" t="s">
        <v>71</v>
      </c>
      <c r="AA286" s="150" t="s">
        <v>72</v>
      </c>
      <c r="AB286" s="151">
        <v>60056</v>
      </c>
      <c r="AC286" s="101">
        <f t="shared" si="16"/>
        <v>2</v>
      </c>
      <c r="AD286" s="101" t="str">
        <f t="shared" si="17"/>
        <v>janvier</v>
      </c>
      <c r="AE286" s="96">
        <f t="shared" si="18"/>
        <v>2.94</v>
      </c>
      <c r="AF286" s="149">
        <f t="shared" si="19"/>
        <v>4.1666666666666519E-3</v>
      </c>
      <c r="AG286" t="s">
        <v>3886</v>
      </c>
      <c r="AH286" s="96"/>
      <c r="AM286" s="96"/>
      <c r="AN286" s="96"/>
      <c r="AO286" s="96"/>
      <c r="AP286" s="96"/>
      <c r="AR286" s="96"/>
      <c r="AS286" s="96"/>
      <c r="AV286" s="96"/>
      <c r="AW286" s="96"/>
      <c r="AZ286" s="96"/>
      <c r="BA286" s="96"/>
      <c r="BB286" s="96"/>
      <c r="BC286" s="96"/>
      <c r="BD286" s="96"/>
      <c r="BH286" s="96"/>
      <c r="BI286" s="96"/>
      <c r="BJ286" s="96"/>
      <c r="BK286" s="96"/>
      <c r="BL286" s="96"/>
      <c r="BM286" s="96"/>
      <c r="BN286" s="96"/>
      <c r="BQ286" s="96"/>
      <c r="BR286" s="96"/>
      <c r="BS286" s="96"/>
      <c r="BU286" s="96"/>
      <c r="BW286" s="96"/>
      <c r="BX286" s="96"/>
      <c r="BY286" s="96"/>
      <c r="BZ286" s="96"/>
      <c r="CA286" s="96"/>
      <c r="CB286" s="96"/>
      <c r="CC286" s="96"/>
      <c r="CD286" s="96"/>
      <c r="CE286" s="96"/>
      <c r="CG286" s="96"/>
      <c r="CJ286" s="96"/>
      <c r="CL286" s="96"/>
      <c r="CM286" s="96"/>
      <c r="CN286" s="96"/>
      <c r="DH286" s="96"/>
      <c r="DJ286" s="96"/>
      <c r="DK286" s="96"/>
      <c r="DM286" s="96"/>
      <c r="DP286" s="96"/>
      <c r="DQ286" s="96"/>
      <c r="DW286" s="96"/>
      <c r="EV286" s="96"/>
      <c r="EW286" s="96"/>
      <c r="FJ286" s="96"/>
      <c r="FK286" s="96"/>
      <c r="FL286" s="96"/>
      <c r="FT286" s="96"/>
      <c r="FU286" s="96"/>
      <c r="FV286" s="96"/>
      <c r="FW286" s="96"/>
      <c r="GE286" s="96"/>
      <c r="GF286" s="96"/>
      <c r="GG286" s="96"/>
      <c r="GH286" s="96"/>
    </row>
    <row r="287" spans="1:190" customFormat="1" ht="14.65" hidden="1" customHeight="1" x14ac:dyDescent="0.25">
      <c r="A287" s="151">
        <v>169074</v>
      </c>
      <c r="B287" s="152">
        <v>44573</v>
      </c>
      <c r="C287" s="150" t="s">
        <v>559</v>
      </c>
      <c r="D287" s="150" t="s">
        <v>1529</v>
      </c>
      <c r="E287" s="152">
        <v>44573</v>
      </c>
      <c r="F287" s="150" t="s">
        <v>592</v>
      </c>
      <c r="G287" s="150" t="s">
        <v>1530</v>
      </c>
      <c r="H287" s="150" t="s">
        <v>267</v>
      </c>
      <c r="I287" s="150" t="s">
        <v>3379</v>
      </c>
      <c r="J287" s="150" t="s">
        <v>3421</v>
      </c>
      <c r="K287" s="150" t="s">
        <v>267</v>
      </c>
      <c r="L287" s="150" t="s">
        <v>18</v>
      </c>
      <c r="M287" s="150" t="s">
        <v>18</v>
      </c>
      <c r="N287" s="150" t="s">
        <v>19</v>
      </c>
      <c r="O287" s="150" t="s">
        <v>161</v>
      </c>
      <c r="P287" s="150" t="s">
        <v>268</v>
      </c>
      <c r="Q287" s="150" t="s">
        <v>3377</v>
      </c>
      <c r="R287" s="150" t="s">
        <v>3377</v>
      </c>
      <c r="S287" s="151">
        <v>20120</v>
      </c>
      <c r="T287" s="151">
        <v>15020</v>
      </c>
      <c r="U287" s="151">
        <v>5100</v>
      </c>
      <c r="V287" s="150" t="s">
        <v>78</v>
      </c>
      <c r="W287" s="151">
        <v>2</v>
      </c>
      <c r="X287" s="150" t="s">
        <v>69</v>
      </c>
      <c r="Y287" s="150" t="s">
        <v>70</v>
      </c>
      <c r="Z287" s="150" t="s">
        <v>71</v>
      </c>
      <c r="AA287" s="150" t="s">
        <v>72</v>
      </c>
      <c r="AB287" s="151">
        <v>60058</v>
      </c>
      <c r="AC287" s="101">
        <f t="shared" si="16"/>
        <v>2</v>
      </c>
      <c r="AD287" s="101" t="str">
        <f t="shared" si="17"/>
        <v>janvier</v>
      </c>
      <c r="AE287" s="96">
        <f t="shared" si="18"/>
        <v>5.0999999999999996</v>
      </c>
      <c r="AF287" s="149">
        <f t="shared" si="19"/>
        <v>9.7222222222222987E-3</v>
      </c>
      <c r="AG287" t="s">
        <v>3886</v>
      </c>
      <c r="AH287" s="96"/>
      <c r="AM287" s="96"/>
      <c r="AN287" s="96"/>
      <c r="AO287" s="96"/>
      <c r="AP287" s="96"/>
      <c r="AR287" s="96"/>
      <c r="AS287" s="96"/>
      <c r="AV287" s="96"/>
      <c r="AW287" s="96"/>
      <c r="AZ287" s="96"/>
      <c r="BA287" s="96"/>
      <c r="BB287" s="96"/>
      <c r="BC287" s="96"/>
      <c r="BD287" s="96"/>
      <c r="BH287" s="96"/>
      <c r="BI287" s="96"/>
      <c r="BJ287" s="96"/>
      <c r="BK287" s="96"/>
      <c r="BL287" s="96"/>
      <c r="BM287" s="96"/>
      <c r="BN287" s="96"/>
      <c r="BQ287" s="96"/>
      <c r="BR287" s="96"/>
      <c r="BS287" s="96"/>
      <c r="BU287" s="96"/>
      <c r="BW287" s="96"/>
      <c r="BX287" s="96"/>
      <c r="BY287" s="96"/>
      <c r="BZ287" s="96"/>
      <c r="CA287" s="96"/>
      <c r="CB287" s="96"/>
      <c r="CC287" s="96"/>
      <c r="CG287" s="96"/>
      <c r="CJ287" s="96"/>
      <c r="CL287" s="96"/>
      <c r="CM287" s="96"/>
      <c r="CN287" s="96"/>
      <c r="CY287" s="96"/>
      <c r="CZ287" s="96"/>
      <c r="DB287" s="96"/>
      <c r="DC287" s="96"/>
      <c r="DH287" s="96"/>
      <c r="DJ287" s="96"/>
      <c r="DK287" s="96"/>
      <c r="DL287" s="96"/>
      <c r="DP287" s="96"/>
      <c r="DQ287" s="96"/>
      <c r="DW287" s="96"/>
      <c r="EV287" s="96"/>
      <c r="EW287" s="96"/>
      <c r="FJ287" s="96"/>
      <c r="FK287" s="96"/>
      <c r="FL287" s="96"/>
      <c r="FT287" s="96"/>
      <c r="FU287" s="96"/>
      <c r="FV287" s="96"/>
      <c r="FW287" s="96"/>
      <c r="GE287" s="96"/>
      <c r="GF287" s="96"/>
      <c r="GG287" s="96"/>
      <c r="GH287" s="96"/>
    </row>
    <row r="288" spans="1:190" customFormat="1" ht="14.65" hidden="1" customHeight="1" x14ac:dyDescent="0.25">
      <c r="A288" s="151">
        <v>169075</v>
      </c>
      <c r="B288" s="152">
        <v>44573</v>
      </c>
      <c r="C288" s="150" t="s">
        <v>413</v>
      </c>
      <c r="D288" s="150" t="s">
        <v>1531</v>
      </c>
      <c r="E288" s="152">
        <v>44573</v>
      </c>
      <c r="F288" s="150" t="s">
        <v>409</v>
      </c>
      <c r="G288" s="150" t="s">
        <v>1532</v>
      </c>
      <c r="H288" s="150" t="s">
        <v>209</v>
      </c>
      <c r="I288" s="150" t="s">
        <v>3379</v>
      </c>
      <c r="J288" s="150" t="s">
        <v>3421</v>
      </c>
      <c r="K288" s="150" t="s">
        <v>209</v>
      </c>
      <c r="L288" s="150" t="s">
        <v>18</v>
      </c>
      <c r="M288" s="150" t="s">
        <v>18</v>
      </c>
      <c r="N288" s="150" t="s">
        <v>19</v>
      </c>
      <c r="O288" s="150" t="s">
        <v>161</v>
      </c>
      <c r="P288" s="150" t="s">
        <v>210</v>
      </c>
      <c r="Q288" s="150" t="s">
        <v>3377</v>
      </c>
      <c r="R288" s="150" t="s">
        <v>3377</v>
      </c>
      <c r="S288" s="151">
        <v>20020</v>
      </c>
      <c r="T288" s="151">
        <v>14720</v>
      </c>
      <c r="U288" s="151">
        <v>5300</v>
      </c>
      <c r="V288" s="150" t="s">
        <v>78</v>
      </c>
      <c r="W288" s="151">
        <v>2</v>
      </c>
      <c r="X288" s="150" t="s">
        <v>69</v>
      </c>
      <c r="Y288" s="150" t="s">
        <v>70</v>
      </c>
      <c r="Z288" s="150" t="s">
        <v>71</v>
      </c>
      <c r="AA288" s="150" t="s">
        <v>72</v>
      </c>
      <c r="AB288" s="151">
        <v>83217</v>
      </c>
      <c r="AC288" s="101">
        <f t="shared" si="16"/>
        <v>2</v>
      </c>
      <c r="AD288" s="101" t="str">
        <f t="shared" si="17"/>
        <v>janvier</v>
      </c>
      <c r="AE288" s="96">
        <f t="shared" si="18"/>
        <v>5.3</v>
      </c>
      <c r="AF288" s="149">
        <f t="shared" si="19"/>
        <v>8.3333333333333037E-3</v>
      </c>
      <c r="AG288" t="s">
        <v>3886</v>
      </c>
      <c r="AH288" s="96"/>
      <c r="AM288" s="96"/>
      <c r="AN288" s="96"/>
      <c r="AO288" s="96"/>
      <c r="AP288" s="96"/>
      <c r="AR288" s="96"/>
      <c r="AS288" s="96"/>
      <c r="AV288" s="96"/>
      <c r="AW288" s="96"/>
      <c r="AZ288" s="96"/>
      <c r="BA288" s="96"/>
      <c r="BB288" s="96"/>
      <c r="BC288" s="96"/>
      <c r="BD288" s="96"/>
      <c r="BH288" s="96"/>
      <c r="BI288" s="96"/>
      <c r="BJ288" s="96"/>
      <c r="BK288" s="96"/>
      <c r="BL288" s="96"/>
      <c r="BM288" s="96"/>
      <c r="BN288" s="96"/>
      <c r="BQ288" s="96"/>
      <c r="BR288" s="96"/>
      <c r="BS288" s="96"/>
      <c r="BU288" s="96"/>
      <c r="BW288" s="96"/>
      <c r="BX288" s="96"/>
      <c r="BY288" s="96"/>
      <c r="BZ288" s="96"/>
      <c r="CA288" s="96"/>
      <c r="CB288" s="96"/>
      <c r="CC288" s="96"/>
      <c r="CD288" s="96"/>
      <c r="CE288" s="96"/>
      <c r="CG288" s="96"/>
      <c r="CJ288" s="96"/>
      <c r="CL288" s="96"/>
      <c r="CM288" s="96"/>
      <c r="CN288" s="96"/>
      <c r="CY288" s="96"/>
      <c r="CZ288" s="96"/>
      <c r="DA288" s="96"/>
      <c r="DB288" s="96"/>
      <c r="DC288" s="96"/>
      <c r="DH288" s="96"/>
      <c r="DJ288" s="96"/>
      <c r="DK288" s="96"/>
      <c r="DL288" s="96"/>
      <c r="DM288" s="96"/>
      <c r="DP288" s="96"/>
      <c r="DQ288" s="96"/>
      <c r="DW288" s="96"/>
      <c r="EV288" s="96"/>
      <c r="EW288" s="96"/>
      <c r="FJ288" s="96"/>
      <c r="FK288" s="96"/>
      <c r="FL288" s="96"/>
      <c r="FT288" s="96"/>
      <c r="FU288" s="96"/>
      <c r="FV288" s="96"/>
      <c r="FW288" s="96"/>
      <c r="GE288" s="96"/>
      <c r="GF288" s="96"/>
      <c r="GG288" s="96"/>
      <c r="GH288" s="96"/>
    </row>
    <row r="289" spans="1:190" customFormat="1" ht="14.65" hidden="1" customHeight="1" x14ac:dyDescent="0.25">
      <c r="A289" s="151">
        <v>169076</v>
      </c>
      <c r="B289" s="152">
        <v>44573</v>
      </c>
      <c r="C289" s="150" t="s">
        <v>415</v>
      </c>
      <c r="D289" s="150" t="s">
        <v>1533</v>
      </c>
      <c r="E289" s="152">
        <v>44573</v>
      </c>
      <c r="F289" s="150" t="s">
        <v>302</v>
      </c>
      <c r="G289" s="150" t="s">
        <v>1534</v>
      </c>
      <c r="H289" s="150" t="s">
        <v>177</v>
      </c>
      <c r="I289" s="150" t="s">
        <v>3379</v>
      </c>
      <c r="J289" s="150" t="s">
        <v>3421</v>
      </c>
      <c r="K289" s="150" t="s">
        <v>177</v>
      </c>
      <c r="L289" s="150" t="s">
        <v>18</v>
      </c>
      <c r="M289" s="150" t="s">
        <v>18</v>
      </c>
      <c r="N289" s="150" t="s">
        <v>19</v>
      </c>
      <c r="O289" s="150" t="s">
        <v>161</v>
      </c>
      <c r="P289" s="150" t="s">
        <v>178</v>
      </c>
      <c r="Q289" s="150" t="s">
        <v>3377</v>
      </c>
      <c r="R289" s="150" t="s">
        <v>3377</v>
      </c>
      <c r="S289" s="151">
        <v>15440</v>
      </c>
      <c r="T289" s="151">
        <v>11460</v>
      </c>
      <c r="U289" s="151">
        <v>3980</v>
      </c>
      <c r="V289" s="150" t="s">
        <v>78</v>
      </c>
      <c r="W289" s="151">
        <v>2</v>
      </c>
      <c r="X289" s="150" t="s">
        <v>69</v>
      </c>
      <c r="Y289" s="150" t="s">
        <v>70</v>
      </c>
      <c r="Z289" s="150" t="s">
        <v>71</v>
      </c>
      <c r="AA289" s="150" t="s">
        <v>72</v>
      </c>
      <c r="AB289" s="151">
        <v>60052</v>
      </c>
      <c r="AC289" s="101">
        <f t="shared" si="16"/>
        <v>2</v>
      </c>
      <c r="AD289" s="101" t="str">
        <f t="shared" si="17"/>
        <v>janvier</v>
      </c>
      <c r="AE289" s="96">
        <f t="shared" si="18"/>
        <v>3.98</v>
      </c>
      <c r="AF289" s="149">
        <f t="shared" si="19"/>
        <v>1.1805555555555514E-2</v>
      </c>
      <c r="AG289" t="s">
        <v>3886</v>
      </c>
      <c r="AH289" s="96"/>
      <c r="AM289" s="96"/>
      <c r="AN289" s="96"/>
      <c r="AO289" s="96"/>
      <c r="AP289" s="96"/>
      <c r="AR289" s="96"/>
      <c r="AS289" s="96"/>
      <c r="AV289" s="96"/>
      <c r="AW289" s="96"/>
      <c r="AZ289" s="96"/>
      <c r="BA289" s="96"/>
      <c r="BB289" s="96"/>
      <c r="BC289" s="96"/>
      <c r="BD289" s="96"/>
      <c r="BH289" s="96"/>
      <c r="BI289" s="96"/>
      <c r="BJ289" s="96"/>
      <c r="BK289" s="96"/>
      <c r="BL289" s="96"/>
      <c r="BM289" s="96"/>
      <c r="BN289" s="96"/>
      <c r="BQ289" s="96"/>
      <c r="BR289" s="96"/>
      <c r="BS289" s="96"/>
      <c r="BU289" s="96"/>
      <c r="BW289" s="96"/>
      <c r="BX289" s="96"/>
      <c r="BY289" s="96"/>
      <c r="BZ289" s="96"/>
      <c r="CA289" s="96"/>
      <c r="CB289" s="96"/>
      <c r="CC289" s="96"/>
      <c r="CD289" s="96"/>
      <c r="CE289" s="96"/>
      <c r="CG289" s="96"/>
      <c r="CJ289" s="96"/>
      <c r="CL289" s="96"/>
      <c r="CM289" s="96"/>
      <c r="CN289" s="96"/>
      <c r="CY289" s="96"/>
      <c r="CZ289" s="96"/>
      <c r="DA289" s="96"/>
      <c r="DB289" s="96"/>
      <c r="DC289" s="96"/>
      <c r="DH289" s="96"/>
      <c r="DJ289" s="96"/>
      <c r="DK289" s="96"/>
      <c r="DL289" s="96"/>
      <c r="DM289" s="96"/>
      <c r="DP289" s="96"/>
      <c r="DQ289" s="96"/>
      <c r="DW289" s="96"/>
      <c r="EV289" s="96"/>
      <c r="EW289" s="96"/>
      <c r="FJ289" s="96"/>
      <c r="FK289" s="96"/>
      <c r="FL289" s="96"/>
      <c r="FT289" s="96"/>
      <c r="FU289" s="96"/>
      <c r="FV289" s="96"/>
      <c r="FW289" s="96"/>
      <c r="GE289" s="96"/>
      <c r="GF289" s="96"/>
      <c r="GG289" s="96"/>
      <c r="GH289" s="96"/>
    </row>
    <row r="290" spans="1:190" customFormat="1" ht="14.65" hidden="1" customHeight="1" x14ac:dyDescent="0.25">
      <c r="A290" s="151">
        <v>169077</v>
      </c>
      <c r="B290" s="152">
        <v>44573</v>
      </c>
      <c r="C290" s="150" t="s">
        <v>1142</v>
      </c>
      <c r="D290" s="150" t="s">
        <v>1535</v>
      </c>
      <c r="E290" s="152">
        <v>44573</v>
      </c>
      <c r="F290" s="150" t="s">
        <v>591</v>
      </c>
      <c r="G290" s="150" t="s">
        <v>1536</v>
      </c>
      <c r="H290" s="150" t="s">
        <v>345</v>
      </c>
      <c r="I290" s="150" t="s">
        <v>3379</v>
      </c>
      <c r="J290" s="150" t="s">
        <v>3382</v>
      </c>
      <c r="K290" s="150" t="s">
        <v>1979</v>
      </c>
      <c r="L290" s="150" t="s">
        <v>18</v>
      </c>
      <c r="M290" s="150" t="s">
        <v>18</v>
      </c>
      <c r="N290" s="150" t="s">
        <v>19</v>
      </c>
      <c r="O290" s="150" t="s">
        <v>335</v>
      </c>
      <c r="P290" s="150" t="s">
        <v>346</v>
      </c>
      <c r="Q290" s="150" t="s">
        <v>3377</v>
      </c>
      <c r="R290" s="150" t="s">
        <v>3377</v>
      </c>
      <c r="S290" s="151">
        <v>18500</v>
      </c>
      <c r="T290" s="151">
        <v>14980</v>
      </c>
      <c r="U290" s="151">
        <v>3520</v>
      </c>
      <c r="V290" s="150" t="s">
        <v>78</v>
      </c>
      <c r="W290" s="151">
        <v>2</v>
      </c>
      <c r="X290" s="150" t="s">
        <v>69</v>
      </c>
      <c r="Y290" s="150" t="s">
        <v>70</v>
      </c>
      <c r="Z290" s="150" t="s">
        <v>71</v>
      </c>
      <c r="AA290" s="150" t="s">
        <v>72</v>
      </c>
      <c r="AB290" s="151">
        <v>83627</v>
      </c>
      <c r="AC290" s="101">
        <f t="shared" si="16"/>
        <v>2</v>
      </c>
      <c r="AD290" s="101" t="str">
        <f t="shared" si="17"/>
        <v>janvier</v>
      </c>
      <c r="AE290" s="96">
        <f t="shared" si="18"/>
        <v>3.52</v>
      </c>
      <c r="AF290" s="149">
        <f t="shared" si="19"/>
        <v>1.388888888888884E-2</v>
      </c>
      <c r="AG290" t="s">
        <v>3886</v>
      </c>
      <c r="AH290" s="96"/>
      <c r="AM290" s="96"/>
      <c r="AN290" s="96"/>
      <c r="AO290" s="96"/>
      <c r="AP290" s="96"/>
      <c r="AR290" s="96"/>
      <c r="AS290" s="96"/>
      <c r="AV290" s="96"/>
      <c r="AW290" s="96"/>
      <c r="AZ290" s="96"/>
      <c r="BA290" s="96"/>
      <c r="BB290" s="96"/>
      <c r="BC290" s="96"/>
      <c r="BD290" s="96"/>
      <c r="BE290" s="96"/>
      <c r="BF290" s="96"/>
      <c r="BH290" s="96"/>
      <c r="BI290" s="96"/>
      <c r="BJ290" s="96"/>
      <c r="BK290" s="96"/>
      <c r="BL290" s="96"/>
      <c r="BM290" s="96"/>
      <c r="BN290" s="96"/>
      <c r="BQ290" s="96"/>
      <c r="BR290" s="96"/>
      <c r="BS290" s="96"/>
      <c r="BU290" s="96"/>
      <c r="BW290" s="96"/>
      <c r="BX290" s="96"/>
      <c r="BY290" s="96"/>
      <c r="BZ290" s="96"/>
      <c r="CA290" s="96"/>
      <c r="CB290" s="96"/>
      <c r="CC290" s="96"/>
      <c r="CD290" s="96"/>
      <c r="CG290" s="96"/>
      <c r="CJ290" s="96"/>
      <c r="CL290" s="96"/>
      <c r="CM290" s="96"/>
      <c r="CN290" s="96"/>
      <c r="CY290" s="96"/>
      <c r="CZ290" s="96"/>
      <c r="DA290" s="96"/>
      <c r="DB290" s="96"/>
      <c r="DC290" s="96"/>
      <c r="DH290" s="96"/>
      <c r="DJ290" s="96"/>
      <c r="DK290" s="96"/>
      <c r="DL290" s="96"/>
      <c r="DM290" s="96"/>
      <c r="DP290" s="96"/>
      <c r="DQ290" s="96"/>
      <c r="DW290" s="96"/>
      <c r="EV290" s="96"/>
      <c r="EW290" s="96"/>
      <c r="FJ290" s="96"/>
      <c r="FK290" s="96"/>
      <c r="FL290" s="96"/>
      <c r="FT290" s="96"/>
      <c r="FU290" s="96"/>
      <c r="FV290" s="96"/>
      <c r="FW290" s="96"/>
      <c r="GE290" s="96"/>
      <c r="GF290" s="96"/>
      <c r="GG290" s="96"/>
      <c r="GH290" s="96"/>
    </row>
    <row r="291" spans="1:190" customFormat="1" ht="14.65" hidden="1" customHeight="1" x14ac:dyDescent="0.25">
      <c r="A291" s="151">
        <v>169078</v>
      </c>
      <c r="B291" s="152">
        <v>44573</v>
      </c>
      <c r="C291" s="150" t="s">
        <v>851</v>
      </c>
      <c r="D291" s="150" t="s">
        <v>1537</v>
      </c>
      <c r="E291" s="152">
        <v>44573</v>
      </c>
      <c r="F291" s="150" t="s">
        <v>306</v>
      </c>
      <c r="G291" s="150" t="s">
        <v>1538</v>
      </c>
      <c r="H291" s="150" t="s">
        <v>169</v>
      </c>
      <c r="I291" s="150" t="s">
        <v>3379</v>
      </c>
      <c r="J291" s="150" t="s">
        <v>3421</v>
      </c>
      <c r="K291" s="150" t="s">
        <v>169</v>
      </c>
      <c r="L291" s="150" t="s">
        <v>18</v>
      </c>
      <c r="M291" s="150" t="s">
        <v>18</v>
      </c>
      <c r="N291" s="150" t="s">
        <v>19</v>
      </c>
      <c r="O291" s="150" t="s">
        <v>161</v>
      </c>
      <c r="P291" s="150" t="s">
        <v>170</v>
      </c>
      <c r="Q291" s="150" t="s">
        <v>3377</v>
      </c>
      <c r="R291" s="150" t="s">
        <v>3377</v>
      </c>
      <c r="S291" s="151">
        <v>14060</v>
      </c>
      <c r="T291" s="151">
        <v>11580</v>
      </c>
      <c r="U291" s="151">
        <v>2480</v>
      </c>
      <c r="V291" s="150" t="s">
        <v>78</v>
      </c>
      <c r="W291" s="151">
        <v>2</v>
      </c>
      <c r="X291" s="150" t="s">
        <v>69</v>
      </c>
      <c r="Y291" s="150" t="s">
        <v>70</v>
      </c>
      <c r="Z291" s="150" t="s">
        <v>71</v>
      </c>
      <c r="AA291" s="150" t="s">
        <v>72</v>
      </c>
      <c r="AB291" s="151">
        <v>89410</v>
      </c>
      <c r="AC291" s="101">
        <f t="shared" si="16"/>
        <v>2</v>
      </c>
      <c r="AD291" s="101" t="str">
        <f t="shared" si="17"/>
        <v>janvier</v>
      </c>
      <c r="AE291" s="96">
        <f t="shared" si="18"/>
        <v>2.48</v>
      </c>
      <c r="AF291" s="149">
        <f t="shared" si="19"/>
        <v>4.8611111111110938E-3</v>
      </c>
      <c r="AG291" t="s">
        <v>3886</v>
      </c>
      <c r="AH291" s="96"/>
      <c r="AM291" s="96"/>
      <c r="AN291" s="96"/>
      <c r="AO291" s="96"/>
      <c r="AP291" s="96"/>
      <c r="AR291" s="96"/>
      <c r="AS291" s="96"/>
      <c r="AV291" s="96"/>
      <c r="AW291" s="96"/>
      <c r="AZ291" s="96"/>
      <c r="BA291" s="96"/>
      <c r="BB291" s="96"/>
      <c r="BC291" s="96"/>
      <c r="BD291" s="96"/>
      <c r="BE291" s="96"/>
      <c r="BF291" s="96"/>
      <c r="BH291" s="96"/>
      <c r="BI291" s="96"/>
      <c r="BJ291" s="96"/>
      <c r="BK291" s="96"/>
      <c r="BL291" s="96"/>
      <c r="BM291" s="96"/>
      <c r="BN291" s="96"/>
      <c r="BQ291" s="96"/>
      <c r="BR291" s="96"/>
      <c r="BS291" s="96"/>
      <c r="BU291" s="96"/>
      <c r="BW291" s="96"/>
      <c r="BX291" s="96"/>
      <c r="BY291" s="96"/>
      <c r="BZ291" s="96"/>
      <c r="CA291" s="96"/>
      <c r="CB291" s="96"/>
      <c r="CC291" s="96"/>
      <c r="CD291" s="96"/>
      <c r="CG291" s="96"/>
      <c r="CJ291" s="96"/>
      <c r="CL291" s="96"/>
      <c r="CM291" s="96"/>
      <c r="CN291" s="96"/>
      <c r="CY291" s="96"/>
      <c r="CZ291" s="96"/>
      <c r="DA291" s="96"/>
      <c r="DB291" s="96"/>
      <c r="DC291" s="96"/>
      <c r="DH291" s="96"/>
      <c r="DJ291" s="96"/>
      <c r="DK291" s="96"/>
      <c r="DL291" s="96"/>
      <c r="DM291" s="96"/>
      <c r="DP291" s="96"/>
      <c r="DQ291" s="96"/>
      <c r="DW291" s="96"/>
      <c r="EV291" s="96"/>
      <c r="EW291" s="96"/>
      <c r="FJ291" s="96"/>
      <c r="FK291" s="96"/>
      <c r="FL291" s="96"/>
      <c r="FT291" s="96"/>
      <c r="FU291" s="96"/>
      <c r="FV291" s="96"/>
      <c r="FW291" s="96"/>
      <c r="GE291" s="96"/>
      <c r="GF291" s="96"/>
      <c r="GG291" s="96"/>
      <c r="GH291" s="96"/>
    </row>
    <row r="292" spans="1:190" customFormat="1" ht="14.65" hidden="1" customHeight="1" x14ac:dyDescent="0.25">
      <c r="A292" s="151">
        <v>169079</v>
      </c>
      <c r="B292" s="152">
        <v>44573</v>
      </c>
      <c r="C292" s="150" t="s">
        <v>533</v>
      </c>
      <c r="D292" s="150" t="s">
        <v>1539</v>
      </c>
      <c r="E292" s="152">
        <v>44573</v>
      </c>
      <c r="F292" s="150" t="s">
        <v>709</v>
      </c>
      <c r="G292" s="150" t="s">
        <v>1540</v>
      </c>
      <c r="H292" s="150" t="s">
        <v>196</v>
      </c>
      <c r="I292" s="150" t="s">
        <v>3379</v>
      </c>
      <c r="J292" s="150" t="s">
        <v>3421</v>
      </c>
      <c r="K292" s="150" t="s">
        <v>196</v>
      </c>
      <c r="L292" s="150" t="s">
        <v>18</v>
      </c>
      <c r="M292" s="150" t="s">
        <v>18</v>
      </c>
      <c r="N292" s="150" t="s">
        <v>19</v>
      </c>
      <c r="O292" s="150" t="s">
        <v>161</v>
      </c>
      <c r="P292" s="150" t="s">
        <v>197</v>
      </c>
      <c r="Q292" s="150" t="s">
        <v>3377</v>
      </c>
      <c r="R292" s="150" t="s">
        <v>3377</v>
      </c>
      <c r="S292" s="151">
        <v>20300</v>
      </c>
      <c r="T292" s="151">
        <v>14540</v>
      </c>
      <c r="U292" s="151">
        <v>5760</v>
      </c>
      <c r="V292" s="150" t="s">
        <v>78</v>
      </c>
      <c r="W292" s="151">
        <v>2</v>
      </c>
      <c r="X292" s="150" t="s">
        <v>69</v>
      </c>
      <c r="Y292" s="150" t="s">
        <v>70</v>
      </c>
      <c r="Z292" s="150" t="s">
        <v>71</v>
      </c>
      <c r="AA292" s="150" t="s">
        <v>72</v>
      </c>
      <c r="AB292" s="151">
        <v>78868</v>
      </c>
      <c r="AC292" s="101">
        <f t="shared" si="16"/>
        <v>2</v>
      </c>
      <c r="AD292" s="101" t="str">
        <f t="shared" si="17"/>
        <v>janvier</v>
      </c>
      <c r="AE292" s="96">
        <f t="shared" si="18"/>
        <v>5.76</v>
      </c>
      <c r="AF292" s="149">
        <f t="shared" si="19"/>
        <v>1.5277777777777724E-2</v>
      </c>
      <c r="AG292" t="s">
        <v>3886</v>
      </c>
      <c r="AH292" s="96"/>
      <c r="AM292" s="96"/>
      <c r="AN292" s="96"/>
      <c r="AO292" s="96"/>
      <c r="AP292" s="96"/>
      <c r="AR292" s="96"/>
      <c r="AS292" s="96"/>
      <c r="AV292" s="96"/>
      <c r="AW292" s="96"/>
      <c r="AZ292" s="96"/>
      <c r="BA292" s="96"/>
      <c r="BB292" s="96"/>
      <c r="BC292" s="96"/>
      <c r="BD292" s="96"/>
      <c r="BH292" s="96"/>
      <c r="BI292" s="96"/>
      <c r="BJ292" s="96"/>
      <c r="BK292" s="96"/>
      <c r="BL292" s="96"/>
      <c r="BM292" s="96"/>
      <c r="BN292" s="96"/>
      <c r="BQ292" s="96"/>
      <c r="BR292" s="96"/>
      <c r="BS292" s="96"/>
      <c r="BU292" s="96"/>
      <c r="BW292" s="96"/>
      <c r="BX292" s="96"/>
      <c r="BY292" s="96"/>
      <c r="BZ292" s="96"/>
      <c r="CA292" s="96"/>
      <c r="CB292" s="96"/>
      <c r="CC292" s="96"/>
      <c r="CD292" s="96"/>
      <c r="CE292" s="96"/>
      <c r="CG292" s="96"/>
      <c r="CJ292" s="96"/>
      <c r="CL292" s="96"/>
      <c r="CM292" s="96"/>
      <c r="CN292" s="96"/>
      <c r="DH292" s="96"/>
      <c r="DJ292" s="96"/>
      <c r="DK292" s="96"/>
      <c r="DM292" s="96"/>
      <c r="DP292" s="96"/>
      <c r="DQ292" s="96"/>
      <c r="DW292" s="96"/>
      <c r="EV292" s="96"/>
      <c r="EW292" s="96"/>
      <c r="FJ292" s="96"/>
      <c r="FK292" s="96"/>
      <c r="FL292" s="96"/>
      <c r="FT292" s="96"/>
      <c r="FU292" s="96"/>
      <c r="FV292" s="96"/>
      <c r="FW292" s="96"/>
      <c r="GE292" s="96"/>
      <c r="GF292" s="96"/>
      <c r="GG292" s="96"/>
      <c r="GH292" s="96"/>
    </row>
    <row r="293" spans="1:190" customFormat="1" ht="14.65" hidden="1" customHeight="1" x14ac:dyDescent="0.25">
      <c r="A293" s="151">
        <v>169080</v>
      </c>
      <c r="B293" s="152">
        <v>44573</v>
      </c>
      <c r="C293" s="150" t="s">
        <v>1541</v>
      </c>
      <c r="D293" s="150" t="s">
        <v>1542</v>
      </c>
      <c r="E293" s="152">
        <v>44573</v>
      </c>
      <c r="F293" s="150" t="s">
        <v>307</v>
      </c>
      <c r="G293" s="150" t="s">
        <v>1543</v>
      </c>
      <c r="H293" s="150" t="s">
        <v>325</v>
      </c>
      <c r="I293" s="150" t="s">
        <v>3379</v>
      </c>
      <c r="J293" s="150" t="s">
        <v>3380</v>
      </c>
      <c r="K293" s="150" t="s">
        <v>3435</v>
      </c>
      <c r="L293" s="150" t="s">
        <v>18</v>
      </c>
      <c r="M293" s="150" t="s">
        <v>18</v>
      </c>
      <c r="N293" s="150" t="s">
        <v>19</v>
      </c>
      <c r="O293" s="150" t="s">
        <v>314</v>
      </c>
      <c r="P293" s="150" t="s">
        <v>326</v>
      </c>
      <c r="Q293" s="150" t="s">
        <v>3377</v>
      </c>
      <c r="R293" s="150" t="s">
        <v>3377</v>
      </c>
      <c r="S293" s="151">
        <v>21460</v>
      </c>
      <c r="T293" s="151">
        <v>17160</v>
      </c>
      <c r="U293" s="151">
        <v>4300</v>
      </c>
      <c r="V293" s="150" t="s">
        <v>78</v>
      </c>
      <c r="W293" s="151">
        <v>2</v>
      </c>
      <c r="X293" s="150" t="s">
        <v>69</v>
      </c>
      <c r="Y293" s="150" t="s">
        <v>70</v>
      </c>
      <c r="Z293" s="150" t="s">
        <v>71</v>
      </c>
      <c r="AA293" s="150" t="s">
        <v>72</v>
      </c>
      <c r="AB293" s="151">
        <v>95031</v>
      </c>
      <c r="AC293" s="101">
        <f t="shared" si="16"/>
        <v>2</v>
      </c>
      <c r="AD293" s="101" t="str">
        <f t="shared" si="17"/>
        <v>janvier</v>
      </c>
      <c r="AE293" s="96">
        <f t="shared" si="18"/>
        <v>4.3</v>
      </c>
      <c r="AF293" s="149">
        <f t="shared" si="19"/>
        <v>2.5000000000000022E-2</v>
      </c>
      <c r="AG293" t="s">
        <v>3886</v>
      </c>
      <c r="AH293" s="96"/>
      <c r="AM293" s="96"/>
      <c r="AN293" s="96"/>
      <c r="AO293" s="96"/>
      <c r="AP293" s="96"/>
      <c r="AR293" s="96"/>
      <c r="AS293" s="96"/>
      <c r="AV293" s="96"/>
      <c r="AW293" s="96"/>
      <c r="AZ293" s="96"/>
      <c r="BA293" s="96"/>
      <c r="BB293" s="96"/>
      <c r="BC293" s="96"/>
      <c r="BD293" s="96"/>
      <c r="BH293" s="96"/>
      <c r="BI293" s="96"/>
      <c r="BJ293" s="96"/>
      <c r="BK293" s="96"/>
      <c r="BL293" s="96"/>
      <c r="BM293" s="96"/>
      <c r="BN293" s="96"/>
      <c r="BQ293" s="96"/>
      <c r="BR293" s="96"/>
      <c r="BS293" s="96"/>
      <c r="BU293" s="96"/>
      <c r="BW293" s="96"/>
      <c r="BX293" s="96"/>
      <c r="BY293" s="96"/>
      <c r="BZ293" s="96"/>
      <c r="CA293" s="96"/>
      <c r="CB293" s="96"/>
      <c r="CC293" s="96"/>
      <c r="CD293" s="96"/>
      <c r="CE293" s="96"/>
      <c r="CG293" s="96"/>
      <c r="CJ293" s="96"/>
      <c r="CL293" s="96"/>
      <c r="CM293" s="96"/>
      <c r="CN293" s="96"/>
      <c r="CY293" s="96"/>
      <c r="CZ293" s="96"/>
      <c r="DA293" s="96"/>
      <c r="DB293" s="96"/>
      <c r="DC293" s="96"/>
      <c r="DH293" s="96"/>
      <c r="DJ293" s="96"/>
      <c r="DK293" s="96"/>
      <c r="DL293" s="96"/>
      <c r="DM293" s="96"/>
      <c r="DP293" s="96"/>
      <c r="DQ293" s="96"/>
      <c r="DW293" s="96"/>
      <c r="EV293" s="96"/>
      <c r="EW293" s="96"/>
      <c r="FJ293" s="96"/>
      <c r="FK293" s="96"/>
      <c r="FL293" s="96"/>
      <c r="FT293" s="96"/>
      <c r="FU293" s="96"/>
      <c r="FV293" s="96"/>
      <c r="FW293" s="96"/>
      <c r="GE293" s="96"/>
      <c r="GF293" s="96"/>
      <c r="GG293" s="96"/>
      <c r="GH293" s="96"/>
    </row>
    <row r="294" spans="1:190" customFormat="1" ht="14.65" hidden="1" customHeight="1" x14ac:dyDescent="0.25">
      <c r="A294" s="151">
        <v>169081</v>
      </c>
      <c r="B294" s="152">
        <v>44573</v>
      </c>
      <c r="C294" s="150" t="s">
        <v>1159</v>
      </c>
      <c r="D294" s="150" t="s">
        <v>18</v>
      </c>
      <c r="E294" s="152">
        <v>44573</v>
      </c>
      <c r="F294" s="150" t="s">
        <v>1159</v>
      </c>
      <c r="G294" s="150" t="s">
        <v>18</v>
      </c>
      <c r="H294" s="150" t="s">
        <v>1544</v>
      </c>
      <c r="I294" s="150" t="s">
        <v>3379</v>
      </c>
      <c r="J294" s="150" t="s">
        <v>3442</v>
      </c>
      <c r="K294" s="150" t="s">
        <v>3443</v>
      </c>
      <c r="L294" s="150" t="s">
        <v>3421</v>
      </c>
      <c r="M294" s="150" t="s">
        <v>18</v>
      </c>
      <c r="N294" s="150" t="s">
        <v>19</v>
      </c>
      <c r="O294" s="150" t="s">
        <v>748</v>
      </c>
      <c r="P294" s="150" t="s">
        <v>1545</v>
      </c>
      <c r="Q294" s="150" t="s">
        <v>3444</v>
      </c>
      <c r="R294" s="150" t="s">
        <v>3377</v>
      </c>
      <c r="S294" s="151">
        <v>15080</v>
      </c>
      <c r="T294" s="151">
        <v>34760</v>
      </c>
      <c r="U294" s="151">
        <v>19680</v>
      </c>
      <c r="V294" s="150" t="s">
        <v>68</v>
      </c>
      <c r="W294" s="151">
        <v>2</v>
      </c>
      <c r="X294" s="150" t="s">
        <v>69</v>
      </c>
      <c r="Y294" s="150" t="s">
        <v>70</v>
      </c>
      <c r="Z294" s="150" t="s">
        <v>71</v>
      </c>
      <c r="AA294" s="150" t="s">
        <v>72</v>
      </c>
      <c r="AB294" s="151">
        <v>0</v>
      </c>
      <c r="AC294" s="101">
        <f t="shared" si="16"/>
        <v>2</v>
      </c>
      <c r="AD294" s="101" t="str">
        <f t="shared" si="17"/>
        <v>janvier</v>
      </c>
      <c r="AE294" s="96">
        <f t="shared" si="18"/>
        <v>19.68</v>
      </c>
      <c r="AF294" s="149">
        <f t="shared" si="19"/>
        <v>0</v>
      </c>
      <c r="AG294" t="s">
        <v>3888</v>
      </c>
      <c r="AH294" s="96"/>
      <c r="AM294" s="96"/>
      <c r="AN294" s="96"/>
      <c r="AO294" s="96"/>
      <c r="AP294" s="96"/>
      <c r="AR294" s="96"/>
      <c r="AS294" s="96"/>
      <c r="AV294" s="96"/>
      <c r="AW294" s="96"/>
      <c r="AZ294" s="96"/>
      <c r="BA294" s="96"/>
      <c r="BB294" s="96"/>
      <c r="BC294" s="96"/>
      <c r="BD294" s="96"/>
      <c r="BE294" s="96"/>
      <c r="BF294" s="96"/>
      <c r="BH294" s="96"/>
      <c r="BI294" s="96"/>
      <c r="BJ294" s="96"/>
      <c r="BK294" s="96"/>
      <c r="BL294" s="96"/>
      <c r="BM294" s="96"/>
      <c r="BN294" s="96"/>
      <c r="BQ294" s="96"/>
      <c r="BR294" s="96"/>
      <c r="BS294" s="96"/>
      <c r="BU294" s="96"/>
      <c r="BW294" s="96"/>
      <c r="BX294" s="96"/>
      <c r="BY294" s="96"/>
      <c r="BZ294" s="96"/>
      <c r="CA294" s="96"/>
      <c r="CB294" s="96"/>
      <c r="CC294" s="96"/>
      <c r="CD294" s="96"/>
      <c r="CG294" s="96"/>
      <c r="CJ294" s="96"/>
      <c r="CL294" s="96"/>
      <c r="CM294" s="96"/>
      <c r="CN294" s="96"/>
      <c r="CY294" s="96"/>
      <c r="CZ294" s="96"/>
      <c r="DA294" s="96"/>
      <c r="DB294" s="96"/>
      <c r="DC294" s="96"/>
      <c r="DH294" s="96"/>
      <c r="DJ294" s="96"/>
      <c r="DK294" s="96"/>
      <c r="DL294" s="96"/>
      <c r="DM294" s="96"/>
      <c r="DP294" s="96"/>
      <c r="DQ294" s="96"/>
      <c r="DW294" s="96"/>
      <c r="EV294" s="96"/>
      <c r="EW294" s="96"/>
      <c r="FJ294" s="96"/>
      <c r="FK294" s="96"/>
      <c r="FL294" s="96"/>
      <c r="FT294" s="96"/>
      <c r="FU294" s="96"/>
      <c r="FV294" s="96"/>
      <c r="FW294" s="96"/>
      <c r="GE294" s="96"/>
      <c r="GF294" s="96"/>
      <c r="GG294" s="96"/>
      <c r="GH294" s="96"/>
    </row>
    <row r="295" spans="1:190" customFormat="1" ht="14.65" hidden="1" customHeight="1" x14ac:dyDescent="0.25">
      <c r="A295" s="151">
        <v>169082</v>
      </c>
      <c r="B295" s="152">
        <v>44574</v>
      </c>
      <c r="C295" s="150" t="s">
        <v>1546</v>
      </c>
      <c r="D295" s="150" t="s">
        <v>1547</v>
      </c>
      <c r="E295" s="152">
        <v>44574</v>
      </c>
      <c r="F295" s="150" t="s">
        <v>894</v>
      </c>
      <c r="G295" s="150" t="s">
        <v>1548</v>
      </c>
      <c r="H295" s="150" t="s">
        <v>537</v>
      </c>
      <c r="I295" s="150" t="s">
        <v>3379</v>
      </c>
      <c r="J295" s="150" t="s">
        <v>3421</v>
      </c>
      <c r="K295" s="150" t="s">
        <v>537</v>
      </c>
      <c r="L295" s="150" t="s">
        <v>18</v>
      </c>
      <c r="M295" s="150" t="s">
        <v>18</v>
      </c>
      <c r="N295" s="150" t="s">
        <v>19</v>
      </c>
      <c r="O295" s="150" t="s">
        <v>161</v>
      </c>
      <c r="P295" s="150" t="s">
        <v>538</v>
      </c>
      <c r="Q295" s="150" t="s">
        <v>3377</v>
      </c>
      <c r="R295" s="150" t="s">
        <v>3377</v>
      </c>
      <c r="S295" s="151">
        <v>14480</v>
      </c>
      <c r="T295" s="151">
        <v>10760</v>
      </c>
      <c r="U295" s="151">
        <v>3720</v>
      </c>
      <c r="V295" s="150" t="s">
        <v>78</v>
      </c>
      <c r="W295" s="151">
        <v>2</v>
      </c>
      <c r="X295" s="150" t="s">
        <v>69</v>
      </c>
      <c r="Y295" s="150" t="s">
        <v>70</v>
      </c>
      <c r="Z295" s="150" t="s">
        <v>71</v>
      </c>
      <c r="AA295" s="150" t="s">
        <v>72</v>
      </c>
      <c r="AB295" s="151">
        <v>60061</v>
      </c>
      <c r="AC295" s="101">
        <f t="shared" si="16"/>
        <v>2</v>
      </c>
      <c r="AD295" s="101" t="str">
        <f t="shared" si="17"/>
        <v>janvier</v>
      </c>
      <c r="AE295" s="96">
        <f t="shared" si="18"/>
        <v>3.72</v>
      </c>
      <c r="AF295" s="149">
        <f t="shared" si="19"/>
        <v>4.8611111111111095E-3</v>
      </c>
      <c r="AG295" t="s">
        <v>3886</v>
      </c>
      <c r="AH295" s="96"/>
      <c r="AM295" s="96"/>
      <c r="AN295" s="96"/>
      <c r="AO295" s="96"/>
      <c r="AP295" s="96"/>
      <c r="AR295" s="96"/>
      <c r="AS295" s="96"/>
      <c r="AV295" s="96"/>
      <c r="AW295" s="96"/>
      <c r="AZ295" s="96"/>
      <c r="BA295" s="96"/>
      <c r="BB295" s="96"/>
      <c r="BC295" s="96"/>
      <c r="BD295" s="96"/>
      <c r="BE295" s="96"/>
      <c r="BF295" s="96"/>
      <c r="BH295" s="96"/>
      <c r="BI295" s="96"/>
      <c r="BJ295" s="96"/>
      <c r="BK295" s="96"/>
      <c r="BL295" s="96"/>
      <c r="BM295" s="96"/>
      <c r="BN295" s="96"/>
      <c r="BQ295" s="96"/>
      <c r="BR295" s="96"/>
      <c r="BS295" s="96"/>
      <c r="BU295" s="96"/>
      <c r="BW295" s="96"/>
      <c r="BX295" s="96"/>
      <c r="BY295" s="96"/>
      <c r="BZ295" s="96"/>
      <c r="CA295" s="96"/>
      <c r="CB295" s="96"/>
      <c r="CC295" s="96"/>
      <c r="CD295" s="96"/>
      <c r="CG295" s="96"/>
      <c r="CJ295" s="96"/>
      <c r="CL295" s="96"/>
      <c r="CM295" s="96"/>
      <c r="CN295" s="96"/>
      <c r="CY295" s="96"/>
      <c r="CZ295" s="96"/>
      <c r="DA295" s="96"/>
      <c r="DB295" s="96"/>
      <c r="DC295" s="96"/>
      <c r="DH295" s="96"/>
      <c r="DJ295" s="96"/>
      <c r="DK295" s="96"/>
      <c r="DL295" s="96"/>
      <c r="DM295" s="96"/>
      <c r="DP295" s="96"/>
      <c r="DQ295" s="96"/>
      <c r="DW295" s="96"/>
      <c r="EV295" s="96"/>
      <c r="EW295" s="96"/>
      <c r="FJ295" s="96"/>
      <c r="FK295" s="96"/>
      <c r="FL295" s="96"/>
      <c r="FT295" s="96"/>
      <c r="FU295" s="96"/>
      <c r="FV295" s="96"/>
      <c r="FW295" s="96"/>
      <c r="GE295" s="96"/>
      <c r="GF295" s="96"/>
      <c r="GG295" s="96"/>
      <c r="GH295" s="96"/>
    </row>
    <row r="296" spans="1:190" customFormat="1" ht="14.65" hidden="1" customHeight="1" x14ac:dyDescent="0.25">
      <c r="A296" s="151">
        <v>169083</v>
      </c>
      <c r="B296" s="152">
        <v>44574</v>
      </c>
      <c r="C296" s="150" t="s">
        <v>1549</v>
      </c>
      <c r="D296" s="150" t="s">
        <v>1550</v>
      </c>
      <c r="E296" s="152">
        <v>44574</v>
      </c>
      <c r="F296" s="150" t="s">
        <v>715</v>
      </c>
      <c r="G296" s="150" t="s">
        <v>1551</v>
      </c>
      <c r="H296" s="150" t="s">
        <v>248</v>
      </c>
      <c r="I296" s="150" t="s">
        <v>3379</v>
      </c>
      <c r="J296" s="150" t="s">
        <v>3421</v>
      </c>
      <c r="K296" s="150" t="s">
        <v>248</v>
      </c>
      <c r="L296" s="150" t="s">
        <v>18</v>
      </c>
      <c r="M296" s="150" t="s">
        <v>18</v>
      </c>
      <c r="N296" s="150" t="s">
        <v>19</v>
      </c>
      <c r="O296" s="150" t="s">
        <v>161</v>
      </c>
      <c r="P296" s="150" t="s">
        <v>249</v>
      </c>
      <c r="Q296" s="150" t="s">
        <v>3377</v>
      </c>
      <c r="R296" s="150" t="s">
        <v>3377</v>
      </c>
      <c r="S296" s="151">
        <v>15160</v>
      </c>
      <c r="T296" s="151">
        <v>11400</v>
      </c>
      <c r="U296" s="151">
        <v>3760</v>
      </c>
      <c r="V296" s="150" t="s">
        <v>78</v>
      </c>
      <c r="W296" s="151">
        <v>2</v>
      </c>
      <c r="X296" s="150" t="s">
        <v>69</v>
      </c>
      <c r="Y296" s="150" t="s">
        <v>70</v>
      </c>
      <c r="Z296" s="150" t="s">
        <v>71</v>
      </c>
      <c r="AA296" s="150" t="s">
        <v>72</v>
      </c>
      <c r="AB296" s="151">
        <v>60051</v>
      </c>
      <c r="AC296" s="101">
        <f t="shared" si="16"/>
        <v>2</v>
      </c>
      <c r="AD296" s="101" t="str">
        <f t="shared" si="17"/>
        <v>janvier</v>
      </c>
      <c r="AE296" s="96">
        <f t="shared" si="18"/>
        <v>3.76</v>
      </c>
      <c r="AF296" s="149">
        <f t="shared" si="19"/>
        <v>6.9444444444444475E-3</v>
      </c>
      <c r="AG296" t="s">
        <v>3886</v>
      </c>
      <c r="AH296" s="96"/>
      <c r="AM296" s="96"/>
      <c r="AN296" s="96"/>
      <c r="AO296" s="96"/>
      <c r="AP296" s="96"/>
      <c r="AR296" s="96"/>
      <c r="AS296" s="96"/>
      <c r="AV296" s="96"/>
      <c r="AW296" s="96"/>
      <c r="AZ296" s="96"/>
      <c r="BA296" s="96"/>
      <c r="BB296" s="96"/>
      <c r="BC296" s="96"/>
      <c r="BD296" s="96"/>
      <c r="BE296" s="96"/>
      <c r="BH296" s="96"/>
      <c r="BI296" s="96"/>
      <c r="BJ296" s="96"/>
      <c r="BK296" s="96"/>
      <c r="BL296" s="96"/>
      <c r="BM296" s="96"/>
      <c r="BN296" s="96"/>
      <c r="BQ296" s="96"/>
      <c r="BR296" s="96"/>
      <c r="BS296" s="96"/>
      <c r="BU296" s="96"/>
      <c r="BW296" s="96"/>
      <c r="BX296" s="96"/>
      <c r="BY296" s="96"/>
      <c r="BZ296" s="96"/>
      <c r="CA296" s="96"/>
      <c r="CB296" s="96"/>
      <c r="CC296" s="96"/>
      <c r="CD296" s="96"/>
      <c r="CG296" s="96"/>
      <c r="CJ296" s="96"/>
      <c r="CL296" s="96"/>
      <c r="CM296" s="96"/>
      <c r="CN296" s="96"/>
      <c r="CY296" s="96"/>
      <c r="DB296" s="96"/>
      <c r="DC296" s="96"/>
      <c r="DH296" s="96"/>
      <c r="DJ296" s="96"/>
      <c r="DK296" s="96"/>
      <c r="DL296" s="96"/>
      <c r="DM296" s="96"/>
      <c r="DP296" s="96"/>
      <c r="DQ296" s="96"/>
      <c r="DW296" s="96"/>
      <c r="EV296" s="96"/>
      <c r="EW296" s="96"/>
      <c r="FJ296" s="96"/>
      <c r="FK296" s="96"/>
      <c r="FL296" s="96"/>
      <c r="FT296" s="96"/>
      <c r="FU296" s="96"/>
      <c r="FV296" s="96"/>
      <c r="FW296" s="96"/>
      <c r="GE296" s="96"/>
      <c r="GF296" s="96"/>
      <c r="GG296" s="96"/>
      <c r="GH296" s="96"/>
    </row>
    <row r="297" spans="1:190" customFormat="1" ht="14.65" hidden="1" customHeight="1" x14ac:dyDescent="0.25">
      <c r="A297" s="151">
        <v>169084</v>
      </c>
      <c r="B297" s="152">
        <v>44574</v>
      </c>
      <c r="C297" s="150" t="s">
        <v>1552</v>
      </c>
      <c r="D297" s="150" t="s">
        <v>1553</v>
      </c>
      <c r="E297" s="152">
        <v>44574</v>
      </c>
      <c r="F297" s="150" t="s">
        <v>896</v>
      </c>
      <c r="G297" s="150" t="s">
        <v>1554</v>
      </c>
      <c r="H297" s="150" t="s">
        <v>537</v>
      </c>
      <c r="I297" s="150" t="s">
        <v>3379</v>
      </c>
      <c r="J297" s="150" t="s">
        <v>3421</v>
      </c>
      <c r="K297" s="150" t="s">
        <v>537</v>
      </c>
      <c r="L297" s="150" t="s">
        <v>18</v>
      </c>
      <c r="M297" s="150" t="s">
        <v>18</v>
      </c>
      <c r="N297" s="150" t="s">
        <v>19</v>
      </c>
      <c r="O297" s="150" t="s">
        <v>161</v>
      </c>
      <c r="P297" s="150" t="s">
        <v>538</v>
      </c>
      <c r="Q297" s="150" t="s">
        <v>3377</v>
      </c>
      <c r="R297" s="150" t="s">
        <v>3377</v>
      </c>
      <c r="S297" s="151">
        <v>12440</v>
      </c>
      <c r="T297" s="151">
        <v>10820</v>
      </c>
      <c r="U297" s="151">
        <v>1620</v>
      </c>
      <c r="V297" s="150" t="s">
        <v>78</v>
      </c>
      <c r="W297" s="151">
        <v>2</v>
      </c>
      <c r="X297" s="150" t="s">
        <v>69</v>
      </c>
      <c r="Y297" s="150" t="s">
        <v>70</v>
      </c>
      <c r="Z297" s="150" t="s">
        <v>71</v>
      </c>
      <c r="AA297" s="150" t="s">
        <v>72</v>
      </c>
      <c r="AB297" s="151">
        <v>60061</v>
      </c>
      <c r="AC297" s="101">
        <f t="shared" si="16"/>
        <v>2</v>
      </c>
      <c r="AD297" s="101" t="str">
        <f t="shared" si="17"/>
        <v>janvier</v>
      </c>
      <c r="AE297" s="96">
        <f t="shared" si="18"/>
        <v>1.62</v>
      </c>
      <c r="AF297" s="149">
        <f t="shared" si="19"/>
        <v>2.7777777777777818E-3</v>
      </c>
      <c r="AG297" t="s">
        <v>3886</v>
      </c>
      <c r="AH297" s="96"/>
      <c r="AM297" s="96"/>
      <c r="AN297" s="96"/>
      <c r="AO297" s="96"/>
      <c r="AP297" s="96"/>
      <c r="AR297" s="96"/>
      <c r="AS297" s="96"/>
      <c r="AV297" s="96"/>
      <c r="AW297" s="96"/>
      <c r="AZ297" s="96"/>
      <c r="BA297" s="96"/>
      <c r="BB297" s="96"/>
      <c r="BC297" s="96"/>
      <c r="BD297" s="96"/>
      <c r="BE297" s="96"/>
      <c r="BH297" s="96"/>
      <c r="BI297" s="96"/>
      <c r="BJ297" s="96"/>
      <c r="BK297" s="96"/>
      <c r="BL297" s="96"/>
      <c r="BM297" s="96"/>
      <c r="BN297" s="96"/>
      <c r="BQ297" s="96"/>
      <c r="BR297" s="96"/>
      <c r="BS297" s="96"/>
      <c r="BU297" s="96"/>
      <c r="BW297" s="96"/>
      <c r="BX297" s="96"/>
      <c r="BY297" s="96"/>
      <c r="BZ297" s="96"/>
      <c r="CA297" s="96"/>
      <c r="CB297" s="96"/>
      <c r="CC297" s="96"/>
      <c r="CD297" s="96"/>
      <c r="CG297" s="96"/>
      <c r="CJ297" s="96"/>
      <c r="CL297" s="96"/>
      <c r="CM297" s="96"/>
      <c r="CN297" s="96"/>
      <c r="CY297" s="96"/>
      <c r="DB297" s="96"/>
      <c r="DC297" s="96"/>
      <c r="DH297" s="96"/>
      <c r="DJ297" s="96"/>
      <c r="DK297" s="96"/>
      <c r="DL297" s="96"/>
      <c r="DM297" s="96"/>
      <c r="DP297" s="96"/>
      <c r="DQ297" s="96"/>
      <c r="DW297" s="96"/>
      <c r="EV297" s="96"/>
      <c r="EW297" s="96"/>
      <c r="FJ297" s="96"/>
      <c r="FK297" s="96"/>
      <c r="FL297" s="96"/>
      <c r="FT297" s="96"/>
      <c r="FU297" s="96"/>
      <c r="FV297" s="96"/>
      <c r="FW297" s="96"/>
      <c r="GE297" s="96"/>
      <c r="GF297" s="96"/>
      <c r="GG297" s="96"/>
      <c r="GH297" s="96"/>
    </row>
    <row r="298" spans="1:190" customFormat="1" ht="14.65" hidden="1" customHeight="1" x14ac:dyDescent="0.25">
      <c r="A298" s="151">
        <v>169085</v>
      </c>
      <c r="B298" s="152">
        <v>44574</v>
      </c>
      <c r="C298" s="150" t="s">
        <v>540</v>
      </c>
      <c r="D298" s="150" t="s">
        <v>1555</v>
      </c>
      <c r="E298" s="152">
        <v>44574</v>
      </c>
      <c r="F298" s="150" t="s">
        <v>895</v>
      </c>
      <c r="G298" s="150" t="s">
        <v>1556</v>
      </c>
      <c r="H298" s="150" t="s">
        <v>177</v>
      </c>
      <c r="I298" s="150" t="s">
        <v>3379</v>
      </c>
      <c r="J298" s="150" t="s">
        <v>3421</v>
      </c>
      <c r="K298" s="150" t="s">
        <v>177</v>
      </c>
      <c r="L298" s="150" t="s">
        <v>18</v>
      </c>
      <c r="M298" s="150" t="s">
        <v>18</v>
      </c>
      <c r="N298" s="150" t="s">
        <v>19</v>
      </c>
      <c r="O298" s="150" t="s">
        <v>161</v>
      </c>
      <c r="P298" s="150" t="s">
        <v>178</v>
      </c>
      <c r="Q298" s="150" t="s">
        <v>3377</v>
      </c>
      <c r="R298" s="150" t="s">
        <v>3377</v>
      </c>
      <c r="S298" s="151">
        <v>14620</v>
      </c>
      <c r="T298" s="151">
        <v>11560</v>
      </c>
      <c r="U298" s="151">
        <v>3060</v>
      </c>
      <c r="V298" s="150" t="s">
        <v>78</v>
      </c>
      <c r="W298" s="151">
        <v>2</v>
      </c>
      <c r="X298" s="150" t="s">
        <v>69</v>
      </c>
      <c r="Y298" s="150" t="s">
        <v>70</v>
      </c>
      <c r="Z298" s="150" t="s">
        <v>71</v>
      </c>
      <c r="AA298" s="150" t="s">
        <v>72</v>
      </c>
      <c r="AB298" s="151">
        <v>60052</v>
      </c>
      <c r="AC298" s="101">
        <f t="shared" si="16"/>
        <v>2</v>
      </c>
      <c r="AD298" s="101" t="str">
        <f t="shared" si="17"/>
        <v>janvier</v>
      </c>
      <c r="AE298" s="96">
        <f t="shared" si="18"/>
        <v>3.06</v>
      </c>
      <c r="AF298" s="149">
        <f t="shared" si="19"/>
        <v>4.1666666666666657E-3</v>
      </c>
      <c r="AG298" t="s">
        <v>3886</v>
      </c>
      <c r="AH298" s="96"/>
      <c r="AM298" s="96"/>
      <c r="AN298" s="96"/>
      <c r="AO298" s="96"/>
      <c r="AP298" s="96"/>
      <c r="AR298" s="96"/>
      <c r="AS298" s="96"/>
      <c r="AV298" s="96"/>
      <c r="AW298" s="96"/>
      <c r="AZ298" s="96"/>
      <c r="BA298" s="96"/>
      <c r="BB298" s="96"/>
      <c r="BC298" s="96"/>
      <c r="BD298" s="96"/>
      <c r="BH298" s="96"/>
      <c r="BI298" s="96"/>
      <c r="BJ298" s="96"/>
      <c r="BK298" s="96"/>
      <c r="BL298" s="96"/>
      <c r="BM298" s="96"/>
      <c r="BN298" s="96"/>
      <c r="BQ298" s="96"/>
      <c r="BR298" s="96"/>
      <c r="BS298" s="96"/>
      <c r="BU298" s="96"/>
      <c r="BW298" s="96"/>
      <c r="BX298" s="96"/>
      <c r="BY298" s="96"/>
      <c r="BZ298" s="96"/>
      <c r="CA298" s="96"/>
      <c r="CB298" s="96"/>
      <c r="CC298" s="96"/>
      <c r="CD298" s="96"/>
      <c r="CE298" s="96"/>
      <c r="CG298" s="96"/>
      <c r="CJ298" s="96"/>
      <c r="CL298" s="96"/>
      <c r="CM298" s="96"/>
      <c r="CN298" s="96"/>
      <c r="CY298" s="96"/>
      <c r="CZ298" s="96"/>
      <c r="DA298" s="96"/>
      <c r="DB298" s="96"/>
      <c r="DC298" s="96"/>
      <c r="DH298" s="96"/>
      <c r="DJ298" s="96"/>
      <c r="DK298" s="96"/>
      <c r="DL298" s="96"/>
      <c r="DM298" s="96"/>
      <c r="DP298" s="96"/>
      <c r="DQ298" s="96"/>
      <c r="DW298" s="96"/>
      <c r="EV298" s="96"/>
      <c r="EW298" s="96"/>
      <c r="FJ298" s="96"/>
      <c r="FK298" s="96"/>
      <c r="FL298" s="96"/>
      <c r="FT298" s="96"/>
      <c r="FU298" s="96"/>
      <c r="FV298" s="96"/>
      <c r="FW298" s="96"/>
      <c r="GE298" s="96"/>
      <c r="GF298" s="96"/>
      <c r="GG298" s="96"/>
      <c r="GH298" s="96"/>
    </row>
    <row r="299" spans="1:190" customFormat="1" ht="14.65" hidden="1" customHeight="1" x14ac:dyDescent="0.25">
      <c r="A299" s="151">
        <v>169086</v>
      </c>
      <c r="B299" s="152">
        <v>44574</v>
      </c>
      <c r="C299" s="150" t="s">
        <v>1557</v>
      </c>
      <c r="D299" s="150" t="s">
        <v>1558</v>
      </c>
      <c r="E299" s="152">
        <v>44573</v>
      </c>
      <c r="F299" s="150" t="s">
        <v>1142</v>
      </c>
      <c r="G299" s="150" t="s">
        <v>1559</v>
      </c>
      <c r="H299" s="150" t="s">
        <v>202</v>
      </c>
      <c r="I299" s="150" t="s">
        <v>3379</v>
      </c>
      <c r="J299" s="150" t="s">
        <v>3421</v>
      </c>
      <c r="K299" s="150" t="s">
        <v>202</v>
      </c>
      <c r="L299" s="150" t="s">
        <v>18</v>
      </c>
      <c r="M299" s="150" t="s">
        <v>18</v>
      </c>
      <c r="N299" s="150" t="s">
        <v>19</v>
      </c>
      <c r="O299" s="150" t="s">
        <v>161</v>
      </c>
      <c r="P299" s="150" t="s">
        <v>203</v>
      </c>
      <c r="Q299" s="150" t="s">
        <v>3377</v>
      </c>
      <c r="R299" s="150" t="s">
        <v>3377</v>
      </c>
      <c r="S299" s="151">
        <v>21180</v>
      </c>
      <c r="T299" s="151">
        <v>14820</v>
      </c>
      <c r="U299" s="151">
        <v>6360</v>
      </c>
      <c r="V299" s="150" t="s">
        <v>78</v>
      </c>
      <c r="W299" s="151">
        <v>2</v>
      </c>
      <c r="X299" s="150" t="s">
        <v>69</v>
      </c>
      <c r="Y299" s="150" t="s">
        <v>70</v>
      </c>
      <c r="Z299" s="150" t="s">
        <v>71</v>
      </c>
      <c r="AA299" s="150" t="s">
        <v>72</v>
      </c>
      <c r="AB299" s="151">
        <v>83218</v>
      </c>
      <c r="AC299" s="101">
        <f t="shared" si="16"/>
        <v>2</v>
      </c>
      <c r="AD299" s="101" t="str">
        <f t="shared" si="17"/>
        <v>janvier</v>
      </c>
      <c r="AE299" s="96">
        <f t="shared" si="18"/>
        <v>6.36</v>
      </c>
      <c r="AF299" s="149">
        <f t="shared" si="19"/>
        <v>-0.52847222222222223</v>
      </c>
      <c r="AG299" t="s">
        <v>3886</v>
      </c>
      <c r="AH299" s="96"/>
      <c r="AM299" s="96"/>
      <c r="AN299" s="96"/>
      <c r="AO299" s="96"/>
      <c r="AP299" s="96"/>
      <c r="AR299" s="96"/>
      <c r="AS299" s="96"/>
      <c r="AV299" s="96"/>
      <c r="AW299" s="96"/>
      <c r="AZ299" s="96"/>
      <c r="BA299" s="96"/>
      <c r="BB299" s="96"/>
      <c r="BC299" s="96"/>
      <c r="BD299" s="96"/>
      <c r="BH299" s="96"/>
      <c r="BI299" s="96"/>
      <c r="BJ299" s="96"/>
      <c r="BK299" s="96"/>
      <c r="BL299" s="96"/>
      <c r="BM299" s="96"/>
      <c r="BN299" s="96"/>
      <c r="BQ299" s="96"/>
      <c r="BR299" s="96"/>
      <c r="BS299" s="96"/>
      <c r="BU299" s="96"/>
      <c r="BW299" s="96"/>
      <c r="BX299" s="96"/>
      <c r="BY299" s="96"/>
      <c r="BZ299" s="96"/>
      <c r="CA299" s="96"/>
      <c r="CB299" s="96"/>
      <c r="CC299" s="96"/>
      <c r="CD299" s="96"/>
      <c r="CE299" s="96"/>
      <c r="CG299" s="96"/>
      <c r="CJ299" s="96"/>
      <c r="CL299" s="96"/>
      <c r="CM299" s="96"/>
      <c r="CN299" s="96"/>
      <c r="CY299" s="96"/>
      <c r="CZ299" s="96"/>
      <c r="DA299" s="96"/>
      <c r="DB299" s="96"/>
      <c r="DC299" s="96"/>
      <c r="DH299" s="96"/>
      <c r="DJ299" s="96"/>
      <c r="DK299" s="96"/>
      <c r="DL299" s="96"/>
      <c r="DM299" s="96"/>
      <c r="DP299" s="96"/>
      <c r="DQ299" s="96"/>
      <c r="DW299" s="96"/>
      <c r="EV299" s="96"/>
      <c r="EW299" s="96"/>
      <c r="FJ299" s="96"/>
      <c r="FK299" s="96"/>
      <c r="FL299" s="96"/>
      <c r="FT299" s="96"/>
      <c r="FU299" s="96"/>
      <c r="FV299" s="96"/>
      <c r="FW299" s="96"/>
      <c r="GE299" s="96"/>
      <c r="GF299" s="96"/>
      <c r="GG299" s="96"/>
      <c r="GH299" s="96"/>
    </row>
    <row r="300" spans="1:190" customFormat="1" ht="14.65" hidden="1" customHeight="1" x14ac:dyDescent="0.25">
      <c r="A300" s="151">
        <v>169088</v>
      </c>
      <c r="B300" s="152">
        <v>44574</v>
      </c>
      <c r="C300" s="150" t="s">
        <v>419</v>
      </c>
      <c r="D300" s="150" t="s">
        <v>1560</v>
      </c>
      <c r="E300" s="152">
        <v>44574</v>
      </c>
      <c r="F300" s="150" t="s">
        <v>1561</v>
      </c>
      <c r="G300" s="150" t="s">
        <v>1562</v>
      </c>
      <c r="H300" s="150" t="s">
        <v>655</v>
      </c>
      <c r="I300" s="150" t="s">
        <v>3376</v>
      </c>
      <c r="J300" s="150" t="s">
        <v>3376</v>
      </c>
      <c r="K300" s="150" t="s">
        <v>655</v>
      </c>
      <c r="L300" s="150" t="s">
        <v>18</v>
      </c>
      <c r="M300" s="150" t="s">
        <v>3409</v>
      </c>
      <c r="N300" s="150" t="s">
        <v>656</v>
      </c>
      <c r="O300" s="150" t="s">
        <v>657</v>
      </c>
      <c r="P300" s="150" t="s">
        <v>658</v>
      </c>
      <c r="Q300" s="150" t="s">
        <v>3377</v>
      </c>
      <c r="R300" s="150" t="s">
        <v>3410</v>
      </c>
      <c r="S300" s="151">
        <v>29000</v>
      </c>
      <c r="T300" s="151">
        <v>18300</v>
      </c>
      <c r="U300" s="151">
        <v>10700</v>
      </c>
      <c r="V300" s="150" t="s">
        <v>78</v>
      </c>
      <c r="W300" s="151">
        <v>2</v>
      </c>
      <c r="X300" s="150" t="s">
        <v>69</v>
      </c>
      <c r="Y300" s="150" t="s">
        <v>70</v>
      </c>
      <c r="Z300" s="150" t="s">
        <v>71</v>
      </c>
      <c r="AA300" s="150" t="s">
        <v>72</v>
      </c>
      <c r="AB300" s="151">
        <v>0</v>
      </c>
      <c r="AC300" s="101">
        <f t="shared" si="16"/>
        <v>2</v>
      </c>
      <c r="AD300" s="101" t="str">
        <f t="shared" si="17"/>
        <v>janvier</v>
      </c>
      <c r="AE300" s="96">
        <f t="shared" si="18"/>
        <v>10.7</v>
      </c>
      <c r="AF300" s="149">
        <f t="shared" si="19"/>
        <v>3.472222222222221E-2</v>
      </c>
      <c r="AG300" t="s">
        <v>3562</v>
      </c>
      <c r="AH300" s="96"/>
      <c r="AM300" s="96"/>
      <c r="AN300" s="96"/>
      <c r="AO300" s="96"/>
      <c r="AP300" s="96"/>
      <c r="AR300" s="96"/>
      <c r="AS300" s="96"/>
      <c r="AV300" s="96"/>
      <c r="AW300" s="96"/>
      <c r="AZ300" s="96"/>
      <c r="BA300" s="96"/>
      <c r="BB300" s="96"/>
      <c r="BC300" s="96"/>
      <c r="BD300" s="96"/>
      <c r="BH300" s="96"/>
      <c r="BI300" s="96"/>
      <c r="BJ300" s="96"/>
      <c r="BK300" s="96"/>
      <c r="BL300" s="96"/>
      <c r="BM300" s="96"/>
      <c r="BN300" s="96"/>
      <c r="BQ300" s="96"/>
      <c r="BR300" s="96"/>
      <c r="BS300" s="96"/>
      <c r="BU300" s="96"/>
      <c r="BW300" s="96"/>
      <c r="BX300" s="96"/>
      <c r="BY300" s="96"/>
      <c r="BZ300" s="96"/>
      <c r="CA300" s="96"/>
      <c r="CB300" s="96"/>
      <c r="CC300" s="96"/>
      <c r="CD300" s="96"/>
      <c r="CE300" s="96"/>
      <c r="CG300" s="96"/>
      <c r="CJ300" s="96"/>
      <c r="CL300" s="96"/>
      <c r="CM300" s="96"/>
      <c r="CN300" s="96"/>
      <c r="CY300" s="96"/>
      <c r="CZ300" s="96"/>
      <c r="DA300" s="96"/>
      <c r="DB300" s="96"/>
      <c r="DC300" s="96"/>
      <c r="DH300" s="96"/>
      <c r="DJ300" s="96"/>
      <c r="DK300" s="96"/>
      <c r="DL300" s="96"/>
      <c r="DM300" s="96"/>
      <c r="DP300" s="96"/>
      <c r="DQ300" s="96"/>
      <c r="DW300" s="96"/>
      <c r="EV300" s="96"/>
      <c r="EW300" s="96"/>
      <c r="FJ300" s="96"/>
      <c r="FK300" s="96"/>
      <c r="FL300" s="96"/>
      <c r="FT300" s="96"/>
      <c r="FU300" s="96"/>
      <c r="FV300" s="96"/>
      <c r="FW300" s="96"/>
      <c r="GE300" s="96"/>
      <c r="GF300" s="96"/>
      <c r="GG300" s="96"/>
      <c r="GH300" s="96"/>
    </row>
    <row r="301" spans="1:190" customFormat="1" ht="14.65" hidden="1" customHeight="1" x14ac:dyDescent="0.25">
      <c r="A301" s="151">
        <v>169090</v>
      </c>
      <c r="B301" s="152">
        <v>44574</v>
      </c>
      <c r="C301" s="150" t="s">
        <v>163</v>
      </c>
      <c r="D301" s="150" t="s">
        <v>1563</v>
      </c>
      <c r="E301" s="152">
        <v>44574</v>
      </c>
      <c r="F301" s="150" t="s">
        <v>968</v>
      </c>
      <c r="G301" s="150" t="s">
        <v>1564</v>
      </c>
      <c r="H301" s="150" t="s">
        <v>616</v>
      </c>
      <c r="I301" s="150" t="s">
        <v>3376</v>
      </c>
      <c r="J301" s="150" t="s">
        <v>3376</v>
      </c>
      <c r="K301" s="150" t="s">
        <v>616</v>
      </c>
      <c r="L301" s="150" t="s">
        <v>18</v>
      </c>
      <c r="M301" s="150" t="s">
        <v>3385</v>
      </c>
      <c r="N301" s="150" t="s">
        <v>656</v>
      </c>
      <c r="O301" s="150" t="s">
        <v>657</v>
      </c>
      <c r="P301" s="150" t="s">
        <v>618</v>
      </c>
      <c r="Q301" s="150" t="s">
        <v>3377</v>
      </c>
      <c r="R301" s="150" t="s">
        <v>3390</v>
      </c>
      <c r="S301" s="151">
        <v>15920</v>
      </c>
      <c r="T301" s="151">
        <v>13200</v>
      </c>
      <c r="U301" s="151">
        <v>2720</v>
      </c>
      <c r="V301" s="150" t="s">
        <v>78</v>
      </c>
      <c r="W301" s="151">
        <v>2</v>
      </c>
      <c r="X301" s="150" t="s">
        <v>69</v>
      </c>
      <c r="Y301" s="150" t="s">
        <v>70</v>
      </c>
      <c r="Z301" s="150" t="s">
        <v>71</v>
      </c>
      <c r="AA301" s="150" t="s">
        <v>72</v>
      </c>
      <c r="AB301" s="151">
        <v>0</v>
      </c>
      <c r="AC301" s="101">
        <f t="shared" si="16"/>
        <v>2</v>
      </c>
      <c r="AD301" s="101" t="str">
        <f t="shared" si="17"/>
        <v>janvier</v>
      </c>
      <c r="AE301" s="96">
        <f t="shared" si="18"/>
        <v>2.72</v>
      </c>
      <c r="AF301" s="149">
        <f t="shared" si="19"/>
        <v>2.0138888888888928E-2</v>
      </c>
      <c r="AG301" t="s">
        <v>3562</v>
      </c>
      <c r="AH301" s="96"/>
      <c r="AM301" s="96"/>
      <c r="AN301" s="96"/>
      <c r="AO301" s="96"/>
      <c r="AP301" s="96"/>
      <c r="AR301" s="96"/>
      <c r="AS301" s="96"/>
      <c r="AV301" s="96"/>
      <c r="AW301" s="96"/>
      <c r="AZ301" s="96"/>
      <c r="BA301" s="96"/>
      <c r="BB301" s="96"/>
      <c r="BC301" s="96"/>
      <c r="BD301" s="96"/>
      <c r="BH301" s="96"/>
      <c r="BI301" s="96"/>
      <c r="BJ301" s="96"/>
      <c r="BK301" s="96"/>
      <c r="BL301" s="96"/>
      <c r="BM301" s="96"/>
      <c r="BN301" s="96"/>
      <c r="BQ301" s="96"/>
      <c r="BR301" s="96"/>
      <c r="BS301" s="96"/>
      <c r="BU301" s="96"/>
      <c r="BW301" s="96"/>
      <c r="BX301" s="96"/>
      <c r="BY301" s="96"/>
      <c r="BZ301" s="96"/>
      <c r="CA301" s="96"/>
      <c r="CB301" s="96"/>
      <c r="CC301" s="96"/>
      <c r="CD301" s="96"/>
      <c r="CE301" s="96"/>
      <c r="CG301" s="96"/>
      <c r="CJ301" s="96"/>
      <c r="CL301" s="96"/>
      <c r="CM301" s="96"/>
      <c r="CN301" s="96"/>
      <c r="CY301" s="96"/>
      <c r="CZ301" s="96"/>
      <c r="DA301" s="96"/>
      <c r="DB301" s="96"/>
      <c r="DC301" s="96"/>
      <c r="DH301" s="96"/>
      <c r="DJ301" s="96"/>
      <c r="DK301" s="96"/>
      <c r="DL301" s="96"/>
      <c r="DM301" s="96"/>
      <c r="DP301" s="96"/>
      <c r="DQ301" s="96"/>
      <c r="DW301" s="96"/>
      <c r="EV301" s="96"/>
      <c r="EW301" s="96"/>
      <c r="FJ301" s="96"/>
      <c r="FK301" s="96"/>
      <c r="FL301" s="96"/>
      <c r="FT301" s="96"/>
      <c r="FU301" s="96"/>
      <c r="FV301" s="96"/>
      <c r="FW301" s="96"/>
      <c r="GE301" s="96"/>
      <c r="GF301" s="96"/>
      <c r="GG301" s="96"/>
      <c r="GH301" s="96"/>
    </row>
    <row r="302" spans="1:190" customFormat="1" ht="14.65" hidden="1" customHeight="1" x14ac:dyDescent="0.25">
      <c r="A302" s="151">
        <v>169091</v>
      </c>
      <c r="B302" s="152">
        <v>44574</v>
      </c>
      <c r="C302" s="150" t="s">
        <v>579</v>
      </c>
      <c r="D302" s="150" t="s">
        <v>1565</v>
      </c>
      <c r="E302" s="152">
        <v>44574</v>
      </c>
      <c r="F302" s="150" t="s">
        <v>578</v>
      </c>
      <c r="G302" s="150" t="s">
        <v>1566</v>
      </c>
      <c r="H302" s="150" t="s">
        <v>318</v>
      </c>
      <c r="I302" s="150" t="s">
        <v>3379</v>
      </c>
      <c r="J302" s="150" t="s">
        <v>3380</v>
      </c>
      <c r="K302" s="150" t="s">
        <v>3405</v>
      </c>
      <c r="L302" s="150" t="s">
        <v>18</v>
      </c>
      <c r="M302" s="150" t="s">
        <v>18</v>
      </c>
      <c r="N302" s="150" t="s">
        <v>19</v>
      </c>
      <c r="O302" s="150" t="s">
        <v>314</v>
      </c>
      <c r="P302" s="150" t="s">
        <v>319</v>
      </c>
      <c r="Q302" s="150" t="s">
        <v>3377</v>
      </c>
      <c r="R302" s="150" t="s">
        <v>3377</v>
      </c>
      <c r="S302" s="151">
        <v>21100</v>
      </c>
      <c r="T302" s="151">
        <v>17040</v>
      </c>
      <c r="U302" s="151">
        <v>4060</v>
      </c>
      <c r="V302" s="150" t="s">
        <v>78</v>
      </c>
      <c r="W302" s="151">
        <v>2</v>
      </c>
      <c r="X302" s="150" t="s">
        <v>69</v>
      </c>
      <c r="Y302" s="150" t="s">
        <v>70</v>
      </c>
      <c r="Z302" s="150" t="s">
        <v>71</v>
      </c>
      <c r="AA302" s="150" t="s">
        <v>72</v>
      </c>
      <c r="AB302" s="151">
        <v>70062</v>
      </c>
      <c r="AC302" s="101">
        <f t="shared" si="16"/>
        <v>2</v>
      </c>
      <c r="AD302" s="101" t="str">
        <f t="shared" si="17"/>
        <v>janvier</v>
      </c>
      <c r="AE302" s="96">
        <f t="shared" si="18"/>
        <v>4.0599999999999996</v>
      </c>
      <c r="AF302" s="149">
        <f t="shared" si="19"/>
        <v>2.9861111111111061E-2</v>
      </c>
      <c r="AG302" t="s">
        <v>3886</v>
      </c>
      <c r="AH302" s="96"/>
      <c r="AM302" s="96"/>
      <c r="AN302" s="96"/>
      <c r="AO302" s="96"/>
      <c r="AP302" s="96"/>
      <c r="AR302" s="96"/>
      <c r="AS302" s="96"/>
      <c r="AV302" s="96"/>
      <c r="AW302" s="96"/>
      <c r="AZ302" s="96"/>
      <c r="BA302" s="96"/>
      <c r="BB302" s="96"/>
      <c r="BC302" s="96"/>
      <c r="BD302" s="96"/>
      <c r="BH302" s="96"/>
      <c r="BI302" s="96"/>
      <c r="BJ302" s="96"/>
      <c r="BK302" s="96"/>
      <c r="BL302" s="96"/>
      <c r="BM302" s="96"/>
      <c r="BN302" s="96"/>
      <c r="BQ302" s="96"/>
      <c r="BR302" s="96"/>
      <c r="BS302" s="96"/>
      <c r="BU302" s="96"/>
      <c r="BW302" s="96"/>
      <c r="BX302" s="96"/>
      <c r="BY302" s="96"/>
      <c r="BZ302" s="96"/>
      <c r="CA302" s="96"/>
      <c r="CB302" s="96"/>
      <c r="CC302" s="96"/>
      <c r="CD302" s="96"/>
      <c r="CE302" s="96"/>
      <c r="CG302" s="96"/>
      <c r="CJ302" s="96"/>
      <c r="CL302" s="96"/>
      <c r="CM302" s="96"/>
      <c r="CN302" s="96"/>
      <c r="CY302" s="96"/>
      <c r="CZ302" s="96"/>
      <c r="DA302" s="96"/>
      <c r="DB302" s="96"/>
      <c r="DC302" s="96"/>
      <c r="DH302" s="96"/>
      <c r="DJ302" s="96"/>
      <c r="DK302" s="96"/>
      <c r="DL302" s="96"/>
      <c r="DM302" s="96"/>
      <c r="DP302" s="96"/>
      <c r="DQ302" s="96"/>
      <c r="DW302" s="96"/>
      <c r="EV302" s="96"/>
      <c r="EW302" s="96"/>
      <c r="FJ302" s="96"/>
      <c r="FK302" s="96"/>
      <c r="FL302" s="96"/>
      <c r="FT302" s="96"/>
      <c r="FU302" s="96"/>
      <c r="FV302" s="96"/>
      <c r="FW302" s="96"/>
      <c r="GE302" s="96"/>
      <c r="GF302" s="96"/>
      <c r="GG302" s="96"/>
      <c r="GH302" s="96"/>
    </row>
    <row r="303" spans="1:190" customFormat="1" ht="14.65" hidden="1" customHeight="1" x14ac:dyDescent="0.25">
      <c r="A303" s="151">
        <v>169092</v>
      </c>
      <c r="B303" s="152">
        <v>44574</v>
      </c>
      <c r="C303" s="150" t="s">
        <v>1567</v>
      </c>
      <c r="D303" s="150" t="s">
        <v>1568</v>
      </c>
      <c r="E303" s="152">
        <v>44574</v>
      </c>
      <c r="F303" s="150" t="s">
        <v>734</v>
      </c>
      <c r="G303" s="150" t="s">
        <v>1569</v>
      </c>
      <c r="H303" s="150" t="s">
        <v>880</v>
      </c>
      <c r="I303" s="150" t="s">
        <v>3376</v>
      </c>
      <c r="J303" s="150" t="s">
        <v>3376</v>
      </c>
      <c r="K303" s="150" t="s">
        <v>616</v>
      </c>
      <c r="L303" s="150" t="s">
        <v>18</v>
      </c>
      <c r="M303" s="150" t="s">
        <v>3385</v>
      </c>
      <c r="N303" s="150" t="s">
        <v>656</v>
      </c>
      <c r="O303" s="150" t="s">
        <v>657</v>
      </c>
      <c r="P303" s="150" t="s">
        <v>618</v>
      </c>
      <c r="Q303" s="150" t="s">
        <v>3377</v>
      </c>
      <c r="R303" s="150" t="s">
        <v>3390</v>
      </c>
      <c r="S303" s="151">
        <v>16360</v>
      </c>
      <c r="T303" s="151">
        <v>13480</v>
      </c>
      <c r="U303" s="151">
        <v>2880</v>
      </c>
      <c r="V303" s="150" t="s">
        <v>78</v>
      </c>
      <c r="W303" s="151">
        <v>2</v>
      </c>
      <c r="X303" s="150" t="s">
        <v>69</v>
      </c>
      <c r="Y303" s="150" t="s">
        <v>70</v>
      </c>
      <c r="Z303" s="150" t="s">
        <v>71</v>
      </c>
      <c r="AA303" s="150" t="s">
        <v>72</v>
      </c>
      <c r="AB303" s="151">
        <v>0</v>
      </c>
      <c r="AC303" s="101">
        <f t="shared" si="16"/>
        <v>2</v>
      </c>
      <c r="AD303" s="101" t="str">
        <f t="shared" si="17"/>
        <v>janvier</v>
      </c>
      <c r="AE303" s="96">
        <f t="shared" si="18"/>
        <v>2.88</v>
      </c>
      <c r="AF303" s="149">
        <f t="shared" si="19"/>
        <v>1.2500000000000011E-2</v>
      </c>
      <c r="AG303" t="s">
        <v>3562</v>
      </c>
      <c r="AH303" s="96"/>
      <c r="AM303" s="96"/>
      <c r="AN303" s="96"/>
      <c r="AO303" s="96"/>
      <c r="AP303" s="96"/>
      <c r="AR303" s="96"/>
      <c r="AS303" s="96"/>
      <c r="AV303" s="96"/>
      <c r="AW303" s="96"/>
      <c r="AZ303" s="96"/>
      <c r="BA303" s="96"/>
      <c r="BB303" s="96"/>
      <c r="BC303" s="96"/>
      <c r="BD303" s="96"/>
      <c r="BE303" s="96"/>
      <c r="BF303" s="96"/>
      <c r="BH303" s="96"/>
      <c r="BI303" s="96"/>
      <c r="BJ303" s="96"/>
      <c r="BK303" s="96"/>
      <c r="BL303" s="96"/>
      <c r="BM303" s="96"/>
      <c r="BN303" s="96"/>
      <c r="BQ303" s="96"/>
      <c r="BR303" s="96"/>
      <c r="BS303" s="96"/>
      <c r="BU303" s="96"/>
      <c r="BW303" s="96"/>
      <c r="BX303" s="96"/>
      <c r="BY303" s="96"/>
      <c r="BZ303" s="96"/>
      <c r="CA303" s="96"/>
      <c r="CB303" s="96"/>
      <c r="CC303" s="96"/>
      <c r="CD303" s="96"/>
      <c r="CG303" s="96"/>
      <c r="CJ303" s="96"/>
      <c r="CL303" s="96"/>
      <c r="CM303" s="96"/>
      <c r="CN303" s="96"/>
      <c r="CY303" s="96"/>
      <c r="CZ303" s="96"/>
      <c r="DA303" s="96"/>
      <c r="DB303" s="96"/>
      <c r="DC303" s="96"/>
      <c r="DH303" s="96"/>
      <c r="DJ303" s="96"/>
      <c r="DK303" s="96"/>
      <c r="DL303" s="96"/>
      <c r="DM303" s="96"/>
      <c r="DP303" s="96"/>
      <c r="DQ303" s="96"/>
      <c r="DW303" s="96"/>
      <c r="EV303" s="96"/>
      <c r="EW303" s="96"/>
      <c r="FJ303" s="96"/>
      <c r="FK303" s="96"/>
      <c r="FL303" s="96"/>
      <c r="FT303" s="96"/>
      <c r="FU303" s="96"/>
      <c r="FV303" s="96"/>
      <c r="FW303" s="96"/>
      <c r="GE303" s="96"/>
      <c r="GF303" s="96"/>
      <c r="GG303" s="96"/>
      <c r="GH303" s="96"/>
    </row>
    <row r="304" spans="1:190" customFormat="1" ht="14.65" hidden="1" customHeight="1" x14ac:dyDescent="0.25">
      <c r="A304" s="151">
        <v>169093</v>
      </c>
      <c r="B304" s="152">
        <v>44574</v>
      </c>
      <c r="C304" s="150" t="s">
        <v>366</v>
      </c>
      <c r="D304" s="150" t="s">
        <v>1570</v>
      </c>
      <c r="E304" s="152">
        <v>44574</v>
      </c>
      <c r="F304" s="150" t="s">
        <v>246</v>
      </c>
      <c r="G304" s="150" t="s">
        <v>1571</v>
      </c>
      <c r="H304" s="150" t="s">
        <v>363</v>
      </c>
      <c r="I304" s="150" t="s">
        <v>3379</v>
      </c>
      <c r="J304" s="150" t="s">
        <v>3421</v>
      </c>
      <c r="K304" s="150" t="s">
        <v>363</v>
      </c>
      <c r="L304" s="150" t="s">
        <v>18</v>
      </c>
      <c r="M304" s="150" t="s">
        <v>18</v>
      </c>
      <c r="N304" s="150" t="s">
        <v>19</v>
      </c>
      <c r="O304" s="150" t="s">
        <v>161</v>
      </c>
      <c r="P304" s="150" t="s">
        <v>364</v>
      </c>
      <c r="Q304" s="150" t="s">
        <v>3377</v>
      </c>
      <c r="R304" s="150" t="s">
        <v>3377</v>
      </c>
      <c r="S304" s="151">
        <v>14480</v>
      </c>
      <c r="T304" s="151">
        <v>11800</v>
      </c>
      <c r="U304" s="151">
        <v>2680</v>
      </c>
      <c r="V304" s="150" t="s">
        <v>78</v>
      </c>
      <c r="W304" s="151">
        <v>2</v>
      </c>
      <c r="X304" s="150" t="s">
        <v>69</v>
      </c>
      <c r="Y304" s="150" t="s">
        <v>70</v>
      </c>
      <c r="Z304" s="150" t="s">
        <v>71</v>
      </c>
      <c r="AA304" s="150" t="s">
        <v>72</v>
      </c>
      <c r="AB304" s="151">
        <v>60050</v>
      </c>
      <c r="AC304" s="101">
        <f t="shared" si="16"/>
        <v>2</v>
      </c>
      <c r="AD304" s="101" t="str">
        <f t="shared" si="17"/>
        <v>janvier</v>
      </c>
      <c r="AE304" s="96">
        <f t="shared" si="18"/>
        <v>2.68</v>
      </c>
      <c r="AF304" s="149">
        <f t="shared" si="19"/>
        <v>4.1666666666666519E-3</v>
      </c>
      <c r="AG304" t="s">
        <v>3886</v>
      </c>
      <c r="AH304" s="96"/>
      <c r="AM304" s="96"/>
      <c r="AN304" s="96"/>
      <c r="AO304" s="96"/>
      <c r="AP304" s="96"/>
      <c r="AR304" s="96"/>
      <c r="AS304" s="96"/>
      <c r="AV304" s="96"/>
      <c r="AW304" s="96"/>
      <c r="AZ304" s="96"/>
      <c r="BA304" s="96"/>
      <c r="BB304" s="96"/>
      <c r="BC304" s="96"/>
      <c r="BD304" s="96"/>
      <c r="BE304" s="96"/>
      <c r="BF304" s="96"/>
      <c r="BH304" s="96"/>
      <c r="BI304" s="96"/>
      <c r="BJ304" s="96"/>
      <c r="BK304" s="96"/>
      <c r="BL304" s="96"/>
      <c r="BM304" s="96"/>
      <c r="BN304" s="96"/>
      <c r="BQ304" s="96"/>
      <c r="BR304" s="96"/>
      <c r="BS304" s="96"/>
      <c r="BU304" s="96"/>
      <c r="BW304" s="96"/>
      <c r="BX304" s="96"/>
      <c r="BY304" s="96"/>
      <c r="BZ304" s="96"/>
      <c r="CA304" s="96"/>
      <c r="CB304" s="96"/>
      <c r="CC304" s="96"/>
      <c r="CD304" s="96"/>
      <c r="CG304" s="96"/>
      <c r="CJ304" s="96"/>
      <c r="CL304" s="96"/>
      <c r="CM304" s="96"/>
      <c r="CN304" s="96"/>
      <c r="CY304" s="96"/>
      <c r="CZ304" s="96"/>
      <c r="DA304" s="96"/>
      <c r="DB304" s="96"/>
      <c r="DC304" s="96"/>
      <c r="DH304" s="96"/>
      <c r="DJ304" s="96"/>
      <c r="DK304" s="96"/>
      <c r="DL304" s="96"/>
      <c r="DM304" s="96"/>
      <c r="DP304" s="96"/>
      <c r="DQ304" s="96"/>
      <c r="DW304" s="96"/>
      <c r="EV304" s="96"/>
      <c r="EW304" s="96"/>
      <c r="FJ304" s="96"/>
      <c r="FK304" s="96"/>
      <c r="FL304" s="96"/>
      <c r="FT304" s="96"/>
      <c r="FU304" s="96"/>
      <c r="FV304" s="96"/>
      <c r="FW304" s="96"/>
      <c r="GE304" s="96"/>
      <c r="GF304" s="96"/>
      <c r="GG304" s="96"/>
      <c r="GH304" s="96"/>
    </row>
    <row r="305" spans="1:190" customFormat="1" ht="14.65" hidden="1" customHeight="1" x14ac:dyDescent="0.25">
      <c r="A305" s="151">
        <v>169095</v>
      </c>
      <c r="B305" s="152">
        <v>44574</v>
      </c>
      <c r="C305" s="150" t="s">
        <v>362</v>
      </c>
      <c r="D305" s="150" t="s">
        <v>1572</v>
      </c>
      <c r="E305" s="152">
        <v>44574</v>
      </c>
      <c r="F305" s="150" t="s">
        <v>167</v>
      </c>
      <c r="G305" s="150" t="s">
        <v>1573</v>
      </c>
      <c r="H305" s="150" t="s">
        <v>248</v>
      </c>
      <c r="I305" s="150" t="s">
        <v>3379</v>
      </c>
      <c r="J305" s="150" t="s">
        <v>3421</v>
      </c>
      <c r="K305" s="150" t="s">
        <v>248</v>
      </c>
      <c r="L305" s="150" t="s">
        <v>18</v>
      </c>
      <c r="M305" s="150" t="s">
        <v>18</v>
      </c>
      <c r="N305" s="150" t="s">
        <v>19</v>
      </c>
      <c r="O305" s="150" t="s">
        <v>161</v>
      </c>
      <c r="P305" s="150" t="s">
        <v>249</v>
      </c>
      <c r="Q305" s="150" t="s">
        <v>3377</v>
      </c>
      <c r="R305" s="150" t="s">
        <v>3377</v>
      </c>
      <c r="S305" s="151">
        <v>15620</v>
      </c>
      <c r="T305" s="151">
        <v>11640</v>
      </c>
      <c r="U305" s="151">
        <v>3980</v>
      </c>
      <c r="V305" s="150" t="s">
        <v>78</v>
      </c>
      <c r="W305" s="151">
        <v>2</v>
      </c>
      <c r="X305" s="150" t="s">
        <v>69</v>
      </c>
      <c r="Y305" s="150" t="s">
        <v>70</v>
      </c>
      <c r="Z305" s="150" t="s">
        <v>71</v>
      </c>
      <c r="AA305" s="150" t="s">
        <v>72</v>
      </c>
      <c r="AB305" s="151">
        <v>60051</v>
      </c>
      <c r="AC305" s="101">
        <f t="shared" si="16"/>
        <v>2</v>
      </c>
      <c r="AD305" s="101" t="str">
        <f t="shared" si="17"/>
        <v>janvier</v>
      </c>
      <c r="AE305" s="96">
        <f t="shared" si="18"/>
        <v>3.98</v>
      </c>
      <c r="AF305" s="149">
        <f t="shared" si="19"/>
        <v>6.9444444444444198E-3</v>
      </c>
      <c r="AG305" t="s">
        <v>3886</v>
      </c>
      <c r="AH305" s="96"/>
      <c r="AM305" s="96"/>
      <c r="AN305" s="96"/>
      <c r="AO305" s="96"/>
      <c r="AP305" s="96"/>
      <c r="AR305" s="96"/>
      <c r="AS305" s="96"/>
      <c r="AV305" s="96"/>
      <c r="AW305" s="96"/>
      <c r="AZ305" s="96"/>
      <c r="BA305" s="96"/>
      <c r="BB305" s="96"/>
      <c r="BC305" s="96"/>
      <c r="BD305" s="96"/>
      <c r="BE305" s="96"/>
      <c r="BF305" s="96"/>
      <c r="BH305" s="96"/>
      <c r="BI305" s="96"/>
      <c r="BJ305" s="96"/>
      <c r="BK305" s="96"/>
      <c r="BL305" s="96"/>
      <c r="BM305" s="96"/>
      <c r="BN305" s="96"/>
      <c r="BQ305" s="96"/>
      <c r="BR305" s="96"/>
      <c r="BS305" s="96"/>
      <c r="BU305" s="96"/>
      <c r="BW305" s="96"/>
      <c r="BX305" s="96"/>
      <c r="BY305" s="96"/>
      <c r="BZ305" s="96"/>
      <c r="CA305" s="96"/>
      <c r="CB305" s="96"/>
      <c r="CC305" s="96"/>
      <c r="CD305" s="96"/>
      <c r="CG305" s="96"/>
      <c r="CJ305" s="96"/>
      <c r="CL305" s="96"/>
      <c r="CM305" s="96"/>
      <c r="CN305" s="96"/>
      <c r="CY305" s="96"/>
      <c r="CZ305" s="96"/>
      <c r="DA305" s="96"/>
      <c r="DB305" s="96"/>
      <c r="DC305" s="96"/>
      <c r="DH305" s="96"/>
      <c r="DJ305" s="96"/>
      <c r="DK305" s="96"/>
      <c r="DL305" s="96"/>
      <c r="DM305" s="96"/>
      <c r="DP305" s="96"/>
      <c r="DQ305" s="96"/>
      <c r="DW305" s="96"/>
      <c r="EV305" s="96"/>
      <c r="EW305" s="96"/>
      <c r="FJ305" s="96"/>
      <c r="FK305" s="96"/>
      <c r="FL305" s="96"/>
      <c r="FT305" s="96"/>
      <c r="FU305" s="96"/>
      <c r="FV305" s="96"/>
      <c r="FW305" s="96"/>
      <c r="GE305" s="96"/>
      <c r="GF305" s="96"/>
      <c r="GG305" s="96"/>
      <c r="GH305" s="96"/>
    </row>
    <row r="306" spans="1:190" customFormat="1" ht="14.65" hidden="1" customHeight="1" x14ac:dyDescent="0.25">
      <c r="A306" s="151">
        <v>169853</v>
      </c>
      <c r="B306" s="152">
        <v>44574</v>
      </c>
      <c r="C306" s="150" t="s">
        <v>183</v>
      </c>
      <c r="D306" s="150" t="s">
        <v>18</v>
      </c>
      <c r="E306" s="152">
        <v>44574</v>
      </c>
      <c r="F306" s="150" t="s">
        <v>183</v>
      </c>
      <c r="G306" s="150" t="s">
        <v>18</v>
      </c>
      <c r="H306" s="150" t="s">
        <v>2110</v>
      </c>
      <c r="I306" s="150" t="s">
        <v>3379</v>
      </c>
      <c r="J306" s="150" t="s">
        <v>3421</v>
      </c>
      <c r="K306" s="150" t="s">
        <v>173</v>
      </c>
      <c r="L306" s="150" t="s">
        <v>18</v>
      </c>
      <c r="M306" s="150" t="s">
        <v>18</v>
      </c>
      <c r="N306" s="150" t="s">
        <v>19</v>
      </c>
      <c r="O306" s="150" t="s">
        <v>161</v>
      </c>
      <c r="P306" s="150" t="s">
        <v>174</v>
      </c>
      <c r="Q306" s="150" t="s">
        <v>3377</v>
      </c>
      <c r="R306" s="150" t="s">
        <v>3377</v>
      </c>
      <c r="S306" s="151">
        <v>13280</v>
      </c>
      <c r="T306" s="151">
        <v>11660</v>
      </c>
      <c r="U306" s="151">
        <v>1620</v>
      </c>
      <c r="V306" s="150" t="s">
        <v>68</v>
      </c>
      <c r="W306" s="151">
        <v>2</v>
      </c>
      <c r="X306" s="150" t="s">
        <v>69</v>
      </c>
      <c r="Y306" s="150" t="s">
        <v>70</v>
      </c>
      <c r="Z306" s="150" t="s">
        <v>71</v>
      </c>
      <c r="AA306" s="150" t="s">
        <v>72</v>
      </c>
      <c r="AB306" s="151">
        <v>0</v>
      </c>
      <c r="AC306" s="101">
        <f t="shared" si="16"/>
        <v>2</v>
      </c>
      <c r="AD306" s="101" t="str">
        <f t="shared" si="17"/>
        <v>janvier</v>
      </c>
      <c r="AE306" s="96">
        <f t="shared" si="18"/>
        <v>1.62</v>
      </c>
      <c r="AF306" s="149">
        <f t="shared" si="19"/>
        <v>0</v>
      </c>
      <c r="AG306" t="s">
        <v>3886</v>
      </c>
      <c r="AH306" s="96"/>
      <c r="AM306" s="96"/>
      <c r="AN306" s="96"/>
      <c r="AO306" s="96"/>
      <c r="AP306" s="96"/>
      <c r="AR306" s="96"/>
      <c r="AS306" s="96"/>
      <c r="AV306" s="96"/>
      <c r="AW306" s="96"/>
      <c r="AZ306" s="96"/>
      <c r="BA306" s="96"/>
      <c r="BB306" s="96"/>
      <c r="BC306" s="96"/>
      <c r="BD306" s="96"/>
      <c r="BE306" s="96"/>
      <c r="BF306" s="96"/>
      <c r="BH306" s="96"/>
      <c r="BI306" s="96"/>
      <c r="BJ306" s="96"/>
      <c r="BK306" s="96"/>
      <c r="BL306" s="96"/>
      <c r="BM306" s="96"/>
      <c r="BN306" s="96"/>
      <c r="BQ306" s="96"/>
      <c r="BR306" s="96"/>
      <c r="BS306" s="96"/>
      <c r="BU306" s="96"/>
      <c r="BW306" s="96"/>
      <c r="BX306" s="96"/>
      <c r="BY306" s="96"/>
      <c r="BZ306" s="96"/>
      <c r="CA306" s="96"/>
      <c r="CB306" s="96"/>
      <c r="CC306" s="96"/>
      <c r="CD306" s="96"/>
      <c r="CG306" s="96"/>
      <c r="CJ306" s="96"/>
      <c r="CL306" s="96"/>
      <c r="CM306" s="96"/>
      <c r="CN306" s="96"/>
      <c r="CY306" s="96"/>
      <c r="CZ306" s="96"/>
      <c r="DA306" s="96"/>
      <c r="DB306" s="96"/>
      <c r="DC306" s="96"/>
      <c r="DH306" s="96"/>
      <c r="DJ306" s="96"/>
      <c r="DK306" s="96"/>
      <c r="DL306" s="96"/>
      <c r="DM306" s="96"/>
      <c r="DP306" s="96"/>
      <c r="DQ306" s="96"/>
      <c r="DW306" s="96"/>
      <c r="EV306" s="96"/>
      <c r="EW306" s="96"/>
      <c r="FJ306" s="96"/>
      <c r="FK306" s="96"/>
      <c r="FL306" s="96"/>
      <c r="FT306" s="96"/>
      <c r="FU306" s="96"/>
      <c r="FV306" s="96"/>
      <c r="FW306" s="96"/>
      <c r="GE306" s="96"/>
      <c r="GF306" s="96"/>
      <c r="GG306" s="96"/>
      <c r="GH306" s="96"/>
    </row>
    <row r="307" spans="1:190" customFormat="1" ht="14.65" hidden="1" customHeight="1" x14ac:dyDescent="0.25">
      <c r="A307" s="151">
        <v>169097</v>
      </c>
      <c r="B307" s="152">
        <v>44574</v>
      </c>
      <c r="C307" s="150" t="s">
        <v>607</v>
      </c>
      <c r="D307" s="150" t="s">
        <v>1574</v>
      </c>
      <c r="E307" s="152">
        <v>44574</v>
      </c>
      <c r="F307" s="150" t="s">
        <v>175</v>
      </c>
      <c r="G307" s="150" t="s">
        <v>1575</v>
      </c>
      <c r="H307" s="150" t="s">
        <v>181</v>
      </c>
      <c r="I307" s="150" t="s">
        <v>3379</v>
      </c>
      <c r="J307" s="150" t="s">
        <v>3421</v>
      </c>
      <c r="K307" s="150" t="s">
        <v>181</v>
      </c>
      <c r="L307" s="150" t="s">
        <v>18</v>
      </c>
      <c r="M307" s="150" t="s">
        <v>18</v>
      </c>
      <c r="N307" s="150" t="s">
        <v>19</v>
      </c>
      <c r="O307" s="150" t="s">
        <v>161</v>
      </c>
      <c r="P307" s="150" t="s">
        <v>182</v>
      </c>
      <c r="Q307" s="150" t="s">
        <v>3377</v>
      </c>
      <c r="R307" s="150" t="s">
        <v>3377</v>
      </c>
      <c r="S307" s="151">
        <v>16120</v>
      </c>
      <c r="T307" s="151">
        <v>11660</v>
      </c>
      <c r="U307" s="151">
        <v>4460</v>
      </c>
      <c r="V307" s="150" t="s">
        <v>78</v>
      </c>
      <c r="W307" s="151">
        <v>2</v>
      </c>
      <c r="X307" s="150" t="s">
        <v>69</v>
      </c>
      <c r="Y307" s="150" t="s">
        <v>70</v>
      </c>
      <c r="Z307" s="150" t="s">
        <v>71</v>
      </c>
      <c r="AA307" s="150" t="s">
        <v>72</v>
      </c>
      <c r="AB307" s="151">
        <v>89412</v>
      </c>
      <c r="AC307" s="101">
        <f t="shared" si="16"/>
        <v>2</v>
      </c>
      <c r="AD307" s="101" t="str">
        <f t="shared" si="17"/>
        <v>janvier</v>
      </c>
      <c r="AE307" s="96">
        <f t="shared" si="18"/>
        <v>4.46</v>
      </c>
      <c r="AF307" s="149">
        <f t="shared" si="19"/>
        <v>1.1805555555555569E-2</v>
      </c>
      <c r="AG307" t="s">
        <v>3886</v>
      </c>
      <c r="AH307" s="96"/>
      <c r="AM307" s="96"/>
      <c r="AN307" s="96"/>
      <c r="AO307" s="96"/>
      <c r="AP307" s="96"/>
      <c r="AR307" s="96"/>
      <c r="AS307" s="96"/>
      <c r="AV307" s="96"/>
      <c r="AW307" s="96"/>
      <c r="AZ307" s="96"/>
      <c r="BA307" s="96"/>
      <c r="BB307" s="96"/>
      <c r="BC307" s="96"/>
      <c r="BD307" s="96"/>
      <c r="BE307" s="96"/>
      <c r="BF307" s="96"/>
      <c r="BH307" s="96"/>
      <c r="BI307" s="96"/>
      <c r="BJ307" s="96"/>
      <c r="BK307" s="96"/>
      <c r="BL307" s="96"/>
      <c r="BM307" s="96"/>
      <c r="BN307" s="96"/>
      <c r="BQ307" s="96"/>
      <c r="BR307" s="96"/>
      <c r="BS307" s="96"/>
      <c r="BU307" s="96"/>
      <c r="BW307" s="96"/>
      <c r="BX307" s="96"/>
      <c r="BY307" s="96"/>
      <c r="BZ307" s="96"/>
      <c r="CA307" s="96"/>
      <c r="CB307" s="96"/>
      <c r="CC307" s="96"/>
      <c r="CD307" s="96"/>
      <c r="CG307" s="96"/>
      <c r="CJ307" s="96"/>
      <c r="CL307" s="96"/>
      <c r="CM307" s="96"/>
      <c r="CN307" s="96"/>
      <c r="CY307" s="96"/>
      <c r="CZ307" s="96"/>
      <c r="DA307" s="96"/>
      <c r="DB307" s="96"/>
      <c r="DC307" s="96"/>
      <c r="DH307" s="96"/>
      <c r="DJ307" s="96"/>
      <c r="DK307" s="96"/>
      <c r="DL307" s="96"/>
      <c r="DM307" s="96"/>
      <c r="DP307" s="96"/>
      <c r="DQ307" s="96"/>
      <c r="DW307" s="96"/>
      <c r="EV307" s="96"/>
      <c r="EW307" s="96"/>
      <c r="FJ307" s="96"/>
      <c r="FK307" s="96"/>
      <c r="FL307" s="96"/>
      <c r="FT307" s="96"/>
      <c r="FU307" s="96"/>
      <c r="FV307" s="96"/>
      <c r="FW307" s="96"/>
      <c r="GE307" s="96"/>
      <c r="GF307" s="96"/>
      <c r="GG307" s="96"/>
      <c r="GH307" s="96"/>
    </row>
    <row r="308" spans="1:190" customFormat="1" ht="14.65" hidden="1" customHeight="1" x14ac:dyDescent="0.25">
      <c r="A308" s="151">
        <v>169098</v>
      </c>
      <c r="B308" s="152">
        <v>44574</v>
      </c>
      <c r="C308" s="150" t="s">
        <v>784</v>
      </c>
      <c r="D308" s="150" t="s">
        <v>1576</v>
      </c>
      <c r="E308" s="152">
        <v>44574</v>
      </c>
      <c r="F308" s="150" t="s">
        <v>1577</v>
      </c>
      <c r="G308" s="150" t="s">
        <v>1578</v>
      </c>
      <c r="H308" s="150" t="s">
        <v>782</v>
      </c>
      <c r="I308" s="150" t="s">
        <v>3389</v>
      </c>
      <c r="J308" s="150" t="s">
        <v>3389</v>
      </c>
      <c r="K308" s="150" t="s">
        <v>766</v>
      </c>
      <c r="L308" s="150" t="s">
        <v>18</v>
      </c>
      <c r="M308" s="150" t="s">
        <v>3385</v>
      </c>
      <c r="N308" s="150" t="s">
        <v>919</v>
      </c>
      <c r="O308" s="150" t="s">
        <v>920</v>
      </c>
      <c r="P308" s="150" t="s">
        <v>767</v>
      </c>
      <c r="Q308" s="150" t="s">
        <v>3377</v>
      </c>
      <c r="R308" s="150" t="s">
        <v>3390</v>
      </c>
      <c r="S308" s="151">
        <v>24720</v>
      </c>
      <c r="T308" s="151">
        <v>18040</v>
      </c>
      <c r="U308" s="151">
        <v>6680</v>
      </c>
      <c r="V308" s="150" t="s">
        <v>78</v>
      </c>
      <c r="W308" s="151">
        <v>2</v>
      </c>
      <c r="X308" s="150" t="s">
        <v>69</v>
      </c>
      <c r="Y308" s="150" t="s">
        <v>70</v>
      </c>
      <c r="Z308" s="150" t="s">
        <v>71</v>
      </c>
      <c r="AA308" s="150" t="s">
        <v>72</v>
      </c>
      <c r="AB308" s="151">
        <v>0</v>
      </c>
      <c r="AC308" s="101">
        <f t="shared" si="16"/>
        <v>2</v>
      </c>
      <c r="AD308" s="101" t="str">
        <f t="shared" si="17"/>
        <v>janvier</v>
      </c>
      <c r="AE308" s="96">
        <f t="shared" si="18"/>
        <v>6.68</v>
      </c>
      <c r="AF308" s="149">
        <f t="shared" si="19"/>
        <v>4.2361111111111127E-2</v>
      </c>
      <c r="AG308" t="s">
        <v>3562</v>
      </c>
      <c r="AH308" s="96"/>
      <c r="AM308" s="96"/>
      <c r="AN308" s="96"/>
      <c r="AO308" s="96"/>
      <c r="AP308" s="96"/>
      <c r="AR308" s="96"/>
      <c r="AS308" s="96"/>
      <c r="AV308" s="96"/>
      <c r="AW308" s="96"/>
      <c r="AZ308" s="96"/>
      <c r="BA308" s="96"/>
      <c r="BB308" s="96"/>
      <c r="BC308" s="96"/>
      <c r="BD308" s="96"/>
      <c r="BE308" s="96"/>
      <c r="BF308" s="96"/>
      <c r="BH308" s="96"/>
      <c r="BI308" s="96"/>
      <c r="BJ308" s="96"/>
      <c r="BK308" s="96"/>
      <c r="BL308" s="96"/>
      <c r="BM308" s="96"/>
      <c r="BN308" s="96"/>
      <c r="BQ308" s="96"/>
      <c r="BR308" s="96"/>
      <c r="BS308" s="96"/>
      <c r="BU308" s="96"/>
      <c r="BW308" s="96"/>
      <c r="BX308" s="96"/>
      <c r="BY308" s="96"/>
      <c r="BZ308" s="96"/>
      <c r="CA308" s="96"/>
      <c r="CB308" s="96"/>
      <c r="CC308" s="96"/>
      <c r="CD308" s="96"/>
      <c r="CG308" s="96"/>
      <c r="CJ308" s="96"/>
      <c r="CL308" s="96"/>
      <c r="CM308" s="96"/>
      <c r="CN308" s="96"/>
      <c r="CY308" s="96"/>
      <c r="CZ308" s="96"/>
      <c r="DA308" s="96"/>
      <c r="DB308" s="96"/>
      <c r="DC308" s="96"/>
      <c r="DH308" s="96"/>
      <c r="DJ308" s="96"/>
      <c r="DK308" s="96"/>
      <c r="DL308" s="96"/>
      <c r="DM308" s="96"/>
      <c r="DP308" s="96"/>
      <c r="DQ308" s="96"/>
      <c r="DW308" s="96"/>
      <c r="EV308" s="96"/>
      <c r="EW308" s="96"/>
      <c r="FJ308" s="96"/>
      <c r="FK308" s="96"/>
      <c r="FL308" s="96"/>
      <c r="FT308" s="96"/>
      <c r="FU308" s="96"/>
      <c r="FV308" s="96"/>
      <c r="FW308" s="96"/>
      <c r="GE308" s="96"/>
      <c r="GF308" s="96"/>
      <c r="GG308" s="96"/>
      <c r="GH308" s="96"/>
    </row>
    <row r="309" spans="1:190" customFormat="1" ht="14.65" hidden="1" customHeight="1" x14ac:dyDescent="0.25">
      <c r="A309" s="151">
        <v>169099</v>
      </c>
      <c r="B309" s="152">
        <v>44574</v>
      </c>
      <c r="C309" s="150" t="s">
        <v>504</v>
      </c>
      <c r="D309" s="150" t="s">
        <v>1579</v>
      </c>
      <c r="E309" s="152">
        <v>44574</v>
      </c>
      <c r="F309" s="150" t="s">
        <v>340</v>
      </c>
      <c r="G309" s="150" t="s">
        <v>1580</v>
      </c>
      <c r="H309" s="150" t="s">
        <v>213</v>
      </c>
      <c r="I309" s="150" t="s">
        <v>3379</v>
      </c>
      <c r="J309" s="150" t="s">
        <v>3421</v>
      </c>
      <c r="K309" s="150" t="s">
        <v>213</v>
      </c>
      <c r="L309" s="150" t="s">
        <v>18</v>
      </c>
      <c r="M309" s="150" t="s">
        <v>18</v>
      </c>
      <c r="N309" s="150" t="s">
        <v>19</v>
      </c>
      <c r="O309" s="150" t="s">
        <v>161</v>
      </c>
      <c r="P309" s="150" t="s">
        <v>214</v>
      </c>
      <c r="Q309" s="150" t="s">
        <v>3377</v>
      </c>
      <c r="R309" s="150" t="s">
        <v>3377</v>
      </c>
      <c r="S309" s="151">
        <v>15340</v>
      </c>
      <c r="T309" s="151">
        <v>11740</v>
      </c>
      <c r="U309" s="151">
        <v>3600</v>
      </c>
      <c r="V309" s="150" t="s">
        <v>78</v>
      </c>
      <c r="W309" s="151">
        <v>2</v>
      </c>
      <c r="X309" s="150" t="s">
        <v>69</v>
      </c>
      <c r="Y309" s="150" t="s">
        <v>70</v>
      </c>
      <c r="Z309" s="150" t="s">
        <v>71</v>
      </c>
      <c r="AA309" s="150" t="s">
        <v>72</v>
      </c>
      <c r="AB309" s="151">
        <v>50222</v>
      </c>
      <c r="AC309" s="101">
        <f t="shared" si="16"/>
        <v>2</v>
      </c>
      <c r="AD309" s="101" t="str">
        <f t="shared" si="17"/>
        <v>janvier</v>
      </c>
      <c r="AE309" s="96">
        <f t="shared" si="18"/>
        <v>3.6</v>
      </c>
      <c r="AF309" s="149">
        <f t="shared" si="19"/>
        <v>5.5555555555555358E-3</v>
      </c>
      <c r="AG309" t="s">
        <v>3886</v>
      </c>
      <c r="AH309" s="96"/>
      <c r="AM309" s="96"/>
      <c r="AN309" s="96"/>
      <c r="AO309" s="96"/>
      <c r="AP309" s="96"/>
      <c r="AR309" s="96"/>
      <c r="AS309" s="96"/>
      <c r="AV309" s="96"/>
      <c r="AW309" s="96"/>
      <c r="AZ309" s="96"/>
      <c r="BA309" s="96"/>
      <c r="BB309" s="96"/>
      <c r="BC309" s="96"/>
      <c r="BD309" s="96"/>
      <c r="BE309" s="96"/>
      <c r="BF309" s="96"/>
      <c r="BH309" s="96"/>
      <c r="BI309" s="96"/>
      <c r="BJ309" s="96"/>
      <c r="BK309" s="96"/>
      <c r="BL309" s="96"/>
      <c r="BM309" s="96"/>
      <c r="BN309" s="96"/>
      <c r="BQ309" s="96"/>
      <c r="BR309" s="96"/>
      <c r="BS309" s="96"/>
      <c r="BU309" s="96"/>
      <c r="BW309" s="96"/>
      <c r="BX309" s="96"/>
      <c r="BY309" s="96"/>
      <c r="BZ309" s="96"/>
      <c r="CA309" s="96"/>
      <c r="CB309" s="96"/>
      <c r="CC309" s="96"/>
      <c r="CD309" s="96"/>
      <c r="CG309" s="96"/>
      <c r="CJ309" s="96"/>
      <c r="CL309" s="96"/>
      <c r="CM309" s="96"/>
      <c r="CN309" s="96"/>
      <c r="CY309" s="96"/>
      <c r="CZ309" s="96"/>
      <c r="DA309" s="96"/>
      <c r="DB309" s="96"/>
      <c r="DC309" s="96"/>
      <c r="DH309" s="96"/>
      <c r="DJ309" s="96"/>
      <c r="DK309" s="96"/>
      <c r="DL309" s="96"/>
      <c r="DM309" s="96"/>
      <c r="DP309" s="96"/>
      <c r="DQ309" s="96"/>
      <c r="DW309" s="96"/>
      <c r="EV309" s="96"/>
      <c r="EW309" s="96"/>
      <c r="FJ309" s="96"/>
      <c r="FK309" s="96"/>
      <c r="FL309" s="96"/>
      <c r="FT309" s="96"/>
      <c r="FU309" s="96"/>
      <c r="FV309" s="96"/>
      <c r="FW309" s="96"/>
      <c r="GE309" s="96"/>
      <c r="GF309" s="96"/>
      <c r="GG309" s="96"/>
      <c r="GH309" s="96"/>
    </row>
    <row r="310" spans="1:190" customFormat="1" ht="14.65" hidden="1" customHeight="1" x14ac:dyDescent="0.25">
      <c r="A310" s="151">
        <v>169100</v>
      </c>
      <c r="B310" s="152">
        <v>44574</v>
      </c>
      <c r="C310" s="150" t="s">
        <v>863</v>
      </c>
      <c r="D310" s="150" t="s">
        <v>1581</v>
      </c>
      <c r="E310" s="152">
        <v>44574</v>
      </c>
      <c r="F310" s="150" t="s">
        <v>186</v>
      </c>
      <c r="G310" s="150" t="s">
        <v>1582</v>
      </c>
      <c r="H310" s="150" t="s">
        <v>90</v>
      </c>
      <c r="I310" s="150" t="s">
        <v>3387</v>
      </c>
      <c r="J310" s="150" t="s">
        <v>3388</v>
      </c>
      <c r="K310" s="150" t="s">
        <v>90</v>
      </c>
      <c r="L310" s="150" t="s">
        <v>18</v>
      </c>
      <c r="M310" s="150" t="s">
        <v>18</v>
      </c>
      <c r="N310" s="150" t="s">
        <v>65</v>
      </c>
      <c r="O310" s="150" t="s">
        <v>185</v>
      </c>
      <c r="P310" s="150" t="s">
        <v>91</v>
      </c>
      <c r="Q310" s="150" t="s">
        <v>3377</v>
      </c>
      <c r="R310" s="150" t="s">
        <v>3377</v>
      </c>
      <c r="S310" s="151">
        <v>18920</v>
      </c>
      <c r="T310" s="151">
        <v>17420</v>
      </c>
      <c r="U310" s="151">
        <v>1500</v>
      </c>
      <c r="V310" s="150" t="s">
        <v>78</v>
      </c>
      <c r="W310" s="151">
        <v>2</v>
      </c>
      <c r="X310" s="150" t="s">
        <v>69</v>
      </c>
      <c r="Y310" s="150" t="s">
        <v>70</v>
      </c>
      <c r="Z310" s="150" t="s">
        <v>71</v>
      </c>
      <c r="AA310" s="150" t="s">
        <v>72</v>
      </c>
      <c r="AB310" s="151">
        <v>0</v>
      </c>
      <c r="AC310" s="101">
        <f t="shared" si="16"/>
        <v>2</v>
      </c>
      <c r="AD310" s="101" t="str">
        <f t="shared" si="17"/>
        <v>janvier</v>
      </c>
      <c r="AE310" s="96">
        <f t="shared" si="18"/>
        <v>1.5</v>
      </c>
      <c r="AF310" s="149">
        <f t="shared" si="19"/>
        <v>1.3888888888888895E-2</v>
      </c>
      <c r="AG310" t="s">
        <v>3887</v>
      </c>
      <c r="AH310" s="96"/>
      <c r="AM310" s="96"/>
      <c r="AN310" s="96"/>
      <c r="AO310" s="96"/>
      <c r="AP310" s="96"/>
      <c r="AR310" s="96"/>
      <c r="AS310" s="96"/>
      <c r="AV310" s="96"/>
      <c r="AW310" s="96"/>
      <c r="AZ310" s="96"/>
      <c r="BA310" s="96"/>
      <c r="BB310" s="96"/>
      <c r="BC310" s="96"/>
      <c r="BD310" s="96"/>
      <c r="BE310" s="96"/>
      <c r="BF310" s="96"/>
      <c r="BH310" s="96"/>
      <c r="BI310" s="96"/>
      <c r="BJ310" s="96"/>
      <c r="BK310" s="96"/>
      <c r="BL310" s="96"/>
      <c r="BM310" s="96"/>
      <c r="BN310" s="96"/>
      <c r="BQ310" s="96"/>
      <c r="BR310" s="96"/>
      <c r="BS310" s="96"/>
      <c r="BU310" s="96"/>
      <c r="BW310" s="96"/>
      <c r="BX310" s="96"/>
      <c r="BY310" s="96"/>
      <c r="BZ310" s="96"/>
      <c r="CA310" s="96"/>
      <c r="CB310" s="96"/>
      <c r="CC310" s="96"/>
      <c r="CD310" s="96"/>
      <c r="CG310" s="96"/>
      <c r="CJ310" s="96"/>
      <c r="CL310" s="96"/>
      <c r="CM310" s="96"/>
      <c r="CN310" s="96"/>
      <c r="CY310" s="96"/>
      <c r="CZ310" s="96"/>
      <c r="DA310" s="96"/>
      <c r="DB310" s="96"/>
      <c r="DC310" s="96"/>
      <c r="DH310" s="96"/>
      <c r="DJ310" s="96"/>
      <c r="DK310" s="96"/>
      <c r="DL310" s="96"/>
      <c r="DM310" s="96"/>
      <c r="DP310" s="96"/>
      <c r="DQ310" s="96"/>
      <c r="DW310" s="96"/>
      <c r="EV310" s="96"/>
      <c r="EW310" s="96"/>
      <c r="FJ310" s="96"/>
      <c r="FK310" s="96"/>
      <c r="FL310" s="96"/>
      <c r="FT310" s="96"/>
      <c r="FU310" s="96"/>
      <c r="FV310" s="96"/>
      <c r="FW310" s="96"/>
      <c r="GE310" s="96"/>
      <c r="GF310" s="96"/>
      <c r="GG310" s="96"/>
      <c r="GH310" s="96"/>
    </row>
    <row r="311" spans="1:190" customFormat="1" ht="14.65" hidden="1" customHeight="1" x14ac:dyDescent="0.25">
      <c r="A311" s="151">
        <v>169842</v>
      </c>
      <c r="B311" s="152">
        <v>44574</v>
      </c>
      <c r="C311" s="150" t="s">
        <v>594</v>
      </c>
      <c r="D311" s="150" t="s">
        <v>18</v>
      </c>
      <c r="E311" s="152">
        <v>44574</v>
      </c>
      <c r="F311" s="150" t="s">
        <v>594</v>
      </c>
      <c r="G311" s="150" t="s">
        <v>18</v>
      </c>
      <c r="H311" s="150" t="s">
        <v>173</v>
      </c>
      <c r="I311" s="150" t="s">
        <v>3379</v>
      </c>
      <c r="J311" s="150" t="s">
        <v>3421</v>
      </c>
      <c r="K311" s="150" t="s">
        <v>173</v>
      </c>
      <c r="L311" s="150" t="s">
        <v>3414</v>
      </c>
      <c r="M311" s="150" t="s">
        <v>18</v>
      </c>
      <c r="N311" s="150" t="s">
        <v>19</v>
      </c>
      <c r="O311" s="150" t="s">
        <v>161</v>
      </c>
      <c r="P311" s="150" t="s">
        <v>174</v>
      </c>
      <c r="Q311" s="150" t="s">
        <v>3415</v>
      </c>
      <c r="R311" s="150" t="s">
        <v>3377</v>
      </c>
      <c r="S311" s="151">
        <v>13280</v>
      </c>
      <c r="T311" s="151">
        <v>11660</v>
      </c>
      <c r="U311" s="151">
        <v>1620</v>
      </c>
      <c r="V311" s="150" t="s">
        <v>68</v>
      </c>
      <c r="W311" s="151">
        <v>2</v>
      </c>
      <c r="X311" s="150" t="s">
        <v>69</v>
      </c>
      <c r="Y311" s="150" t="s">
        <v>70</v>
      </c>
      <c r="Z311" s="150" t="s">
        <v>71</v>
      </c>
      <c r="AA311" s="150" t="s">
        <v>72</v>
      </c>
      <c r="AB311" s="151">
        <v>0</v>
      </c>
      <c r="AC311" s="101">
        <f t="shared" si="16"/>
        <v>2</v>
      </c>
      <c r="AD311" s="101" t="str">
        <f t="shared" si="17"/>
        <v>janvier</v>
      </c>
      <c r="AE311" s="96">
        <f t="shared" si="18"/>
        <v>1.62</v>
      </c>
      <c r="AF311" s="149">
        <f t="shared" si="19"/>
        <v>0</v>
      </c>
      <c r="AG311" t="s">
        <v>3886</v>
      </c>
      <c r="AH311" s="102"/>
      <c r="AI311" s="102"/>
      <c r="AJ311" s="102"/>
      <c r="AK311" s="102"/>
      <c r="AL311" s="102"/>
      <c r="AM311" s="102"/>
      <c r="AN311" s="102"/>
      <c r="AO311" s="102"/>
      <c r="AP311" s="102"/>
      <c r="AQ311" s="102"/>
      <c r="AR311" s="102"/>
      <c r="AS311" s="102"/>
      <c r="AT311" s="102"/>
      <c r="AU311" s="102"/>
      <c r="AV311" s="102"/>
      <c r="AW311" s="102"/>
      <c r="AX311" s="102"/>
      <c r="AY311" s="102"/>
      <c r="AZ311" s="102"/>
      <c r="BA311" s="102"/>
      <c r="BB311" s="102"/>
      <c r="BC311" s="102"/>
      <c r="BD311" s="102"/>
      <c r="BE311" s="102"/>
      <c r="BF311" s="102"/>
      <c r="BG311" s="102"/>
      <c r="BH311" s="102"/>
      <c r="BI311" s="102"/>
      <c r="BJ311" s="102"/>
      <c r="BK311" s="102"/>
      <c r="BL311" s="102"/>
      <c r="BM311" s="102"/>
      <c r="BN311" s="102"/>
      <c r="BO311" s="102"/>
      <c r="BP311" s="102"/>
      <c r="BQ311" s="102"/>
      <c r="BR311" s="102"/>
      <c r="BS311" s="102"/>
      <c r="BT311" s="102"/>
      <c r="BU311" s="102"/>
      <c r="BV311" s="102"/>
      <c r="BW311" s="102"/>
      <c r="BX311" s="102"/>
      <c r="BY311" s="102"/>
      <c r="BZ311" s="102"/>
      <c r="CA311" s="102"/>
      <c r="CB311" s="102"/>
      <c r="CC311" s="102"/>
      <c r="CD311" s="102"/>
      <c r="CE311" s="102"/>
      <c r="CF311" s="102"/>
      <c r="CG311" s="102"/>
      <c r="CH311" s="102"/>
      <c r="CI311" s="102"/>
      <c r="CJ311" s="102"/>
      <c r="CK311" s="102"/>
      <c r="CL311" s="102"/>
      <c r="CM311" s="102"/>
      <c r="CN311" s="102"/>
      <c r="CO311" s="102"/>
      <c r="CP311" s="102"/>
      <c r="CQ311" s="102"/>
      <c r="CR311" s="102"/>
      <c r="CS311" s="102"/>
      <c r="CT311" s="102"/>
      <c r="CU311" s="102"/>
      <c r="CV311" s="102"/>
      <c r="CW311" s="102"/>
      <c r="CX311" s="102"/>
      <c r="CY311" s="102"/>
      <c r="CZ311" s="102"/>
      <c r="DA311" s="102"/>
      <c r="DB311" s="102"/>
      <c r="DC311" s="102"/>
      <c r="DD311" s="102"/>
      <c r="DE311" s="102"/>
      <c r="DF311" s="102"/>
      <c r="DG311" s="102"/>
      <c r="DH311" s="102"/>
      <c r="DI311" s="102"/>
      <c r="DJ311" s="102"/>
      <c r="DK311" s="102"/>
      <c r="DL311" s="102"/>
      <c r="DM311" s="102"/>
      <c r="DN311" s="102"/>
      <c r="DO311" s="102"/>
      <c r="DP311" s="102"/>
      <c r="DQ311" s="102"/>
      <c r="DR311" s="102"/>
      <c r="DS311" s="102"/>
      <c r="DT311" s="102"/>
      <c r="DU311" s="102"/>
      <c r="DV311" s="102"/>
      <c r="DW311" s="102"/>
      <c r="DX311" s="102"/>
      <c r="DY311" s="102"/>
      <c r="DZ311" s="102"/>
      <c r="EA311" s="102"/>
      <c r="EB311" s="102"/>
      <c r="EC311" s="102"/>
      <c r="ED311" s="102"/>
      <c r="EE311" s="102"/>
      <c r="EF311" s="102"/>
      <c r="EG311" s="102"/>
      <c r="EH311" s="102"/>
      <c r="EI311" s="102"/>
      <c r="EJ311" s="102"/>
      <c r="EK311" s="102"/>
      <c r="EL311" s="102"/>
      <c r="EM311" s="102"/>
      <c r="EN311" s="102"/>
      <c r="EO311" s="102"/>
      <c r="EP311" s="102"/>
      <c r="EQ311" s="102"/>
      <c r="ER311" s="102"/>
      <c r="ES311" s="102"/>
      <c r="ET311" s="102"/>
      <c r="EU311" s="102"/>
      <c r="EV311" s="102"/>
      <c r="EW311" s="102"/>
      <c r="EX311" s="102"/>
      <c r="EY311" s="102"/>
      <c r="EZ311" s="102"/>
      <c r="FA311" s="102"/>
      <c r="FB311" s="102"/>
      <c r="FC311" s="102"/>
      <c r="FD311" s="102"/>
      <c r="FE311" s="102"/>
      <c r="FF311" s="102"/>
      <c r="FG311" s="102"/>
      <c r="FH311" s="102"/>
      <c r="FI311" s="102"/>
      <c r="FJ311" s="102"/>
      <c r="FK311" s="102"/>
      <c r="FL311" s="102"/>
      <c r="FM311" s="102"/>
      <c r="FN311" s="102"/>
      <c r="FO311" s="102"/>
      <c r="FP311" s="102"/>
      <c r="FQ311" s="102"/>
      <c r="FR311" s="102"/>
      <c r="FS311" s="102"/>
      <c r="FT311" s="102"/>
      <c r="FU311" s="102"/>
      <c r="FV311" s="102"/>
      <c r="FW311" s="102"/>
      <c r="FX311" s="102"/>
      <c r="FY311" s="102"/>
      <c r="FZ311" s="102"/>
      <c r="GA311" s="102"/>
      <c r="GB311" s="102"/>
      <c r="GC311" s="102"/>
      <c r="GD311" s="102"/>
      <c r="GE311" s="102"/>
      <c r="GF311" s="102"/>
      <c r="GG311" s="102"/>
      <c r="GH311" s="102"/>
    </row>
    <row r="312" spans="1:190" customFormat="1" ht="14.65" hidden="1" customHeight="1" x14ac:dyDescent="0.25">
      <c r="A312" s="151">
        <v>170583</v>
      </c>
      <c r="B312" s="152">
        <v>44574</v>
      </c>
      <c r="C312" s="150" t="s">
        <v>426</v>
      </c>
      <c r="D312" s="150" t="s">
        <v>18</v>
      </c>
      <c r="E312" s="152">
        <v>44574</v>
      </c>
      <c r="F312" s="150" t="s">
        <v>426</v>
      </c>
      <c r="G312" s="150" t="s">
        <v>18</v>
      </c>
      <c r="H312" s="150" t="s">
        <v>626</v>
      </c>
      <c r="I312" s="150" t="s">
        <v>3389</v>
      </c>
      <c r="J312" s="150" t="s">
        <v>3389</v>
      </c>
      <c r="K312" s="150" t="s">
        <v>626</v>
      </c>
      <c r="L312" s="150" t="s">
        <v>18</v>
      </c>
      <c r="M312" s="150" t="s">
        <v>3439</v>
      </c>
      <c r="N312" s="150" t="s">
        <v>919</v>
      </c>
      <c r="O312" s="150" t="s">
        <v>920</v>
      </c>
      <c r="P312" s="150" t="s">
        <v>627</v>
      </c>
      <c r="Q312" s="150" t="s">
        <v>3377</v>
      </c>
      <c r="R312" s="150" t="s">
        <v>3440</v>
      </c>
      <c r="S312" s="151">
        <v>27520</v>
      </c>
      <c r="T312" s="151">
        <v>22040</v>
      </c>
      <c r="U312" s="151">
        <v>5480</v>
      </c>
      <c r="V312" s="150" t="s">
        <v>68</v>
      </c>
      <c r="W312" s="151">
        <v>2</v>
      </c>
      <c r="X312" s="150" t="s">
        <v>69</v>
      </c>
      <c r="Y312" s="150" t="s">
        <v>70</v>
      </c>
      <c r="Z312" s="150" t="s">
        <v>71</v>
      </c>
      <c r="AA312" s="150" t="s">
        <v>72</v>
      </c>
      <c r="AB312" s="151">
        <v>0</v>
      </c>
      <c r="AC312" s="101">
        <f t="shared" si="16"/>
        <v>2</v>
      </c>
      <c r="AD312" s="101" t="str">
        <f t="shared" si="17"/>
        <v>janvier</v>
      </c>
      <c r="AE312" s="96">
        <f t="shared" si="18"/>
        <v>5.48</v>
      </c>
      <c r="AF312" s="149">
        <f t="shared" si="19"/>
        <v>0</v>
      </c>
      <c r="AG312" t="s">
        <v>3562</v>
      </c>
      <c r="AH312" s="102"/>
      <c r="AI312" s="102"/>
      <c r="AJ312" s="102"/>
      <c r="AK312" s="102"/>
      <c r="AL312" s="102"/>
      <c r="AM312" s="102"/>
      <c r="AN312" s="102"/>
      <c r="AO312" s="102"/>
      <c r="AP312" s="102"/>
      <c r="AQ312" s="102"/>
      <c r="AR312" s="102"/>
      <c r="AS312" s="102"/>
      <c r="AT312" s="102"/>
      <c r="AU312" s="102"/>
      <c r="AV312" s="102"/>
      <c r="AW312" s="102"/>
      <c r="AX312" s="102"/>
      <c r="AY312" s="102"/>
      <c r="AZ312" s="102"/>
      <c r="BA312" s="102"/>
      <c r="BB312" s="102"/>
      <c r="BC312" s="102"/>
      <c r="BD312" s="102"/>
      <c r="BE312" s="102"/>
      <c r="BF312" s="102"/>
      <c r="BG312" s="102"/>
      <c r="BH312" s="102"/>
      <c r="BI312" s="102"/>
      <c r="BJ312" s="102"/>
      <c r="BK312" s="102"/>
      <c r="BL312" s="102"/>
      <c r="BM312" s="102"/>
      <c r="BN312" s="102"/>
      <c r="BO312" s="102"/>
      <c r="BP312" s="102"/>
      <c r="BQ312" s="102"/>
      <c r="BR312" s="102"/>
      <c r="BS312" s="102"/>
      <c r="BT312" s="102"/>
      <c r="BU312" s="102"/>
      <c r="BV312" s="102"/>
      <c r="BW312" s="102"/>
      <c r="BX312" s="102"/>
      <c r="BY312" s="102"/>
      <c r="BZ312" s="102"/>
      <c r="CA312" s="102"/>
      <c r="CB312" s="102"/>
      <c r="CC312" s="102"/>
      <c r="CD312" s="102"/>
      <c r="CE312" s="102"/>
      <c r="CF312" s="102"/>
      <c r="CG312" s="102"/>
      <c r="CH312" s="102"/>
      <c r="CI312" s="102"/>
      <c r="CJ312" s="102"/>
      <c r="CK312" s="102"/>
      <c r="CL312" s="102"/>
      <c r="CM312" s="102"/>
      <c r="CN312" s="102"/>
      <c r="CO312" s="102"/>
      <c r="CP312" s="102"/>
      <c r="CQ312" s="102"/>
      <c r="CR312" s="102"/>
      <c r="CS312" s="102"/>
      <c r="CT312" s="102"/>
      <c r="CU312" s="102"/>
      <c r="CV312" s="102"/>
      <c r="CW312" s="102"/>
      <c r="CX312" s="102"/>
      <c r="CY312" s="102"/>
      <c r="CZ312" s="102"/>
      <c r="DA312" s="102"/>
      <c r="DB312" s="102"/>
      <c r="DC312" s="102"/>
      <c r="DD312" s="102"/>
      <c r="DE312" s="102"/>
      <c r="DF312" s="102"/>
      <c r="DG312" s="102"/>
      <c r="DH312" s="102"/>
      <c r="DI312" s="102"/>
      <c r="DJ312" s="102"/>
      <c r="DK312" s="102"/>
      <c r="DL312" s="102"/>
      <c r="DM312" s="102"/>
      <c r="DN312" s="102"/>
      <c r="DO312" s="102"/>
      <c r="DP312" s="102"/>
      <c r="DQ312" s="102"/>
      <c r="DR312" s="102"/>
      <c r="DS312" s="102"/>
      <c r="DT312" s="102"/>
      <c r="DU312" s="102"/>
      <c r="DV312" s="102"/>
      <c r="DW312" s="102"/>
      <c r="DX312" s="102"/>
      <c r="DY312" s="102"/>
      <c r="DZ312" s="102"/>
      <c r="EA312" s="102"/>
      <c r="EB312" s="102"/>
      <c r="EC312" s="102"/>
      <c r="ED312" s="102"/>
      <c r="EE312" s="102"/>
      <c r="EF312" s="102"/>
      <c r="EG312" s="102"/>
      <c r="EH312" s="102"/>
      <c r="EI312" s="102"/>
      <c r="EJ312" s="102"/>
      <c r="EK312" s="102"/>
      <c r="EL312" s="102"/>
      <c r="EM312" s="102"/>
      <c r="EN312" s="102"/>
      <c r="EO312" s="102"/>
      <c r="EP312" s="102"/>
      <c r="EQ312" s="102"/>
      <c r="ER312" s="102"/>
      <c r="ES312" s="102"/>
      <c r="ET312" s="102"/>
      <c r="EU312" s="102"/>
      <c r="EV312" s="102"/>
      <c r="EW312" s="102"/>
      <c r="EX312" s="102"/>
      <c r="EY312" s="102"/>
      <c r="EZ312" s="102"/>
      <c r="FA312" s="102"/>
      <c r="FB312" s="102"/>
      <c r="FC312" s="102"/>
      <c r="FD312" s="102"/>
      <c r="FE312" s="102"/>
      <c r="FF312" s="102"/>
      <c r="FG312" s="102"/>
      <c r="FH312" s="102"/>
      <c r="FI312" s="102"/>
      <c r="FJ312" s="102"/>
      <c r="FK312" s="102"/>
      <c r="FL312" s="102"/>
      <c r="FM312" s="102"/>
      <c r="FN312" s="102"/>
      <c r="FO312" s="102"/>
      <c r="FP312" s="102"/>
      <c r="FQ312" s="102"/>
      <c r="FR312" s="102"/>
      <c r="FS312" s="102"/>
      <c r="FT312" s="102"/>
      <c r="FU312" s="102"/>
      <c r="FV312" s="102"/>
      <c r="FW312" s="102"/>
      <c r="FX312" s="102"/>
      <c r="FY312" s="102"/>
      <c r="FZ312" s="102"/>
      <c r="GA312" s="102"/>
      <c r="GB312" s="102"/>
      <c r="GC312" s="102"/>
      <c r="GD312" s="102"/>
      <c r="GE312" s="102"/>
      <c r="GF312" s="102"/>
      <c r="GG312" s="102"/>
      <c r="GH312" s="102"/>
    </row>
    <row r="313" spans="1:190" customFormat="1" ht="14.65" hidden="1" customHeight="1" x14ac:dyDescent="0.25">
      <c r="A313" s="151">
        <v>169108</v>
      </c>
      <c r="B313" s="152">
        <v>44574</v>
      </c>
      <c r="C313" s="150" t="s">
        <v>109</v>
      </c>
      <c r="D313" s="150" t="s">
        <v>1583</v>
      </c>
      <c r="E313" s="152">
        <v>44574</v>
      </c>
      <c r="F313" s="150" t="s">
        <v>380</v>
      </c>
      <c r="G313" s="150" t="s">
        <v>1584</v>
      </c>
      <c r="H313" s="150" t="s">
        <v>136</v>
      </c>
      <c r="I313" s="150" t="s">
        <v>3387</v>
      </c>
      <c r="J313" s="150" t="s">
        <v>3387</v>
      </c>
      <c r="K313" s="150" t="s">
        <v>136</v>
      </c>
      <c r="L313" s="150" t="s">
        <v>18</v>
      </c>
      <c r="M313" s="150" t="s">
        <v>18</v>
      </c>
      <c r="N313" s="150" t="s">
        <v>65</v>
      </c>
      <c r="O313" s="150" t="s">
        <v>66</v>
      </c>
      <c r="P313" s="150" t="s">
        <v>137</v>
      </c>
      <c r="Q313" s="150" t="s">
        <v>3377</v>
      </c>
      <c r="R313" s="150" t="s">
        <v>3377</v>
      </c>
      <c r="S313" s="151">
        <v>19100</v>
      </c>
      <c r="T313" s="151">
        <v>14940</v>
      </c>
      <c r="U313" s="151">
        <v>4160</v>
      </c>
      <c r="V313" s="150" t="s">
        <v>78</v>
      </c>
      <c r="W313" s="151">
        <v>2</v>
      </c>
      <c r="X313" s="150" t="s">
        <v>69</v>
      </c>
      <c r="Y313" s="150" t="s">
        <v>70</v>
      </c>
      <c r="Z313" s="150" t="s">
        <v>71</v>
      </c>
      <c r="AA313" s="150" t="s">
        <v>72</v>
      </c>
      <c r="AB313" s="151">
        <v>0</v>
      </c>
      <c r="AC313" s="101">
        <f t="shared" si="16"/>
        <v>2</v>
      </c>
      <c r="AD313" s="101" t="str">
        <f t="shared" si="17"/>
        <v>janvier</v>
      </c>
      <c r="AE313" s="96">
        <f t="shared" si="18"/>
        <v>4.16</v>
      </c>
      <c r="AF313" s="149">
        <f t="shared" si="19"/>
        <v>1.3194444444444453E-2</v>
      </c>
      <c r="AG313" t="s">
        <v>3886</v>
      </c>
      <c r="AH313" s="96"/>
      <c r="AM313" s="96"/>
      <c r="AN313" s="96"/>
      <c r="AO313" s="96"/>
      <c r="AP313" s="96"/>
      <c r="AR313" s="96"/>
      <c r="AS313" s="96"/>
      <c r="AV313" s="96"/>
      <c r="AW313" s="96"/>
      <c r="AZ313" s="96"/>
      <c r="BA313" s="96"/>
      <c r="BB313" s="96"/>
      <c r="BC313" s="96"/>
      <c r="BD313" s="96"/>
      <c r="BE313" s="96"/>
      <c r="BF313" s="96"/>
      <c r="BH313" s="96"/>
      <c r="BI313" s="96"/>
      <c r="BJ313" s="96"/>
      <c r="BK313" s="96"/>
      <c r="BL313" s="96"/>
      <c r="BM313" s="96"/>
      <c r="BN313" s="96"/>
      <c r="BQ313" s="96"/>
      <c r="BR313" s="96"/>
      <c r="BS313" s="96"/>
      <c r="BU313" s="96"/>
      <c r="BW313" s="96"/>
      <c r="BX313" s="96"/>
      <c r="BY313" s="96"/>
      <c r="BZ313" s="96"/>
      <c r="CA313" s="96"/>
      <c r="CB313" s="96"/>
      <c r="CC313" s="96"/>
      <c r="CD313" s="96"/>
      <c r="CG313" s="96"/>
      <c r="CJ313" s="96"/>
      <c r="CL313" s="96"/>
      <c r="CM313" s="96"/>
      <c r="CN313" s="96"/>
      <c r="CY313" s="96"/>
      <c r="CZ313" s="96"/>
      <c r="DA313" s="96"/>
      <c r="DB313" s="96"/>
      <c r="DC313" s="96"/>
      <c r="DH313" s="96"/>
      <c r="DJ313" s="96"/>
      <c r="DK313" s="96"/>
      <c r="DL313" s="96"/>
      <c r="DM313" s="96"/>
      <c r="DP313" s="96"/>
      <c r="DQ313" s="96"/>
      <c r="DW313" s="96"/>
      <c r="EV313" s="96"/>
      <c r="EW313" s="96"/>
      <c r="FJ313" s="96"/>
      <c r="FK313" s="96"/>
      <c r="FL313" s="96"/>
      <c r="FT313" s="96"/>
      <c r="FU313" s="96"/>
      <c r="FV313" s="96"/>
      <c r="FW313" s="96"/>
      <c r="GE313" s="96"/>
      <c r="GF313" s="96"/>
      <c r="GG313" s="96"/>
      <c r="GH313" s="96"/>
    </row>
    <row r="314" spans="1:190" customFormat="1" ht="14.65" hidden="1" customHeight="1" x14ac:dyDescent="0.25">
      <c r="A314" s="151">
        <v>169113</v>
      </c>
      <c r="B314" s="152">
        <v>44574</v>
      </c>
      <c r="C314" s="150" t="s">
        <v>200</v>
      </c>
      <c r="D314" s="150" t="s">
        <v>1585</v>
      </c>
      <c r="E314" s="152">
        <v>44574</v>
      </c>
      <c r="F314" s="150" t="s">
        <v>250</v>
      </c>
      <c r="G314" s="150" t="s">
        <v>1586</v>
      </c>
      <c r="H314" s="150" t="s">
        <v>655</v>
      </c>
      <c r="I314" s="150" t="s">
        <v>3389</v>
      </c>
      <c r="J314" s="150" t="s">
        <v>3400</v>
      </c>
      <c r="K314" s="150" t="s">
        <v>655</v>
      </c>
      <c r="L314" s="150" t="s">
        <v>18</v>
      </c>
      <c r="M314" s="150" t="s">
        <v>3394</v>
      </c>
      <c r="N314" s="150" t="s">
        <v>919</v>
      </c>
      <c r="O314" s="150" t="s">
        <v>944</v>
      </c>
      <c r="P314" s="150" t="s">
        <v>658</v>
      </c>
      <c r="Q314" s="150" t="s">
        <v>3377</v>
      </c>
      <c r="R314" s="150" t="s">
        <v>3401</v>
      </c>
      <c r="S314" s="151">
        <v>26740</v>
      </c>
      <c r="T314" s="151">
        <v>18260</v>
      </c>
      <c r="U314" s="151">
        <v>8480</v>
      </c>
      <c r="V314" s="150" t="s">
        <v>78</v>
      </c>
      <c r="W314" s="151">
        <v>2</v>
      </c>
      <c r="X314" s="150" t="s">
        <v>69</v>
      </c>
      <c r="Y314" s="150" t="s">
        <v>70</v>
      </c>
      <c r="Z314" s="150" t="s">
        <v>71</v>
      </c>
      <c r="AA314" s="150" t="s">
        <v>72</v>
      </c>
      <c r="AB314" s="151">
        <v>0</v>
      </c>
      <c r="AC314" s="101">
        <f t="shared" si="16"/>
        <v>2</v>
      </c>
      <c r="AD314" s="101" t="str">
        <f t="shared" si="17"/>
        <v>janvier</v>
      </c>
      <c r="AE314" s="96">
        <f t="shared" si="18"/>
        <v>8.48</v>
      </c>
      <c r="AF314" s="149">
        <f t="shared" si="19"/>
        <v>6.5277777777777768E-2</v>
      </c>
      <c r="AG314" t="s">
        <v>3886</v>
      </c>
      <c r="AH314" s="96"/>
      <c r="AM314" s="96"/>
      <c r="AN314" s="96"/>
      <c r="AO314" s="96"/>
      <c r="AP314" s="96"/>
      <c r="AR314" s="96"/>
      <c r="AS314" s="96"/>
      <c r="AV314" s="96"/>
      <c r="AW314" s="96"/>
      <c r="AZ314" s="96"/>
      <c r="BA314" s="96"/>
      <c r="BB314" s="96"/>
      <c r="BC314" s="96"/>
      <c r="BD314" s="96"/>
      <c r="BE314" s="96"/>
      <c r="BF314" s="96"/>
      <c r="BH314" s="96"/>
      <c r="BI314" s="96"/>
      <c r="BJ314" s="96"/>
      <c r="BK314" s="96"/>
      <c r="BL314" s="96"/>
      <c r="BM314" s="96"/>
      <c r="BN314" s="96"/>
      <c r="BQ314" s="96"/>
      <c r="BR314" s="96"/>
      <c r="BS314" s="96"/>
      <c r="BU314" s="96"/>
      <c r="BW314" s="96"/>
      <c r="BX314" s="96"/>
      <c r="BY314" s="96"/>
      <c r="BZ314" s="96"/>
      <c r="CA314" s="96"/>
      <c r="CB314" s="96"/>
      <c r="CC314" s="96"/>
      <c r="CD314" s="96"/>
      <c r="CG314" s="96"/>
      <c r="CJ314" s="96"/>
      <c r="CL314" s="96"/>
      <c r="CM314" s="96"/>
      <c r="CN314" s="96"/>
      <c r="CY314" s="96"/>
      <c r="CZ314" s="96"/>
      <c r="DA314" s="96"/>
      <c r="DB314" s="96"/>
      <c r="DC314" s="96"/>
      <c r="DH314" s="96"/>
      <c r="DJ314" s="96"/>
      <c r="DK314" s="96"/>
      <c r="DL314" s="96"/>
      <c r="DM314" s="96"/>
      <c r="DP314" s="96"/>
      <c r="DQ314" s="96"/>
      <c r="DW314" s="96"/>
      <c r="EV314" s="96"/>
      <c r="EW314" s="96"/>
      <c r="FJ314" s="96"/>
      <c r="FK314" s="96"/>
      <c r="FL314" s="96"/>
      <c r="FT314" s="96"/>
      <c r="FU314" s="96"/>
      <c r="FV314" s="96"/>
      <c r="FW314" s="96"/>
      <c r="GE314" s="96"/>
      <c r="GF314" s="96"/>
      <c r="GG314" s="96"/>
      <c r="GH314" s="96"/>
    </row>
    <row r="315" spans="1:190" customFormat="1" ht="14.65" hidden="1" customHeight="1" x14ac:dyDescent="0.25">
      <c r="A315" s="151">
        <v>169114</v>
      </c>
      <c r="B315" s="152">
        <v>44574</v>
      </c>
      <c r="C315" s="150" t="s">
        <v>63</v>
      </c>
      <c r="D315" s="150" t="s">
        <v>1587</v>
      </c>
      <c r="E315" s="152">
        <v>44574</v>
      </c>
      <c r="F315" s="150" t="s">
        <v>251</v>
      </c>
      <c r="G315" s="150" t="s">
        <v>1588</v>
      </c>
      <c r="H315" s="150" t="s">
        <v>248</v>
      </c>
      <c r="I315" s="150" t="s">
        <v>3379</v>
      </c>
      <c r="J315" s="150" t="s">
        <v>3421</v>
      </c>
      <c r="K315" s="150" t="s">
        <v>248</v>
      </c>
      <c r="L315" s="150" t="s">
        <v>18</v>
      </c>
      <c r="M315" s="150" t="s">
        <v>18</v>
      </c>
      <c r="N315" s="150" t="s">
        <v>19</v>
      </c>
      <c r="O315" s="150" t="s">
        <v>161</v>
      </c>
      <c r="P315" s="150" t="s">
        <v>249</v>
      </c>
      <c r="Q315" s="150" t="s">
        <v>3377</v>
      </c>
      <c r="R315" s="150" t="s">
        <v>3377</v>
      </c>
      <c r="S315" s="151">
        <v>12640</v>
      </c>
      <c r="T315" s="151">
        <v>11640</v>
      </c>
      <c r="U315" s="151">
        <v>1000</v>
      </c>
      <c r="V315" s="150" t="s">
        <v>78</v>
      </c>
      <c r="W315" s="151">
        <v>2</v>
      </c>
      <c r="X315" s="150" t="s">
        <v>69</v>
      </c>
      <c r="Y315" s="150" t="s">
        <v>70</v>
      </c>
      <c r="Z315" s="150" t="s">
        <v>71</v>
      </c>
      <c r="AA315" s="150" t="s">
        <v>72</v>
      </c>
      <c r="AB315" s="151">
        <v>60051</v>
      </c>
      <c r="AC315" s="101">
        <f t="shared" si="16"/>
        <v>2</v>
      </c>
      <c r="AD315" s="101" t="str">
        <f t="shared" si="17"/>
        <v>janvier</v>
      </c>
      <c r="AE315" s="96">
        <f t="shared" si="18"/>
        <v>1</v>
      </c>
      <c r="AF315" s="149">
        <f t="shared" si="19"/>
        <v>9.7222222222221877E-3</v>
      </c>
      <c r="AG315" t="s">
        <v>3886</v>
      </c>
      <c r="AH315" s="96"/>
      <c r="AM315" s="96"/>
      <c r="AN315" s="96"/>
      <c r="AO315" s="96"/>
      <c r="AP315" s="96"/>
      <c r="AR315" s="96"/>
      <c r="AS315" s="96"/>
      <c r="AV315" s="96"/>
      <c r="AW315" s="96"/>
      <c r="AZ315" s="96"/>
      <c r="BA315" s="96"/>
      <c r="BB315" s="96"/>
      <c r="BC315" s="96"/>
      <c r="BD315" s="96"/>
      <c r="BE315" s="96"/>
      <c r="BF315" s="96"/>
      <c r="BH315" s="96"/>
      <c r="BI315" s="96"/>
      <c r="BJ315" s="96"/>
      <c r="BK315" s="96"/>
      <c r="BL315" s="96"/>
      <c r="BM315" s="96"/>
      <c r="BN315" s="96"/>
      <c r="BQ315" s="96"/>
      <c r="BR315" s="96"/>
      <c r="BS315" s="96"/>
      <c r="BU315" s="96"/>
      <c r="BW315" s="96"/>
      <c r="BX315" s="96"/>
      <c r="BY315" s="96"/>
      <c r="BZ315" s="96"/>
      <c r="CA315" s="96"/>
      <c r="CB315" s="96"/>
      <c r="CC315" s="96"/>
      <c r="CD315" s="96"/>
      <c r="CG315" s="96"/>
      <c r="CJ315" s="96"/>
      <c r="CL315" s="96"/>
      <c r="CM315" s="96"/>
      <c r="CN315" s="96"/>
      <c r="CY315" s="96"/>
      <c r="CZ315" s="96"/>
      <c r="DA315" s="96"/>
      <c r="DB315" s="96"/>
      <c r="DC315" s="96"/>
      <c r="DH315" s="96"/>
      <c r="DJ315" s="96"/>
      <c r="DK315" s="96"/>
      <c r="DL315" s="96"/>
      <c r="DM315" s="96"/>
      <c r="DP315" s="96"/>
      <c r="DQ315" s="96"/>
      <c r="DW315" s="96"/>
      <c r="EV315" s="96"/>
      <c r="EW315" s="96"/>
      <c r="FJ315" s="96"/>
      <c r="FK315" s="96"/>
      <c r="FL315" s="96"/>
      <c r="FT315" s="96"/>
      <c r="FU315" s="96"/>
      <c r="FV315" s="96"/>
      <c r="FW315" s="96"/>
      <c r="GE315" s="96"/>
      <c r="GF315" s="96"/>
      <c r="GG315" s="96"/>
      <c r="GH315" s="96"/>
    </row>
    <row r="316" spans="1:190" customFormat="1" ht="14.65" hidden="1" customHeight="1" x14ac:dyDescent="0.25">
      <c r="A316" s="151">
        <v>169116</v>
      </c>
      <c r="B316" s="152">
        <v>44574</v>
      </c>
      <c r="C316" s="150" t="s">
        <v>265</v>
      </c>
      <c r="D316" s="150" t="s">
        <v>1589</v>
      </c>
      <c r="E316" s="152">
        <v>44574</v>
      </c>
      <c r="F316" s="150" t="s">
        <v>219</v>
      </c>
      <c r="G316" s="150" t="s">
        <v>1590</v>
      </c>
      <c r="H316" s="150" t="s">
        <v>181</v>
      </c>
      <c r="I316" s="150" t="s">
        <v>3379</v>
      </c>
      <c r="J316" s="150" t="s">
        <v>3421</v>
      </c>
      <c r="K316" s="150" t="s">
        <v>181</v>
      </c>
      <c r="L316" s="150" t="s">
        <v>18</v>
      </c>
      <c r="M316" s="150" t="s">
        <v>18</v>
      </c>
      <c r="N316" s="150" t="s">
        <v>19</v>
      </c>
      <c r="O316" s="150" t="s">
        <v>161</v>
      </c>
      <c r="P316" s="150" t="s">
        <v>182</v>
      </c>
      <c r="Q316" s="150" t="s">
        <v>3377</v>
      </c>
      <c r="R316" s="150" t="s">
        <v>3377</v>
      </c>
      <c r="S316" s="151">
        <v>13080</v>
      </c>
      <c r="T316" s="151">
        <v>11660</v>
      </c>
      <c r="U316" s="151">
        <v>1420</v>
      </c>
      <c r="V316" s="150" t="s">
        <v>78</v>
      </c>
      <c r="W316" s="151">
        <v>2</v>
      </c>
      <c r="X316" s="150" t="s">
        <v>69</v>
      </c>
      <c r="Y316" s="150" t="s">
        <v>70</v>
      </c>
      <c r="Z316" s="150" t="s">
        <v>71</v>
      </c>
      <c r="AA316" s="150" t="s">
        <v>72</v>
      </c>
      <c r="AB316" s="151">
        <v>89412</v>
      </c>
      <c r="AC316" s="101">
        <f t="shared" si="16"/>
        <v>2</v>
      </c>
      <c r="AD316" s="101" t="str">
        <f t="shared" si="17"/>
        <v>janvier</v>
      </c>
      <c r="AE316" s="96">
        <f t="shared" si="18"/>
        <v>1.42</v>
      </c>
      <c r="AF316" s="149">
        <f t="shared" si="19"/>
        <v>1.1111111111111127E-2</v>
      </c>
      <c r="AG316" t="s">
        <v>3886</v>
      </c>
      <c r="AH316" s="96"/>
      <c r="AM316" s="96"/>
      <c r="AN316" s="96"/>
      <c r="AO316" s="96"/>
      <c r="AP316" s="96"/>
      <c r="AR316" s="96"/>
      <c r="AS316" s="96"/>
      <c r="AV316" s="96"/>
      <c r="AW316" s="96"/>
      <c r="AZ316" s="96"/>
      <c r="BA316" s="96"/>
      <c r="BB316" s="96"/>
      <c r="BC316" s="96"/>
      <c r="BD316" s="96"/>
      <c r="BH316" s="96"/>
      <c r="BI316" s="96"/>
      <c r="BJ316" s="96"/>
      <c r="BK316" s="96"/>
      <c r="BL316" s="96"/>
      <c r="BM316" s="96"/>
      <c r="BN316" s="96"/>
      <c r="BQ316" s="96"/>
      <c r="BR316" s="96"/>
      <c r="BS316" s="96"/>
      <c r="BU316" s="96"/>
      <c r="BW316" s="96"/>
      <c r="BX316" s="96"/>
      <c r="BY316" s="96"/>
      <c r="BZ316" s="96"/>
      <c r="CA316" s="96"/>
      <c r="CB316" s="96"/>
      <c r="CC316" s="96"/>
      <c r="CD316" s="96"/>
      <c r="CE316" s="96"/>
      <c r="CG316" s="96"/>
      <c r="CJ316" s="96"/>
      <c r="CL316" s="96"/>
      <c r="CM316" s="96"/>
      <c r="CN316" s="96"/>
      <c r="CY316" s="96"/>
      <c r="CZ316" s="96"/>
      <c r="DA316" s="96"/>
      <c r="DB316" s="96"/>
      <c r="DC316" s="96"/>
      <c r="DH316" s="96"/>
      <c r="DJ316" s="96"/>
      <c r="DK316" s="96"/>
      <c r="DL316" s="96"/>
      <c r="DM316" s="96"/>
      <c r="DP316" s="96"/>
      <c r="DQ316" s="96"/>
      <c r="DW316" s="96"/>
      <c r="EV316" s="96"/>
      <c r="EW316" s="96"/>
      <c r="FJ316" s="96"/>
      <c r="FK316" s="96"/>
      <c r="FL316" s="96"/>
      <c r="FT316" s="96"/>
      <c r="FU316" s="96"/>
      <c r="FV316" s="96"/>
      <c r="FW316" s="96"/>
      <c r="GE316" s="96"/>
      <c r="GF316" s="96"/>
      <c r="GG316" s="96"/>
      <c r="GH316" s="96"/>
    </row>
    <row r="317" spans="1:190" customFormat="1" ht="14.65" hidden="1" customHeight="1" x14ac:dyDescent="0.25">
      <c r="A317" s="151">
        <v>169118</v>
      </c>
      <c r="B317" s="152">
        <v>44574</v>
      </c>
      <c r="C317" s="150" t="s">
        <v>206</v>
      </c>
      <c r="D317" s="150" t="s">
        <v>1591</v>
      </c>
      <c r="E317" s="152">
        <v>44574</v>
      </c>
      <c r="F317" s="150" t="s">
        <v>228</v>
      </c>
      <c r="G317" s="150" t="s">
        <v>1592</v>
      </c>
      <c r="H317" s="150" t="s">
        <v>88</v>
      </c>
      <c r="I317" s="150" t="s">
        <v>3387</v>
      </c>
      <c r="J317" s="150" t="s">
        <v>3387</v>
      </c>
      <c r="K317" s="150" t="s">
        <v>88</v>
      </c>
      <c r="L317" s="150" t="s">
        <v>18</v>
      </c>
      <c r="M317" s="150" t="s">
        <v>18</v>
      </c>
      <c r="N317" s="150" t="s">
        <v>65</v>
      </c>
      <c r="O317" s="150" t="s">
        <v>66</v>
      </c>
      <c r="P317" s="150" t="s">
        <v>89</v>
      </c>
      <c r="Q317" s="150" t="s">
        <v>3377</v>
      </c>
      <c r="R317" s="150" t="s">
        <v>3377</v>
      </c>
      <c r="S317" s="151">
        <v>19700</v>
      </c>
      <c r="T317" s="151">
        <v>14940</v>
      </c>
      <c r="U317" s="151">
        <v>4760</v>
      </c>
      <c r="V317" s="150" t="s">
        <v>78</v>
      </c>
      <c r="W317" s="151">
        <v>2</v>
      </c>
      <c r="X317" s="150" t="s">
        <v>69</v>
      </c>
      <c r="Y317" s="150" t="s">
        <v>70</v>
      </c>
      <c r="Z317" s="150" t="s">
        <v>71</v>
      </c>
      <c r="AA317" s="150" t="s">
        <v>72</v>
      </c>
      <c r="AB317" s="151">
        <v>0</v>
      </c>
      <c r="AC317" s="101">
        <f t="shared" si="16"/>
        <v>2</v>
      </c>
      <c r="AD317" s="101" t="str">
        <f t="shared" si="17"/>
        <v>janvier</v>
      </c>
      <c r="AE317" s="96">
        <f t="shared" si="18"/>
        <v>4.76</v>
      </c>
      <c r="AF317" s="149">
        <f t="shared" si="19"/>
        <v>1.7361111111111105E-2</v>
      </c>
      <c r="AG317" t="s">
        <v>3886</v>
      </c>
      <c r="AH317" s="96"/>
      <c r="AM317" s="96"/>
      <c r="AN317" s="96"/>
      <c r="AO317" s="96"/>
      <c r="AP317" s="96"/>
      <c r="AR317" s="96"/>
      <c r="AS317" s="96"/>
      <c r="AV317" s="96"/>
      <c r="AW317" s="96"/>
      <c r="AZ317" s="96"/>
      <c r="BA317" s="96"/>
      <c r="BB317" s="96"/>
      <c r="BC317" s="96"/>
      <c r="BD317" s="96"/>
      <c r="BH317" s="96"/>
      <c r="BI317" s="96"/>
      <c r="BJ317" s="96"/>
      <c r="BK317" s="96"/>
      <c r="BL317" s="96"/>
      <c r="BM317" s="96"/>
      <c r="BN317" s="96"/>
      <c r="BQ317" s="96"/>
      <c r="BR317" s="96"/>
      <c r="BS317" s="96"/>
      <c r="BU317" s="96"/>
      <c r="BW317" s="96"/>
      <c r="BX317" s="96"/>
      <c r="BY317" s="96"/>
      <c r="BZ317" s="96"/>
      <c r="CA317" s="96"/>
      <c r="CB317" s="96"/>
      <c r="CC317" s="96"/>
      <c r="CD317" s="96"/>
      <c r="CG317" s="96"/>
      <c r="CJ317" s="96"/>
      <c r="CL317" s="96"/>
      <c r="CM317" s="96"/>
      <c r="CN317" s="96"/>
      <c r="CY317" s="96"/>
      <c r="CZ317" s="96"/>
      <c r="DA317" s="96"/>
      <c r="DB317" s="96"/>
      <c r="DC317" s="96"/>
      <c r="DH317" s="96"/>
      <c r="DJ317" s="96"/>
      <c r="DK317" s="96"/>
      <c r="DL317" s="96"/>
      <c r="DM317" s="96"/>
      <c r="DP317" s="96"/>
      <c r="DQ317" s="96"/>
      <c r="DW317" s="96"/>
      <c r="EV317" s="96"/>
      <c r="EW317" s="96"/>
      <c r="FJ317" s="96"/>
      <c r="FK317" s="96"/>
      <c r="FL317" s="96"/>
      <c r="FT317" s="96"/>
      <c r="FU317" s="96"/>
      <c r="FV317" s="96"/>
      <c r="FW317" s="96"/>
      <c r="GE317" s="96"/>
      <c r="GF317" s="96"/>
      <c r="GG317" s="96"/>
      <c r="GH317" s="96"/>
    </row>
    <row r="318" spans="1:190" customFormat="1" ht="14.65" hidden="1" customHeight="1" x14ac:dyDescent="0.25">
      <c r="A318" s="151">
        <v>169120</v>
      </c>
      <c r="B318" s="152">
        <v>44574</v>
      </c>
      <c r="C318" s="150" t="s">
        <v>608</v>
      </c>
      <c r="D318" s="150" t="s">
        <v>1593</v>
      </c>
      <c r="E318" s="152">
        <v>44574</v>
      </c>
      <c r="F318" s="150" t="s">
        <v>241</v>
      </c>
      <c r="G318" s="150" t="s">
        <v>1594</v>
      </c>
      <c r="H318" s="150" t="s">
        <v>363</v>
      </c>
      <c r="I318" s="150" t="s">
        <v>3379</v>
      </c>
      <c r="J318" s="150" t="s">
        <v>3421</v>
      </c>
      <c r="K318" s="150" t="s">
        <v>363</v>
      </c>
      <c r="L318" s="150" t="s">
        <v>18</v>
      </c>
      <c r="M318" s="150" t="s">
        <v>18</v>
      </c>
      <c r="N318" s="150" t="s">
        <v>19</v>
      </c>
      <c r="O318" s="150" t="s">
        <v>161</v>
      </c>
      <c r="P318" s="150" t="s">
        <v>364</v>
      </c>
      <c r="Q318" s="150" t="s">
        <v>3377</v>
      </c>
      <c r="R318" s="150" t="s">
        <v>3377</v>
      </c>
      <c r="S318" s="151">
        <v>12820</v>
      </c>
      <c r="T318" s="151">
        <v>11800</v>
      </c>
      <c r="U318" s="151">
        <v>1020</v>
      </c>
      <c r="V318" s="150" t="s">
        <v>78</v>
      </c>
      <c r="W318" s="151">
        <v>2</v>
      </c>
      <c r="X318" s="150" t="s">
        <v>69</v>
      </c>
      <c r="Y318" s="150" t="s">
        <v>70</v>
      </c>
      <c r="Z318" s="150" t="s">
        <v>71</v>
      </c>
      <c r="AA318" s="150" t="s">
        <v>72</v>
      </c>
      <c r="AB318" s="151">
        <v>60050</v>
      </c>
      <c r="AC318" s="101">
        <f t="shared" si="16"/>
        <v>2</v>
      </c>
      <c r="AD318" s="101" t="str">
        <f t="shared" si="17"/>
        <v>janvier</v>
      </c>
      <c r="AE318" s="96">
        <f t="shared" si="18"/>
        <v>1.02</v>
      </c>
      <c r="AF318" s="149">
        <f t="shared" si="19"/>
        <v>1.3888888888888895E-2</v>
      </c>
      <c r="AG318" t="s">
        <v>3886</v>
      </c>
      <c r="AH318" s="96"/>
      <c r="AM318" s="96"/>
      <c r="AN318" s="96"/>
      <c r="AO318" s="96"/>
      <c r="AP318" s="96"/>
      <c r="AR318" s="96"/>
      <c r="AS318" s="96"/>
      <c r="AV318" s="96"/>
      <c r="AW318" s="96"/>
      <c r="AZ318" s="96"/>
      <c r="BA318" s="96"/>
      <c r="BB318" s="96"/>
      <c r="BC318" s="96"/>
      <c r="BD318" s="96"/>
      <c r="BE318" s="96"/>
      <c r="BF318" s="96"/>
      <c r="BH318" s="96"/>
      <c r="BI318" s="96"/>
      <c r="BJ318" s="96"/>
      <c r="BK318" s="96"/>
      <c r="BL318" s="96"/>
      <c r="BM318" s="96"/>
      <c r="BN318" s="96"/>
      <c r="BQ318" s="96"/>
      <c r="BR318" s="96"/>
      <c r="BS318" s="96"/>
      <c r="BU318" s="96"/>
      <c r="BW318" s="96"/>
      <c r="BX318" s="96"/>
      <c r="BY318" s="96"/>
      <c r="BZ318" s="96"/>
      <c r="CA318" s="96"/>
      <c r="CB318" s="96"/>
      <c r="CC318" s="96"/>
      <c r="CD318" s="96"/>
      <c r="CG318" s="96"/>
      <c r="CJ318" s="96"/>
      <c r="CL318" s="96"/>
      <c r="CM318" s="96"/>
      <c r="CN318" s="96"/>
      <c r="CY318" s="96"/>
      <c r="CZ318" s="96"/>
      <c r="DA318" s="96"/>
      <c r="DB318" s="96"/>
      <c r="DC318" s="96"/>
      <c r="DH318" s="96"/>
      <c r="DJ318" s="96"/>
      <c r="DK318" s="96"/>
      <c r="DL318" s="96"/>
      <c r="DM318" s="96"/>
      <c r="DP318" s="96"/>
      <c r="DQ318" s="96"/>
      <c r="DW318" s="96"/>
      <c r="EV318" s="96"/>
      <c r="EW318" s="96"/>
      <c r="FJ318" s="96"/>
      <c r="FK318" s="96"/>
      <c r="FL318" s="96"/>
      <c r="FT318" s="96"/>
      <c r="FU318" s="96"/>
      <c r="FV318" s="96"/>
      <c r="FW318" s="96"/>
      <c r="GE318" s="96"/>
      <c r="GF318" s="96"/>
      <c r="GG318" s="96"/>
      <c r="GH318" s="96"/>
    </row>
    <row r="319" spans="1:190" customFormat="1" ht="14.65" hidden="1" customHeight="1" x14ac:dyDescent="0.25">
      <c r="A319" s="151">
        <v>169122</v>
      </c>
      <c r="B319" s="152">
        <v>44574</v>
      </c>
      <c r="C319" s="150" t="s">
        <v>462</v>
      </c>
      <c r="D319" s="150" t="s">
        <v>1595</v>
      </c>
      <c r="E319" s="152">
        <v>44574</v>
      </c>
      <c r="F319" s="150" t="s">
        <v>241</v>
      </c>
      <c r="G319" s="150" t="s">
        <v>1596</v>
      </c>
      <c r="H319" s="150" t="s">
        <v>196</v>
      </c>
      <c r="I319" s="150" t="s">
        <v>3379</v>
      </c>
      <c r="J319" s="150" t="s">
        <v>3421</v>
      </c>
      <c r="K319" s="150" t="s">
        <v>196</v>
      </c>
      <c r="L319" s="150" t="s">
        <v>18</v>
      </c>
      <c r="M319" s="150" t="s">
        <v>18</v>
      </c>
      <c r="N319" s="150" t="s">
        <v>19</v>
      </c>
      <c r="O319" s="150" t="s">
        <v>161</v>
      </c>
      <c r="P319" s="150" t="s">
        <v>197</v>
      </c>
      <c r="Q319" s="150" t="s">
        <v>3377</v>
      </c>
      <c r="R319" s="150" t="s">
        <v>3377</v>
      </c>
      <c r="S319" s="151">
        <v>17700</v>
      </c>
      <c r="T319" s="151">
        <v>14600</v>
      </c>
      <c r="U319" s="151">
        <v>3100</v>
      </c>
      <c r="V319" s="150" t="s">
        <v>78</v>
      </c>
      <c r="W319" s="151">
        <v>2</v>
      </c>
      <c r="X319" s="150" t="s">
        <v>69</v>
      </c>
      <c r="Y319" s="150" t="s">
        <v>70</v>
      </c>
      <c r="Z319" s="150" t="s">
        <v>71</v>
      </c>
      <c r="AA319" s="150" t="s">
        <v>72</v>
      </c>
      <c r="AB319" s="151">
        <v>78868</v>
      </c>
      <c r="AC319" s="101">
        <f t="shared" si="16"/>
        <v>2</v>
      </c>
      <c r="AD319" s="101" t="str">
        <f t="shared" si="17"/>
        <v>janvier</v>
      </c>
      <c r="AE319" s="96">
        <f t="shared" si="18"/>
        <v>3.1</v>
      </c>
      <c r="AF319" s="149">
        <f t="shared" si="19"/>
        <v>1.7361111111111105E-2</v>
      </c>
      <c r="AG319" t="s">
        <v>3886</v>
      </c>
      <c r="AH319" s="96"/>
      <c r="AM319" s="96"/>
      <c r="AN319" s="96"/>
      <c r="AO319" s="96"/>
      <c r="AP319" s="96"/>
      <c r="AR319" s="96"/>
      <c r="AS319" s="96"/>
      <c r="AV319" s="96"/>
      <c r="AW319" s="96"/>
      <c r="AZ319" s="96"/>
      <c r="BA319" s="96"/>
      <c r="BB319" s="96"/>
      <c r="BC319" s="96"/>
      <c r="BD319" s="96"/>
      <c r="BE319" s="96"/>
      <c r="BF319" s="96"/>
      <c r="BH319" s="96"/>
      <c r="BI319" s="96"/>
      <c r="BJ319" s="96"/>
      <c r="BK319" s="96"/>
      <c r="BL319" s="96"/>
      <c r="BM319" s="96"/>
      <c r="BN319" s="96"/>
      <c r="BQ319" s="96"/>
      <c r="BR319" s="96"/>
      <c r="BS319" s="96"/>
      <c r="BU319" s="96"/>
      <c r="BW319" s="96"/>
      <c r="BX319" s="96"/>
      <c r="BY319" s="96"/>
      <c r="BZ319" s="96"/>
      <c r="CA319" s="96"/>
      <c r="CB319" s="96"/>
      <c r="CC319" s="96"/>
      <c r="CD319" s="96"/>
      <c r="CG319" s="96"/>
      <c r="CJ319" s="96"/>
      <c r="CL319" s="96"/>
      <c r="CM319" s="96"/>
      <c r="CN319" s="96"/>
      <c r="CY319" s="96"/>
      <c r="CZ319" s="96"/>
      <c r="DA319" s="96"/>
      <c r="DB319" s="96"/>
      <c r="DC319" s="96"/>
      <c r="DH319" s="96"/>
      <c r="DJ319" s="96"/>
      <c r="DK319" s="96"/>
      <c r="DL319" s="96"/>
      <c r="DM319" s="96"/>
      <c r="DP319" s="96"/>
      <c r="DQ319" s="96"/>
      <c r="DW319" s="96"/>
      <c r="EV319" s="96"/>
      <c r="EW319" s="96"/>
      <c r="FJ319" s="96"/>
      <c r="FK319" s="96"/>
      <c r="FL319" s="96"/>
      <c r="FT319" s="96"/>
      <c r="FU319" s="96"/>
      <c r="FV319" s="96"/>
      <c r="FW319" s="96"/>
      <c r="GE319" s="96"/>
      <c r="GF319" s="96"/>
      <c r="GG319" s="96"/>
      <c r="GH319" s="96"/>
    </row>
    <row r="320" spans="1:190" customFormat="1" ht="14.65" hidden="1" customHeight="1" x14ac:dyDescent="0.25">
      <c r="A320" s="151">
        <v>169124</v>
      </c>
      <c r="B320" s="152">
        <v>44574</v>
      </c>
      <c r="C320" s="150" t="s">
        <v>320</v>
      </c>
      <c r="D320" s="150" t="s">
        <v>1597</v>
      </c>
      <c r="E320" s="152">
        <v>44574</v>
      </c>
      <c r="F320" s="150" t="s">
        <v>235</v>
      </c>
      <c r="G320" s="150" t="s">
        <v>1598</v>
      </c>
      <c r="H320" s="150" t="s">
        <v>105</v>
      </c>
      <c r="I320" s="150" t="s">
        <v>3387</v>
      </c>
      <c r="J320" s="150" t="s">
        <v>3387</v>
      </c>
      <c r="K320" s="150" t="s">
        <v>105</v>
      </c>
      <c r="L320" s="150" t="s">
        <v>18</v>
      </c>
      <c r="M320" s="150" t="s">
        <v>18</v>
      </c>
      <c r="N320" s="150" t="s">
        <v>65</v>
      </c>
      <c r="O320" s="150" t="s">
        <v>66</v>
      </c>
      <c r="P320" s="150" t="s">
        <v>106</v>
      </c>
      <c r="Q320" s="150" t="s">
        <v>3377</v>
      </c>
      <c r="R320" s="150" t="s">
        <v>3377</v>
      </c>
      <c r="S320" s="151">
        <v>15560</v>
      </c>
      <c r="T320" s="151">
        <v>12920</v>
      </c>
      <c r="U320" s="151">
        <v>2640</v>
      </c>
      <c r="V320" s="150" t="s">
        <v>78</v>
      </c>
      <c r="W320" s="151">
        <v>2</v>
      </c>
      <c r="X320" s="150" t="s">
        <v>69</v>
      </c>
      <c r="Y320" s="150" t="s">
        <v>70</v>
      </c>
      <c r="Z320" s="150" t="s">
        <v>71</v>
      </c>
      <c r="AA320" s="150" t="s">
        <v>72</v>
      </c>
      <c r="AB320" s="151">
        <v>0</v>
      </c>
      <c r="AC320" s="101">
        <f t="shared" si="16"/>
        <v>2</v>
      </c>
      <c r="AD320" s="101" t="str">
        <f t="shared" si="17"/>
        <v>janvier</v>
      </c>
      <c r="AE320" s="96">
        <f t="shared" si="18"/>
        <v>2.64</v>
      </c>
      <c r="AF320" s="149">
        <f t="shared" si="19"/>
        <v>1.9444444444444431E-2</v>
      </c>
      <c r="AG320" t="s">
        <v>3886</v>
      </c>
      <c r="AH320" s="96"/>
      <c r="AM320" s="96"/>
      <c r="AN320" s="96"/>
      <c r="AO320" s="96"/>
      <c r="AP320" s="96"/>
      <c r="AR320" s="96"/>
      <c r="AS320" s="96"/>
      <c r="AV320" s="96"/>
      <c r="AW320" s="96"/>
      <c r="AZ320" s="96"/>
      <c r="BA320" s="96"/>
      <c r="BB320" s="96"/>
      <c r="BC320" s="96"/>
      <c r="BD320" s="96"/>
      <c r="BE320" s="96"/>
      <c r="BF320" s="96"/>
      <c r="BH320" s="96"/>
      <c r="BI320" s="96"/>
      <c r="BJ320" s="96"/>
      <c r="BK320" s="96"/>
      <c r="BL320" s="96"/>
      <c r="BM320" s="96"/>
      <c r="BN320" s="96"/>
      <c r="BQ320" s="96"/>
      <c r="BR320" s="96"/>
      <c r="BS320" s="96"/>
      <c r="BU320" s="96"/>
      <c r="BW320" s="96"/>
      <c r="BX320" s="96"/>
      <c r="BY320" s="96"/>
      <c r="BZ320" s="96"/>
      <c r="CA320" s="96"/>
      <c r="CB320" s="96"/>
      <c r="CC320" s="96"/>
      <c r="CD320" s="96"/>
      <c r="CG320" s="96"/>
      <c r="CJ320" s="96"/>
      <c r="CL320" s="96"/>
      <c r="CM320" s="96"/>
      <c r="CN320" s="96"/>
      <c r="CY320" s="96"/>
      <c r="CZ320" s="96"/>
      <c r="DA320" s="96"/>
      <c r="DB320" s="96"/>
      <c r="DC320" s="96"/>
      <c r="DH320" s="96"/>
      <c r="DJ320" s="96"/>
      <c r="DK320" s="96"/>
      <c r="DL320" s="96"/>
      <c r="DM320" s="96"/>
      <c r="DP320" s="96"/>
      <c r="DQ320" s="96"/>
      <c r="DW320" s="96"/>
      <c r="EV320" s="96"/>
      <c r="EW320" s="96"/>
      <c r="FJ320" s="96"/>
      <c r="FK320" s="96"/>
      <c r="FL320" s="96"/>
      <c r="FT320" s="96"/>
      <c r="FU320" s="96"/>
      <c r="FV320" s="96"/>
      <c r="FW320" s="96"/>
      <c r="GE320" s="96"/>
      <c r="GF320" s="96"/>
      <c r="GG320" s="96"/>
      <c r="GH320" s="96"/>
    </row>
    <row r="321" spans="1:190" customFormat="1" ht="14.65" hidden="1" customHeight="1" x14ac:dyDescent="0.25">
      <c r="A321" s="151">
        <v>169125</v>
      </c>
      <c r="B321" s="152">
        <v>44574</v>
      </c>
      <c r="C321" s="150" t="s">
        <v>141</v>
      </c>
      <c r="D321" s="150" t="s">
        <v>1599</v>
      </c>
      <c r="E321" s="152">
        <v>44574</v>
      </c>
      <c r="F321" s="150" t="s">
        <v>156</v>
      </c>
      <c r="G321" s="150" t="s">
        <v>1600</v>
      </c>
      <c r="H321" s="150" t="s">
        <v>213</v>
      </c>
      <c r="I321" s="150" t="s">
        <v>3379</v>
      </c>
      <c r="J321" s="150" t="s">
        <v>3421</v>
      </c>
      <c r="K321" s="150" t="s">
        <v>213</v>
      </c>
      <c r="L321" s="150" t="s">
        <v>18</v>
      </c>
      <c r="M321" s="150" t="s">
        <v>18</v>
      </c>
      <c r="N321" s="150" t="s">
        <v>19</v>
      </c>
      <c r="O321" s="150" t="s">
        <v>161</v>
      </c>
      <c r="P321" s="150" t="s">
        <v>214</v>
      </c>
      <c r="Q321" s="150" t="s">
        <v>3377</v>
      </c>
      <c r="R321" s="150" t="s">
        <v>3377</v>
      </c>
      <c r="S321" s="151">
        <v>12960</v>
      </c>
      <c r="T321" s="151">
        <v>11720</v>
      </c>
      <c r="U321" s="151">
        <v>1240</v>
      </c>
      <c r="V321" s="150" t="s">
        <v>78</v>
      </c>
      <c r="W321" s="151">
        <v>2</v>
      </c>
      <c r="X321" s="150" t="s">
        <v>69</v>
      </c>
      <c r="Y321" s="150" t="s">
        <v>70</v>
      </c>
      <c r="Z321" s="150" t="s">
        <v>71</v>
      </c>
      <c r="AA321" s="150" t="s">
        <v>72</v>
      </c>
      <c r="AB321" s="151">
        <v>50222</v>
      </c>
      <c r="AC321" s="101">
        <f t="shared" si="16"/>
        <v>2</v>
      </c>
      <c r="AD321" s="101" t="str">
        <f t="shared" si="17"/>
        <v>janvier</v>
      </c>
      <c r="AE321" s="96">
        <f t="shared" si="18"/>
        <v>1.24</v>
      </c>
      <c r="AF321" s="149">
        <f t="shared" si="19"/>
        <v>1.3888888888888895E-2</v>
      </c>
      <c r="AG321" t="s">
        <v>3886</v>
      </c>
      <c r="AH321" s="96"/>
      <c r="AM321" s="96"/>
      <c r="AN321" s="96"/>
      <c r="AO321" s="96"/>
      <c r="AP321" s="96"/>
      <c r="AR321" s="96"/>
      <c r="AS321" s="96"/>
      <c r="AV321" s="96"/>
      <c r="AW321" s="96"/>
      <c r="AZ321" s="96"/>
      <c r="BA321" s="96"/>
      <c r="BB321" s="96"/>
      <c r="BC321" s="96"/>
      <c r="BD321" s="96"/>
      <c r="BE321" s="96"/>
      <c r="BF321" s="96"/>
      <c r="BH321" s="96"/>
      <c r="BI321" s="96"/>
      <c r="BJ321" s="96"/>
      <c r="BK321" s="96"/>
      <c r="BL321" s="96"/>
      <c r="BM321" s="96"/>
      <c r="BN321" s="96"/>
      <c r="BQ321" s="96"/>
      <c r="BR321" s="96"/>
      <c r="BS321" s="96"/>
      <c r="BU321" s="96"/>
      <c r="BW321" s="96"/>
      <c r="BX321" s="96"/>
      <c r="BY321" s="96"/>
      <c r="BZ321" s="96"/>
      <c r="CA321" s="96"/>
      <c r="CB321" s="96"/>
      <c r="CC321" s="96"/>
      <c r="CD321" s="96"/>
      <c r="CG321" s="96"/>
      <c r="CJ321" s="96"/>
      <c r="CL321" s="96"/>
      <c r="CM321" s="96"/>
      <c r="CN321" s="96"/>
      <c r="CY321" s="96"/>
      <c r="CZ321" s="96"/>
      <c r="DA321" s="96"/>
      <c r="DB321" s="96"/>
      <c r="DC321" s="96"/>
      <c r="DH321" s="96"/>
      <c r="DJ321" s="96"/>
      <c r="DK321" s="96"/>
      <c r="DL321" s="96"/>
      <c r="DM321" s="96"/>
      <c r="DP321" s="96"/>
      <c r="DQ321" s="96"/>
      <c r="DW321" s="96"/>
      <c r="EV321" s="96"/>
      <c r="EW321" s="96"/>
      <c r="FJ321" s="96"/>
      <c r="FK321" s="96"/>
      <c r="FL321" s="96"/>
      <c r="FT321" s="96"/>
      <c r="FU321" s="96"/>
      <c r="FV321" s="96"/>
      <c r="FW321" s="96"/>
      <c r="GE321" s="96"/>
      <c r="GF321" s="96"/>
      <c r="GG321" s="96"/>
      <c r="GH321" s="96"/>
    </row>
    <row r="322" spans="1:190" customFormat="1" ht="14.65" hidden="1" customHeight="1" x14ac:dyDescent="0.25">
      <c r="A322" s="151">
        <v>169126</v>
      </c>
      <c r="B322" s="152">
        <v>44574</v>
      </c>
      <c r="C322" s="150" t="s">
        <v>286</v>
      </c>
      <c r="D322" s="150" t="s">
        <v>1601</v>
      </c>
      <c r="E322" s="152">
        <v>44574</v>
      </c>
      <c r="F322" s="150" t="s">
        <v>156</v>
      </c>
      <c r="G322" s="150" t="s">
        <v>1602</v>
      </c>
      <c r="H322" s="150" t="s">
        <v>173</v>
      </c>
      <c r="I322" s="150" t="s">
        <v>3379</v>
      </c>
      <c r="J322" s="150" t="s">
        <v>3421</v>
      </c>
      <c r="K322" s="150" t="s">
        <v>173</v>
      </c>
      <c r="L322" s="150" t="s">
        <v>18</v>
      </c>
      <c r="M322" s="150" t="s">
        <v>18</v>
      </c>
      <c r="N322" s="150" t="s">
        <v>19</v>
      </c>
      <c r="O322" s="150" t="s">
        <v>161</v>
      </c>
      <c r="P322" s="150" t="s">
        <v>174</v>
      </c>
      <c r="Q322" s="150" t="s">
        <v>3377</v>
      </c>
      <c r="R322" s="150" t="s">
        <v>3377</v>
      </c>
      <c r="S322" s="151">
        <v>14500</v>
      </c>
      <c r="T322" s="151">
        <v>11580</v>
      </c>
      <c r="U322" s="151">
        <v>2920</v>
      </c>
      <c r="V322" s="150" t="s">
        <v>78</v>
      </c>
      <c r="W322" s="151">
        <v>2</v>
      </c>
      <c r="X322" s="150" t="s">
        <v>69</v>
      </c>
      <c r="Y322" s="150" t="s">
        <v>70</v>
      </c>
      <c r="Z322" s="150" t="s">
        <v>71</v>
      </c>
      <c r="AA322" s="150" t="s">
        <v>72</v>
      </c>
      <c r="AB322" s="151">
        <v>83220</v>
      </c>
      <c r="AC322" s="101">
        <f t="shared" si="16"/>
        <v>2</v>
      </c>
      <c r="AD322" s="101" t="str">
        <f t="shared" si="17"/>
        <v>janvier</v>
      </c>
      <c r="AE322" s="96">
        <f t="shared" si="18"/>
        <v>2.92</v>
      </c>
      <c r="AF322" s="149">
        <f t="shared" si="19"/>
        <v>1.4583333333333337E-2</v>
      </c>
      <c r="AG322" t="s">
        <v>3886</v>
      </c>
      <c r="AH322" s="96"/>
      <c r="AM322" s="96"/>
      <c r="AN322" s="96"/>
      <c r="AO322" s="96"/>
      <c r="AP322" s="96"/>
      <c r="AR322" s="96"/>
      <c r="AS322" s="96"/>
      <c r="AV322" s="96"/>
      <c r="AW322" s="96"/>
      <c r="AZ322" s="96"/>
      <c r="BA322" s="96"/>
      <c r="BB322" s="96"/>
      <c r="BC322" s="96"/>
      <c r="BD322" s="96"/>
      <c r="BE322" s="96"/>
      <c r="BF322" s="96"/>
      <c r="BH322" s="96"/>
      <c r="BI322" s="96"/>
      <c r="BJ322" s="96"/>
      <c r="BK322" s="96"/>
      <c r="BL322" s="96"/>
      <c r="BM322" s="96"/>
      <c r="BN322" s="96"/>
      <c r="BQ322" s="96"/>
      <c r="BR322" s="96"/>
      <c r="BS322" s="96"/>
      <c r="BU322" s="96"/>
      <c r="BW322" s="96"/>
      <c r="BX322" s="96"/>
      <c r="BY322" s="96"/>
      <c r="BZ322" s="96"/>
      <c r="CA322" s="96"/>
      <c r="CB322" s="96"/>
      <c r="CC322" s="96"/>
      <c r="CD322" s="96"/>
      <c r="CG322" s="96"/>
      <c r="CJ322" s="96"/>
      <c r="CL322" s="96"/>
      <c r="CM322" s="96"/>
      <c r="CN322" s="96"/>
      <c r="CY322" s="96"/>
      <c r="CZ322" s="96"/>
      <c r="DA322" s="96"/>
      <c r="DB322" s="96"/>
      <c r="DC322" s="96"/>
      <c r="DH322" s="96"/>
      <c r="DJ322" s="96"/>
      <c r="DK322" s="96"/>
      <c r="DL322" s="96"/>
      <c r="DM322" s="96"/>
      <c r="DP322" s="96"/>
      <c r="DQ322" s="96"/>
      <c r="DW322" s="96"/>
      <c r="EV322" s="96"/>
      <c r="EW322" s="96"/>
      <c r="FJ322" s="96"/>
      <c r="FK322" s="96"/>
      <c r="FL322" s="96"/>
      <c r="FT322" s="96"/>
      <c r="FU322" s="96"/>
      <c r="FV322" s="96"/>
      <c r="FW322" s="96"/>
      <c r="GE322" s="96"/>
      <c r="GF322" s="96"/>
      <c r="GG322" s="96"/>
      <c r="GH322" s="96"/>
    </row>
    <row r="323" spans="1:190" customFormat="1" ht="14.65" hidden="1" customHeight="1" x14ac:dyDescent="0.25">
      <c r="A323" s="151">
        <v>169127</v>
      </c>
      <c r="B323" s="152">
        <v>44574</v>
      </c>
      <c r="C323" s="150" t="s">
        <v>388</v>
      </c>
      <c r="D323" s="150" t="s">
        <v>1603</v>
      </c>
      <c r="E323" s="152">
        <v>44574</v>
      </c>
      <c r="F323" s="150" t="s">
        <v>542</v>
      </c>
      <c r="G323" s="150" t="s">
        <v>1604</v>
      </c>
      <c r="H323" s="150" t="s">
        <v>880</v>
      </c>
      <c r="I323" s="150" t="s">
        <v>3387</v>
      </c>
      <c r="J323" s="150" t="s">
        <v>3384</v>
      </c>
      <c r="K323" s="150" t="s">
        <v>616</v>
      </c>
      <c r="L323" s="150" t="s">
        <v>3414</v>
      </c>
      <c r="M323" s="150" t="s">
        <v>18</v>
      </c>
      <c r="N323" s="150" t="s">
        <v>65</v>
      </c>
      <c r="O323" s="150" t="s">
        <v>261</v>
      </c>
      <c r="P323" s="150" t="s">
        <v>618</v>
      </c>
      <c r="Q323" s="150" t="s">
        <v>3415</v>
      </c>
      <c r="R323" s="150" t="s">
        <v>3377</v>
      </c>
      <c r="S323" s="151">
        <v>37700</v>
      </c>
      <c r="T323" s="151">
        <v>22260</v>
      </c>
      <c r="U323" s="151">
        <v>15440</v>
      </c>
      <c r="V323" s="150" t="s">
        <v>78</v>
      </c>
      <c r="W323" s="151">
        <v>2</v>
      </c>
      <c r="X323" s="150" t="s">
        <v>69</v>
      </c>
      <c r="Y323" s="150" t="s">
        <v>70</v>
      </c>
      <c r="Z323" s="150" t="s">
        <v>71</v>
      </c>
      <c r="AA323" s="150" t="s">
        <v>72</v>
      </c>
      <c r="AB323" s="151">
        <v>0</v>
      </c>
      <c r="AC323" s="101">
        <f t="shared" ref="AC323:AC386" si="20">_xlfn.ISOWEEKNUM(B323)</f>
        <v>2</v>
      </c>
      <c r="AD323" s="101" t="str">
        <f t="shared" ref="AD323:AD386" si="21">TEXT(B323,"mmmm")</f>
        <v>janvier</v>
      </c>
      <c r="AE323" s="96">
        <f t="shared" ref="AE323:AE386" si="22">U323/1000</f>
        <v>15.44</v>
      </c>
      <c r="AF323" s="149">
        <f t="shared" ref="AF323:AF386" si="23">C323-F323</f>
        <v>9.3055555555555558E-2</v>
      </c>
      <c r="AG323" t="s">
        <v>3888</v>
      </c>
      <c r="AH323" s="96"/>
      <c r="AM323" s="96"/>
      <c r="AN323" s="96"/>
      <c r="AO323" s="96"/>
      <c r="AP323" s="96"/>
      <c r="AR323" s="96"/>
      <c r="AS323" s="96"/>
      <c r="AV323" s="96"/>
      <c r="AW323" s="96"/>
      <c r="AZ323" s="96"/>
      <c r="BA323" s="96"/>
      <c r="BB323" s="96"/>
      <c r="BC323" s="96"/>
      <c r="BD323" s="96"/>
      <c r="BE323" s="96"/>
      <c r="BH323" s="96"/>
      <c r="BI323" s="96"/>
      <c r="BJ323" s="96"/>
      <c r="BK323" s="96"/>
      <c r="BL323" s="96"/>
      <c r="BM323" s="96"/>
      <c r="BN323" s="96"/>
      <c r="BQ323" s="96"/>
      <c r="BR323" s="96"/>
      <c r="BS323" s="96"/>
      <c r="BU323" s="96"/>
      <c r="BW323" s="96"/>
      <c r="BX323" s="96"/>
      <c r="BY323" s="96"/>
      <c r="BZ323" s="96"/>
      <c r="CA323" s="96"/>
      <c r="CB323" s="96"/>
      <c r="CC323" s="96"/>
      <c r="CG323" s="96"/>
      <c r="CJ323" s="96"/>
      <c r="CL323" s="96"/>
      <c r="CM323" s="96"/>
      <c r="CN323" s="96"/>
      <c r="CY323" s="96"/>
      <c r="DB323" s="96"/>
      <c r="DC323" s="96"/>
      <c r="DH323" s="96"/>
      <c r="DJ323" s="96"/>
      <c r="DK323" s="96"/>
      <c r="DL323" s="96"/>
      <c r="DM323" s="96"/>
      <c r="DN323" s="96"/>
      <c r="DP323" s="96"/>
      <c r="DQ323" s="96"/>
      <c r="DW323" s="96"/>
      <c r="EV323" s="96"/>
      <c r="EW323" s="96"/>
      <c r="FJ323" s="96"/>
      <c r="FK323" s="96"/>
      <c r="FL323" s="96"/>
      <c r="FT323" s="96"/>
      <c r="FU323" s="96"/>
      <c r="FV323" s="96"/>
      <c r="FW323" s="96"/>
      <c r="GE323" s="96"/>
      <c r="GF323" s="96"/>
      <c r="GG323" s="96"/>
      <c r="GH323" s="96"/>
    </row>
    <row r="324" spans="1:190" customFormat="1" ht="14.65" hidden="1" customHeight="1" x14ac:dyDescent="0.25">
      <c r="A324" s="151">
        <v>169134</v>
      </c>
      <c r="B324" s="152">
        <v>44574</v>
      </c>
      <c r="C324" s="150" t="s">
        <v>280</v>
      </c>
      <c r="D324" s="150" t="s">
        <v>1605</v>
      </c>
      <c r="E324" s="152">
        <v>44574</v>
      </c>
      <c r="F324" s="150" t="s">
        <v>254</v>
      </c>
      <c r="G324" s="150" t="s">
        <v>1606</v>
      </c>
      <c r="H324" s="150" t="s">
        <v>1607</v>
      </c>
      <c r="I324" s="150" t="s">
        <v>3379</v>
      </c>
      <c r="J324" s="150" t="s">
        <v>3393</v>
      </c>
      <c r="K324" s="150" t="s">
        <v>1607</v>
      </c>
      <c r="L324" s="150" t="s">
        <v>3394</v>
      </c>
      <c r="M324" s="150" t="s">
        <v>18</v>
      </c>
      <c r="N324" s="150" t="s">
        <v>19</v>
      </c>
      <c r="O324" s="150" t="s">
        <v>237</v>
      </c>
      <c r="P324" s="150" t="s">
        <v>238</v>
      </c>
      <c r="Q324" s="150" t="s">
        <v>3395</v>
      </c>
      <c r="R324" s="150" t="s">
        <v>3377</v>
      </c>
      <c r="S324" s="151">
        <v>15300</v>
      </c>
      <c r="T324" s="151">
        <v>33760</v>
      </c>
      <c r="U324" s="151">
        <v>18460</v>
      </c>
      <c r="V324" s="150" t="s">
        <v>78</v>
      </c>
      <c r="W324" s="151">
        <v>2</v>
      </c>
      <c r="X324" s="150" t="s">
        <v>69</v>
      </c>
      <c r="Y324" s="150" t="s">
        <v>70</v>
      </c>
      <c r="Z324" s="150" t="s">
        <v>71</v>
      </c>
      <c r="AA324" s="150" t="s">
        <v>72</v>
      </c>
      <c r="AB324" s="151">
        <v>0</v>
      </c>
      <c r="AC324" s="101">
        <f t="shared" si="20"/>
        <v>2</v>
      </c>
      <c r="AD324" s="101" t="str">
        <f t="shared" si="21"/>
        <v>janvier</v>
      </c>
      <c r="AE324" s="96">
        <f t="shared" si="22"/>
        <v>18.46</v>
      </c>
      <c r="AF324" s="149">
        <f t="shared" si="23"/>
        <v>7.5694444444444398E-2</v>
      </c>
      <c r="AG324" t="s">
        <v>3888</v>
      </c>
      <c r="AH324" s="96"/>
      <c r="AM324" s="96"/>
      <c r="AN324" s="96"/>
      <c r="AO324" s="96"/>
      <c r="AP324" s="96"/>
      <c r="AR324" s="96"/>
      <c r="AS324" s="96"/>
      <c r="AV324" s="96"/>
      <c r="AW324" s="96"/>
      <c r="AZ324" s="96"/>
      <c r="BA324" s="96"/>
      <c r="BB324" s="96"/>
      <c r="BC324" s="96"/>
      <c r="BD324" s="96"/>
      <c r="BH324" s="96"/>
      <c r="BI324" s="96"/>
      <c r="BJ324" s="96"/>
      <c r="BK324" s="96"/>
      <c r="BL324" s="96"/>
      <c r="BM324" s="96"/>
      <c r="BN324" s="96"/>
      <c r="BQ324" s="96"/>
      <c r="BR324" s="96"/>
      <c r="BS324" s="96"/>
      <c r="BU324" s="96"/>
      <c r="BW324" s="96"/>
      <c r="BX324" s="96"/>
      <c r="BY324" s="96"/>
      <c r="BZ324" s="96"/>
      <c r="CA324" s="96"/>
      <c r="CB324" s="96"/>
      <c r="CC324" s="96"/>
      <c r="CG324" s="96"/>
      <c r="CJ324" s="96"/>
      <c r="CL324" s="96"/>
      <c r="CM324" s="96"/>
      <c r="CN324" s="96"/>
      <c r="CY324" s="96"/>
      <c r="DB324" s="96"/>
      <c r="DC324" s="96"/>
      <c r="DH324" s="96"/>
      <c r="DJ324" s="96"/>
      <c r="DK324" s="96"/>
      <c r="DL324" s="96"/>
      <c r="DM324" s="96"/>
      <c r="DP324" s="96"/>
      <c r="DQ324" s="96"/>
      <c r="DW324" s="96"/>
      <c r="EV324" s="96"/>
      <c r="EW324" s="96"/>
      <c r="FJ324" s="96"/>
      <c r="FK324" s="96"/>
      <c r="FL324" s="96"/>
      <c r="FT324" s="96"/>
      <c r="FU324" s="96"/>
      <c r="FV324" s="96"/>
      <c r="FW324" s="96"/>
      <c r="GE324" s="96"/>
      <c r="GF324" s="96"/>
      <c r="GG324" s="96"/>
      <c r="GH324" s="96"/>
    </row>
    <row r="325" spans="1:190" customFormat="1" ht="14.65" hidden="1" customHeight="1" x14ac:dyDescent="0.25">
      <c r="A325" s="151">
        <v>169135</v>
      </c>
      <c r="B325" s="152">
        <v>44574</v>
      </c>
      <c r="C325" s="150" t="s">
        <v>513</v>
      </c>
      <c r="D325" s="150" t="s">
        <v>1608</v>
      </c>
      <c r="E325" s="152">
        <v>44574</v>
      </c>
      <c r="F325" s="150" t="s">
        <v>222</v>
      </c>
      <c r="G325" s="150" t="s">
        <v>1609</v>
      </c>
      <c r="H325" s="150" t="s">
        <v>81</v>
      </c>
      <c r="I325" s="150" t="s">
        <v>3387</v>
      </c>
      <c r="J325" s="150" t="s">
        <v>3387</v>
      </c>
      <c r="K325" s="150" t="s">
        <v>81</v>
      </c>
      <c r="L325" s="150" t="s">
        <v>18</v>
      </c>
      <c r="M325" s="150" t="s">
        <v>18</v>
      </c>
      <c r="N325" s="150" t="s">
        <v>65</v>
      </c>
      <c r="O325" s="150" t="s">
        <v>66</v>
      </c>
      <c r="P325" s="150" t="s">
        <v>82</v>
      </c>
      <c r="Q325" s="150" t="s">
        <v>3377</v>
      </c>
      <c r="R325" s="150" t="s">
        <v>3377</v>
      </c>
      <c r="S325" s="151">
        <v>15260</v>
      </c>
      <c r="T325" s="151">
        <v>12840</v>
      </c>
      <c r="U325" s="151">
        <v>2420</v>
      </c>
      <c r="V325" s="150" t="s">
        <v>78</v>
      </c>
      <c r="W325" s="151">
        <v>2</v>
      </c>
      <c r="X325" s="150" t="s">
        <v>69</v>
      </c>
      <c r="Y325" s="150" t="s">
        <v>70</v>
      </c>
      <c r="Z325" s="150" t="s">
        <v>71</v>
      </c>
      <c r="AA325" s="150" t="s">
        <v>72</v>
      </c>
      <c r="AB325" s="151">
        <v>0</v>
      </c>
      <c r="AC325" s="101">
        <f t="shared" si="20"/>
        <v>2</v>
      </c>
      <c r="AD325" s="101" t="str">
        <f t="shared" si="21"/>
        <v>janvier</v>
      </c>
      <c r="AE325" s="96">
        <f t="shared" si="22"/>
        <v>2.42</v>
      </c>
      <c r="AF325" s="149">
        <f t="shared" si="23"/>
        <v>1.5972222222222221E-2</v>
      </c>
      <c r="AG325" t="s">
        <v>3886</v>
      </c>
      <c r="AH325" s="96"/>
      <c r="AM325" s="96"/>
      <c r="AN325" s="96"/>
      <c r="AO325" s="96"/>
      <c r="AP325" s="96"/>
      <c r="AR325" s="96"/>
      <c r="AS325" s="96"/>
      <c r="AV325" s="96"/>
      <c r="AW325" s="96"/>
      <c r="AZ325" s="96"/>
      <c r="BA325" s="96"/>
      <c r="BB325" s="96"/>
      <c r="BC325" s="96"/>
      <c r="BD325" s="96"/>
      <c r="BH325" s="96"/>
      <c r="BI325" s="96"/>
      <c r="BJ325" s="96"/>
      <c r="BK325" s="96"/>
      <c r="BL325" s="96"/>
      <c r="BM325" s="96"/>
      <c r="BN325" s="96"/>
      <c r="BQ325" s="96"/>
      <c r="BR325" s="96"/>
      <c r="BS325" s="96"/>
      <c r="BU325" s="96"/>
      <c r="BW325" s="96"/>
      <c r="BX325" s="96"/>
      <c r="BY325" s="96"/>
      <c r="BZ325" s="96"/>
      <c r="CA325" s="96"/>
      <c r="CB325" s="96"/>
      <c r="CC325" s="96"/>
      <c r="CD325" s="96"/>
      <c r="CE325" s="96"/>
      <c r="CG325" s="96"/>
      <c r="CJ325" s="96"/>
      <c r="CL325" s="96"/>
      <c r="CM325" s="96"/>
      <c r="CN325" s="96"/>
      <c r="DH325" s="96"/>
      <c r="DJ325" s="96"/>
      <c r="DK325" s="96"/>
      <c r="DM325" s="96"/>
      <c r="DP325" s="96"/>
      <c r="DQ325" s="96"/>
      <c r="DW325" s="96"/>
      <c r="EV325" s="96"/>
      <c r="EW325" s="96"/>
      <c r="FJ325" s="96"/>
      <c r="FK325" s="96"/>
      <c r="FL325" s="96"/>
      <c r="FT325" s="96"/>
      <c r="FU325" s="96"/>
      <c r="FV325" s="96"/>
      <c r="FW325" s="96"/>
      <c r="GE325" s="96"/>
      <c r="GF325" s="96"/>
      <c r="GG325" s="96"/>
      <c r="GH325" s="96"/>
    </row>
    <row r="326" spans="1:190" customFormat="1" ht="14.65" hidden="1" customHeight="1" x14ac:dyDescent="0.25">
      <c r="A326" s="151">
        <v>169136</v>
      </c>
      <c r="B326" s="152">
        <v>44574</v>
      </c>
      <c r="C326" s="150" t="s">
        <v>513</v>
      </c>
      <c r="D326" s="150" t="s">
        <v>1610</v>
      </c>
      <c r="E326" s="152">
        <v>44574</v>
      </c>
      <c r="F326" s="150" t="s">
        <v>512</v>
      </c>
      <c r="G326" s="150" t="s">
        <v>1611</v>
      </c>
      <c r="H326" s="150" t="s">
        <v>325</v>
      </c>
      <c r="I326" s="150" t="s">
        <v>3379</v>
      </c>
      <c r="J326" s="150" t="s">
        <v>3380</v>
      </c>
      <c r="K326" s="150" t="s">
        <v>3435</v>
      </c>
      <c r="L326" s="150" t="s">
        <v>18</v>
      </c>
      <c r="M326" s="150" t="s">
        <v>18</v>
      </c>
      <c r="N326" s="150" t="s">
        <v>19</v>
      </c>
      <c r="O326" s="150" t="s">
        <v>314</v>
      </c>
      <c r="P326" s="150" t="s">
        <v>326</v>
      </c>
      <c r="Q326" s="150" t="s">
        <v>3377</v>
      </c>
      <c r="R326" s="150" t="s">
        <v>3377</v>
      </c>
      <c r="S326" s="151">
        <v>22080</v>
      </c>
      <c r="T326" s="151">
        <v>17220</v>
      </c>
      <c r="U326" s="151">
        <v>4860</v>
      </c>
      <c r="V326" s="150" t="s">
        <v>78</v>
      </c>
      <c r="W326" s="151">
        <v>2</v>
      </c>
      <c r="X326" s="150" t="s">
        <v>69</v>
      </c>
      <c r="Y326" s="150" t="s">
        <v>70</v>
      </c>
      <c r="Z326" s="150" t="s">
        <v>71</v>
      </c>
      <c r="AA326" s="150" t="s">
        <v>72</v>
      </c>
      <c r="AB326" s="151">
        <v>95031</v>
      </c>
      <c r="AC326" s="101">
        <f t="shared" si="20"/>
        <v>2</v>
      </c>
      <c r="AD326" s="101" t="str">
        <f t="shared" si="21"/>
        <v>janvier</v>
      </c>
      <c r="AE326" s="96">
        <f t="shared" si="22"/>
        <v>4.8600000000000003</v>
      </c>
      <c r="AF326" s="149">
        <f t="shared" si="23"/>
        <v>1.8750000000000044E-2</v>
      </c>
      <c r="AG326" t="s">
        <v>3886</v>
      </c>
      <c r="AH326" s="96"/>
      <c r="AM326" s="96"/>
      <c r="AN326" s="96"/>
      <c r="AO326" s="96"/>
      <c r="AP326" s="96"/>
      <c r="AR326" s="96"/>
      <c r="AS326" s="96"/>
      <c r="AV326" s="96"/>
      <c r="AW326" s="96"/>
      <c r="AZ326" s="96"/>
      <c r="BA326" s="96"/>
      <c r="BB326" s="96"/>
      <c r="BC326" s="96"/>
      <c r="BD326" s="96"/>
      <c r="BH326" s="96"/>
      <c r="BI326" s="96"/>
      <c r="BJ326" s="96"/>
      <c r="BK326" s="96"/>
      <c r="BL326" s="96"/>
      <c r="BM326" s="96"/>
      <c r="BN326" s="96"/>
      <c r="BQ326" s="96"/>
      <c r="BR326" s="96"/>
      <c r="BS326" s="96"/>
      <c r="BU326" s="96"/>
      <c r="BW326" s="96"/>
      <c r="BX326" s="96"/>
      <c r="BY326" s="96"/>
      <c r="BZ326" s="96"/>
      <c r="CA326" s="96"/>
      <c r="CB326" s="96"/>
      <c r="CC326" s="96"/>
      <c r="CD326" s="96"/>
      <c r="CE326" s="96"/>
      <c r="CG326" s="96"/>
      <c r="CJ326" s="96"/>
      <c r="CL326" s="96"/>
      <c r="CM326" s="96"/>
      <c r="CN326" s="96"/>
      <c r="CY326" s="96"/>
      <c r="CZ326" s="96"/>
      <c r="DA326" s="96"/>
      <c r="DB326" s="96"/>
      <c r="DC326" s="96"/>
      <c r="DH326" s="96"/>
      <c r="DJ326" s="96"/>
      <c r="DK326" s="96"/>
      <c r="DL326" s="96"/>
      <c r="DM326" s="96"/>
      <c r="DP326" s="96"/>
      <c r="DQ326" s="96"/>
      <c r="DW326" s="96"/>
      <c r="EV326" s="96"/>
      <c r="EW326" s="96"/>
      <c r="FJ326" s="96"/>
      <c r="FK326" s="96"/>
      <c r="FL326" s="96"/>
      <c r="FT326" s="96"/>
      <c r="FU326" s="96"/>
      <c r="FV326" s="96"/>
      <c r="FW326" s="96"/>
      <c r="GE326" s="96"/>
      <c r="GF326" s="96"/>
      <c r="GG326" s="96"/>
      <c r="GH326" s="96"/>
    </row>
    <row r="327" spans="1:190" customFormat="1" ht="14.65" hidden="1" customHeight="1" x14ac:dyDescent="0.25">
      <c r="A327" s="151">
        <v>169137</v>
      </c>
      <c r="B327" s="152">
        <v>44574</v>
      </c>
      <c r="C327" s="150" t="s">
        <v>215</v>
      </c>
      <c r="D327" s="150" t="s">
        <v>1612</v>
      </c>
      <c r="E327" s="152">
        <v>44574</v>
      </c>
      <c r="F327" s="150" t="s">
        <v>100</v>
      </c>
      <c r="G327" s="150" t="s">
        <v>1613</v>
      </c>
      <c r="H327" s="150" t="s">
        <v>480</v>
      </c>
      <c r="I327" s="150" t="s">
        <v>3379</v>
      </c>
      <c r="J327" s="150" t="s">
        <v>3380</v>
      </c>
      <c r="K327" s="150" t="s">
        <v>923</v>
      </c>
      <c r="L327" s="150" t="s">
        <v>18</v>
      </c>
      <c r="M327" s="150" t="s">
        <v>18</v>
      </c>
      <c r="N327" s="150" t="s">
        <v>19</v>
      </c>
      <c r="O327" s="150" t="s">
        <v>314</v>
      </c>
      <c r="P327" s="150" t="s">
        <v>481</v>
      </c>
      <c r="Q327" s="150" t="s">
        <v>3377</v>
      </c>
      <c r="R327" s="150" t="s">
        <v>3377</v>
      </c>
      <c r="S327" s="151">
        <v>20860</v>
      </c>
      <c r="T327" s="151">
        <v>18760</v>
      </c>
      <c r="U327" s="151">
        <v>2100</v>
      </c>
      <c r="V327" s="150" t="s">
        <v>78</v>
      </c>
      <c r="W327" s="151">
        <v>2</v>
      </c>
      <c r="X327" s="150" t="s">
        <v>69</v>
      </c>
      <c r="Y327" s="150" t="s">
        <v>70</v>
      </c>
      <c r="Z327" s="150" t="s">
        <v>71</v>
      </c>
      <c r="AA327" s="150" t="s">
        <v>72</v>
      </c>
      <c r="AB327" s="151">
        <v>83638</v>
      </c>
      <c r="AC327" s="101">
        <f t="shared" si="20"/>
        <v>2</v>
      </c>
      <c r="AD327" s="101" t="str">
        <f t="shared" si="21"/>
        <v>janvier</v>
      </c>
      <c r="AE327" s="96">
        <f t="shared" si="22"/>
        <v>2.1</v>
      </c>
      <c r="AF327" s="149">
        <f t="shared" si="23"/>
        <v>1.8749999999999989E-2</v>
      </c>
      <c r="AG327" t="s">
        <v>3886</v>
      </c>
      <c r="AH327" s="96"/>
      <c r="AM327" s="96"/>
      <c r="AN327" s="96"/>
      <c r="AO327" s="96"/>
      <c r="AP327" s="96"/>
      <c r="AR327" s="96"/>
      <c r="AS327" s="96"/>
      <c r="AV327" s="96"/>
      <c r="AW327" s="96"/>
      <c r="AZ327" s="96"/>
      <c r="BA327" s="96"/>
      <c r="BB327" s="96"/>
      <c r="BC327" s="96"/>
      <c r="BD327" s="96"/>
      <c r="BE327" s="96"/>
      <c r="BF327" s="96"/>
      <c r="BH327" s="96"/>
      <c r="BI327" s="96"/>
      <c r="BJ327" s="96"/>
      <c r="BK327" s="96"/>
      <c r="BL327" s="96"/>
      <c r="BM327" s="96"/>
      <c r="BN327" s="96"/>
      <c r="BQ327" s="96"/>
      <c r="BR327" s="96"/>
      <c r="BS327" s="96"/>
      <c r="BU327" s="96"/>
      <c r="BW327" s="96"/>
      <c r="BX327" s="96"/>
      <c r="BY327" s="96"/>
      <c r="BZ327" s="96"/>
      <c r="CA327" s="96"/>
      <c r="CB327" s="96"/>
      <c r="CC327" s="96"/>
      <c r="CD327" s="96"/>
      <c r="CG327" s="96"/>
      <c r="CJ327" s="96"/>
      <c r="CL327" s="96"/>
      <c r="CM327" s="96"/>
      <c r="CN327" s="96"/>
      <c r="CY327" s="96"/>
      <c r="CZ327" s="96"/>
      <c r="DA327" s="96"/>
      <c r="DB327" s="96"/>
      <c r="DC327" s="96"/>
      <c r="DH327" s="96"/>
      <c r="DJ327" s="96"/>
      <c r="DK327" s="96"/>
      <c r="DL327" s="96"/>
      <c r="DM327" s="96"/>
      <c r="DP327" s="96"/>
      <c r="DQ327" s="96"/>
      <c r="DW327" s="96"/>
      <c r="EV327" s="96"/>
      <c r="EW327" s="96"/>
      <c r="FJ327" s="96"/>
      <c r="FK327" s="96"/>
      <c r="FL327" s="96"/>
      <c r="FT327" s="96"/>
      <c r="FU327" s="96"/>
      <c r="FV327" s="96"/>
      <c r="FW327" s="96"/>
      <c r="GE327" s="96"/>
      <c r="GF327" s="96"/>
      <c r="GG327" s="96"/>
      <c r="GH327" s="96"/>
    </row>
    <row r="328" spans="1:190" customFormat="1" ht="14.65" hidden="1" customHeight="1" x14ac:dyDescent="0.25">
      <c r="A328" s="151">
        <v>169140</v>
      </c>
      <c r="B328" s="152">
        <v>44574</v>
      </c>
      <c r="C328" s="150" t="s">
        <v>392</v>
      </c>
      <c r="D328" s="150" t="s">
        <v>1614</v>
      </c>
      <c r="E328" s="152">
        <v>44574</v>
      </c>
      <c r="F328" s="150" t="s">
        <v>1498</v>
      </c>
      <c r="G328" s="150" t="s">
        <v>1615</v>
      </c>
      <c r="H328" s="150" t="s">
        <v>143</v>
      </c>
      <c r="I328" s="150" t="s">
        <v>3387</v>
      </c>
      <c r="J328" s="150" t="s">
        <v>3387</v>
      </c>
      <c r="K328" s="150" t="s">
        <v>143</v>
      </c>
      <c r="L328" s="150" t="s">
        <v>18</v>
      </c>
      <c r="M328" s="150" t="s">
        <v>18</v>
      </c>
      <c r="N328" s="150" t="s">
        <v>65</v>
      </c>
      <c r="O328" s="150" t="s">
        <v>66</v>
      </c>
      <c r="P328" s="150" t="s">
        <v>144</v>
      </c>
      <c r="Q328" s="150" t="s">
        <v>3377</v>
      </c>
      <c r="R328" s="150" t="s">
        <v>3377</v>
      </c>
      <c r="S328" s="151">
        <v>17460</v>
      </c>
      <c r="T328" s="151">
        <v>14080</v>
      </c>
      <c r="U328" s="151">
        <v>3380</v>
      </c>
      <c r="V328" s="150" t="s">
        <v>78</v>
      </c>
      <c r="W328" s="151">
        <v>2</v>
      </c>
      <c r="X328" s="150" t="s">
        <v>69</v>
      </c>
      <c r="Y328" s="150" t="s">
        <v>70</v>
      </c>
      <c r="Z328" s="150" t="s">
        <v>71</v>
      </c>
      <c r="AA328" s="150" t="s">
        <v>72</v>
      </c>
      <c r="AB328" s="151">
        <v>0</v>
      </c>
      <c r="AC328" s="101">
        <f t="shared" si="20"/>
        <v>2</v>
      </c>
      <c r="AD328" s="101" t="str">
        <f t="shared" si="21"/>
        <v>janvier</v>
      </c>
      <c r="AE328" s="96">
        <f t="shared" si="22"/>
        <v>3.38</v>
      </c>
      <c r="AF328" s="149">
        <f t="shared" si="23"/>
        <v>7.6388888888888618E-3</v>
      </c>
      <c r="AG328" t="s">
        <v>3886</v>
      </c>
      <c r="AH328" s="96"/>
      <c r="AM328" s="96"/>
      <c r="AN328" s="96"/>
      <c r="AO328" s="96"/>
      <c r="AP328" s="96"/>
      <c r="AR328" s="96"/>
      <c r="AS328" s="96"/>
      <c r="AV328" s="96"/>
      <c r="AW328" s="96"/>
      <c r="AZ328" s="96"/>
      <c r="BA328" s="96"/>
      <c r="BB328" s="96"/>
      <c r="BC328" s="96"/>
      <c r="BD328" s="96"/>
      <c r="BE328" s="96"/>
      <c r="BF328" s="96"/>
      <c r="BH328" s="96"/>
      <c r="BI328" s="96"/>
      <c r="BJ328" s="96"/>
      <c r="BK328" s="96"/>
      <c r="BL328" s="96"/>
      <c r="BM328" s="96"/>
      <c r="BN328" s="96"/>
      <c r="BQ328" s="96"/>
      <c r="BR328" s="96"/>
      <c r="BS328" s="96"/>
      <c r="BU328" s="96"/>
      <c r="BW328" s="96"/>
      <c r="BX328" s="96"/>
      <c r="BY328" s="96"/>
      <c r="BZ328" s="96"/>
      <c r="CA328" s="96"/>
      <c r="CB328" s="96"/>
      <c r="CC328" s="96"/>
      <c r="CD328" s="96"/>
      <c r="CG328" s="96"/>
      <c r="CJ328" s="96"/>
      <c r="CL328" s="96"/>
      <c r="CM328" s="96"/>
      <c r="CN328" s="96"/>
      <c r="CY328" s="96"/>
      <c r="CZ328" s="96"/>
      <c r="DA328" s="96"/>
      <c r="DB328" s="96"/>
      <c r="DC328" s="96"/>
      <c r="DH328" s="96"/>
      <c r="DJ328" s="96"/>
      <c r="DK328" s="96"/>
      <c r="DL328" s="96"/>
      <c r="DM328" s="96"/>
      <c r="DP328" s="96"/>
      <c r="DQ328" s="96"/>
      <c r="DW328" s="96"/>
      <c r="EV328" s="96"/>
      <c r="EW328" s="96"/>
      <c r="FJ328" s="96"/>
      <c r="FK328" s="96"/>
      <c r="FL328" s="96"/>
      <c r="FT328" s="96"/>
      <c r="FU328" s="96"/>
      <c r="FV328" s="96"/>
      <c r="FW328" s="96"/>
      <c r="GE328" s="96"/>
      <c r="GF328" s="96"/>
      <c r="GG328" s="96"/>
      <c r="GH328" s="96"/>
    </row>
    <row r="329" spans="1:190" customFormat="1" ht="14.65" hidden="1" customHeight="1" x14ac:dyDescent="0.25">
      <c r="A329" s="151">
        <v>169141</v>
      </c>
      <c r="B329" s="152">
        <v>44574</v>
      </c>
      <c r="C329" s="150" t="s">
        <v>570</v>
      </c>
      <c r="D329" s="150" t="s">
        <v>1616</v>
      </c>
      <c r="E329" s="152">
        <v>44574</v>
      </c>
      <c r="F329" s="150" t="s">
        <v>680</v>
      </c>
      <c r="G329" s="150" t="s">
        <v>1617</v>
      </c>
      <c r="H329" s="150" t="s">
        <v>96</v>
      </c>
      <c r="I329" s="150" t="s">
        <v>3387</v>
      </c>
      <c r="J329" s="150" t="s">
        <v>3387</v>
      </c>
      <c r="K329" s="150" t="s">
        <v>96</v>
      </c>
      <c r="L329" s="150" t="s">
        <v>18</v>
      </c>
      <c r="M329" s="150" t="s">
        <v>18</v>
      </c>
      <c r="N329" s="150" t="s">
        <v>65</v>
      </c>
      <c r="O329" s="150" t="s">
        <v>66</v>
      </c>
      <c r="P329" s="150" t="s">
        <v>97</v>
      </c>
      <c r="Q329" s="150" t="s">
        <v>3377</v>
      </c>
      <c r="R329" s="150" t="s">
        <v>3377</v>
      </c>
      <c r="S329" s="151">
        <v>14620</v>
      </c>
      <c r="T329" s="151">
        <v>12500</v>
      </c>
      <c r="U329" s="151">
        <v>2120</v>
      </c>
      <c r="V329" s="150" t="s">
        <v>78</v>
      </c>
      <c r="W329" s="151">
        <v>2</v>
      </c>
      <c r="X329" s="150" t="s">
        <v>69</v>
      </c>
      <c r="Y329" s="150" t="s">
        <v>70</v>
      </c>
      <c r="Z329" s="150" t="s">
        <v>71</v>
      </c>
      <c r="AA329" s="150" t="s">
        <v>72</v>
      </c>
      <c r="AB329" s="151">
        <v>0</v>
      </c>
      <c r="AC329" s="101">
        <f t="shared" si="20"/>
        <v>2</v>
      </c>
      <c r="AD329" s="101" t="str">
        <f t="shared" si="21"/>
        <v>janvier</v>
      </c>
      <c r="AE329" s="96">
        <f t="shared" si="22"/>
        <v>2.12</v>
      </c>
      <c r="AF329" s="149">
        <f t="shared" si="23"/>
        <v>1.4583333333333393E-2</v>
      </c>
      <c r="AG329" t="s">
        <v>3886</v>
      </c>
      <c r="AH329" s="96"/>
      <c r="AM329" s="96"/>
      <c r="AN329" s="96"/>
      <c r="AO329" s="96"/>
      <c r="AP329" s="96"/>
      <c r="AR329" s="96"/>
      <c r="AS329" s="96"/>
      <c r="AV329" s="96"/>
      <c r="AW329" s="96"/>
      <c r="AZ329" s="96"/>
      <c r="BA329" s="96"/>
      <c r="BB329" s="96"/>
      <c r="BC329" s="96"/>
      <c r="BD329" s="96"/>
      <c r="BE329" s="96"/>
      <c r="BF329" s="96"/>
      <c r="BH329" s="96"/>
      <c r="BI329" s="96"/>
      <c r="BJ329" s="96"/>
      <c r="BK329" s="96"/>
      <c r="BL329" s="96"/>
      <c r="BM329" s="96"/>
      <c r="BN329" s="96"/>
      <c r="BQ329" s="96"/>
      <c r="BR329" s="96"/>
      <c r="BS329" s="96"/>
      <c r="BU329" s="96"/>
      <c r="BW329" s="96"/>
      <c r="BX329" s="96"/>
      <c r="BY329" s="96"/>
      <c r="BZ329" s="96"/>
      <c r="CA329" s="96"/>
      <c r="CB329" s="96"/>
      <c r="CC329" s="96"/>
      <c r="CD329" s="96"/>
      <c r="CG329" s="96"/>
      <c r="CJ329" s="96"/>
      <c r="CL329" s="96"/>
      <c r="CM329" s="96"/>
      <c r="CN329" s="96"/>
      <c r="CY329" s="96"/>
      <c r="CZ329" s="96"/>
      <c r="DA329" s="96"/>
      <c r="DB329" s="96"/>
      <c r="DC329" s="96"/>
      <c r="DH329" s="96"/>
      <c r="DJ329" s="96"/>
      <c r="DK329" s="96"/>
      <c r="DL329" s="96"/>
      <c r="DM329" s="96"/>
      <c r="DP329" s="96"/>
      <c r="DQ329" s="96"/>
      <c r="DW329" s="96"/>
      <c r="EV329" s="96"/>
      <c r="EW329" s="96"/>
      <c r="FJ329" s="96"/>
      <c r="FK329" s="96"/>
      <c r="FL329" s="96"/>
      <c r="FT329" s="96"/>
      <c r="FU329" s="96"/>
      <c r="FV329" s="96"/>
      <c r="FW329" s="96"/>
      <c r="GE329" s="96"/>
      <c r="GF329" s="96"/>
      <c r="GG329" s="96"/>
      <c r="GH329" s="96"/>
    </row>
    <row r="330" spans="1:190" customFormat="1" ht="14.65" hidden="1" customHeight="1" x14ac:dyDescent="0.25">
      <c r="A330" s="151">
        <v>169145</v>
      </c>
      <c r="B330" s="152">
        <v>44574</v>
      </c>
      <c r="C330" s="150" t="s">
        <v>516</v>
      </c>
      <c r="D330" s="150" t="s">
        <v>1618</v>
      </c>
      <c r="E330" s="152">
        <v>44574</v>
      </c>
      <c r="F330" s="150" t="s">
        <v>875</v>
      </c>
      <c r="G330" s="150" t="s">
        <v>1619</v>
      </c>
      <c r="H330" s="150" t="s">
        <v>348</v>
      </c>
      <c r="I330" s="150" t="s">
        <v>3379</v>
      </c>
      <c r="J330" s="150" t="s">
        <v>3382</v>
      </c>
      <c r="K330" s="150" t="s">
        <v>3391</v>
      </c>
      <c r="L330" s="150" t="s">
        <v>18</v>
      </c>
      <c r="M330" s="150" t="s">
        <v>18</v>
      </c>
      <c r="N330" s="150" t="s">
        <v>19</v>
      </c>
      <c r="O330" s="150" t="s">
        <v>335</v>
      </c>
      <c r="P330" s="150" t="s">
        <v>349</v>
      </c>
      <c r="Q330" s="150" t="s">
        <v>3377</v>
      </c>
      <c r="R330" s="150" t="s">
        <v>3377</v>
      </c>
      <c r="S330" s="151">
        <v>17320</v>
      </c>
      <c r="T330" s="151">
        <v>12740</v>
      </c>
      <c r="U330" s="151">
        <v>4580</v>
      </c>
      <c r="V330" s="150" t="s">
        <v>78</v>
      </c>
      <c r="W330" s="151">
        <v>2</v>
      </c>
      <c r="X330" s="150" t="s">
        <v>69</v>
      </c>
      <c r="Y330" s="150" t="s">
        <v>70</v>
      </c>
      <c r="Z330" s="150" t="s">
        <v>71</v>
      </c>
      <c r="AA330" s="150" t="s">
        <v>72</v>
      </c>
      <c r="AB330" s="151">
        <v>64487</v>
      </c>
      <c r="AC330" s="101">
        <f t="shared" si="20"/>
        <v>2</v>
      </c>
      <c r="AD330" s="101" t="str">
        <f t="shared" si="21"/>
        <v>janvier</v>
      </c>
      <c r="AE330" s="96">
        <f t="shared" si="22"/>
        <v>4.58</v>
      </c>
      <c r="AF330" s="149">
        <f t="shared" si="23"/>
        <v>6.9444444444444198E-3</v>
      </c>
      <c r="AG330" t="s">
        <v>3886</v>
      </c>
      <c r="AH330" s="96"/>
      <c r="AM330" s="96"/>
      <c r="AN330" s="96"/>
      <c r="AO330" s="96"/>
      <c r="AP330" s="96"/>
      <c r="AR330" s="96"/>
      <c r="AS330" s="96"/>
      <c r="AV330" s="96"/>
      <c r="AW330" s="96"/>
      <c r="AZ330" s="96"/>
      <c r="BA330" s="96"/>
      <c r="BB330" s="96"/>
      <c r="BC330" s="96"/>
      <c r="BD330" s="96"/>
      <c r="BE330" s="96"/>
      <c r="BF330" s="96"/>
      <c r="BH330" s="96"/>
      <c r="BI330" s="96"/>
      <c r="BJ330" s="96"/>
      <c r="BK330" s="96"/>
      <c r="BL330" s="96"/>
      <c r="BM330" s="96"/>
      <c r="BN330" s="96"/>
      <c r="BQ330" s="96"/>
      <c r="BR330" s="96"/>
      <c r="BS330" s="96"/>
      <c r="BU330" s="96"/>
      <c r="BW330" s="96"/>
      <c r="BX330" s="96"/>
      <c r="BY330" s="96"/>
      <c r="BZ330" s="96"/>
      <c r="CA330" s="96"/>
      <c r="CB330" s="96"/>
      <c r="CC330" s="96"/>
      <c r="CD330" s="96"/>
      <c r="CG330" s="96"/>
      <c r="CJ330" s="96"/>
      <c r="CL330" s="96"/>
      <c r="CM330" s="96"/>
      <c r="CN330" s="96"/>
      <c r="CY330" s="96"/>
      <c r="CZ330" s="96"/>
      <c r="DA330" s="96"/>
      <c r="DB330" s="96"/>
      <c r="DC330" s="96"/>
      <c r="DH330" s="96"/>
      <c r="DJ330" s="96"/>
      <c r="DK330" s="96"/>
      <c r="DL330" s="96"/>
      <c r="DM330" s="96"/>
      <c r="DP330" s="96"/>
      <c r="DQ330" s="96"/>
      <c r="DW330" s="96"/>
      <c r="EV330" s="96"/>
      <c r="EW330" s="96"/>
      <c r="FJ330" s="96"/>
      <c r="FK330" s="96"/>
      <c r="FL330" s="96"/>
      <c r="FT330" s="96"/>
      <c r="FU330" s="96"/>
      <c r="FV330" s="96"/>
      <c r="FW330" s="96"/>
      <c r="GE330" s="96"/>
      <c r="GF330" s="96"/>
      <c r="GG330" s="96"/>
      <c r="GH330" s="96"/>
    </row>
    <row r="331" spans="1:190" customFormat="1" ht="14.65" hidden="1" customHeight="1" x14ac:dyDescent="0.25">
      <c r="A331" s="151">
        <v>169146</v>
      </c>
      <c r="B331" s="152">
        <v>44574</v>
      </c>
      <c r="C331" s="150" t="s">
        <v>396</v>
      </c>
      <c r="D331" s="150" t="s">
        <v>1620</v>
      </c>
      <c r="E331" s="152">
        <v>44574</v>
      </c>
      <c r="F331" s="150" t="s">
        <v>1411</v>
      </c>
      <c r="G331" s="150" t="s">
        <v>1621</v>
      </c>
      <c r="H331" s="150" t="s">
        <v>90</v>
      </c>
      <c r="I331" s="150" t="s">
        <v>3387</v>
      </c>
      <c r="J331" s="150" t="s">
        <v>3388</v>
      </c>
      <c r="K331" s="150" t="s">
        <v>90</v>
      </c>
      <c r="L331" s="150" t="s">
        <v>18</v>
      </c>
      <c r="M331" s="150" t="s">
        <v>18</v>
      </c>
      <c r="N331" s="150" t="s">
        <v>65</v>
      </c>
      <c r="O331" s="150" t="s">
        <v>185</v>
      </c>
      <c r="P331" s="150" t="s">
        <v>91</v>
      </c>
      <c r="Q331" s="150" t="s">
        <v>3377</v>
      </c>
      <c r="R331" s="150" t="s">
        <v>3377</v>
      </c>
      <c r="S331" s="151">
        <v>18620</v>
      </c>
      <c r="T331" s="151">
        <v>17560</v>
      </c>
      <c r="U331" s="151">
        <v>1060</v>
      </c>
      <c r="V331" s="150" t="s">
        <v>78</v>
      </c>
      <c r="W331" s="151">
        <v>2</v>
      </c>
      <c r="X331" s="150" t="s">
        <v>69</v>
      </c>
      <c r="Y331" s="150" t="s">
        <v>70</v>
      </c>
      <c r="Z331" s="150" t="s">
        <v>71</v>
      </c>
      <c r="AA331" s="150" t="s">
        <v>72</v>
      </c>
      <c r="AB331" s="151">
        <v>0</v>
      </c>
      <c r="AC331" s="101">
        <f t="shared" si="20"/>
        <v>2</v>
      </c>
      <c r="AD331" s="101" t="str">
        <f t="shared" si="21"/>
        <v>janvier</v>
      </c>
      <c r="AE331" s="96">
        <f t="shared" si="22"/>
        <v>1.06</v>
      </c>
      <c r="AF331" s="149">
        <f t="shared" si="23"/>
        <v>2.0138888888888928E-2</v>
      </c>
      <c r="AG331" t="s">
        <v>3887</v>
      </c>
      <c r="AH331" s="96"/>
      <c r="AM331" s="96"/>
      <c r="AN331" s="96"/>
      <c r="AO331" s="96"/>
      <c r="AP331" s="96"/>
      <c r="AR331" s="96"/>
      <c r="AS331" s="96"/>
      <c r="AV331" s="96"/>
      <c r="AW331" s="96"/>
      <c r="AZ331" s="96"/>
      <c r="BA331" s="96"/>
      <c r="BB331" s="96"/>
      <c r="BC331" s="96"/>
      <c r="BD331" s="96"/>
      <c r="BE331" s="96"/>
      <c r="BF331" s="96"/>
      <c r="BH331" s="96"/>
      <c r="BI331" s="96"/>
      <c r="BJ331" s="96"/>
      <c r="BK331" s="96"/>
      <c r="BL331" s="96"/>
      <c r="BM331" s="96"/>
      <c r="BN331" s="96"/>
      <c r="BQ331" s="96"/>
      <c r="BR331" s="96"/>
      <c r="BS331" s="96"/>
      <c r="BU331" s="96"/>
      <c r="BW331" s="96"/>
      <c r="BX331" s="96"/>
      <c r="BY331" s="96"/>
      <c r="BZ331" s="96"/>
      <c r="CA331" s="96"/>
      <c r="CB331" s="96"/>
      <c r="CC331" s="96"/>
      <c r="CD331" s="96"/>
      <c r="CG331" s="96"/>
      <c r="CJ331" s="96"/>
      <c r="CL331" s="96"/>
      <c r="CM331" s="96"/>
      <c r="CN331" s="96"/>
      <c r="CY331" s="96"/>
      <c r="CZ331" s="96"/>
      <c r="DA331" s="96"/>
      <c r="DB331" s="96"/>
      <c r="DC331" s="96"/>
      <c r="DH331" s="96"/>
      <c r="DJ331" s="96"/>
      <c r="DK331" s="96"/>
      <c r="DL331" s="96"/>
      <c r="DM331" s="96"/>
      <c r="DP331" s="96"/>
      <c r="DQ331" s="96"/>
      <c r="DW331" s="96"/>
      <c r="EV331" s="96"/>
      <c r="EW331" s="96"/>
      <c r="FJ331" s="96"/>
      <c r="FK331" s="96"/>
      <c r="FL331" s="96"/>
      <c r="FT331" s="96"/>
      <c r="FU331" s="96"/>
      <c r="FV331" s="96"/>
      <c r="FW331" s="96"/>
      <c r="GE331" s="96"/>
      <c r="GF331" s="96"/>
      <c r="GG331" s="96"/>
      <c r="GH331" s="96"/>
    </row>
    <row r="332" spans="1:190" customFormat="1" ht="14.65" hidden="1" customHeight="1" x14ac:dyDescent="0.25">
      <c r="A332" s="151">
        <v>169147</v>
      </c>
      <c r="B332" s="152">
        <v>44574</v>
      </c>
      <c r="C332" s="150" t="s">
        <v>669</v>
      </c>
      <c r="D332" s="150" t="s">
        <v>1622</v>
      </c>
      <c r="E332" s="152">
        <v>44574</v>
      </c>
      <c r="F332" s="150" t="s">
        <v>796</v>
      </c>
      <c r="G332" s="150" t="s">
        <v>1623</v>
      </c>
      <c r="H332" s="150" t="s">
        <v>880</v>
      </c>
      <c r="I332" s="150" t="s">
        <v>3378</v>
      </c>
      <c r="J332" s="150" t="s">
        <v>3384</v>
      </c>
      <c r="K332" s="150" t="s">
        <v>616</v>
      </c>
      <c r="L332" s="150" t="s">
        <v>3414</v>
      </c>
      <c r="M332" s="150" t="s">
        <v>18</v>
      </c>
      <c r="N332" s="150" t="s">
        <v>581</v>
      </c>
      <c r="O332" s="150" t="s">
        <v>261</v>
      </c>
      <c r="P332" s="150" t="s">
        <v>618</v>
      </c>
      <c r="Q332" s="150" t="s">
        <v>3415</v>
      </c>
      <c r="R332" s="150" t="s">
        <v>3377</v>
      </c>
      <c r="S332" s="151">
        <v>33240</v>
      </c>
      <c r="T332" s="151">
        <v>22220</v>
      </c>
      <c r="U332" s="151">
        <v>11020</v>
      </c>
      <c r="V332" s="150" t="s">
        <v>78</v>
      </c>
      <c r="W332" s="151">
        <v>2</v>
      </c>
      <c r="X332" s="150" t="s">
        <v>69</v>
      </c>
      <c r="Y332" s="150" t="s">
        <v>70</v>
      </c>
      <c r="Z332" s="150" t="s">
        <v>71</v>
      </c>
      <c r="AA332" s="150" t="s">
        <v>72</v>
      </c>
      <c r="AB332" s="151">
        <v>0</v>
      </c>
      <c r="AC332" s="101">
        <f t="shared" si="20"/>
        <v>2</v>
      </c>
      <c r="AD332" s="101" t="str">
        <f t="shared" si="21"/>
        <v>janvier</v>
      </c>
      <c r="AE332" s="96">
        <f t="shared" si="22"/>
        <v>11.02</v>
      </c>
      <c r="AF332" s="149">
        <f t="shared" si="23"/>
        <v>0.12430555555555556</v>
      </c>
      <c r="AG332" t="s">
        <v>3888</v>
      </c>
      <c r="AH332" s="96"/>
      <c r="AM332" s="96"/>
      <c r="AN332" s="96"/>
      <c r="AO332" s="96"/>
      <c r="AP332" s="96"/>
      <c r="AR332" s="96"/>
      <c r="AS332" s="96"/>
      <c r="AV332" s="96"/>
      <c r="AW332" s="96"/>
      <c r="AZ332" s="96"/>
      <c r="BA332" s="96"/>
      <c r="BB332" s="96"/>
      <c r="BC332" s="96"/>
      <c r="BD332" s="96"/>
      <c r="BH332" s="96"/>
      <c r="BI332" s="96"/>
      <c r="BJ332" s="96"/>
      <c r="BK332" s="96"/>
      <c r="BL332" s="96"/>
      <c r="BM332" s="96"/>
      <c r="BN332" s="96"/>
      <c r="BQ332" s="96"/>
      <c r="BR332" s="96"/>
      <c r="BS332" s="96"/>
      <c r="BU332" s="96"/>
      <c r="BW332" s="96"/>
      <c r="BX332" s="96"/>
      <c r="BY332" s="96"/>
      <c r="BZ332" s="96"/>
      <c r="CA332" s="96"/>
      <c r="CB332" s="96"/>
      <c r="CC332" s="96"/>
      <c r="CG332" s="96"/>
      <c r="CJ332" s="96"/>
      <c r="CL332" s="96"/>
      <c r="CM332" s="96"/>
      <c r="CN332" s="96"/>
      <c r="CY332" s="96"/>
      <c r="CZ332" s="96"/>
      <c r="DB332" s="96"/>
      <c r="DC332" s="96"/>
      <c r="DH332" s="96"/>
      <c r="DJ332" s="96"/>
      <c r="DK332" s="96"/>
      <c r="DL332" s="96"/>
      <c r="DP332" s="96"/>
      <c r="DQ332" s="96"/>
      <c r="DW332" s="96"/>
      <c r="EV332" s="96"/>
      <c r="EW332" s="96"/>
      <c r="FJ332" s="96"/>
      <c r="FK332" s="96"/>
      <c r="FL332" s="96"/>
      <c r="FT332" s="96"/>
      <c r="FU332" s="96"/>
      <c r="FV332" s="96"/>
      <c r="FW332" s="96"/>
      <c r="GE332" s="96"/>
      <c r="GF332" s="96"/>
      <c r="GG332" s="96"/>
      <c r="GH332" s="96"/>
    </row>
    <row r="333" spans="1:190" customFormat="1" ht="14.65" hidden="1" customHeight="1" x14ac:dyDescent="0.25">
      <c r="A333" s="151">
        <v>169150</v>
      </c>
      <c r="B333" s="152">
        <v>44574</v>
      </c>
      <c r="C333" s="150" t="s">
        <v>527</v>
      </c>
      <c r="D333" s="150" t="s">
        <v>1624</v>
      </c>
      <c r="E333" s="152">
        <v>44574</v>
      </c>
      <c r="F333" s="150" t="s">
        <v>330</v>
      </c>
      <c r="G333" s="150" t="s">
        <v>1625</v>
      </c>
      <c r="H333" s="150" t="s">
        <v>248</v>
      </c>
      <c r="I333" s="150" t="s">
        <v>3379</v>
      </c>
      <c r="J333" s="150" t="s">
        <v>3421</v>
      </c>
      <c r="K333" s="150" t="s">
        <v>248</v>
      </c>
      <c r="L333" s="150" t="s">
        <v>18</v>
      </c>
      <c r="M333" s="150" t="s">
        <v>18</v>
      </c>
      <c r="N333" s="150" t="s">
        <v>19</v>
      </c>
      <c r="O333" s="150" t="s">
        <v>161</v>
      </c>
      <c r="P333" s="150" t="s">
        <v>249</v>
      </c>
      <c r="Q333" s="150" t="s">
        <v>3377</v>
      </c>
      <c r="R333" s="150" t="s">
        <v>3377</v>
      </c>
      <c r="S333" s="151">
        <v>14940</v>
      </c>
      <c r="T333" s="151">
        <v>11680</v>
      </c>
      <c r="U333" s="151">
        <v>3260</v>
      </c>
      <c r="V333" s="150" t="s">
        <v>78</v>
      </c>
      <c r="W333" s="151">
        <v>2</v>
      </c>
      <c r="X333" s="150" t="s">
        <v>69</v>
      </c>
      <c r="Y333" s="150" t="s">
        <v>70</v>
      </c>
      <c r="Z333" s="150" t="s">
        <v>71</v>
      </c>
      <c r="AA333" s="150" t="s">
        <v>72</v>
      </c>
      <c r="AB333" s="151">
        <v>60051</v>
      </c>
      <c r="AC333" s="101">
        <f t="shared" si="20"/>
        <v>2</v>
      </c>
      <c r="AD333" s="101" t="str">
        <f t="shared" si="21"/>
        <v>janvier</v>
      </c>
      <c r="AE333" s="96">
        <f t="shared" si="22"/>
        <v>3.26</v>
      </c>
      <c r="AF333" s="149">
        <f t="shared" si="23"/>
        <v>4.8611111111110938E-3</v>
      </c>
      <c r="AG333" t="s">
        <v>3886</v>
      </c>
      <c r="AH333" s="96"/>
      <c r="AM333" s="96"/>
      <c r="AN333" s="96"/>
      <c r="AO333" s="96"/>
      <c r="AP333" s="96"/>
      <c r="AR333" s="96"/>
      <c r="AS333" s="96"/>
      <c r="AV333" s="96"/>
      <c r="AW333" s="96"/>
      <c r="AZ333" s="96"/>
      <c r="BA333" s="96"/>
      <c r="BB333" s="96"/>
      <c r="BC333" s="96"/>
      <c r="BD333" s="96"/>
      <c r="BE333" s="96"/>
      <c r="BF333" s="96"/>
      <c r="BH333" s="96"/>
      <c r="BI333" s="96"/>
      <c r="BJ333" s="96"/>
      <c r="BK333" s="96"/>
      <c r="BL333" s="96"/>
      <c r="BM333" s="96"/>
      <c r="BN333" s="96"/>
      <c r="BQ333" s="96"/>
      <c r="BR333" s="96"/>
      <c r="BS333" s="96"/>
      <c r="BU333" s="96"/>
      <c r="BW333" s="96"/>
      <c r="BX333" s="96"/>
      <c r="BY333" s="96"/>
      <c r="BZ333" s="96"/>
      <c r="CA333" s="96"/>
      <c r="CB333" s="96"/>
      <c r="CC333" s="96"/>
      <c r="CD333" s="96"/>
      <c r="CG333" s="96"/>
      <c r="CJ333" s="96"/>
      <c r="CL333" s="96"/>
      <c r="CM333" s="96"/>
      <c r="CN333" s="96"/>
      <c r="CY333" s="96"/>
      <c r="CZ333" s="96"/>
      <c r="DA333" s="96"/>
      <c r="DB333" s="96"/>
      <c r="DC333" s="96"/>
      <c r="DH333" s="96"/>
      <c r="DJ333" s="96"/>
      <c r="DK333" s="96"/>
      <c r="DL333" s="96"/>
      <c r="DM333" s="96"/>
      <c r="DP333" s="96"/>
      <c r="DQ333" s="96"/>
      <c r="DW333" s="96"/>
      <c r="EK333" s="96"/>
      <c r="EL333" s="96"/>
      <c r="ET333" s="96"/>
      <c r="EV333" s="96"/>
      <c r="EW333" s="96"/>
      <c r="FJ333" s="96"/>
      <c r="FK333" s="96"/>
      <c r="FL333" s="96"/>
      <c r="FT333" s="96"/>
      <c r="FU333" s="96"/>
      <c r="FV333" s="96"/>
      <c r="FW333" s="96"/>
      <c r="GE333" s="96"/>
      <c r="GF333" s="96"/>
      <c r="GG333" s="96"/>
      <c r="GH333" s="96"/>
    </row>
    <row r="334" spans="1:190" customFormat="1" ht="14.65" hidden="1" customHeight="1" x14ac:dyDescent="0.25">
      <c r="A334" s="151">
        <v>169151</v>
      </c>
      <c r="B334" s="152">
        <v>44574</v>
      </c>
      <c r="C334" s="150" t="s">
        <v>574</v>
      </c>
      <c r="D334" s="150" t="s">
        <v>1626</v>
      </c>
      <c r="E334" s="152">
        <v>44574</v>
      </c>
      <c r="F334" s="150" t="s">
        <v>152</v>
      </c>
      <c r="G334" s="150" t="s">
        <v>1627</v>
      </c>
      <c r="H334" s="150" t="s">
        <v>177</v>
      </c>
      <c r="I334" s="150" t="s">
        <v>3379</v>
      </c>
      <c r="J334" s="150" t="s">
        <v>3421</v>
      </c>
      <c r="K334" s="150" t="s">
        <v>177</v>
      </c>
      <c r="L334" s="150" t="s">
        <v>18</v>
      </c>
      <c r="M334" s="150" t="s">
        <v>18</v>
      </c>
      <c r="N334" s="150" t="s">
        <v>19</v>
      </c>
      <c r="O334" s="150" t="s">
        <v>161</v>
      </c>
      <c r="P334" s="150" t="s">
        <v>178</v>
      </c>
      <c r="Q334" s="150" t="s">
        <v>3377</v>
      </c>
      <c r="R334" s="150" t="s">
        <v>3377</v>
      </c>
      <c r="S334" s="151">
        <v>14740</v>
      </c>
      <c r="T334" s="151">
        <v>11600</v>
      </c>
      <c r="U334" s="151">
        <v>3140</v>
      </c>
      <c r="V334" s="150" t="s">
        <v>78</v>
      </c>
      <c r="W334" s="151">
        <v>2</v>
      </c>
      <c r="X334" s="150" t="s">
        <v>69</v>
      </c>
      <c r="Y334" s="150" t="s">
        <v>70</v>
      </c>
      <c r="Z334" s="150" t="s">
        <v>71</v>
      </c>
      <c r="AA334" s="150" t="s">
        <v>72</v>
      </c>
      <c r="AB334" s="151">
        <v>60052</v>
      </c>
      <c r="AC334" s="101">
        <f t="shared" si="20"/>
        <v>2</v>
      </c>
      <c r="AD334" s="101" t="str">
        <f t="shared" si="21"/>
        <v>janvier</v>
      </c>
      <c r="AE334" s="96">
        <f t="shared" si="22"/>
        <v>3.14</v>
      </c>
      <c r="AF334" s="149">
        <f t="shared" si="23"/>
        <v>2.2222222222222254E-2</v>
      </c>
      <c r="AG334" t="s">
        <v>3886</v>
      </c>
      <c r="AH334" s="96"/>
      <c r="AM334" s="96"/>
      <c r="AN334" s="96"/>
      <c r="AO334" s="96"/>
      <c r="AP334" s="96"/>
      <c r="AR334" s="96"/>
      <c r="AS334" s="96"/>
      <c r="AV334" s="96"/>
      <c r="AW334" s="96"/>
      <c r="AZ334" s="96"/>
      <c r="BA334" s="96"/>
      <c r="BB334" s="96"/>
      <c r="BC334" s="96"/>
      <c r="BD334" s="96"/>
      <c r="BE334" s="96"/>
      <c r="BH334" s="96"/>
      <c r="BI334" s="96"/>
      <c r="BJ334" s="96"/>
      <c r="BK334" s="96"/>
      <c r="BL334" s="96"/>
      <c r="BM334" s="96"/>
      <c r="BN334" s="96"/>
      <c r="BQ334" s="96"/>
      <c r="BR334" s="96"/>
      <c r="BS334" s="96"/>
      <c r="BU334" s="96"/>
      <c r="BW334" s="96"/>
      <c r="BX334" s="96"/>
      <c r="BY334" s="96"/>
      <c r="BZ334" s="96"/>
      <c r="CA334" s="96"/>
      <c r="CB334" s="96"/>
      <c r="CC334" s="96"/>
      <c r="CD334" s="96"/>
      <c r="CG334" s="96"/>
      <c r="CJ334" s="96"/>
      <c r="CL334" s="96"/>
      <c r="CM334" s="96"/>
      <c r="CN334" s="96"/>
      <c r="CY334" s="96"/>
      <c r="DB334" s="96"/>
      <c r="DC334" s="96"/>
      <c r="DH334" s="96"/>
      <c r="DJ334" s="96"/>
      <c r="DK334" s="96"/>
      <c r="DL334" s="96"/>
      <c r="DM334" s="96"/>
      <c r="DP334" s="96"/>
      <c r="DQ334" s="96"/>
      <c r="DW334" s="96"/>
      <c r="EV334" s="96"/>
      <c r="EW334" s="96"/>
      <c r="FJ334" s="96"/>
      <c r="FK334" s="96"/>
      <c r="FL334" s="96"/>
      <c r="FT334" s="96"/>
      <c r="FU334" s="96"/>
      <c r="FV334" s="96"/>
      <c r="FW334" s="96"/>
      <c r="GE334" s="96"/>
      <c r="GF334" s="96"/>
      <c r="GG334" s="96"/>
      <c r="GH334" s="96"/>
    </row>
    <row r="335" spans="1:190" customFormat="1" ht="14.65" hidden="1" customHeight="1" x14ac:dyDescent="0.25">
      <c r="A335" s="151">
        <v>169152</v>
      </c>
      <c r="B335" s="152">
        <v>44574</v>
      </c>
      <c r="C335" s="150" t="s">
        <v>747</v>
      </c>
      <c r="D335" s="150" t="s">
        <v>1628</v>
      </c>
      <c r="E335" s="152">
        <v>44574</v>
      </c>
      <c r="F335" s="150" t="s">
        <v>447</v>
      </c>
      <c r="G335" s="150" t="s">
        <v>1629</v>
      </c>
      <c r="H335" s="150" t="s">
        <v>480</v>
      </c>
      <c r="I335" s="150" t="s">
        <v>3379</v>
      </c>
      <c r="J335" s="150" t="s">
        <v>3380</v>
      </c>
      <c r="K335" s="150" t="s">
        <v>923</v>
      </c>
      <c r="L335" s="150" t="s">
        <v>18</v>
      </c>
      <c r="M335" s="150" t="s">
        <v>18</v>
      </c>
      <c r="N335" s="150" t="s">
        <v>19</v>
      </c>
      <c r="O335" s="150" t="s">
        <v>314</v>
      </c>
      <c r="P335" s="150" t="s">
        <v>481</v>
      </c>
      <c r="Q335" s="150" t="s">
        <v>3377</v>
      </c>
      <c r="R335" s="150" t="s">
        <v>3377</v>
      </c>
      <c r="S335" s="151">
        <v>20380</v>
      </c>
      <c r="T335" s="151">
        <v>18720</v>
      </c>
      <c r="U335" s="151">
        <v>1660</v>
      </c>
      <c r="V335" s="150" t="s">
        <v>78</v>
      </c>
      <c r="W335" s="151">
        <v>2</v>
      </c>
      <c r="X335" s="150" t="s">
        <v>69</v>
      </c>
      <c r="Y335" s="150" t="s">
        <v>70</v>
      </c>
      <c r="Z335" s="150" t="s">
        <v>71</v>
      </c>
      <c r="AA335" s="150" t="s">
        <v>72</v>
      </c>
      <c r="AB335" s="151">
        <v>83638</v>
      </c>
      <c r="AC335" s="101">
        <f t="shared" si="20"/>
        <v>2</v>
      </c>
      <c r="AD335" s="101" t="str">
        <f t="shared" si="21"/>
        <v>janvier</v>
      </c>
      <c r="AE335" s="96">
        <f t="shared" si="22"/>
        <v>1.66</v>
      </c>
      <c r="AF335" s="149">
        <f t="shared" si="23"/>
        <v>1.2499999999999956E-2</v>
      </c>
      <c r="AG335" t="s">
        <v>3886</v>
      </c>
      <c r="AH335" s="96"/>
      <c r="AM335" s="96"/>
      <c r="AN335" s="96"/>
      <c r="AO335" s="96"/>
      <c r="AP335" s="96"/>
      <c r="AR335" s="96"/>
      <c r="AS335" s="96"/>
      <c r="AV335" s="96"/>
      <c r="AW335" s="96"/>
      <c r="AZ335" s="96"/>
      <c r="BA335" s="96"/>
      <c r="BB335" s="96"/>
      <c r="BC335" s="96"/>
      <c r="BD335" s="96"/>
      <c r="BH335" s="96"/>
      <c r="BI335" s="96"/>
      <c r="BJ335" s="96"/>
      <c r="BK335" s="96"/>
      <c r="BL335" s="96"/>
      <c r="BM335" s="96"/>
      <c r="BN335" s="96"/>
      <c r="BQ335" s="96"/>
      <c r="BR335" s="96"/>
      <c r="BS335" s="96"/>
      <c r="BU335" s="96"/>
      <c r="BW335" s="96"/>
      <c r="BX335" s="96"/>
      <c r="BY335" s="96"/>
      <c r="BZ335" s="96"/>
      <c r="CA335" s="96"/>
      <c r="CB335" s="96"/>
      <c r="CC335" s="96"/>
      <c r="CD335" s="96"/>
      <c r="CE335" s="96"/>
      <c r="CG335" s="96"/>
      <c r="CJ335" s="96"/>
      <c r="CL335" s="96"/>
      <c r="CM335" s="96"/>
      <c r="CN335" s="96"/>
      <c r="CY335" s="96"/>
      <c r="CZ335" s="96"/>
      <c r="DA335" s="96"/>
      <c r="DB335" s="96"/>
      <c r="DC335" s="96"/>
      <c r="DH335" s="96"/>
      <c r="DJ335" s="96"/>
      <c r="DK335" s="96"/>
      <c r="DL335" s="96"/>
      <c r="DM335" s="96"/>
      <c r="DP335" s="96"/>
      <c r="DQ335" s="96"/>
      <c r="DW335" s="96"/>
      <c r="EK335" s="96"/>
      <c r="EL335" s="96"/>
      <c r="ET335" s="96"/>
      <c r="EV335" s="96"/>
      <c r="EW335" s="96"/>
      <c r="FJ335" s="96"/>
      <c r="FK335" s="96"/>
      <c r="FL335" s="96"/>
      <c r="FT335" s="96"/>
      <c r="FU335" s="96"/>
      <c r="FV335" s="96"/>
      <c r="FW335" s="96"/>
      <c r="GE335" s="96"/>
      <c r="GF335" s="96"/>
      <c r="GG335" s="96"/>
      <c r="GH335" s="96"/>
    </row>
    <row r="336" spans="1:190" customFormat="1" ht="14.65" hidden="1" customHeight="1" x14ac:dyDescent="0.25">
      <c r="A336" s="151">
        <v>169153</v>
      </c>
      <c r="B336" s="152">
        <v>44574</v>
      </c>
      <c r="C336" s="150" t="s">
        <v>629</v>
      </c>
      <c r="D336" s="150" t="s">
        <v>1630</v>
      </c>
      <c r="E336" s="152">
        <v>44574</v>
      </c>
      <c r="F336" s="150" t="s">
        <v>151</v>
      </c>
      <c r="G336" s="150" t="s">
        <v>1631</v>
      </c>
      <c r="H336" s="150" t="s">
        <v>318</v>
      </c>
      <c r="I336" s="150" t="s">
        <v>3379</v>
      </c>
      <c r="J336" s="150" t="s">
        <v>3380</v>
      </c>
      <c r="K336" s="150" t="s">
        <v>3405</v>
      </c>
      <c r="L336" s="150" t="s">
        <v>18</v>
      </c>
      <c r="M336" s="150" t="s">
        <v>18</v>
      </c>
      <c r="N336" s="150" t="s">
        <v>19</v>
      </c>
      <c r="O336" s="150" t="s">
        <v>314</v>
      </c>
      <c r="P336" s="150" t="s">
        <v>319</v>
      </c>
      <c r="Q336" s="150" t="s">
        <v>3377</v>
      </c>
      <c r="R336" s="150" t="s">
        <v>3377</v>
      </c>
      <c r="S336" s="151">
        <v>21780</v>
      </c>
      <c r="T336" s="151">
        <v>17000</v>
      </c>
      <c r="U336" s="151">
        <v>4780</v>
      </c>
      <c r="V336" s="150" t="s">
        <v>78</v>
      </c>
      <c r="W336" s="151">
        <v>2</v>
      </c>
      <c r="X336" s="150" t="s">
        <v>69</v>
      </c>
      <c r="Y336" s="150" t="s">
        <v>70</v>
      </c>
      <c r="Z336" s="150" t="s">
        <v>71</v>
      </c>
      <c r="AA336" s="150" t="s">
        <v>72</v>
      </c>
      <c r="AB336" s="151">
        <v>70062</v>
      </c>
      <c r="AC336" s="101">
        <f t="shared" si="20"/>
        <v>2</v>
      </c>
      <c r="AD336" s="101" t="str">
        <f t="shared" si="21"/>
        <v>janvier</v>
      </c>
      <c r="AE336" s="96">
        <f t="shared" si="22"/>
        <v>4.78</v>
      </c>
      <c r="AF336" s="149">
        <f t="shared" si="23"/>
        <v>2.1527777777777701E-2</v>
      </c>
      <c r="AG336" t="s">
        <v>3886</v>
      </c>
      <c r="AH336" s="96"/>
      <c r="AM336" s="96"/>
      <c r="AN336" s="96"/>
      <c r="AO336" s="96"/>
      <c r="AP336" s="96"/>
      <c r="AR336" s="96"/>
      <c r="AS336" s="96"/>
      <c r="AV336" s="96"/>
      <c r="AW336" s="96"/>
      <c r="AZ336" s="96"/>
      <c r="BA336" s="96"/>
      <c r="BB336" s="96"/>
      <c r="BC336" s="96"/>
      <c r="BD336" s="96"/>
      <c r="BE336" s="96"/>
      <c r="BH336" s="96"/>
      <c r="BI336" s="96"/>
      <c r="BJ336" s="96"/>
      <c r="BK336" s="96"/>
      <c r="BL336" s="96"/>
      <c r="BM336" s="96"/>
      <c r="BN336" s="96"/>
      <c r="BQ336" s="96"/>
      <c r="BR336" s="96"/>
      <c r="BS336" s="96"/>
      <c r="BU336" s="96"/>
      <c r="BW336" s="96"/>
      <c r="BX336" s="96"/>
      <c r="BY336" s="96"/>
      <c r="BZ336" s="96"/>
      <c r="CA336" s="96"/>
      <c r="CB336" s="96"/>
      <c r="CC336" s="96"/>
      <c r="CD336" s="96"/>
      <c r="CG336" s="96"/>
      <c r="CJ336" s="96"/>
      <c r="CL336" s="96"/>
      <c r="CM336" s="96"/>
      <c r="CN336" s="96"/>
      <c r="CY336" s="96"/>
      <c r="DB336" s="96"/>
      <c r="DC336" s="96"/>
      <c r="DH336" s="96"/>
      <c r="DJ336" s="96"/>
      <c r="DK336" s="96"/>
      <c r="DL336" s="96"/>
      <c r="DM336" s="96"/>
      <c r="DP336" s="96"/>
      <c r="DQ336" s="96"/>
      <c r="DW336" s="96"/>
      <c r="EV336" s="96"/>
      <c r="EW336" s="96"/>
      <c r="FJ336" s="96"/>
      <c r="FK336" s="96"/>
      <c r="FL336" s="96"/>
      <c r="FT336" s="96"/>
      <c r="FU336" s="96"/>
      <c r="FV336" s="96"/>
      <c r="FW336" s="96"/>
      <c r="GE336" s="96"/>
      <c r="GF336" s="96"/>
      <c r="GG336" s="96"/>
      <c r="GH336" s="96"/>
    </row>
    <row r="337" spans="1:190" customFormat="1" ht="14.65" hidden="1" customHeight="1" x14ac:dyDescent="0.25">
      <c r="A337" s="151">
        <v>169154</v>
      </c>
      <c r="B337" s="152">
        <v>44574</v>
      </c>
      <c r="C337" s="150" t="s">
        <v>401</v>
      </c>
      <c r="D337" s="150" t="s">
        <v>1632</v>
      </c>
      <c r="E337" s="152">
        <v>44574</v>
      </c>
      <c r="F337" s="150" t="s">
        <v>75</v>
      </c>
      <c r="G337" s="150" t="s">
        <v>1633</v>
      </c>
      <c r="H337" s="150" t="s">
        <v>1634</v>
      </c>
      <c r="I337" s="150" t="s">
        <v>3387</v>
      </c>
      <c r="J337" s="150" t="s">
        <v>3419</v>
      </c>
      <c r="K337" s="150" t="s">
        <v>1634</v>
      </c>
      <c r="L337" s="150" t="s">
        <v>3409</v>
      </c>
      <c r="M337" s="150" t="s">
        <v>18</v>
      </c>
      <c r="N337" s="150" t="s">
        <v>65</v>
      </c>
      <c r="O337" s="150" t="s">
        <v>567</v>
      </c>
      <c r="P337" s="150" t="s">
        <v>1635</v>
      </c>
      <c r="Q337" s="150" t="s">
        <v>3420</v>
      </c>
      <c r="R337" s="150" t="s">
        <v>3377</v>
      </c>
      <c r="S337" s="151">
        <v>15400</v>
      </c>
      <c r="T337" s="151">
        <v>43620</v>
      </c>
      <c r="U337" s="151">
        <v>28220</v>
      </c>
      <c r="V337" s="150" t="s">
        <v>78</v>
      </c>
      <c r="W337" s="151">
        <v>2</v>
      </c>
      <c r="X337" s="150" t="s">
        <v>69</v>
      </c>
      <c r="Y337" s="150" t="s">
        <v>70</v>
      </c>
      <c r="Z337" s="150" t="s">
        <v>71</v>
      </c>
      <c r="AA337" s="150" t="s">
        <v>72</v>
      </c>
      <c r="AB337" s="151">
        <v>0</v>
      </c>
      <c r="AC337" s="101">
        <f t="shared" si="20"/>
        <v>2</v>
      </c>
      <c r="AD337" s="101" t="str">
        <f t="shared" si="21"/>
        <v>janvier</v>
      </c>
      <c r="AE337" s="96">
        <f t="shared" si="22"/>
        <v>28.22</v>
      </c>
      <c r="AF337" s="149">
        <f t="shared" si="23"/>
        <v>5.3472222222222143E-2</v>
      </c>
      <c r="AG337" t="s">
        <v>3888</v>
      </c>
      <c r="AH337" s="96"/>
      <c r="AM337" s="96"/>
      <c r="AN337" s="96"/>
      <c r="AO337" s="96"/>
      <c r="AP337" s="96"/>
      <c r="AR337" s="96"/>
      <c r="AS337" s="96"/>
      <c r="AV337" s="96"/>
      <c r="AW337" s="96"/>
      <c r="AZ337" s="96"/>
      <c r="BA337" s="96"/>
      <c r="BB337" s="96"/>
      <c r="BC337" s="96"/>
      <c r="BD337" s="96"/>
      <c r="BE337" s="96"/>
      <c r="BH337" s="96"/>
      <c r="BI337" s="96"/>
      <c r="BJ337" s="96"/>
      <c r="BK337" s="96"/>
      <c r="BL337" s="96"/>
      <c r="BM337" s="96"/>
      <c r="BN337" s="96"/>
      <c r="BQ337" s="96"/>
      <c r="BR337" s="96"/>
      <c r="BS337" s="96"/>
      <c r="BU337" s="96"/>
      <c r="BW337" s="96"/>
      <c r="BX337" s="96"/>
      <c r="BY337" s="96"/>
      <c r="BZ337" s="96"/>
      <c r="CA337" s="96"/>
      <c r="CB337" s="96"/>
      <c r="CC337" s="96"/>
      <c r="CD337" s="96"/>
      <c r="CG337" s="96"/>
      <c r="CJ337" s="96"/>
      <c r="CL337" s="96"/>
      <c r="CM337" s="96"/>
      <c r="CN337" s="96"/>
      <c r="CY337" s="96"/>
      <c r="DB337" s="96"/>
      <c r="DC337" s="96"/>
      <c r="DH337" s="96"/>
      <c r="DJ337" s="96"/>
      <c r="DK337" s="96"/>
      <c r="DL337" s="96"/>
      <c r="DM337" s="96"/>
      <c r="DP337" s="96"/>
      <c r="DQ337" s="96"/>
      <c r="DW337" s="96"/>
      <c r="EV337" s="96"/>
      <c r="EW337" s="96"/>
      <c r="FJ337" s="96"/>
      <c r="FK337" s="96"/>
      <c r="FL337" s="96"/>
      <c r="FT337" s="96"/>
      <c r="FU337" s="96"/>
      <c r="FV337" s="96"/>
      <c r="FW337" s="96"/>
      <c r="GE337" s="96"/>
      <c r="GF337" s="96"/>
      <c r="GG337" s="96"/>
      <c r="GH337" s="96"/>
    </row>
    <row r="338" spans="1:190" customFormat="1" ht="14.65" hidden="1" customHeight="1" x14ac:dyDescent="0.25">
      <c r="A338" s="151">
        <v>169155</v>
      </c>
      <c r="B338" s="152">
        <v>44574</v>
      </c>
      <c r="C338" s="150" t="s">
        <v>685</v>
      </c>
      <c r="D338" s="150" t="s">
        <v>1636</v>
      </c>
      <c r="E338" s="152">
        <v>44574</v>
      </c>
      <c r="F338" s="150" t="s">
        <v>625</v>
      </c>
      <c r="G338" s="150" t="s">
        <v>1637</v>
      </c>
      <c r="H338" s="150" t="s">
        <v>173</v>
      </c>
      <c r="I338" s="150" t="s">
        <v>3379</v>
      </c>
      <c r="J338" s="150" t="s">
        <v>3421</v>
      </c>
      <c r="K338" s="150" t="s">
        <v>173</v>
      </c>
      <c r="L338" s="150" t="s">
        <v>18</v>
      </c>
      <c r="M338" s="150" t="s">
        <v>18</v>
      </c>
      <c r="N338" s="150" t="s">
        <v>19</v>
      </c>
      <c r="O338" s="150" t="s">
        <v>161</v>
      </c>
      <c r="P338" s="150" t="s">
        <v>174</v>
      </c>
      <c r="Q338" s="150" t="s">
        <v>3377</v>
      </c>
      <c r="R338" s="150" t="s">
        <v>3377</v>
      </c>
      <c r="S338" s="151">
        <v>15640</v>
      </c>
      <c r="T338" s="151">
        <v>11660</v>
      </c>
      <c r="U338" s="151">
        <v>3980</v>
      </c>
      <c r="V338" s="150" t="s">
        <v>78</v>
      </c>
      <c r="W338" s="151">
        <v>2</v>
      </c>
      <c r="X338" s="150" t="s">
        <v>69</v>
      </c>
      <c r="Y338" s="150" t="s">
        <v>70</v>
      </c>
      <c r="Z338" s="150" t="s">
        <v>71</v>
      </c>
      <c r="AA338" s="150" t="s">
        <v>72</v>
      </c>
      <c r="AB338" s="151">
        <v>83220</v>
      </c>
      <c r="AC338" s="101">
        <f t="shared" si="20"/>
        <v>2</v>
      </c>
      <c r="AD338" s="101" t="str">
        <f t="shared" si="21"/>
        <v>janvier</v>
      </c>
      <c r="AE338" s="96">
        <f t="shared" si="22"/>
        <v>3.98</v>
      </c>
      <c r="AF338" s="149">
        <f t="shared" si="23"/>
        <v>2.2916666666666696E-2</v>
      </c>
      <c r="AG338" t="s">
        <v>3886</v>
      </c>
      <c r="AH338" s="96"/>
      <c r="AM338" s="96"/>
      <c r="AN338" s="96"/>
      <c r="AO338" s="96"/>
      <c r="AP338" s="96"/>
      <c r="AR338" s="96"/>
      <c r="AS338" s="96"/>
      <c r="AV338" s="96"/>
      <c r="AW338" s="96"/>
      <c r="AZ338" s="96"/>
      <c r="BA338" s="96"/>
      <c r="BB338" s="96"/>
      <c r="BC338" s="96"/>
      <c r="BD338" s="96"/>
      <c r="BE338" s="96"/>
      <c r="BH338" s="96"/>
      <c r="BI338" s="96"/>
      <c r="BJ338" s="96"/>
      <c r="BK338" s="96"/>
      <c r="BL338" s="96"/>
      <c r="BM338" s="96"/>
      <c r="BN338" s="96"/>
      <c r="BQ338" s="96"/>
      <c r="BR338" s="96"/>
      <c r="BS338" s="96"/>
      <c r="BU338" s="96"/>
      <c r="BW338" s="96"/>
      <c r="BX338" s="96"/>
      <c r="BY338" s="96"/>
      <c r="BZ338" s="96"/>
      <c r="CA338" s="96"/>
      <c r="CB338" s="96"/>
      <c r="CC338" s="96"/>
      <c r="CD338" s="96"/>
      <c r="CG338" s="96"/>
      <c r="CJ338" s="96"/>
      <c r="CL338" s="96"/>
      <c r="CM338" s="96"/>
      <c r="CN338" s="96"/>
      <c r="CY338" s="96"/>
      <c r="DB338" s="96"/>
      <c r="DC338" s="96"/>
      <c r="DH338" s="96"/>
      <c r="DJ338" s="96"/>
      <c r="DK338" s="96"/>
      <c r="DL338" s="96"/>
      <c r="DM338" s="96"/>
      <c r="DP338" s="96"/>
      <c r="DQ338" s="96"/>
      <c r="DW338" s="96"/>
      <c r="EV338" s="96"/>
      <c r="EW338" s="96"/>
      <c r="FJ338" s="96"/>
      <c r="FK338" s="96"/>
      <c r="FL338" s="96"/>
      <c r="FT338" s="96"/>
      <c r="FU338" s="96"/>
      <c r="FV338" s="96"/>
      <c r="FW338" s="96"/>
      <c r="GE338" s="96"/>
      <c r="GF338" s="96"/>
      <c r="GG338" s="96"/>
      <c r="GH338" s="96"/>
    </row>
    <row r="339" spans="1:190" customFormat="1" ht="14.65" hidden="1" customHeight="1" x14ac:dyDescent="0.25">
      <c r="A339" s="151">
        <v>169160</v>
      </c>
      <c r="B339" s="152">
        <v>44574</v>
      </c>
      <c r="C339" s="150" t="s">
        <v>300</v>
      </c>
      <c r="D339" s="150" t="s">
        <v>1638</v>
      </c>
      <c r="E339" s="152">
        <v>44574</v>
      </c>
      <c r="F339" s="150" t="s">
        <v>826</v>
      </c>
      <c r="G339" s="150" t="s">
        <v>1639</v>
      </c>
      <c r="H339" s="150" t="s">
        <v>181</v>
      </c>
      <c r="I339" s="150" t="s">
        <v>3379</v>
      </c>
      <c r="J339" s="150" t="s">
        <v>3421</v>
      </c>
      <c r="K339" s="150" t="s">
        <v>181</v>
      </c>
      <c r="L339" s="150" t="s">
        <v>18</v>
      </c>
      <c r="M339" s="150" t="s">
        <v>18</v>
      </c>
      <c r="N339" s="150" t="s">
        <v>19</v>
      </c>
      <c r="O339" s="150" t="s">
        <v>161</v>
      </c>
      <c r="P339" s="150" t="s">
        <v>182</v>
      </c>
      <c r="Q339" s="150" t="s">
        <v>3377</v>
      </c>
      <c r="R339" s="150" t="s">
        <v>3377</v>
      </c>
      <c r="S339" s="151">
        <v>15980</v>
      </c>
      <c r="T339" s="151">
        <v>11680</v>
      </c>
      <c r="U339" s="151">
        <v>4300</v>
      </c>
      <c r="V339" s="150" t="s">
        <v>78</v>
      </c>
      <c r="W339" s="151">
        <v>2</v>
      </c>
      <c r="X339" s="150" t="s">
        <v>69</v>
      </c>
      <c r="Y339" s="150" t="s">
        <v>70</v>
      </c>
      <c r="Z339" s="150" t="s">
        <v>71</v>
      </c>
      <c r="AA339" s="150" t="s">
        <v>72</v>
      </c>
      <c r="AB339" s="151">
        <v>89412</v>
      </c>
      <c r="AC339" s="101">
        <f t="shared" si="20"/>
        <v>2</v>
      </c>
      <c r="AD339" s="101" t="str">
        <f t="shared" si="21"/>
        <v>janvier</v>
      </c>
      <c r="AE339" s="96">
        <f t="shared" si="22"/>
        <v>4.3</v>
      </c>
      <c r="AF339" s="149">
        <f t="shared" si="23"/>
        <v>6.2500000000000888E-3</v>
      </c>
      <c r="AG339" t="s">
        <v>3886</v>
      </c>
      <c r="AH339" s="96"/>
      <c r="AM339" s="96"/>
      <c r="AN339" s="96"/>
      <c r="AO339" s="96"/>
      <c r="AP339" s="96"/>
      <c r="AR339" s="96"/>
      <c r="AS339" s="96"/>
      <c r="AV339" s="96"/>
      <c r="AW339" s="96"/>
      <c r="AZ339" s="96"/>
      <c r="BA339" s="96"/>
      <c r="BB339" s="96"/>
      <c r="BC339" s="96"/>
      <c r="BD339" s="96"/>
      <c r="BH339" s="96"/>
      <c r="BI339" s="96"/>
      <c r="BJ339" s="96"/>
      <c r="BK339" s="96"/>
      <c r="BL339" s="96"/>
      <c r="BM339" s="96"/>
      <c r="BN339" s="96"/>
      <c r="BQ339" s="96"/>
      <c r="BR339" s="96"/>
      <c r="BS339" s="96"/>
      <c r="BU339" s="96"/>
      <c r="BW339" s="96"/>
      <c r="BX339" s="96"/>
      <c r="BY339" s="96"/>
      <c r="BZ339" s="96"/>
      <c r="CA339" s="96"/>
      <c r="CB339" s="96"/>
      <c r="CC339" s="96"/>
      <c r="CD339" s="96"/>
      <c r="CG339" s="96"/>
      <c r="CJ339" s="96"/>
      <c r="CL339" s="96"/>
      <c r="CM339" s="96"/>
      <c r="CN339" s="96"/>
      <c r="CY339" s="96"/>
      <c r="DB339" s="96"/>
      <c r="DC339" s="96"/>
      <c r="DH339" s="96"/>
      <c r="DJ339" s="96"/>
      <c r="DK339" s="96"/>
      <c r="DL339" s="96"/>
      <c r="DM339" s="96"/>
      <c r="DP339" s="96"/>
      <c r="DQ339" s="96"/>
      <c r="DW339" s="96"/>
      <c r="EV339" s="96"/>
      <c r="EW339" s="96"/>
      <c r="FJ339" s="96"/>
      <c r="FK339" s="96"/>
      <c r="FL339" s="96"/>
      <c r="FT339" s="96"/>
      <c r="FU339" s="96"/>
      <c r="FV339" s="96"/>
      <c r="FW339" s="96"/>
      <c r="GE339" s="96"/>
      <c r="GF339" s="96"/>
      <c r="GG339" s="96"/>
      <c r="GH339" s="96"/>
    </row>
    <row r="340" spans="1:190" customFormat="1" ht="14.65" hidden="1" customHeight="1" x14ac:dyDescent="0.25">
      <c r="A340" s="151">
        <v>169161</v>
      </c>
      <c r="B340" s="152">
        <v>44574</v>
      </c>
      <c r="C340" s="150" t="s">
        <v>647</v>
      </c>
      <c r="D340" s="150" t="s">
        <v>1640</v>
      </c>
      <c r="E340" s="152">
        <v>44574</v>
      </c>
      <c r="F340" s="150" t="s">
        <v>300</v>
      </c>
      <c r="G340" s="150" t="s">
        <v>1641</v>
      </c>
      <c r="H340" s="150" t="s">
        <v>177</v>
      </c>
      <c r="I340" s="150" t="s">
        <v>3379</v>
      </c>
      <c r="J340" s="150" t="s">
        <v>3421</v>
      </c>
      <c r="K340" s="150" t="s">
        <v>177</v>
      </c>
      <c r="L340" s="150" t="s">
        <v>18</v>
      </c>
      <c r="M340" s="150" t="s">
        <v>18</v>
      </c>
      <c r="N340" s="150" t="s">
        <v>19</v>
      </c>
      <c r="O340" s="150" t="s">
        <v>161</v>
      </c>
      <c r="P340" s="150" t="s">
        <v>178</v>
      </c>
      <c r="Q340" s="150" t="s">
        <v>3377</v>
      </c>
      <c r="R340" s="150" t="s">
        <v>3377</v>
      </c>
      <c r="S340" s="151">
        <v>12560</v>
      </c>
      <c r="T340" s="151">
        <v>11420</v>
      </c>
      <c r="U340" s="151">
        <v>1140</v>
      </c>
      <c r="V340" s="150" t="s">
        <v>78</v>
      </c>
      <c r="W340" s="151">
        <v>2</v>
      </c>
      <c r="X340" s="150" t="s">
        <v>69</v>
      </c>
      <c r="Y340" s="150" t="s">
        <v>70</v>
      </c>
      <c r="Z340" s="150" t="s">
        <v>71</v>
      </c>
      <c r="AA340" s="150" t="s">
        <v>72</v>
      </c>
      <c r="AB340" s="151">
        <v>60052</v>
      </c>
      <c r="AC340" s="101">
        <f t="shared" si="20"/>
        <v>2</v>
      </c>
      <c r="AD340" s="101" t="str">
        <f t="shared" si="21"/>
        <v>janvier</v>
      </c>
      <c r="AE340" s="96">
        <f t="shared" si="22"/>
        <v>1.1399999999999999</v>
      </c>
      <c r="AF340" s="149">
        <f t="shared" si="23"/>
        <v>6.2499999999999778E-3</v>
      </c>
      <c r="AG340" t="s">
        <v>3886</v>
      </c>
      <c r="AH340" s="96"/>
      <c r="AM340" s="96"/>
      <c r="AN340" s="96"/>
      <c r="AO340" s="96"/>
      <c r="AP340" s="96"/>
      <c r="AR340" s="96"/>
      <c r="AS340" s="96"/>
      <c r="AV340" s="96"/>
      <c r="AW340" s="96"/>
      <c r="AZ340" s="96"/>
      <c r="BA340" s="96"/>
      <c r="BB340" s="96"/>
      <c r="BC340" s="96"/>
      <c r="BD340" s="96"/>
      <c r="BH340" s="96"/>
      <c r="BI340" s="96"/>
      <c r="BJ340" s="96"/>
      <c r="BK340" s="96"/>
      <c r="BL340" s="96"/>
      <c r="BM340" s="96"/>
      <c r="BN340" s="96"/>
      <c r="BQ340" s="96"/>
      <c r="BR340" s="96"/>
      <c r="BS340" s="96"/>
      <c r="BU340" s="96"/>
      <c r="BW340" s="96"/>
      <c r="BX340" s="96"/>
      <c r="BY340" s="96"/>
      <c r="BZ340" s="96"/>
      <c r="CA340" s="96"/>
      <c r="CB340" s="96"/>
      <c r="CC340" s="96"/>
      <c r="CD340" s="96"/>
      <c r="CG340" s="96"/>
      <c r="CJ340" s="96"/>
      <c r="CL340" s="96"/>
      <c r="CM340" s="96"/>
      <c r="CN340" s="96"/>
      <c r="CY340" s="96"/>
      <c r="CZ340" s="96"/>
      <c r="DA340" s="96"/>
      <c r="DB340" s="96"/>
      <c r="DC340" s="96"/>
      <c r="DH340" s="96"/>
      <c r="DJ340" s="96"/>
      <c r="DK340" s="96"/>
      <c r="DL340" s="96"/>
      <c r="DM340" s="96"/>
      <c r="DP340" s="96"/>
      <c r="DQ340" s="96"/>
      <c r="DW340" s="96"/>
      <c r="EV340" s="96"/>
      <c r="EW340" s="96"/>
      <c r="FJ340" s="96"/>
      <c r="FK340" s="96"/>
      <c r="FL340" s="96"/>
      <c r="FT340" s="96"/>
      <c r="FU340" s="96"/>
      <c r="FV340" s="96"/>
      <c r="FW340" s="96"/>
      <c r="GE340" s="96"/>
      <c r="GF340" s="96"/>
      <c r="GG340" s="96"/>
      <c r="GH340" s="96"/>
    </row>
    <row r="341" spans="1:190" customFormat="1" ht="14.65" hidden="1" customHeight="1" x14ac:dyDescent="0.25">
      <c r="A341" s="151">
        <v>169162</v>
      </c>
      <c r="B341" s="152">
        <v>44574</v>
      </c>
      <c r="C341" s="150" t="s">
        <v>731</v>
      </c>
      <c r="D341" s="150" t="s">
        <v>1642</v>
      </c>
      <c r="E341" s="152">
        <v>44574</v>
      </c>
      <c r="F341" s="150" t="s">
        <v>404</v>
      </c>
      <c r="G341" s="150" t="s">
        <v>1643</v>
      </c>
      <c r="H341" s="150" t="s">
        <v>173</v>
      </c>
      <c r="I341" s="150" t="s">
        <v>3379</v>
      </c>
      <c r="J341" s="150" t="s">
        <v>3421</v>
      </c>
      <c r="K341" s="150" t="s">
        <v>173</v>
      </c>
      <c r="L341" s="150" t="s">
        <v>18</v>
      </c>
      <c r="M341" s="150" t="s">
        <v>18</v>
      </c>
      <c r="N341" s="150" t="s">
        <v>19</v>
      </c>
      <c r="O341" s="150" t="s">
        <v>161</v>
      </c>
      <c r="P341" s="150" t="s">
        <v>174</v>
      </c>
      <c r="Q341" s="150" t="s">
        <v>3377</v>
      </c>
      <c r="R341" s="150" t="s">
        <v>3377</v>
      </c>
      <c r="S341" s="151">
        <v>11880</v>
      </c>
      <c r="T341" s="151">
        <v>11440</v>
      </c>
      <c r="U341" s="151">
        <v>440</v>
      </c>
      <c r="V341" s="150" t="s">
        <v>78</v>
      </c>
      <c r="W341" s="151">
        <v>2</v>
      </c>
      <c r="X341" s="150" t="s">
        <v>69</v>
      </c>
      <c r="Y341" s="150" t="s">
        <v>70</v>
      </c>
      <c r="Z341" s="150" t="s">
        <v>71</v>
      </c>
      <c r="AA341" s="150" t="s">
        <v>72</v>
      </c>
      <c r="AB341" s="151">
        <v>83220</v>
      </c>
      <c r="AC341" s="101">
        <f t="shared" si="20"/>
        <v>2</v>
      </c>
      <c r="AD341" s="101" t="str">
        <f t="shared" si="21"/>
        <v>janvier</v>
      </c>
      <c r="AE341" s="96">
        <f t="shared" si="22"/>
        <v>0.44</v>
      </c>
      <c r="AF341" s="149">
        <f t="shared" si="23"/>
        <v>6.9444444444444198E-3</v>
      </c>
      <c r="AG341" t="s">
        <v>3886</v>
      </c>
      <c r="AH341" s="96"/>
      <c r="AM341" s="96"/>
      <c r="AN341" s="96"/>
      <c r="AO341" s="96"/>
      <c r="AP341" s="96"/>
      <c r="AR341" s="96"/>
      <c r="AS341" s="96"/>
      <c r="AV341" s="96"/>
      <c r="AW341" s="96"/>
      <c r="AZ341" s="96"/>
      <c r="BA341" s="96"/>
      <c r="BB341" s="96"/>
      <c r="BC341" s="96"/>
      <c r="BD341" s="96"/>
      <c r="BH341" s="96"/>
      <c r="BI341" s="96"/>
      <c r="BJ341" s="96"/>
      <c r="BK341" s="96"/>
      <c r="BL341" s="96"/>
      <c r="BM341" s="96"/>
      <c r="BN341" s="96"/>
      <c r="BQ341" s="96"/>
      <c r="BR341" s="96"/>
      <c r="BS341" s="96"/>
      <c r="BU341" s="96"/>
      <c r="BW341" s="96"/>
      <c r="BX341" s="96"/>
      <c r="BY341" s="96"/>
      <c r="BZ341" s="96"/>
      <c r="CA341" s="96"/>
      <c r="CB341" s="96"/>
      <c r="CC341" s="96"/>
      <c r="CD341" s="96"/>
      <c r="CG341" s="96"/>
      <c r="CJ341" s="96"/>
      <c r="CL341" s="96"/>
      <c r="CM341" s="96"/>
      <c r="CN341" s="96"/>
      <c r="CY341" s="96"/>
      <c r="CZ341" s="96"/>
      <c r="DA341" s="96"/>
      <c r="DB341" s="96"/>
      <c r="DC341" s="96"/>
      <c r="DH341" s="96"/>
      <c r="DJ341" s="96"/>
      <c r="DK341" s="96"/>
      <c r="DL341" s="96"/>
      <c r="DM341" s="96"/>
      <c r="DP341" s="96"/>
      <c r="DQ341" s="96"/>
      <c r="DW341" s="96"/>
      <c r="EV341" s="96"/>
      <c r="EW341" s="96"/>
      <c r="FJ341" s="96"/>
      <c r="FK341" s="96"/>
      <c r="FL341" s="96"/>
      <c r="FT341" s="96"/>
      <c r="FU341" s="96"/>
      <c r="FV341" s="96"/>
      <c r="FW341" s="96"/>
      <c r="GE341" s="96"/>
      <c r="GF341" s="96"/>
      <c r="GG341" s="96"/>
      <c r="GH341" s="96"/>
    </row>
    <row r="342" spans="1:190" customFormat="1" ht="14.65" hidden="1" customHeight="1" x14ac:dyDescent="0.25">
      <c r="A342" s="151">
        <v>169166</v>
      </c>
      <c r="B342" s="152">
        <v>44574</v>
      </c>
      <c r="C342" s="150" t="s">
        <v>630</v>
      </c>
      <c r="D342" s="150" t="s">
        <v>1644</v>
      </c>
      <c r="E342" s="152">
        <v>44574</v>
      </c>
      <c r="F342" s="150" t="s">
        <v>359</v>
      </c>
      <c r="G342" s="150" t="s">
        <v>1645</v>
      </c>
      <c r="H342" s="150" t="s">
        <v>728</v>
      </c>
      <c r="I342" s="150" t="s">
        <v>3379</v>
      </c>
      <c r="J342" s="150" t="s">
        <v>3421</v>
      </c>
      <c r="K342" s="150" t="s">
        <v>728</v>
      </c>
      <c r="L342" s="150" t="s">
        <v>18</v>
      </c>
      <c r="M342" s="150" t="s">
        <v>18</v>
      </c>
      <c r="N342" s="150" t="s">
        <v>19</v>
      </c>
      <c r="O342" s="150" t="s">
        <v>161</v>
      </c>
      <c r="P342" s="150" t="s">
        <v>729</v>
      </c>
      <c r="Q342" s="150" t="s">
        <v>3377</v>
      </c>
      <c r="R342" s="150" t="s">
        <v>3377</v>
      </c>
      <c r="S342" s="151">
        <v>17600</v>
      </c>
      <c r="T342" s="151">
        <v>14600</v>
      </c>
      <c r="U342" s="151">
        <v>3000</v>
      </c>
      <c r="V342" s="150" t="s">
        <v>78</v>
      </c>
      <c r="W342" s="151">
        <v>2</v>
      </c>
      <c r="X342" s="150" t="s">
        <v>69</v>
      </c>
      <c r="Y342" s="150" t="s">
        <v>70</v>
      </c>
      <c r="Z342" s="150" t="s">
        <v>71</v>
      </c>
      <c r="AA342" s="150" t="s">
        <v>72</v>
      </c>
      <c r="AB342" s="151">
        <v>60053</v>
      </c>
      <c r="AC342" s="101">
        <f t="shared" si="20"/>
        <v>2</v>
      </c>
      <c r="AD342" s="101" t="str">
        <f t="shared" si="21"/>
        <v>janvier</v>
      </c>
      <c r="AE342" s="96">
        <f t="shared" si="22"/>
        <v>3</v>
      </c>
      <c r="AF342" s="149">
        <f t="shared" si="23"/>
        <v>6.9444444444444198E-3</v>
      </c>
      <c r="AG342" t="s">
        <v>3886</v>
      </c>
      <c r="AH342" s="96"/>
      <c r="AM342" s="96"/>
      <c r="AN342" s="96"/>
      <c r="AO342" s="96"/>
      <c r="AP342" s="96"/>
      <c r="AR342" s="96"/>
      <c r="AS342" s="96"/>
      <c r="AV342" s="96"/>
      <c r="AW342" s="96"/>
      <c r="AZ342" s="96"/>
      <c r="BA342" s="96"/>
      <c r="BB342" s="96"/>
      <c r="BC342" s="96"/>
      <c r="BD342" s="96"/>
      <c r="BH342" s="96"/>
      <c r="BI342" s="96"/>
      <c r="BJ342" s="96"/>
      <c r="BK342" s="96"/>
      <c r="BL342" s="96"/>
      <c r="BM342" s="96"/>
      <c r="BN342" s="96"/>
      <c r="BQ342" s="96"/>
      <c r="BR342" s="96"/>
      <c r="BS342" s="96"/>
      <c r="BU342" s="96"/>
      <c r="BW342" s="96"/>
      <c r="BX342" s="96"/>
      <c r="BY342" s="96"/>
      <c r="BZ342" s="96"/>
      <c r="CA342" s="96"/>
      <c r="CB342" s="96"/>
      <c r="CC342" s="96"/>
      <c r="CD342" s="96"/>
      <c r="CE342" s="96"/>
      <c r="CG342" s="96"/>
      <c r="CJ342" s="96"/>
      <c r="CL342" s="96"/>
      <c r="CM342" s="96"/>
      <c r="CN342" s="96"/>
      <c r="CY342" s="96"/>
      <c r="CZ342" s="96"/>
      <c r="DA342" s="96"/>
      <c r="DB342" s="96"/>
      <c r="DC342" s="96"/>
      <c r="DH342" s="96"/>
      <c r="DJ342" s="96"/>
      <c r="DK342" s="96"/>
      <c r="DL342" s="96"/>
      <c r="DM342" s="96"/>
      <c r="DP342" s="96"/>
      <c r="DQ342" s="96"/>
      <c r="DW342" s="96"/>
      <c r="EV342" s="96"/>
      <c r="EW342" s="96"/>
      <c r="FJ342" s="96"/>
      <c r="FK342" s="96"/>
      <c r="FL342" s="96"/>
      <c r="FT342" s="96"/>
      <c r="FU342" s="96"/>
      <c r="FV342" s="96"/>
      <c r="FW342" s="96"/>
      <c r="GE342" s="96"/>
      <c r="GF342" s="96"/>
      <c r="GG342" s="96"/>
      <c r="GH342" s="96"/>
    </row>
    <row r="343" spans="1:190" customFormat="1" ht="14.65" hidden="1" customHeight="1" x14ac:dyDescent="0.25">
      <c r="A343" s="151">
        <v>169167</v>
      </c>
      <c r="B343" s="152">
        <v>44574</v>
      </c>
      <c r="C343" s="150" t="s">
        <v>333</v>
      </c>
      <c r="D343" s="150" t="s">
        <v>1646</v>
      </c>
      <c r="E343" s="152">
        <v>44574</v>
      </c>
      <c r="F343" s="150" t="s">
        <v>403</v>
      </c>
      <c r="G343" s="150" t="s">
        <v>1647</v>
      </c>
      <c r="H343" s="150" t="s">
        <v>248</v>
      </c>
      <c r="I343" s="150" t="s">
        <v>3379</v>
      </c>
      <c r="J343" s="150" t="s">
        <v>3421</v>
      </c>
      <c r="K343" s="150" t="s">
        <v>248</v>
      </c>
      <c r="L343" s="150" t="s">
        <v>18</v>
      </c>
      <c r="M343" s="150" t="s">
        <v>18</v>
      </c>
      <c r="N343" s="150" t="s">
        <v>19</v>
      </c>
      <c r="O343" s="150" t="s">
        <v>161</v>
      </c>
      <c r="P343" s="150" t="s">
        <v>249</v>
      </c>
      <c r="Q343" s="150" t="s">
        <v>3377</v>
      </c>
      <c r="R343" s="150" t="s">
        <v>3377</v>
      </c>
      <c r="S343" s="151">
        <v>13280</v>
      </c>
      <c r="T343" s="151">
        <v>11660</v>
      </c>
      <c r="U343" s="151">
        <v>1620</v>
      </c>
      <c r="V343" s="150" t="s">
        <v>78</v>
      </c>
      <c r="W343" s="151">
        <v>2</v>
      </c>
      <c r="X343" s="150" t="s">
        <v>69</v>
      </c>
      <c r="Y343" s="150" t="s">
        <v>70</v>
      </c>
      <c r="Z343" s="150" t="s">
        <v>71</v>
      </c>
      <c r="AA343" s="150" t="s">
        <v>72</v>
      </c>
      <c r="AB343" s="151">
        <v>60051</v>
      </c>
      <c r="AC343" s="101">
        <f t="shared" si="20"/>
        <v>2</v>
      </c>
      <c r="AD343" s="101" t="str">
        <f t="shared" si="21"/>
        <v>janvier</v>
      </c>
      <c r="AE343" s="96">
        <f t="shared" si="22"/>
        <v>1.62</v>
      </c>
      <c r="AF343" s="149">
        <f t="shared" si="23"/>
        <v>9.7222222222221877E-3</v>
      </c>
      <c r="AG343" t="s">
        <v>3886</v>
      </c>
      <c r="AH343" s="96"/>
      <c r="AM343" s="96"/>
      <c r="AN343" s="96"/>
      <c r="AO343" s="96"/>
      <c r="AP343" s="96"/>
      <c r="AR343" s="96"/>
      <c r="AS343" s="96"/>
      <c r="AV343" s="96"/>
      <c r="AW343" s="96"/>
      <c r="AZ343" s="96"/>
      <c r="BA343" s="96"/>
      <c r="BB343" s="96"/>
      <c r="BC343" s="96"/>
      <c r="BD343" s="96"/>
      <c r="BH343" s="96"/>
      <c r="BI343" s="96"/>
      <c r="BJ343" s="96"/>
      <c r="BK343" s="96"/>
      <c r="BL343" s="96"/>
      <c r="BM343" s="96"/>
      <c r="BN343" s="96"/>
      <c r="BQ343" s="96"/>
      <c r="BR343" s="96"/>
      <c r="BS343" s="96"/>
      <c r="BU343" s="96"/>
      <c r="BW343" s="96"/>
      <c r="BX343" s="96"/>
      <c r="BY343" s="96"/>
      <c r="BZ343" s="96"/>
      <c r="CA343" s="96"/>
      <c r="CB343" s="96"/>
      <c r="CC343" s="96"/>
      <c r="CD343" s="96"/>
      <c r="CE343" s="96"/>
      <c r="CG343" s="96"/>
      <c r="CJ343" s="96"/>
      <c r="CL343" s="96"/>
      <c r="CM343" s="96"/>
      <c r="CN343" s="96"/>
      <c r="CY343" s="96"/>
      <c r="CZ343" s="96"/>
      <c r="DA343" s="96"/>
      <c r="DB343" s="96"/>
      <c r="DC343" s="96"/>
      <c r="DH343" s="96"/>
      <c r="DJ343" s="96"/>
      <c r="DK343" s="96"/>
      <c r="DL343" s="96"/>
      <c r="DM343" s="96"/>
      <c r="DP343" s="96"/>
      <c r="DQ343" s="96"/>
      <c r="DW343" s="96"/>
      <c r="EV343" s="96"/>
      <c r="EW343" s="96"/>
      <c r="FJ343" s="96"/>
      <c r="FK343" s="96"/>
      <c r="FL343" s="96"/>
      <c r="FT343" s="96"/>
      <c r="FU343" s="96"/>
      <c r="FV343" s="96"/>
      <c r="FW343" s="96"/>
      <c r="GE343" s="96"/>
      <c r="GF343" s="96"/>
      <c r="GG343" s="96"/>
      <c r="GH343" s="96"/>
    </row>
    <row r="344" spans="1:190" customFormat="1" ht="14.65" hidden="1" customHeight="1" x14ac:dyDescent="0.25">
      <c r="A344" s="151">
        <v>169168</v>
      </c>
      <c r="B344" s="152">
        <v>44574</v>
      </c>
      <c r="C344" s="150" t="s">
        <v>646</v>
      </c>
      <c r="D344" s="150" t="s">
        <v>1648</v>
      </c>
      <c r="E344" s="152">
        <v>44574</v>
      </c>
      <c r="F344" s="150" t="s">
        <v>455</v>
      </c>
      <c r="G344" s="150" t="s">
        <v>1649</v>
      </c>
      <c r="H344" s="150" t="s">
        <v>363</v>
      </c>
      <c r="I344" s="150" t="s">
        <v>3379</v>
      </c>
      <c r="J344" s="150" t="s">
        <v>3421</v>
      </c>
      <c r="K344" s="150" t="s">
        <v>363</v>
      </c>
      <c r="L344" s="150" t="s">
        <v>18</v>
      </c>
      <c r="M344" s="150" t="s">
        <v>18</v>
      </c>
      <c r="N344" s="150" t="s">
        <v>19</v>
      </c>
      <c r="O344" s="150" t="s">
        <v>161</v>
      </c>
      <c r="P344" s="150" t="s">
        <v>364</v>
      </c>
      <c r="Q344" s="150" t="s">
        <v>3377</v>
      </c>
      <c r="R344" s="150" t="s">
        <v>3377</v>
      </c>
      <c r="S344" s="151">
        <v>15640</v>
      </c>
      <c r="T344" s="151">
        <v>11800</v>
      </c>
      <c r="U344" s="151">
        <v>3840</v>
      </c>
      <c r="V344" s="150" t="s">
        <v>78</v>
      </c>
      <c r="W344" s="151">
        <v>2</v>
      </c>
      <c r="X344" s="150" t="s">
        <v>69</v>
      </c>
      <c r="Y344" s="150" t="s">
        <v>70</v>
      </c>
      <c r="Z344" s="150" t="s">
        <v>71</v>
      </c>
      <c r="AA344" s="150" t="s">
        <v>72</v>
      </c>
      <c r="AB344" s="151">
        <v>60050</v>
      </c>
      <c r="AC344" s="101">
        <f t="shared" si="20"/>
        <v>2</v>
      </c>
      <c r="AD344" s="101" t="str">
        <f t="shared" si="21"/>
        <v>janvier</v>
      </c>
      <c r="AE344" s="96">
        <f t="shared" si="22"/>
        <v>3.84</v>
      </c>
      <c r="AF344" s="149">
        <f t="shared" si="23"/>
        <v>9.7222222222221877E-3</v>
      </c>
      <c r="AG344" t="s">
        <v>3886</v>
      </c>
      <c r="AH344" s="96"/>
      <c r="AM344" s="96"/>
      <c r="AN344" s="96"/>
      <c r="AO344" s="96"/>
      <c r="AP344" s="96"/>
      <c r="AR344" s="96"/>
      <c r="AS344" s="96"/>
      <c r="AV344" s="96"/>
      <c r="AW344" s="96"/>
      <c r="AZ344" s="96"/>
      <c r="BA344" s="96"/>
      <c r="BB344" s="96"/>
      <c r="BC344" s="96"/>
      <c r="BD344" s="96"/>
      <c r="BE344" s="96"/>
      <c r="BF344" s="96"/>
      <c r="BH344" s="96"/>
      <c r="BI344" s="96"/>
      <c r="BJ344" s="96"/>
      <c r="BK344" s="96"/>
      <c r="BL344" s="96"/>
      <c r="BM344" s="96"/>
      <c r="BN344" s="96"/>
      <c r="BQ344" s="96"/>
      <c r="BR344" s="96"/>
      <c r="BS344" s="96"/>
      <c r="BU344" s="96"/>
      <c r="BW344" s="96"/>
      <c r="BX344" s="96"/>
      <c r="BY344" s="96"/>
      <c r="BZ344" s="96"/>
      <c r="CA344" s="96"/>
      <c r="CB344" s="96"/>
      <c r="CC344" s="96"/>
      <c r="CD344" s="96"/>
      <c r="CG344" s="96"/>
      <c r="CJ344" s="96"/>
      <c r="CL344" s="96"/>
      <c r="CM344" s="96"/>
      <c r="CN344" s="96"/>
      <c r="CY344" s="96"/>
      <c r="CZ344" s="96"/>
      <c r="DA344" s="96"/>
      <c r="DB344" s="96"/>
      <c r="DC344" s="96"/>
      <c r="DH344" s="96"/>
      <c r="DJ344" s="96"/>
      <c r="DK344" s="96"/>
      <c r="DL344" s="96"/>
      <c r="DM344" s="96"/>
      <c r="DP344" s="96"/>
      <c r="DQ344" s="96"/>
      <c r="DW344" s="96"/>
      <c r="EV344" s="96"/>
      <c r="EW344" s="96"/>
      <c r="FJ344" s="96"/>
      <c r="FK344" s="96"/>
      <c r="FL344" s="96"/>
      <c r="FT344" s="96"/>
      <c r="FU344" s="96"/>
      <c r="FV344" s="96"/>
      <c r="FW344" s="96"/>
      <c r="GE344" s="96"/>
      <c r="GF344" s="96"/>
      <c r="GG344" s="96"/>
      <c r="GH344" s="96"/>
    </row>
    <row r="345" spans="1:190" customFormat="1" ht="14.65" hidden="1" customHeight="1" x14ac:dyDescent="0.25">
      <c r="A345" s="151">
        <v>169169</v>
      </c>
      <c r="B345" s="152">
        <v>44574</v>
      </c>
      <c r="C345" s="150" t="s">
        <v>891</v>
      </c>
      <c r="D345" s="150" t="s">
        <v>1650</v>
      </c>
      <c r="E345" s="152">
        <v>44574</v>
      </c>
      <c r="F345" s="150" t="s">
        <v>125</v>
      </c>
      <c r="G345" s="150" t="s">
        <v>1651</v>
      </c>
      <c r="H345" s="150" t="s">
        <v>1652</v>
      </c>
      <c r="I345" s="150" t="s">
        <v>3379</v>
      </c>
      <c r="J345" s="150" t="s">
        <v>3419</v>
      </c>
      <c r="K345" s="150" t="s">
        <v>1652</v>
      </c>
      <c r="L345" s="150" t="s">
        <v>3409</v>
      </c>
      <c r="M345" s="150" t="s">
        <v>18</v>
      </c>
      <c r="N345" s="150" t="s">
        <v>19</v>
      </c>
      <c r="O345" s="150" t="s">
        <v>567</v>
      </c>
      <c r="P345" s="150" t="s">
        <v>1653</v>
      </c>
      <c r="Q345" s="150" t="s">
        <v>3420</v>
      </c>
      <c r="R345" s="150" t="s">
        <v>3377</v>
      </c>
      <c r="S345" s="151">
        <v>14580</v>
      </c>
      <c r="T345" s="151">
        <v>43240</v>
      </c>
      <c r="U345" s="151">
        <v>28660</v>
      </c>
      <c r="V345" s="150" t="s">
        <v>78</v>
      </c>
      <c r="W345" s="151">
        <v>2</v>
      </c>
      <c r="X345" s="150" t="s">
        <v>69</v>
      </c>
      <c r="Y345" s="150" t="s">
        <v>70</v>
      </c>
      <c r="Z345" s="150" t="s">
        <v>71</v>
      </c>
      <c r="AA345" s="150" t="s">
        <v>72</v>
      </c>
      <c r="AB345" s="151">
        <v>0</v>
      </c>
      <c r="AC345" s="101">
        <f t="shared" si="20"/>
        <v>2</v>
      </c>
      <c r="AD345" s="101" t="str">
        <f t="shared" si="21"/>
        <v>janvier</v>
      </c>
      <c r="AE345" s="96">
        <f t="shared" si="22"/>
        <v>28.66</v>
      </c>
      <c r="AF345" s="149">
        <f t="shared" si="23"/>
        <v>0.10902777777777772</v>
      </c>
      <c r="AG345" t="s">
        <v>3888</v>
      </c>
      <c r="AH345" s="96"/>
      <c r="AM345" s="96"/>
      <c r="AN345" s="96"/>
      <c r="AO345" s="96"/>
      <c r="AP345" s="96"/>
      <c r="AR345" s="96"/>
      <c r="AS345" s="96"/>
      <c r="AV345" s="96"/>
      <c r="AW345" s="96"/>
      <c r="AZ345" s="96"/>
      <c r="BA345" s="96"/>
      <c r="BB345" s="96"/>
      <c r="BC345" s="96"/>
      <c r="BD345" s="96"/>
      <c r="BE345" s="96"/>
      <c r="BF345" s="96"/>
      <c r="BH345" s="96"/>
      <c r="BI345" s="96"/>
      <c r="BJ345" s="96"/>
      <c r="BK345" s="96"/>
      <c r="BL345" s="96"/>
      <c r="BM345" s="96"/>
      <c r="BN345" s="96"/>
      <c r="BQ345" s="96"/>
      <c r="BR345" s="96"/>
      <c r="BS345" s="96"/>
      <c r="BU345" s="96"/>
      <c r="BW345" s="96"/>
      <c r="BX345" s="96"/>
      <c r="BY345" s="96"/>
      <c r="BZ345" s="96"/>
      <c r="CA345" s="96"/>
      <c r="CB345" s="96"/>
      <c r="CC345" s="96"/>
      <c r="CD345" s="96"/>
      <c r="CG345" s="96"/>
      <c r="CJ345" s="96"/>
      <c r="CL345" s="96"/>
      <c r="CM345" s="96"/>
      <c r="CN345" s="96"/>
      <c r="CY345" s="96"/>
      <c r="CZ345" s="96"/>
      <c r="DA345" s="96"/>
      <c r="DB345" s="96"/>
      <c r="DC345" s="96"/>
      <c r="DH345" s="96"/>
      <c r="DJ345" s="96"/>
      <c r="DK345" s="96"/>
      <c r="DL345" s="96"/>
      <c r="DM345" s="96"/>
      <c r="DP345" s="96"/>
      <c r="DQ345" s="96"/>
      <c r="DW345" s="96"/>
      <c r="EV345" s="96"/>
      <c r="EW345" s="96"/>
      <c r="FJ345" s="96"/>
      <c r="FK345" s="96"/>
      <c r="FL345" s="96"/>
      <c r="FT345" s="96"/>
      <c r="FU345" s="96"/>
      <c r="FV345" s="96"/>
      <c r="FW345" s="96"/>
      <c r="GE345" s="96"/>
      <c r="GF345" s="96"/>
      <c r="GG345" s="96"/>
      <c r="GH345" s="96"/>
    </row>
    <row r="346" spans="1:190" customFormat="1" ht="14.65" hidden="1" customHeight="1" x14ac:dyDescent="0.25">
      <c r="A346" s="151">
        <v>169323</v>
      </c>
      <c r="B346" s="152">
        <v>44574</v>
      </c>
      <c r="C346" s="150" t="s">
        <v>308</v>
      </c>
      <c r="D346" s="150" t="s">
        <v>18</v>
      </c>
      <c r="E346" s="152">
        <v>44574</v>
      </c>
      <c r="F346" s="150" t="s">
        <v>308</v>
      </c>
      <c r="G346" s="150" t="s">
        <v>18</v>
      </c>
      <c r="H346" s="150" t="s">
        <v>1654</v>
      </c>
      <c r="I346" s="150" t="s">
        <v>3379</v>
      </c>
      <c r="J346" s="150" t="s">
        <v>3421</v>
      </c>
      <c r="K346" s="150" t="s">
        <v>1654</v>
      </c>
      <c r="L346" s="150" t="s">
        <v>18</v>
      </c>
      <c r="M346" s="150" t="s">
        <v>18</v>
      </c>
      <c r="N346" s="150" t="s">
        <v>19</v>
      </c>
      <c r="O346" s="150" t="s">
        <v>161</v>
      </c>
      <c r="P346" s="150" t="s">
        <v>1750</v>
      </c>
      <c r="Q346" s="150" t="s">
        <v>3377</v>
      </c>
      <c r="R346" s="150" t="s">
        <v>3377</v>
      </c>
      <c r="S346" s="151">
        <v>18420</v>
      </c>
      <c r="T346" s="151">
        <v>15060</v>
      </c>
      <c r="U346" s="151">
        <v>3360</v>
      </c>
      <c r="V346" s="150" t="s">
        <v>68</v>
      </c>
      <c r="W346" s="151">
        <v>2</v>
      </c>
      <c r="X346" s="150" t="s">
        <v>69</v>
      </c>
      <c r="Y346" s="150" t="s">
        <v>70</v>
      </c>
      <c r="Z346" s="150" t="s">
        <v>71</v>
      </c>
      <c r="AA346" s="150" t="s">
        <v>72</v>
      </c>
      <c r="AB346" s="151">
        <v>0</v>
      </c>
      <c r="AC346" s="101">
        <f t="shared" si="20"/>
        <v>2</v>
      </c>
      <c r="AD346" s="101" t="str">
        <f t="shared" si="21"/>
        <v>janvier</v>
      </c>
      <c r="AE346" s="96">
        <f t="shared" si="22"/>
        <v>3.36</v>
      </c>
      <c r="AF346" s="149">
        <f t="shared" si="23"/>
        <v>0</v>
      </c>
      <c r="AG346" t="s">
        <v>3886</v>
      </c>
      <c r="AH346" s="96"/>
      <c r="AM346" s="96"/>
      <c r="AN346" s="96"/>
      <c r="AO346" s="96"/>
      <c r="AP346" s="96"/>
      <c r="AR346" s="96"/>
      <c r="AS346" s="96"/>
      <c r="AV346" s="96"/>
      <c r="AW346" s="96"/>
      <c r="AZ346" s="96"/>
      <c r="BA346" s="96"/>
      <c r="BB346" s="96"/>
      <c r="BC346" s="96"/>
      <c r="BD346" s="96"/>
      <c r="BE346" s="96"/>
      <c r="BF346" s="96"/>
      <c r="BH346" s="96"/>
      <c r="BI346" s="96"/>
      <c r="BJ346" s="96"/>
      <c r="BK346" s="96"/>
      <c r="BL346" s="96"/>
      <c r="BM346" s="96"/>
      <c r="BN346" s="96"/>
      <c r="BQ346" s="96"/>
      <c r="BR346" s="96"/>
      <c r="BS346" s="96"/>
      <c r="BU346" s="96"/>
      <c r="BW346" s="96"/>
      <c r="BX346" s="96"/>
      <c r="BY346" s="96"/>
      <c r="BZ346" s="96"/>
      <c r="CA346" s="96"/>
      <c r="CB346" s="96"/>
      <c r="CC346" s="96"/>
      <c r="CD346" s="96"/>
      <c r="CG346" s="96"/>
      <c r="CJ346" s="96"/>
      <c r="CL346" s="96"/>
      <c r="CM346" s="96"/>
      <c r="CN346" s="96"/>
      <c r="CY346" s="96"/>
      <c r="CZ346" s="96"/>
      <c r="DA346" s="96"/>
      <c r="DB346" s="96"/>
      <c r="DC346" s="96"/>
      <c r="DH346" s="96"/>
      <c r="DJ346" s="96"/>
      <c r="DK346" s="96"/>
      <c r="DL346" s="96"/>
      <c r="DM346" s="96"/>
      <c r="DP346" s="96"/>
      <c r="DQ346" s="96"/>
      <c r="DW346" s="96"/>
      <c r="EV346" s="96"/>
      <c r="EW346" s="96"/>
      <c r="FJ346" s="96"/>
      <c r="FK346" s="96"/>
      <c r="FL346" s="96"/>
      <c r="FT346" s="96"/>
      <c r="FU346" s="96"/>
      <c r="FV346" s="96"/>
      <c r="FW346" s="96"/>
      <c r="GE346" s="96"/>
      <c r="GF346" s="96"/>
      <c r="GG346" s="96"/>
      <c r="GH346" s="96"/>
    </row>
    <row r="347" spans="1:190" customFormat="1" ht="14.65" hidden="1" customHeight="1" x14ac:dyDescent="0.25">
      <c r="A347" s="151">
        <v>169173</v>
      </c>
      <c r="B347" s="152">
        <v>44574</v>
      </c>
      <c r="C347" s="150" t="s">
        <v>631</v>
      </c>
      <c r="D347" s="150" t="s">
        <v>1656</v>
      </c>
      <c r="E347" s="152">
        <v>44574</v>
      </c>
      <c r="F347" s="150" t="s">
        <v>418</v>
      </c>
      <c r="G347" s="150" t="s">
        <v>1657</v>
      </c>
      <c r="H347" s="150" t="s">
        <v>325</v>
      </c>
      <c r="I347" s="150" t="s">
        <v>3379</v>
      </c>
      <c r="J347" s="150" t="s">
        <v>3380</v>
      </c>
      <c r="K347" s="150" t="s">
        <v>3435</v>
      </c>
      <c r="L347" s="150" t="s">
        <v>18</v>
      </c>
      <c r="M347" s="150" t="s">
        <v>18</v>
      </c>
      <c r="N347" s="150" t="s">
        <v>19</v>
      </c>
      <c r="O347" s="150" t="s">
        <v>314</v>
      </c>
      <c r="P347" s="150" t="s">
        <v>326</v>
      </c>
      <c r="Q347" s="150" t="s">
        <v>3377</v>
      </c>
      <c r="R347" s="150" t="s">
        <v>3377</v>
      </c>
      <c r="S347" s="151">
        <v>20640</v>
      </c>
      <c r="T347" s="151">
        <v>17140</v>
      </c>
      <c r="U347" s="151">
        <v>3500</v>
      </c>
      <c r="V347" s="150" t="s">
        <v>78</v>
      </c>
      <c r="W347" s="151">
        <v>2</v>
      </c>
      <c r="X347" s="150" t="s">
        <v>69</v>
      </c>
      <c r="Y347" s="150" t="s">
        <v>70</v>
      </c>
      <c r="Z347" s="150" t="s">
        <v>71</v>
      </c>
      <c r="AA347" s="150" t="s">
        <v>72</v>
      </c>
      <c r="AB347" s="151">
        <v>95031</v>
      </c>
      <c r="AC347" s="101">
        <f t="shared" si="20"/>
        <v>2</v>
      </c>
      <c r="AD347" s="101" t="str">
        <f t="shared" si="21"/>
        <v>janvier</v>
      </c>
      <c r="AE347" s="96">
        <f t="shared" si="22"/>
        <v>3.5</v>
      </c>
      <c r="AF347" s="149">
        <f t="shared" si="23"/>
        <v>1.736111111111116E-2</v>
      </c>
      <c r="AG347" t="s">
        <v>3886</v>
      </c>
      <c r="AH347" s="96"/>
      <c r="AM347" s="96"/>
      <c r="AN347" s="96"/>
      <c r="AO347" s="96"/>
      <c r="AP347" s="96"/>
      <c r="AR347" s="96"/>
      <c r="AS347" s="96"/>
      <c r="AV347" s="96"/>
      <c r="AW347" s="96"/>
      <c r="AZ347" s="96"/>
      <c r="BA347" s="96"/>
      <c r="BB347" s="96"/>
      <c r="BC347" s="96"/>
      <c r="BD347" s="96"/>
      <c r="BE347" s="96"/>
      <c r="BF347" s="96"/>
      <c r="BH347" s="96"/>
      <c r="BI347" s="96"/>
      <c r="BJ347" s="96"/>
      <c r="BK347" s="96"/>
      <c r="BL347" s="96"/>
      <c r="BM347" s="96"/>
      <c r="BN347" s="96"/>
      <c r="BQ347" s="96"/>
      <c r="BR347" s="96"/>
      <c r="BS347" s="96"/>
      <c r="BU347" s="96"/>
      <c r="BW347" s="96"/>
      <c r="BX347" s="96"/>
      <c r="BY347" s="96"/>
      <c r="BZ347" s="96"/>
      <c r="CA347" s="96"/>
      <c r="CB347" s="96"/>
      <c r="CC347" s="96"/>
      <c r="CD347" s="96"/>
      <c r="CG347" s="96"/>
      <c r="CJ347" s="96"/>
      <c r="CL347" s="96"/>
      <c r="CM347" s="96"/>
      <c r="CN347" s="96"/>
      <c r="CY347" s="96"/>
      <c r="CZ347" s="96"/>
      <c r="DA347" s="96"/>
      <c r="DB347" s="96"/>
      <c r="DC347" s="96"/>
      <c r="DH347" s="96"/>
      <c r="DJ347" s="96"/>
      <c r="DK347" s="96"/>
      <c r="DL347" s="96"/>
      <c r="DM347" s="96"/>
      <c r="DP347" s="96"/>
      <c r="DQ347" s="96"/>
      <c r="DW347" s="96"/>
      <c r="EV347" s="96"/>
      <c r="EW347" s="96"/>
      <c r="FJ347" s="96"/>
      <c r="FK347" s="96"/>
      <c r="FL347" s="96"/>
      <c r="FT347" s="96"/>
      <c r="FU347" s="96"/>
      <c r="FV347" s="96"/>
      <c r="FW347" s="96"/>
      <c r="GE347" s="96"/>
      <c r="GF347" s="96"/>
      <c r="GG347" s="96"/>
      <c r="GH347" s="96"/>
    </row>
    <row r="348" spans="1:190" customFormat="1" ht="14.65" hidden="1" customHeight="1" x14ac:dyDescent="0.25">
      <c r="A348" s="151">
        <v>169174</v>
      </c>
      <c r="B348" s="152">
        <v>44574</v>
      </c>
      <c r="C348" s="150" t="s">
        <v>854</v>
      </c>
      <c r="D348" s="150" t="s">
        <v>1658</v>
      </c>
      <c r="E348" s="152">
        <v>44574</v>
      </c>
      <c r="F348" s="150" t="s">
        <v>754</v>
      </c>
      <c r="G348" s="150" t="s">
        <v>1659</v>
      </c>
      <c r="H348" s="150" t="s">
        <v>345</v>
      </c>
      <c r="I348" s="150" t="s">
        <v>3379</v>
      </c>
      <c r="J348" s="150" t="s">
        <v>3382</v>
      </c>
      <c r="K348" s="150" t="s">
        <v>1979</v>
      </c>
      <c r="L348" s="150" t="s">
        <v>18</v>
      </c>
      <c r="M348" s="150" t="s">
        <v>18</v>
      </c>
      <c r="N348" s="150" t="s">
        <v>19</v>
      </c>
      <c r="O348" s="150" t="s">
        <v>335</v>
      </c>
      <c r="P348" s="150" t="s">
        <v>346</v>
      </c>
      <c r="Q348" s="150" t="s">
        <v>3377</v>
      </c>
      <c r="R348" s="150" t="s">
        <v>3377</v>
      </c>
      <c r="S348" s="151">
        <v>19800</v>
      </c>
      <c r="T348" s="151">
        <v>14960</v>
      </c>
      <c r="U348" s="151">
        <v>4840</v>
      </c>
      <c r="V348" s="150" t="s">
        <v>78</v>
      </c>
      <c r="W348" s="151">
        <v>2</v>
      </c>
      <c r="X348" s="150" t="s">
        <v>69</v>
      </c>
      <c r="Y348" s="150" t="s">
        <v>70</v>
      </c>
      <c r="Z348" s="150" t="s">
        <v>71</v>
      </c>
      <c r="AA348" s="150" t="s">
        <v>72</v>
      </c>
      <c r="AB348" s="151">
        <v>83627</v>
      </c>
      <c r="AC348" s="101">
        <f t="shared" si="20"/>
        <v>2</v>
      </c>
      <c r="AD348" s="101" t="str">
        <f t="shared" si="21"/>
        <v>janvier</v>
      </c>
      <c r="AE348" s="96">
        <f t="shared" si="22"/>
        <v>4.84</v>
      </c>
      <c r="AF348" s="149">
        <f t="shared" si="23"/>
        <v>8.3333333333333037E-3</v>
      </c>
      <c r="AG348" t="s">
        <v>3886</v>
      </c>
      <c r="AH348" s="96"/>
      <c r="AM348" s="96"/>
      <c r="AN348" s="96"/>
      <c r="AO348" s="96"/>
      <c r="AP348" s="96"/>
      <c r="AR348" s="96"/>
      <c r="AS348" s="96"/>
      <c r="AV348" s="96"/>
      <c r="AW348" s="96"/>
      <c r="AZ348" s="96"/>
      <c r="BA348" s="96"/>
      <c r="BB348" s="96"/>
      <c r="BC348" s="96"/>
      <c r="BD348" s="96"/>
      <c r="BE348" s="96"/>
      <c r="BF348" s="96"/>
      <c r="BH348" s="96"/>
      <c r="BI348" s="96"/>
      <c r="BJ348" s="96"/>
      <c r="BK348" s="96"/>
      <c r="BL348" s="96"/>
      <c r="BM348" s="96"/>
      <c r="BN348" s="96"/>
      <c r="BQ348" s="96"/>
      <c r="BR348" s="96"/>
      <c r="BS348" s="96"/>
      <c r="BU348" s="96"/>
      <c r="BW348" s="96"/>
      <c r="BX348" s="96"/>
      <c r="BY348" s="96"/>
      <c r="BZ348" s="96"/>
      <c r="CA348" s="96"/>
      <c r="CB348" s="96"/>
      <c r="CC348" s="96"/>
      <c r="CD348" s="96"/>
      <c r="CG348" s="96"/>
      <c r="CJ348" s="96"/>
      <c r="CL348" s="96"/>
      <c r="CM348" s="96"/>
      <c r="CN348" s="96"/>
      <c r="CY348" s="96"/>
      <c r="CZ348" s="96"/>
      <c r="DA348" s="96"/>
      <c r="DB348" s="96"/>
      <c r="DC348" s="96"/>
      <c r="DH348" s="96"/>
      <c r="DJ348" s="96"/>
      <c r="DK348" s="96"/>
      <c r="DL348" s="96"/>
      <c r="DM348" s="96"/>
      <c r="DP348" s="96"/>
      <c r="DQ348" s="96"/>
      <c r="DW348" s="96"/>
      <c r="EV348" s="96"/>
      <c r="EW348" s="96"/>
      <c r="FJ348" s="96"/>
      <c r="FK348" s="96"/>
      <c r="FL348" s="96"/>
      <c r="FT348" s="96"/>
      <c r="FU348" s="96"/>
      <c r="FV348" s="96"/>
      <c r="FW348" s="96"/>
      <c r="GE348" s="96"/>
      <c r="GF348" s="96"/>
      <c r="GG348" s="96"/>
      <c r="GH348" s="96"/>
    </row>
    <row r="349" spans="1:190" customFormat="1" ht="14.65" hidden="1" customHeight="1" x14ac:dyDescent="0.25">
      <c r="A349" s="151">
        <v>169175</v>
      </c>
      <c r="B349" s="152">
        <v>44574</v>
      </c>
      <c r="C349" s="150" t="s">
        <v>1660</v>
      </c>
      <c r="D349" s="150" t="s">
        <v>1661</v>
      </c>
      <c r="E349" s="152">
        <v>44574</v>
      </c>
      <c r="F349" s="150" t="s">
        <v>652</v>
      </c>
      <c r="G349" s="150" t="s">
        <v>1662</v>
      </c>
      <c r="H349" s="150" t="s">
        <v>1663</v>
      </c>
      <c r="I349" s="150" t="s">
        <v>3379</v>
      </c>
      <c r="J349" s="150" t="s">
        <v>3419</v>
      </c>
      <c r="K349" s="150" t="s">
        <v>1663</v>
      </c>
      <c r="L349" s="150" t="s">
        <v>3409</v>
      </c>
      <c r="M349" s="150" t="s">
        <v>18</v>
      </c>
      <c r="N349" s="150" t="s">
        <v>19</v>
      </c>
      <c r="O349" s="150" t="s">
        <v>567</v>
      </c>
      <c r="P349" s="150" t="s">
        <v>1664</v>
      </c>
      <c r="Q349" s="150" t="s">
        <v>3420</v>
      </c>
      <c r="R349" s="150" t="s">
        <v>3377</v>
      </c>
      <c r="S349" s="151">
        <v>14880</v>
      </c>
      <c r="T349" s="151">
        <v>39300</v>
      </c>
      <c r="U349" s="151">
        <v>24420</v>
      </c>
      <c r="V349" s="150" t="s">
        <v>78</v>
      </c>
      <c r="W349" s="151">
        <v>2</v>
      </c>
      <c r="X349" s="150" t="s">
        <v>69</v>
      </c>
      <c r="Y349" s="150" t="s">
        <v>70</v>
      </c>
      <c r="Z349" s="150" t="s">
        <v>71</v>
      </c>
      <c r="AA349" s="150" t="s">
        <v>72</v>
      </c>
      <c r="AB349" s="151">
        <v>0</v>
      </c>
      <c r="AC349" s="101">
        <f t="shared" si="20"/>
        <v>2</v>
      </c>
      <c r="AD349" s="101" t="str">
        <f t="shared" si="21"/>
        <v>janvier</v>
      </c>
      <c r="AE349" s="96">
        <f t="shared" si="22"/>
        <v>24.42</v>
      </c>
      <c r="AF349" s="149">
        <f t="shared" si="23"/>
        <v>0.17847222222222225</v>
      </c>
      <c r="AG349" t="s">
        <v>3888</v>
      </c>
      <c r="AH349" s="96"/>
      <c r="AM349" s="96"/>
      <c r="AN349" s="96"/>
      <c r="AO349" s="96"/>
      <c r="AP349" s="96"/>
      <c r="AR349" s="96"/>
      <c r="AS349" s="96"/>
      <c r="AV349" s="96"/>
      <c r="AW349" s="96"/>
      <c r="AZ349" s="96"/>
      <c r="BA349" s="96"/>
      <c r="BB349" s="96"/>
      <c r="BC349" s="96"/>
      <c r="BD349" s="96"/>
      <c r="BH349" s="96"/>
      <c r="BI349" s="96"/>
      <c r="BJ349" s="96"/>
      <c r="BK349" s="96"/>
      <c r="BL349" s="96"/>
      <c r="BM349" s="96"/>
      <c r="BN349" s="96"/>
      <c r="BQ349" s="96"/>
      <c r="BR349" s="96"/>
      <c r="BS349" s="96"/>
      <c r="BU349" s="96"/>
      <c r="BW349" s="96"/>
      <c r="BX349" s="96"/>
      <c r="BY349" s="96"/>
      <c r="BZ349" s="96"/>
      <c r="CA349" s="96"/>
      <c r="CB349" s="96"/>
      <c r="CC349" s="96"/>
      <c r="CG349" s="96"/>
      <c r="CJ349" s="96"/>
      <c r="CL349" s="96"/>
      <c r="CM349" s="96"/>
      <c r="CN349" s="96"/>
      <c r="CY349" s="96"/>
      <c r="DB349" s="96"/>
      <c r="DC349" s="96"/>
      <c r="DH349" s="96"/>
      <c r="DM349" s="96"/>
      <c r="DP349" s="96"/>
      <c r="DQ349" s="96"/>
      <c r="DW349" s="96"/>
      <c r="EV349" s="96"/>
      <c r="EW349" s="96"/>
      <c r="FJ349" s="96"/>
      <c r="FK349" s="96"/>
      <c r="FL349" s="96"/>
      <c r="FT349" s="96"/>
      <c r="FU349" s="96"/>
      <c r="FV349" s="96"/>
      <c r="FW349" s="96"/>
      <c r="GE349" s="96"/>
      <c r="GF349" s="96"/>
      <c r="GG349" s="96"/>
      <c r="GH349" s="96"/>
    </row>
    <row r="350" spans="1:190" customFormat="1" ht="14.65" hidden="1" customHeight="1" x14ac:dyDescent="0.25">
      <c r="A350" s="151">
        <v>169179</v>
      </c>
      <c r="B350" s="152">
        <v>44575</v>
      </c>
      <c r="C350" s="150" t="s">
        <v>968</v>
      </c>
      <c r="D350" s="150" t="s">
        <v>1665</v>
      </c>
      <c r="E350" s="152">
        <v>44575</v>
      </c>
      <c r="F350" s="150" t="s">
        <v>560</v>
      </c>
      <c r="G350" s="150" t="s">
        <v>1666</v>
      </c>
      <c r="H350" s="150" t="s">
        <v>881</v>
      </c>
      <c r="I350" s="150" t="s">
        <v>3376</v>
      </c>
      <c r="J350" s="150" t="s">
        <v>3376</v>
      </c>
      <c r="K350" s="150" t="s">
        <v>665</v>
      </c>
      <c r="L350" s="150" t="s">
        <v>18</v>
      </c>
      <c r="M350" s="150" t="s">
        <v>3385</v>
      </c>
      <c r="N350" s="150" t="s">
        <v>656</v>
      </c>
      <c r="O350" s="150" t="s">
        <v>657</v>
      </c>
      <c r="P350" s="150" t="s">
        <v>666</v>
      </c>
      <c r="Q350" s="150" t="s">
        <v>3377</v>
      </c>
      <c r="R350" s="150" t="s">
        <v>3390</v>
      </c>
      <c r="S350" s="151">
        <v>25840</v>
      </c>
      <c r="T350" s="151">
        <v>18540</v>
      </c>
      <c r="U350" s="151">
        <v>7300</v>
      </c>
      <c r="V350" s="150" t="s">
        <v>78</v>
      </c>
      <c r="W350" s="151">
        <v>2</v>
      </c>
      <c r="X350" s="150" t="s">
        <v>69</v>
      </c>
      <c r="Y350" s="150" t="s">
        <v>70</v>
      </c>
      <c r="Z350" s="150" t="s">
        <v>71</v>
      </c>
      <c r="AA350" s="150" t="s">
        <v>72</v>
      </c>
      <c r="AB350" s="151">
        <v>0</v>
      </c>
      <c r="AC350" s="101">
        <f t="shared" si="20"/>
        <v>2</v>
      </c>
      <c r="AD350" s="101" t="str">
        <f t="shared" si="21"/>
        <v>janvier</v>
      </c>
      <c r="AE350" s="96">
        <f t="shared" si="22"/>
        <v>7.3</v>
      </c>
      <c r="AF350" s="149">
        <f t="shared" si="23"/>
        <v>1.388888888888884E-2</v>
      </c>
      <c r="AG350" t="s">
        <v>3562</v>
      </c>
      <c r="AH350" s="96"/>
      <c r="AM350" s="96"/>
      <c r="AN350" s="96"/>
      <c r="AO350" s="96"/>
      <c r="AP350" s="96"/>
      <c r="AR350" s="96"/>
      <c r="AS350" s="96"/>
      <c r="AV350" s="96"/>
      <c r="AW350" s="96"/>
      <c r="AZ350" s="96"/>
      <c r="BA350" s="96"/>
      <c r="BB350" s="96"/>
      <c r="BC350" s="96"/>
      <c r="BD350" s="96"/>
      <c r="BH350" s="96"/>
      <c r="BI350" s="96"/>
      <c r="BJ350" s="96"/>
      <c r="BK350" s="96"/>
      <c r="BL350" s="96"/>
      <c r="BM350" s="96"/>
      <c r="BN350" s="96"/>
      <c r="BQ350" s="96"/>
      <c r="BR350" s="96"/>
      <c r="BS350" s="96"/>
      <c r="BU350" s="96"/>
      <c r="BW350" s="96"/>
      <c r="BX350" s="96"/>
      <c r="BY350" s="96"/>
      <c r="BZ350" s="96"/>
      <c r="CA350" s="96"/>
      <c r="CB350" s="96"/>
      <c r="CC350" s="96"/>
      <c r="CD350" s="96"/>
      <c r="CJ350" s="96"/>
      <c r="CL350" s="96"/>
      <c r="CM350" s="96"/>
      <c r="CN350" s="96"/>
      <c r="CY350" s="96"/>
      <c r="DB350" s="96"/>
      <c r="DC350" s="96"/>
      <c r="DH350" s="96"/>
      <c r="DJ350" s="96"/>
      <c r="DK350" s="96"/>
      <c r="DL350" s="96"/>
      <c r="DM350" s="96"/>
      <c r="DP350" s="96"/>
      <c r="DQ350" s="96"/>
      <c r="DW350" s="96"/>
      <c r="EV350" s="96"/>
      <c r="EW350" s="96"/>
      <c r="FJ350" s="96"/>
      <c r="FK350" s="96"/>
      <c r="FL350" s="96"/>
      <c r="FT350" s="96"/>
      <c r="FU350" s="96"/>
      <c r="FV350" s="96"/>
      <c r="FW350" s="96"/>
      <c r="GE350" s="96"/>
      <c r="GF350" s="96"/>
      <c r="GG350" s="96"/>
      <c r="GH350" s="96"/>
    </row>
    <row r="351" spans="1:190" customFormat="1" ht="14.65" hidden="1" customHeight="1" x14ac:dyDescent="0.25">
      <c r="A351" s="151">
        <v>169184</v>
      </c>
      <c r="B351" s="152">
        <v>44575</v>
      </c>
      <c r="C351" s="150" t="s">
        <v>677</v>
      </c>
      <c r="D351" s="150" t="s">
        <v>1667</v>
      </c>
      <c r="E351" s="152">
        <v>44575</v>
      </c>
      <c r="F351" s="150" t="s">
        <v>164</v>
      </c>
      <c r="G351" s="150" t="s">
        <v>1668</v>
      </c>
      <c r="H351" s="150" t="s">
        <v>782</v>
      </c>
      <c r="I351" s="150" t="s">
        <v>3376</v>
      </c>
      <c r="J351" s="150" t="s">
        <v>3376</v>
      </c>
      <c r="K351" s="150" t="s">
        <v>766</v>
      </c>
      <c r="L351" s="150" t="s">
        <v>18</v>
      </c>
      <c r="M351" s="150" t="s">
        <v>3409</v>
      </c>
      <c r="N351" s="150" t="s">
        <v>656</v>
      </c>
      <c r="O351" s="150" t="s">
        <v>657</v>
      </c>
      <c r="P351" s="150" t="s">
        <v>767</v>
      </c>
      <c r="Q351" s="150" t="s">
        <v>3377</v>
      </c>
      <c r="R351" s="150" t="s">
        <v>3410</v>
      </c>
      <c r="S351" s="151">
        <v>29420</v>
      </c>
      <c r="T351" s="151">
        <v>17880</v>
      </c>
      <c r="U351" s="151">
        <v>11540</v>
      </c>
      <c r="V351" s="150" t="s">
        <v>78</v>
      </c>
      <c r="W351" s="151">
        <v>2</v>
      </c>
      <c r="X351" s="150" t="s">
        <v>69</v>
      </c>
      <c r="Y351" s="150" t="s">
        <v>70</v>
      </c>
      <c r="Z351" s="150" t="s">
        <v>71</v>
      </c>
      <c r="AA351" s="150" t="s">
        <v>72</v>
      </c>
      <c r="AB351" s="151">
        <v>0</v>
      </c>
      <c r="AC351" s="101">
        <f t="shared" si="20"/>
        <v>2</v>
      </c>
      <c r="AD351" s="101" t="str">
        <f t="shared" si="21"/>
        <v>janvier</v>
      </c>
      <c r="AE351" s="96">
        <f t="shared" si="22"/>
        <v>11.54</v>
      </c>
      <c r="AF351" s="149">
        <f t="shared" si="23"/>
        <v>2.8472222222222232E-2</v>
      </c>
      <c r="AG351" t="s">
        <v>3562</v>
      </c>
      <c r="AH351" s="96"/>
      <c r="AM351" s="96"/>
      <c r="AN351" s="96"/>
      <c r="AO351" s="96"/>
      <c r="AP351" s="96"/>
      <c r="AR351" s="96"/>
      <c r="AS351" s="96"/>
      <c r="AV351" s="96"/>
      <c r="AW351" s="96"/>
      <c r="AZ351" s="96"/>
      <c r="BA351" s="96"/>
      <c r="BB351" s="96"/>
      <c r="BC351" s="96"/>
      <c r="BD351" s="96"/>
      <c r="BH351" s="96"/>
      <c r="BI351" s="96"/>
      <c r="BJ351" s="96"/>
      <c r="BK351" s="96"/>
      <c r="BL351" s="96"/>
      <c r="BM351" s="96"/>
      <c r="BN351" s="96"/>
      <c r="BQ351" s="96"/>
      <c r="BR351" s="96"/>
      <c r="BS351" s="96"/>
      <c r="BU351" s="96"/>
      <c r="BW351" s="96"/>
      <c r="BX351" s="96"/>
      <c r="BY351" s="96"/>
      <c r="BZ351" s="96"/>
      <c r="CA351" s="96"/>
      <c r="CB351" s="96"/>
      <c r="CC351" s="96"/>
      <c r="CD351" s="96"/>
      <c r="CE351" s="96"/>
      <c r="CG351" s="96"/>
      <c r="CJ351" s="96"/>
      <c r="CL351" s="96"/>
      <c r="CM351" s="96"/>
      <c r="CN351" s="96"/>
      <c r="CY351" s="96"/>
      <c r="CZ351" s="96"/>
      <c r="DA351" s="96"/>
      <c r="DB351" s="96"/>
      <c r="DC351" s="96"/>
      <c r="DH351" s="96"/>
      <c r="DJ351" s="96"/>
      <c r="DK351" s="96"/>
      <c r="DL351" s="96"/>
      <c r="DM351" s="96"/>
      <c r="DP351" s="96"/>
      <c r="DQ351" s="96"/>
      <c r="DW351" s="96"/>
      <c r="EV351" s="96"/>
      <c r="EW351" s="96"/>
      <c r="FJ351" s="96"/>
      <c r="FK351" s="96"/>
      <c r="FL351" s="96"/>
      <c r="FT351" s="96"/>
      <c r="FU351" s="96"/>
      <c r="FV351" s="96"/>
      <c r="FW351" s="96"/>
      <c r="GE351" s="96"/>
      <c r="GF351" s="96"/>
      <c r="GG351" s="96"/>
      <c r="GH351" s="96"/>
    </row>
    <row r="352" spans="1:190" customFormat="1" ht="14.65" hidden="1" customHeight="1" x14ac:dyDescent="0.25">
      <c r="A352" s="151">
        <v>169186</v>
      </c>
      <c r="B352" s="152">
        <v>44575</v>
      </c>
      <c r="C352" s="150" t="s">
        <v>541</v>
      </c>
      <c r="D352" s="150" t="s">
        <v>1669</v>
      </c>
      <c r="E352" s="152">
        <v>44575</v>
      </c>
      <c r="F352" s="150" t="s">
        <v>811</v>
      </c>
      <c r="G352" s="150" t="s">
        <v>1670</v>
      </c>
      <c r="H352" s="150" t="s">
        <v>370</v>
      </c>
      <c r="I352" s="150" t="s">
        <v>3379</v>
      </c>
      <c r="J352" s="150" t="s">
        <v>3382</v>
      </c>
      <c r="K352" s="150" t="s">
        <v>3396</v>
      </c>
      <c r="L352" s="150" t="s">
        <v>18</v>
      </c>
      <c r="M352" s="150" t="s">
        <v>18</v>
      </c>
      <c r="N352" s="150" t="s">
        <v>19</v>
      </c>
      <c r="O352" s="150" t="s">
        <v>335</v>
      </c>
      <c r="P352" s="150" t="s">
        <v>371</v>
      </c>
      <c r="Q352" s="150" t="s">
        <v>3377</v>
      </c>
      <c r="R352" s="150" t="s">
        <v>3377</v>
      </c>
      <c r="S352" s="151">
        <v>12260</v>
      </c>
      <c r="T352" s="151">
        <v>11740</v>
      </c>
      <c r="U352" s="151">
        <v>520</v>
      </c>
      <c r="V352" s="150" t="s">
        <v>78</v>
      </c>
      <c r="W352" s="151">
        <v>2</v>
      </c>
      <c r="X352" s="150" t="s">
        <v>69</v>
      </c>
      <c r="Y352" s="150" t="s">
        <v>70</v>
      </c>
      <c r="Z352" s="150" t="s">
        <v>71</v>
      </c>
      <c r="AA352" s="150" t="s">
        <v>72</v>
      </c>
      <c r="AB352" s="151">
        <v>83621</v>
      </c>
      <c r="AC352" s="101">
        <f t="shared" si="20"/>
        <v>2</v>
      </c>
      <c r="AD352" s="101" t="str">
        <f t="shared" si="21"/>
        <v>janvier</v>
      </c>
      <c r="AE352" s="96">
        <f t="shared" si="22"/>
        <v>0.52</v>
      </c>
      <c r="AF352" s="149">
        <f t="shared" si="23"/>
        <v>1.5972222222222221E-2</v>
      </c>
      <c r="AG352" t="s">
        <v>3886</v>
      </c>
      <c r="AH352" s="96"/>
      <c r="AM352" s="96"/>
      <c r="AN352" s="96"/>
      <c r="AO352" s="96"/>
      <c r="AP352" s="96"/>
      <c r="AR352" s="96"/>
      <c r="AS352" s="96"/>
      <c r="AV352" s="96"/>
      <c r="AW352" s="96"/>
      <c r="AZ352" s="96"/>
      <c r="BA352" s="96"/>
      <c r="BB352" s="96"/>
      <c r="BC352" s="96"/>
      <c r="BD352" s="96"/>
      <c r="BH352" s="96"/>
      <c r="BI352" s="96"/>
      <c r="BJ352" s="96"/>
      <c r="BK352" s="96"/>
      <c r="BL352" s="96"/>
      <c r="BM352" s="96"/>
      <c r="BN352" s="96"/>
      <c r="BQ352" s="96"/>
      <c r="BR352" s="96"/>
      <c r="BS352" s="96"/>
      <c r="BU352" s="96"/>
      <c r="BW352" s="96"/>
      <c r="BX352" s="96"/>
      <c r="BY352" s="96"/>
      <c r="BZ352" s="96"/>
      <c r="CA352" s="96"/>
      <c r="CB352" s="96"/>
      <c r="CC352" s="96"/>
      <c r="CG352" s="96"/>
      <c r="CJ352" s="96"/>
      <c r="CL352" s="96"/>
      <c r="CM352" s="96"/>
      <c r="CN352" s="96"/>
      <c r="CY352" s="96"/>
      <c r="DB352" s="96"/>
      <c r="DC352" s="96"/>
      <c r="DH352" s="96"/>
      <c r="DM352" s="96"/>
      <c r="DP352" s="96"/>
      <c r="DQ352" s="96"/>
      <c r="DW352" s="96"/>
      <c r="EV352" s="96"/>
      <c r="EW352" s="96"/>
      <c r="FJ352" s="96"/>
      <c r="FK352" s="96"/>
      <c r="FL352" s="96"/>
      <c r="FT352" s="96"/>
      <c r="FU352" s="96"/>
      <c r="FV352" s="96"/>
      <c r="FW352" s="96"/>
      <c r="GE352" s="96"/>
      <c r="GF352" s="96"/>
      <c r="GG352" s="96"/>
      <c r="GH352" s="96"/>
    </row>
    <row r="353" spans="1:190" customFormat="1" ht="14.65" hidden="1" customHeight="1" x14ac:dyDescent="0.25">
      <c r="A353" s="151">
        <v>169191</v>
      </c>
      <c r="B353" s="152">
        <v>44575</v>
      </c>
      <c r="C353" s="150" t="s">
        <v>339</v>
      </c>
      <c r="D353" s="150" t="s">
        <v>1671</v>
      </c>
      <c r="E353" s="152">
        <v>44575</v>
      </c>
      <c r="F353" s="150" t="s">
        <v>1333</v>
      </c>
      <c r="G353" s="150" t="s">
        <v>1672</v>
      </c>
      <c r="H353" s="150" t="s">
        <v>460</v>
      </c>
      <c r="I353" s="150" t="s">
        <v>3379</v>
      </c>
      <c r="J353" s="150" t="s">
        <v>3382</v>
      </c>
      <c r="K353" s="150" t="s">
        <v>3416</v>
      </c>
      <c r="L353" s="150" t="s">
        <v>18</v>
      </c>
      <c r="M353" s="150" t="s">
        <v>18</v>
      </c>
      <c r="N353" s="150" t="s">
        <v>19</v>
      </c>
      <c r="O353" s="150" t="s">
        <v>335</v>
      </c>
      <c r="P353" s="150" t="s">
        <v>461</v>
      </c>
      <c r="Q353" s="150" t="s">
        <v>3377</v>
      </c>
      <c r="R353" s="150" t="s">
        <v>3377</v>
      </c>
      <c r="S353" s="151">
        <v>16160</v>
      </c>
      <c r="T353" s="151">
        <v>14860</v>
      </c>
      <c r="U353" s="151">
        <v>1300</v>
      </c>
      <c r="V353" s="150" t="s">
        <v>78</v>
      </c>
      <c r="W353" s="151">
        <v>2</v>
      </c>
      <c r="X353" s="150" t="s">
        <v>69</v>
      </c>
      <c r="Y353" s="150" t="s">
        <v>70</v>
      </c>
      <c r="Z353" s="150" t="s">
        <v>71</v>
      </c>
      <c r="AA353" s="150" t="s">
        <v>72</v>
      </c>
      <c r="AB353" s="151">
        <v>83628</v>
      </c>
      <c r="AC353" s="101">
        <f t="shared" si="20"/>
        <v>2</v>
      </c>
      <c r="AD353" s="101" t="str">
        <f t="shared" si="21"/>
        <v>janvier</v>
      </c>
      <c r="AE353" s="96">
        <f t="shared" si="22"/>
        <v>1.3</v>
      </c>
      <c r="AF353" s="149">
        <f t="shared" si="23"/>
        <v>6.2499999999999778E-3</v>
      </c>
      <c r="AG353" t="s">
        <v>3886</v>
      </c>
      <c r="AH353" s="96"/>
      <c r="AM353" s="96"/>
      <c r="AN353" s="96"/>
      <c r="AO353" s="96"/>
      <c r="AP353" s="96"/>
      <c r="AR353" s="96"/>
      <c r="AS353" s="96"/>
      <c r="AV353" s="96"/>
      <c r="AW353" s="96"/>
      <c r="AZ353" s="96"/>
      <c r="BA353" s="96"/>
      <c r="BB353" s="96"/>
      <c r="BC353" s="96"/>
      <c r="BD353" s="96"/>
      <c r="BH353" s="96"/>
      <c r="BI353" s="96"/>
      <c r="BJ353" s="96"/>
      <c r="BK353" s="96"/>
      <c r="BL353" s="96"/>
      <c r="BM353" s="96"/>
      <c r="BN353" s="96"/>
      <c r="BQ353" s="96"/>
      <c r="BR353" s="96"/>
      <c r="BS353" s="96"/>
      <c r="BU353" s="96"/>
      <c r="BW353" s="96"/>
      <c r="BX353" s="96"/>
      <c r="BY353" s="96"/>
      <c r="BZ353" s="96"/>
      <c r="CA353" s="96"/>
      <c r="CB353" s="96"/>
      <c r="CC353" s="96"/>
      <c r="CD353" s="96"/>
      <c r="CE353" s="96"/>
      <c r="CG353" s="96"/>
      <c r="CJ353" s="96"/>
      <c r="CL353" s="96"/>
      <c r="CM353" s="96"/>
      <c r="CN353" s="96"/>
      <c r="DH353" s="96"/>
      <c r="DJ353" s="96"/>
      <c r="DK353" s="96"/>
      <c r="DM353" s="96"/>
      <c r="DP353" s="96"/>
      <c r="DQ353" s="96"/>
      <c r="DW353" s="96"/>
      <c r="EV353" s="96"/>
      <c r="EW353" s="96"/>
      <c r="FJ353" s="96"/>
      <c r="FK353" s="96"/>
      <c r="FL353" s="96"/>
      <c r="FT353" s="96"/>
      <c r="FU353" s="96"/>
      <c r="FV353" s="96"/>
      <c r="FW353" s="96"/>
      <c r="GE353" s="96"/>
      <c r="GF353" s="96"/>
      <c r="GG353" s="96"/>
      <c r="GH353" s="96"/>
    </row>
    <row r="354" spans="1:190" customFormat="1" ht="14.65" hidden="1" customHeight="1" x14ac:dyDescent="0.25">
      <c r="A354" s="151">
        <v>169193</v>
      </c>
      <c r="B354" s="152">
        <v>44575</v>
      </c>
      <c r="C354" s="150" t="s">
        <v>367</v>
      </c>
      <c r="D354" s="150" t="s">
        <v>1673</v>
      </c>
      <c r="E354" s="152">
        <v>44575</v>
      </c>
      <c r="F354" s="150" t="s">
        <v>504</v>
      </c>
      <c r="G354" s="150" t="s">
        <v>1674</v>
      </c>
      <c r="H354" s="150" t="s">
        <v>345</v>
      </c>
      <c r="I354" s="150" t="s">
        <v>3379</v>
      </c>
      <c r="J354" s="150" t="s">
        <v>3382</v>
      </c>
      <c r="K354" s="150" t="s">
        <v>1979</v>
      </c>
      <c r="L354" s="150" t="s">
        <v>18</v>
      </c>
      <c r="M354" s="150" t="s">
        <v>18</v>
      </c>
      <c r="N354" s="150" t="s">
        <v>19</v>
      </c>
      <c r="O354" s="150" t="s">
        <v>335</v>
      </c>
      <c r="P354" s="150" t="s">
        <v>346</v>
      </c>
      <c r="Q354" s="150" t="s">
        <v>3377</v>
      </c>
      <c r="R354" s="150" t="s">
        <v>3377</v>
      </c>
      <c r="S354" s="151">
        <v>16680</v>
      </c>
      <c r="T354" s="151">
        <v>14980</v>
      </c>
      <c r="U354" s="151">
        <v>1700</v>
      </c>
      <c r="V354" s="150" t="s">
        <v>78</v>
      </c>
      <c r="W354" s="151">
        <v>2</v>
      </c>
      <c r="X354" s="150" t="s">
        <v>69</v>
      </c>
      <c r="Y354" s="150" t="s">
        <v>70</v>
      </c>
      <c r="Z354" s="150" t="s">
        <v>71</v>
      </c>
      <c r="AA354" s="150" t="s">
        <v>72</v>
      </c>
      <c r="AB354" s="151">
        <v>83627</v>
      </c>
      <c r="AC354" s="101">
        <f t="shared" si="20"/>
        <v>2</v>
      </c>
      <c r="AD354" s="101" t="str">
        <f t="shared" si="21"/>
        <v>janvier</v>
      </c>
      <c r="AE354" s="96">
        <f t="shared" si="22"/>
        <v>1.7</v>
      </c>
      <c r="AF354" s="149">
        <f t="shared" si="23"/>
        <v>5.5555555555555358E-3</v>
      </c>
      <c r="AG354" t="s">
        <v>3886</v>
      </c>
      <c r="AH354" s="96"/>
      <c r="AM354" s="96"/>
      <c r="AN354" s="96"/>
      <c r="AO354" s="96"/>
      <c r="AP354" s="96"/>
      <c r="AR354" s="96"/>
      <c r="AS354" s="96"/>
      <c r="AV354" s="96"/>
      <c r="AW354" s="96"/>
      <c r="AZ354" s="96"/>
      <c r="BA354" s="96"/>
      <c r="BB354" s="96"/>
      <c r="BC354" s="96"/>
      <c r="BD354" s="96"/>
      <c r="BH354" s="96"/>
      <c r="BI354" s="96"/>
      <c r="BJ354" s="96"/>
      <c r="BK354" s="96"/>
      <c r="BL354" s="96"/>
      <c r="BM354" s="96"/>
      <c r="BN354" s="96"/>
      <c r="BQ354" s="96"/>
      <c r="BR354" s="96"/>
      <c r="BS354" s="96"/>
      <c r="BU354" s="96"/>
      <c r="BW354" s="96"/>
      <c r="BX354" s="96"/>
      <c r="BY354" s="96"/>
      <c r="BZ354" s="96"/>
      <c r="CA354" s="96"/>
      <c r="CB354" s="96"/>
      <c r="CC354" s="96"/>
      <c r="CD354" s="96"/>
      <c r="CE354" s="96"/>
      <c r="CG354" s="96"/>
      <c r="CJ354" s="96"/>
      <c r="CL354" s="96"/>
      <c r="CM354" s="96"/>
      <c r="CN354" s="96"/>
      <c r="DH354" s="96"/>
      <c r="DJ354" s="96"/>
      <c r="DK354" s="96"/>
      <c r="DM354" s="96"/>
      <c r="DP354" s="96"/>
      <c r="DQ354" s="96"/>
      <c r="DW354" s="96"/>
      <c r="EV354" s="96"/>
      <c r="EW354" s="96"/>
      <c r="FJ354" s="96"/>
      <c r="FK354" s="96"/>
      <c r="FL354" s="96"/>
      <c r="FT354" s="96"/>
      <c r="FU354" s="96"/>
      <c r="FV354" s="96"/>
      <c r="FW354" s="96"/>
      <c r="GE354" s="96"/>
      <c r="GF354" s="96"/>
      <c r="GG354" s="96"/>
      <c r="GH354" s="96"/>
    </row>
    <row r="355" spans="1:190" customFormat="1" ht="14.65" hidden="1" customHeight="1" x14ac:dyDescent="0.25">
      <c r="A355" s="151">
        <v>169196</v>
      </c>
      <c r="B355" s="152">
        <v>44575</v>
      </c>
      <c r="C355" s="150" t="s">
        <v>259</v>
      </c>
      <c r="D355" s="150" t="s">
        <v>1675</v>
      </c>
      <c r="E355" s="152">
        <v>44575</v>
      </c>
      <c r="F355" s="150" t="s">
        <v>372</v>
      </c>
      <c r="G355" s="150" t="s">
        <v>1676</v>
      </c>
      <c r="H355" s="150" t="s">
        <v>90</v>
      </c>
      <c r="I355" s="150" t="s">
        <v>3387</v>
      </c>
      <c r="J355" s="150" t="s">
        <v>3388</v>
      </c>
      <c r="K355" s="150" t="s">
        <v>90</v>
      </c>
      <c r="L355" s="150" t="s">
        <v>18</v>
      </c>
      <c r="M355" s="150" t="s">
        <v>18</v>
      </c>
      <c r="N355" s="150" t="s">
        <v>65</v>
      </c>
      <c r="O355" s="150" t="s">
        <v>185</v>
      </c>
      <c r="P355" s="150" t="s">
        <v>91</v>
      </c>
      <c r="Q355" s="150" t="s">
        <v>3377</v>
      </c>
      <c r="R355" s="150" t="s">
        <v>3377</v>
      </c>
      <c r="S355" s="151">
        <v>18600</v>
      </c>
      <c r="T355" s="151">
        <v>17500</v>
      </c>
      <c r="U355" s="151">
        <v>1100</v>
      </c>
      <c r="V355" s="150" t="s">
        <v>78</v>
      </c>
      <c r="W355" s="151">
        <v>2</v>
      </c>
      <c r="X355" s="150" t="s">
        <v>69</v>
      </c>
      <c r="Y355" s="150" t="s">
        <v>70</v>
      </c>
      <c r="Z355" s="150" t="s">
        <v>71</v>
      </c>
      <c r="AA355" s="150" t="s">
        <v>72</v>
      </c>
      <c r="AB355" s="151">
        <v>0</v>
      </c>
      <c r="AC355" s="101">
        <f t="shared" si="20"/>
        <v>2</v>
      </c>
      <c r="AD355" s="101" t="str">
        <f t="shared" si="21"/>
        <v>janvier</v>
      </c>
      <c r="AE355" s="96">
        <f t="shared" si="22"/>
        <v>1.1000000000000001</v>
      </c>
      <c r="AF355" s="149">
        <f t="shared" si="23"/>
        <v>1.1805555555555569E-2</v>
      </c>
      <c r="AG355" t="s">
        <v>3887</v>
      </c>
      <c r="AH355" s="96"/>
      <c r="AM355" s="96"/>
      <c r="AN355" s="96"/>
      <c r="AO355" s="96"/>
      <c r="AP355" s="96"/>
      <c r="AR355" s="96"/>
      <c r="AS355" s="96"/>
      <c r="AV355" s="96"/>
      <c r="AW355" s="96"/>
      <c r="AZ355" s="96"/>
      <c r="BA355" s="96"/>
      <c r="BB355" s="96"/>
      <c r="BC355" s="96"/>
      <c r="BD355" s="96"/>
      <c r="BH355" s="96"/>
      <c r="BI355" s="96"/>
      <c r="BJ355" s="96"/>
      <c r="BK355" s="96"/>
      <c r="BL355" s="96"/>
      <c r="BM355" s="96"/>
      <c r="BN355" s="96"/>
      <c r="BQ355" s="96"/>
      <c r="BR355" s="96"/>
      <c r="BS355" s="96"/>
      <c r="BU355" s="96"/>
      <c r="BW355" s="96"/>
      <c r="BX355" s="96"/>
      <c r="BY355" s="96"/>
      <c r="BZ355" s="96"/>
      <c r="CA355" s="96"/>
      <c r="CB355" s="96"/>
      <c r="CC355" s="96"/>
      <c r="CD355" s="96"/>
      <c r="CE355" s="96"/>
      <c r="CG355" s="96"/>
      <c r="CJ355" s="96"/>
      <c r="CL355" s="96"/>
      <c r="CM355" s="96"/>
      <c r="CN355" s="96"/>
      <c r="CY355" s="96"/>
      <c r="CZ355" s="96"/>
      <c r="DA355" s="96"/>
      <c r="DB355" s="96"/>
      <c r="DC355" s="96"/>
      <c r="DH355" s="96"/>
      <c r="DJ355" s="96"/>
      <c r="DK355" s="96"/>
      <c r="DL355" s="96"/>
      <c r="DM355" s="96"/>
      <c r="DP355" s="96"/>
      <c r="DQ355" s="96"/>
      <c r="DW355" s="96"/>
      <c r="EV355" s="96"/>
      <c r="EW355" s="96"/>
      <c r="FJ355" s="96"/>
      <c r="FK355" s="96"/>
      <c r="FL355" s="96"/>
      <c r="FT355" s="96"/>
      <c r="FU355" s="96"/>
      <c r="FV355" s="96"/>
      <c r="FW355" s="96"/>
      <c r="GE355" s="96"/>
      <c r="GF355" s="96"/>
      <c r="GG355" s="96"/>
      <c r="GH355" s="96"/>
    </row>
    <row r="356" spans="1:190" customFormat="1" ht="14.65" hidden="1" customHeight="1" x14ac:dyDescent="0.25">
      <c r="A356" s="151">
        <v>169199</v>
      </c>
      <c r="B356" s="152">
        <v>44575</v>
      </c>
      <c r="C356" s="150" t="s">
        <v>282</v>
      </c>
      <c r="D356" s="150" t="s">
        <v>1677</v>
      </c>
      <c r="E356" s="152">
        <v>44575</v>
      </c>
      <c r="F356" s="150" t="s">
        <v>374</v>
      </c>
      <c r="G356" s="150" t="s">
        <v>1678</v>
      </c>
      <c r="H356" s="150" t="s">
        <v>690</v>
      </c>
      <c r="I356" s="150" t="s">
        <v>3379</v>
      </c>
      <c r="J356" s="150" t="s">
        <v>3382</v>
      </c>
      <c r="K356" s="150" t="s">
        <v>3383</v>
      </c>
      <c r="L356" s="150" t="s">
        <v>18</v>
      </c>
      <c r="M356" s="150" t="s">
        <v>18</v>
      </c>
      <c r="N356" s="150" t="s">
        <v>19</v>
      </c>
      <c r="O356" s="150" t="s">
        <v>335</v>
      </c>
      <c r="P356" s="150" t="s">
        <v>691</v>
      </c>
      <c r="Q356" s="150" t="s">
        <v>3377</v>
      </c>
      <c r="R356" s="150" t="s">
        <v>3377</v>
      </c>
      <c r="S356" s="151">
        <v>14080</v>
      </c>
      <c r="T356" s="151">
        <v>12820</v>
      </c>
      <c r="U356" s="151">
        <v>1260</v>
      </c>
      <c r="V356" s="150" t="s">
        <v>78</v>
      </c>
      <c r="W356" s="151">
        <v>2</v>
      </c>
      <c r="X356" s="150" t="s">
        <v>69</v>
      </c>
      <c r="Y356" s="150" t="s">
        <v>70</v>
      </c>
      <c r="Z356" s="150" t="s">
        <v>71</v>
      </c>
      <c r="AA356" s="150" t="s">
        <v>72</v>
      </c>
      <c r="AB356" s="151">
        <v>64488</v>
      </c>
      <c r="AC356" s="101">
        <f t="shared" si="20"/>
        <v>2</v>
      </c>
      <c r="AD356" s="101" t="str">
        <f t="shared" si="21"/>
        <v>janvier</v>
      </c>
      <c r="AE356" s="96">
        <f t="shared" si="22"/>
        <v>1.26</v>
      </c>
      <c r="AF356" s="149">
        <f t="shared" si="23"/>
        <v>1.1111111111111127E-2</v>
      </c>
      <c r="AG356" t="s">
        <v>3886</v>
      </c>
      <c r="AH356" s="96"/>
      <c r="AM356" s="96"/>
      <c r="AN356" s="96"/>
      <c r="AO356" s="96"/>
      <c r="AP356" s="96"/>
      <c r="AR356" s="96"/>
      <c r="AS356" s="96"/>
      <c r="AV356" s="96"/>
      <c r="AW356" s="96"/>
      <c r="AZ356" s="96"/>
      <c r="BA356" s="96"/>
      <c r="BB356" s="96"/>
      <c r="BC356" s="96"/>
      <c r="BD356" s="96"/>
      <c r="BH356" s="96"/>
      <c r="BI356" s="96"/>
      <c r="BJ356" s="96"/>
      <c r="BK356" s="96"/>
      <c r="BL356" s="96"/>
      <c r="BM356" s="96"/>
      <c r="BN356" s="96"/>
      <c r="BQ356" s="96"/>
      <c r="BR356" s="96"/>
      <c r="BS356" s="96"/>
      <c r="BU356" s="96"/>
      <c r="BW356" s="96"/>
      <c r="BX356" s="96"/>
      <c r="BY356" s="96"/>
      <c r="BZ356" s="96"/>
      <c r="CA356" s="96"/>
      <c r="CB356" s="96"/>
      <c r="CC356" s="96"/>
      <c r="CD356" s="96"/>
      <c r="CG356" s="96"/>
      <c r="CJ356" s="96"/>
      <c r="CL356" s="96"/>
      <c r="CM356" s="96"/>
      <c r="CN356" s="96"/>
      <c r="CY356" s="96"/>
      <c r="DB356" s="96"/>
      <c r="DC356" s="96"/>
      <c r="DH356" s="96"/>
      <c r="DJ356" s="96"/>
      <c r="DK356" s="96"/>
      <c r="DM356" s="96"/>
      <c r="DP356" s="96"/>
      <c r="DQ356" s="96"/>
      <c r="DW356" s="96"/>
      <c r="EV356" s="96"/>
      <c r="EW356" s="96"/>
      <c r="FJ356" s="96"/>
      <c r="FK356" s="96"/>
      <c r="FL356" s="96"/>
      <c r="FT356" s="96"/>
      <c r="FU356" s="96"/>
      <c r="FV356" s="96"/>
      <c r="FW356" s="96"/>
      <c r="GE356" s="96"/>
      <c r="GF356" s="96"/>
      <c r="GG356" s="96"/>
      <c r="GH356" s="96"/>
    </row>
    <row r="357" spans="1:190" customFormat="1" ht="14.65" hidden="1" customHeight="1" x14ac:dyDescent="0.25">
      <c r="A357" s="151">
        <v>169201</v>
      </c>
      <c r="B357" s="152">
        <v>44575</v>
      </c>
      <c r="C357" s="150" t="s">
        <v>124</v>
      </c>
      <c r="D357" s="150" t="s">
        <v>1679</v>
      </c>
      <c r="E357" s="152">
        <v>44575</v>
      </c>
      <c r="F357" s="150" t="s">
        <v>80</v>
      </c>
      <c r="G357" s="150" t="s">
        <v>1680</v>
      </c>
      <c r="H357" s="150" t="s">
        <v>611</v>
      </c>
      <c r="I357" s="150" t="s">
        <v>3389</v>
      </c>
      <c r="J357" s="150" t="s">
        <v>3389</v>
      </c>
      <c r="K357" s="150" t="s">
        <v>611</v>
      </c>
      <c r="L357" s="150" t="s">
        <v>18</v>
      </c>
      <c r="M357" s="150" t="s">
        <v>3414</v>
      </c>
      <c r="N357" s="150" t="s">
        <v>919</v>
      </c>
      <c r="O357" s="150" t="s">
        <v>920</v>
      </c>
      <c r="P357" s="150" t="s">
        <v>612</v>
      </c>
      <c r="Q357" s="150" t="s">
        <v>3377</v>
      </c>
      <c r="R357" s="150" t="s">
        <v>3418</v>
      </c>
      <c r="S357" s="151">
        <v>28400</v>
      </c>
      <c r="T357" s="151">
        <v>22140</v>
      </c>
      <c r="U357" s="151">
        <v>6260</v>
      </c>
      <c r="V357" s="150" t="s">
        <v>78</v>
      </c>
      <c r="W357" s="151">
        <v>2</v>
      </c>
      <c r="X357" s="150" t="s">
        <v>69</v>
      </c>
      <c r="Y357" s="150" t="s">
        <v>70</v>
      </c>
      <c r="Z357" s="150" t="s">
        <v>71</v>
      </c>
      <c r="AA357" s="150" t="s">
        <v>72</v>
      </c>
      <c r="AB357" s="151">
        <v>0</v>
      </c>
      <c r="AC357" s="101">
        <f t="shared" si="20"/>
        <v>2</v>
      </c>
      <c r="AD357" s="101" t="str">
        <f t="shared" si="21"/>
        <v>janvier</v>
      </c>
      <c r="AE357" s="96">
        <f t="shared" si="22"/>
        <v>6.26</v>
      </c>
      <c r="AF357" s="149">
        <f t="shared" si="23"/>
        <v>2.0833333333333315E-2</v>
      </c>
      <c r="AG357" t="s">
        <v>3562</v>
      </c>
      <c r="AH357" s="96"/>
      <c r="AM357" s="96"/>
      <c r="AN357" s="96"/>
      <c r="AO357" s="96"/>
      <c r="AP357" s="96"/>
      <c r="AR357" s="96"/>
      <c r="AS357" s="96"/>
      <c r="AV357" s="96"/>
      <c r="AW357" s="96"/>
      <c r="AZ357" s="96"/>
      <c r="BA357" s="96"/>
      <c r="BB357" s="96"/>
      <c r="BC357" s="96"/>
      <c r="BD357" s="96"/>
      <c r="BE357" s="96"/>
      <c r="BF357" s="96"/>
      <c r="BH357" s="96"/>
      <c r="BI357" s="96"/>
      <c r="BJ357" s="96"/>
      <c r="BK357" s="96"/>
      <c r="BL357" s="96"/>
      <c r="BM357" s="96"/>
      <c r="BN357" s="96"/>
      <c r="BQ357" s="96"/>
      <c r="BR357" s="96"/>
      <c r="BS357" s="96"/>
      <c r="BU357" s="96"/>
      <c r="BW357" s="96"/>
      <c r="BX357" s="96"/>
      <c r="BY357" s="96"/>
      <c r="BZ357" s="96"/>
      <c r="CA357" s="96"/>
      <c r="CB357" s="96"/>
      <c r="CC357" s="96"/>
      <c r="CD357" s="96"/>
      <c r="CG357" s="96"/>
      <c r="CJ357" s="96"/>
      <c r="CL357" s="96"/>
      <c r="CM357" s="96"/>
      <c r="CN357" s="96"/>
      <c r="CY357" s="96"/>
      <c r="CZ357" s="96"/>
      <c r="DA357" s="96"/>
      <c r="DB357" s="96"/>
      <c r="DC357" s="96"/>
      <c r="DH357" s="96"/>
      <c r="DJ357" s="96"/>
      <c r="DK357" s="96"/>
      <c r="DL357" s="96"/>
      <c r="DM357" s="96"/>
      <c r="DP357" s="96"/>
      <c r="DQ357" s="96"/>
      <c r="DW357" s="96"/>
      <c r="EV357" s="96"/>
      <c r="EW357" s="96"/>
      <c r="FJ357" s="96"/>
      <c r="FK357" s="96"/>
      <c r="FL357" s="96"/>
      <c r="FT357" s="96"/>
      <c r="FU357" s="96"/>
      <c r="FV357" s="96"/>
      <c r="FW357" s="96"/>
      <c r="GE357" s="96"/>
      <c r="GF357" s="96"/>
      <c r="GG357" s="96"/>
      <c r="GH357" s="96"/>
    </row>
    <row r="358" spans="1:190" customFormat="1" ht="14.65" hidden="1" customHeight="1" x14ac:dyDescent="0.25">
      <c r="A358" s="151">
        <v>169202</v>
      </c>
      <c r="B358" s="152">
        <v>44575</v>
      </c>
      <c r="C358" s="150" t="s">
        <v>134</v>
      </c>
      <c r="D358" s="150" t="s">
        <v>1681</v>
      </c>
      <c r="E358" s="152">
        <v>44575</v>
      </c>
      <c r="F358" s="150" t="s">
        <v>311</v>
      </c>
      <c r="G358" s="150" t="s">
        <v>1682</v>
      </c>
      <c r="H358" s="150" t="s">
        <v>381</v>
      </c>
      <c r="I358" s="150" t="s">
        <v>3379</v>
      </c>
      <c r="J358" s="150" t="s">
        <v>3382</v>
      </c>
      <c r="K358" s="150" t="s">
        <v>3434</v>
      </c>
      <c r="L358" s="150" t="s">
        <v>18</v>
      </c>
      <c r="M358" s="150" t="s">
        <v>18</v>
      </c>
      <c r="N358" s="150" t="s">
        <v>19</v>
      </c>
      <c r="O358" s="150" t="s">
        <v>335</v>
      </c>
      <c r="P358" s="150" t="s">
        <v>382</v>
      </c>
      <c r="Q358" s="150" t="s">
        <v>3377</v>
      </c>
      <c r="R358" s="150" t="s">
        <v>3377</v>
      </c>
      <c r="S358" s="151">
        <v>15780</v>
      </c>
      <c r="T358" s="151">
        <v>14960</v>
      </c>
      <c r="U358" s="151">
        <v>820</v>
      </c>
      <c r="V358" s="150" t="s">
        <v>78</v>
      </c>
      <c r="W358" s="151">
        <v>2</v>
      </c>
      <c r="X358" s="150" t="s">
        <v>69</v>
      </c>
      <c r="Y358" s="150" t="s">
        <v>70</v>
      </c>
      <c r="Z358" s="150" t="s">
        <v>71</v>
      </c>
      <c r="AA358" s="150" t="s">
        <v>72</v>
      </c>
      <c r="AB358" s="151">
        <v>83626</v>
      </c>
      <c r="AC358" s="101">
        <f t="shared" si="20"/>
        <v>2</v>
      </c>
      <c r="AD358" s="101" t="str">
        <f t="shared" si="21"/>
        <v>janvier</v>
      </c>
      <c r="AE358" s="96">
        <f t="shared" si="22"/>
        <v>0.82</v>
      </c>
      <c r="AF358" s="149">
        <f t="shared" si="23"/>
        <v>6.9444444444444198E-3</v>
      </c>
      <c r="AG358" t="s">
        <v>3886</v>
      </c>
      <c r="AH358" s="96"/>
      <c r="AM358" s="96"/>
      <c r="AN358" s="96"/>
      <c r="AO358" s="96"/>
      <c r="AP358" s="96"/>
      <c r="AR358" s="96"/>
      <c r="AS358" s="96"/>
      <c r="AV358" s="96"/>
      <c r="AW358" s="96"/>
      <c r="AZ358" s="96"/>
      <c r="BA358" s="96"/>
      <c r="BB358" s="96"/>
      <c r="BC358" s="96"/>
      <c r="BD358" s="96"/>
      <c r="BE358" s="96"/>
      <c r="BF358" s="96"/>
      <c r="BH358" s="96"/>
      <c r="BI358" s="96"/>
      <c r="BJ358" s="96"/>
      <c r="BK358" s="96"/>
      <c r="BL358" s="96"/>
      <c r="BM358" s="96"/>
      <c r="BN358" s="96"/>
      <c r="BQ358" s="96"/>
      <c r="BR358" s="96"/>
      <c r="BS358" s="96"/>
      <c r="BU358" s="96"/>
      <c r="BW358" s="96"/>
      <c r="BX358" s="96"/>
      <c r="BY358" s="96"/>
      <c r="BZ358" s="96"/>
      <c r="CA358" s="96"/>
      <c r="CB358" s="96"/>
      <c r="CC358" s="96"/>
      <c r="CD358" s="96"/>
      <c r="CG358" s="96"/>
      <c r="CJ358" s="96"/>
      <c r="CL358" s="96"/>
      <c r="CM358" s="96"/>
      <c r="CN358" s="96"/>
      <c r="CY358" s="96"/>
      <c r="CZ358" s="96"/>
      <c r="DA358" s="96"/>
      <c r="DB358" s="96"/>
      <c r="DC358" s="96"/>
      <c r="DH358" s="96"/>
      <c r="DJ358" s="96"/>
      <c r="DK358" s="96"/>
      <c r="DL358" s="96"/>
      <c r="DM358" s="96"/>
      <c r="DP358" s="96"/>
      <c r="DQ358" s="96"/>
      <c r="DW358" s="96"/>
      <c r="EV358" s="96"/>
      <c r="EW358" s="96"/>
      <c r="FJ358" s="96"/>
      <c r="FK358" s="96"/>
      <c r="FL358" s="96"/>
      <c r="FT358" s="96"/>
      <c r="FU358" s="96"/>
      <c r="FV358" s="96"/>
      <c r="FW358" s="96"/>
      <c r="GE358" s="96"/>
      <c r="GF358" s="96"/>
      <c r="GG358" s="96"/>
      <c r="GH358" s="96"/>
    </row>
    <row r="359" spans="1:190" customFormat="1" ht="14.65" hidden="1" customHeight="1" x14ac:dyDescent="0.25">
      <c r="A359" s="151">
        <v>169208</v>
      </c>
      <c r="B359" s="152">
        <v>44575</v>
      </c>
      <c r="C359" s="150" t="s">
        <v>218</v>
      </c>
      <c r="D359" s="150" t="s">
        <v>1683</v>
      </c>
      <c r="E359" s="152">
        <v>44575</v>
      </c>
      <c r="F359" s="150" t="s">
        <v>219</v>
      </c>
      <c r="G359" s="150" t="s">
        <v>1684</v>
      </c>
      <c r="H359" s="150" t="s">
        <v>88</v>
      </c>
      <c r="I359" s="150" t="s">
        <v>3387</v>
      </c>
      <c r="J359" s="150" t="s">
        <v>3387</v>
      </c>
      <c r="K359" s="150" t="s">
        <v>88</v>
      </c>
      <c r="L359" s="150" t="s">
        <v>18</v>
      </c>
      <c r="M359" s="150" t="s">
        <v>18</v>
      </c>
      <c r="N359" s="150" t="s">
        <v>65</v>
      </c>
      <c r="O359" s="150" t="s">
        <v>66</v>
      </c>
      <c r="P359" s="150" t="s">
        <v>89</v>
      </c>
      <c r="Q359" s="150" t="s">
        <v>3377</v>
      </c>
      <c r="R359" s="150" t="s">
        <v>3377</v>
      </c>
      <c r="S359" s="151">
        <v>19200</v>
      </c>
      <c r="T359" s="151">
        <v>14900</v>
      </c>
      <c r="U359" s="151">
        <v>4300</v>
      </c>
      <c r="V359" s="150" t="s">
        <v>78</v>
      </c>
      <c r="W359" s="151">
        <v>2</v>
      </c>
      <c r="X359" s="150" t="s">
        <v>69</v>
      </c>
      <c r="Y359" s="150" t="s">
        <v>70</v>
      </c>
      <c r="Z359" s="150" t="s">
        <v>71</v>
      </c>
      <c r="AA359" s="150" t="s">
        <v>72</v>
      </c>
      <c r="AB359" s="151">
        <v>0</v>
      </c>
      <c r="AC359" s="101">
        <f t="shared" si="20"/>
        <v>2</v>
      </c>
      <c r="AD359" s="101" t="str">
        <f t="shared" si="21"/>
        <v>janvier</v>
      </c>
      <c r="AE359" s="96">
        <f t="shared" si="22"/>
        <v>4.3</v>
      </c>
      <c r="AF359" s="149">
        <f t="shared" si="23"/>
        <v>6.9444444444444198E-3</v>
      </c>
      <c r="AG359" t="s">
        <v>3886</v>
      </c>
      <c r="AH359" s="96"/>
      <c r="AM359" s="96"/>
      <c r="AN359" s="96"/>
      <c r="AO359" s="96"/>
      <c r="AP359" s="96"/>
      <c r="AR359" s="96"/>
      <c r="AS359" s="96"/>
      <c r="AV359" s="96"/>
      <c r="AW359" s="96"/>
      <c r="AZ359" s="96"/>
      <c r="BA359" s="96"/>
      <c r="BB359" s="96"/>
      <c r="BC359" s="96"/>
      <c r="BD359" s="96"/>
      <c r="BE359" s="96"/>
      <c r="BF359" s="96"/>
      <c r="BH359" s="96"/>
      <c r="BI359" s="96"/>
      <c r="BJ359" s="96"/>
      <c r="BK359" s="96"/>
      <c r="BL359" s="96"/>
      <c r="BM359" s="96"/>
      <c r="BN359" s="96"/>
      <c r="BQ359" s="96"/>
      <c r="BR359" s="96"/>
      <c r="BS359" s="96"/>
      <c r="BU359" s="96"/>
      <c r="BW359" s="96"/>
      <c r="BX359" s="96"/>
      <c r="BY359" s="96"/>
      <c r="BZ359" s="96"/>
      <c r="CA359" s="96"/>
      <c r="CB359" s="96"/>
      <c r="CC359" s="96"/>
      <c r="CD359" s="96"/>
      <c r="CG359" s="96"/>
      <c r="CJ359" s="96"/>
      <c r="CL359" s="96"/>
      <c r="CM359" s="96"/>
      <c r="CN359" s="96"/>
      <c r="CY359" s="96"/>
      <c r="CZ359" s="96"/>
      <c r="DA359" s="96"/>
      <c r="DB359" s="96"/>
      <c r="DC359" s="96"/>
      <c r="DH359" s="96"/>
      <c r="DJ359" s="96"/>
      <c r="DK359" s="96"/>
      <c r="DL359" s="96"/>
      <c r="DM359" s="96"/>
      <c r="DP359" s="96"/>
      <c r="DQ359" s="96"/>
      <c r="DW359" s="96"/>
      <c r="EV359" s="96"/>
      <c r="EW359" s="96"/>
      <c r="FJ359" s="96"/>
      <c r="FK359" s="96"/>
      <c r="FL359" s="96"/>
      <c r="FT359" s="96"/>
      <c r="FU359" s="96"/>
      <c r="FV359" s="96"/>
      <c r="FW359" s="96"/>
      <c r="GE359" s="96"/>
      <c r="GF359" s="96"/>
      <c r="GG359" s="96"/>
      <c r="GH359" s="96"/>
    </row>
    <row r="360" spans="1:190" customFormat="1" ht="14.65" hidden="1" customHeight="1" x14ac:dyDescent="0.25">
      <c r="A360" s="151">
        <v>169209</v>
      </c>
      <c r="B360" s="152">
        <v>44575</v>
      </c>
      <c r="C360" s="150" t="s">
        <v>568</v>
      </c>
      <c r="D360" s="150" t="s">
        <v>1685</v>
      </c>
      <c r="E360" s="152">
        <v>44575</v>
      </c>
      <c r="F360" s="150" t="s">
        <v>429</v>
      </c>
      <c r="G360" s="150" t="s">
        <v>1686</v>
      </c>
      <c r="H360" s="150" t="s">
        <v>81</v>
      </c>
      <c r="I360" s="150" t="s">
        <v>3387</v>
      </c>
      <c r="J360" s="150" t="s">
        <v>3387</v>
      </c>
      <c r="K360" s="150" t="s">
        <v>81</v>
      </c>
      <c r="L360" s="150" t="s">
        <v>18</v>
      </c>
      <c r="M360" s="150" t="s">
        <v>18</v>
      </c>
      <c r="N360" s="150" t="s">
        <v>65</v>
      </c>
      <c r="O360" s="150" t="s">
        <v>66</v>
      </c>
      <c r="P360" s="150" t="s">
        <v>82</v>
      </c>
      <c r="Q360" s="150" t="s">
        <v>3377</v>
      </c>
      <c r="R360" s="150" t="s">
        <v>3377</v>
      </c>
      <c r="S360" s="151">
        <v>16600</v>
      </c>
      <c r="T360" s="151">
        <v>12860</v>
      </c>
      <c r="U360" s="151">
        <v>3740</v>
      </c>
      <c r="V360" s="150" t="s">
        <v>78</v>
      </c>
      <c r="W360" s="151">
        <v>2</v>
      </c>
      <c r="X360" s="150" t="s">
        <v>69</v>
      </c>
      <c r="Y360" s="150" t="s">
        <v>70</v>
      </c>
      <c r="Z360" s="150" t="s">
        <v>71</v>
      </c>
      <c r="AA360" s="150" t="s">
        <v>72</v>
      </c>
      <c r="AB360" s="151">
        <v>0</v>
      </c>
      <c r="AC360" s="101">
        <f t="shared" si="20"/>
        <v>2</v>
      </c>
      <c r="AD360" s="101" t="str">
        <f t="shared" si="21"/>
        <v>janvier</v>
      </c>
      <c r="AE360" s="96">
        <f t="shared" si="22"/>
        <v>3.74</v>
      </c>
      <c r="AF360" s="149">
        <f t="shared" si="23"/>
        <v>6.9444444444444198E-3</v>
      </c>
      <c r="AG360" t="s">
        <v>3886</v>
      </c>
      <c r="AH360" s="96"/>
      <c r="AM360" s="96"/>
      <c r="AN360" s="96"/>
      <c r="AO360" s="96"/>
      <c r="AP360" s="96"/>
      <c r="AR360" s="96"/>
      <c r="AS360" s="96"/>
      <c r="AV360" s="96"/>
      <c r="AW360" s="96"/>
      <c r="AZ360" s="96"/>
      <c r="BA360" s="96"/>
      <c r="BB360" s="96"/>
      <c r="BC360" s="96"/>
      <c r="BD360" s="96"/>
      <c r="BE360" s="96"/>
      <c r="BF360" s="96"/>
      <c r="BH360" s="96"/>
      <c r="BI360" s="96"/>
      <c r="BJ360" s="96"/>
      <c r="BK360" s="96"/>
      <c r="BL360" s="96"/>
      <c r="BM360" s="96"/>
      <c r="BN360" s="96"/>
      <c r="BQ360" s="96"/>
      <c r="BR360" s="96"/>
      <c r="BS360" s="96"/>
      <c r="BU360" s="96"/>
      <c r="BW360" s="96"/>
      <c r="BX360" s="96"/>
      <c r="BY360" s="96"/>
      <c r="BZ360" s="96"/>
      <c r="CA360" s="96"/>
      <c r="CB360" s="96"/>
      <c r="CC360" s="96"/>
      <c r="CD360" s="96"/>
      <c r="CG360" s="96"/>
      <c r="CJ360" s="96"/>
      <c r="CL360" s="96"/>
      <c r="CM360" s="96"/>
      <c r="CN360" s="96"/>
      <c r="CY360" s="96"/>
      <c r="CZ360" s="96"/>
      <c r="DA360" s="96"/>
      <c r="DB360" s="96"/>
      <c r="DC360" s="96"/>
      <c r="DH360" s="96"/>
      <c r="DJ360" s="96"/>
      <c r="DK360" s="96"/>
      <c r="DL360" s="96"/>
      <c r="DM360" s="96"/>
      <c r="DP360" s="96"/>
      <c r="DQ360" s="96"/>
      <c r="DW360" s="96"/>
      <c r="EV360" s="96"/>
      <c r="EW360" s="96"/>
      <c r="FJ360" s="96"/>
      <c r="FK360" s="96"/>
      <c r="FL360" s="96"/>
      <c r="FT360" s="96"/>
      <c r="FU360" s="96"/>
      <c r="FV360" s="96"/>
      <c r="FW360" s="96"/>
      <c r="GE360" s="96"/>
      <c r="GF360" s="96"/>
      <c r="GG360" s="96"/>
      <c r="GH360" s="96"/>
    </row>
    <row r="361" spans="1:190" customFormat="1" ht="14.65" hidden="1" customHeight="1" x14ac:dyDescent="0.25">
      <c r="A361" s="151">
        <v>169216</v>
      </c>
      <c r="B361" s="152">
        <v>44575</v>
      </c>
      <c r="C361" s="150" t="s">
        <v>286</v>
      </c>
      <c r="D361" s="150" t="s">
        <v>1687</v>
      </c>
      <c r="E361" s="152">
        <v>44575</v>
      </c>
      <c r="F361" s="150" t="s">
        <v>420</v>
      </c>
      <c r="G361" s="150" t="s">
        <v>1688</v>
      </c>
      <c r="H361" s="150" t="s">
        <v>472</v>
      </c>
      <c r="I361" s="150" t="s">
        <v>3379</v>
      </c>
      <c r="J361" s="150" t="s">
        <v>3384</v>
      </c>
      <c r="K361" s="150" t="s">
        <v>472</v>
      </c>
      <c r="L361" s="150" t="s">
        <v>3385</v>
      </c>
      <c r="M361" s="150" t="s">
        <v>18</v>
      </c>
      <c r="N361" s="150" t="s">
        <v>19</v>
      </c>
      <c r="O361" s="150" t="s">
        <v>261</v>
      </c>
      <c r="P361" s="150" t="s">
        <v>473</v>
      </c>
      <c r="Q361" s="150" t="s">
        <v>3386</v>
      </c>
      <c r="R361" s="150" t="s">
        <v>3377</v>
      </c>
      <c r="S361" s="151">
        <v>36400</v>
      </c>
      <c r="T361" s="151">
        <v>22880</v>
      </c>
      <c r="U361" s="151">
        <v>13520</v>
      </c>
      <c r="V361" s="150" t="s">
        <v>78</v>
      </c>
      <c r="W361" s="151">
        <v>2</v>
      </c>
      <c r="X361" s="150" t="s">
        <v>69</v>
      </c>
      <c r="Y361" s="150" t="s">
        <v>70</v>
      </c>
      <c r="Z361" s="150" t="s">
        <v>71</v>
      </c>
      <c r="AA361" s="150" t="s">
        <v>72</v>
      </c>
      <c r="AB361" s="151">
        <v>0</v>
      </c>
      <c r="AC361" s="101">
        <f t="shared" si="20"/>
        <v>2</v>
      </c>
      <c r="AD361" s="101" t="str">
        <f t="shared" si="21"/>
        <v>janvier</v>
      </c>
      <c r="AE361" s="96">
        <f t="shared" si="22"/>
        <v>13.52</v>
      </c>
      <c r="AF361" s="149">
        <f t="shared" si="23"/>
        <v>0.14652777777777781</v>
      </c>
      <c r="AG361" t="s">
        <v>3888</v>
      </c>
      <c r="AH361" s="96"/>
      <c r="AM361" s="96"/>
      <c r="AN361" s="96"/>
      <c r="AO361" s="96"/>
      <c r="AP361" s="96"/>
      <c r="AR361" s="96"/>
      <c r="AS361" s="96"/>
      <c r="AV361" s="96"/>
      <c r="AW361" s="96"/>
      <c r="AZ361" s="96"/>
      <c r="BA361" s="96"/>
      <c r="BB361" s="96"/>
      <c r="BC361" s="96"/>
      <c r="BD361" s="96"/>
      <c r="BE361" s="96"/>
      <c r="BF361" s="96"/>
      <c r="BH361" s="96"/>
      <c r="BI361" s="96"/>
      <c r="BJ361" s="96"/>
      <c r="BK361" s="96"/>
      <c r="BL361" s="96"/>
      <c r="BM361" s="96"/>
      <c r="BN361" s="96"/>
      <c r="BQ361" s="96"/>
      <c r="BR361" s="96"/>
      <c r="BS361" s="96"/>
      <c r="BU361" s="96"/>
      <c r="BW361" s="96"/>
      <c r="BX361" s="96"/>
      <c r="BY361" s="96"/>
      <c r="BZ361" s="96"/>
      <c r="CA361" s="96"/>
      <c r="CB361" s="96"/>
      <c r="CC361" s="96"/>
      <c r="CD361" s="96"/>
      <c r="CG361" s="96"/>
      <c r="CJ361" s="96"/>
      <c r="CL361" s="96"/>
      <c r="CM361" s="96"/>
      <c r="CN361" s="96"/>
      <c r="CY361" s="96"/>
      <c r="CZ361" s="96"/>
      <c r="DA361" s="96"/>
      <c r="DB361" s="96"/>
      <c r="DC361" s="96"/>
      <c r="DH361" s="96"/>
      <c r="DJ361" s="96"/>
      <c r="DK361" s="96"/>
      <c r="DL361" s="96"/>
      <c r="DM361" s="96"/>
      <c r="DP361" s="96"/>
      <c r="DQ361" s="96"/>
      <c r="DW361" s="96"/>
      <c r="EV361" s="96"/>
      <c r="EW361" s="96"/>
      <c r="FJ361" s="96"/>
      <c r="FK361" s="96"/>
      <c r="FL361" s="96"/>
      <c r="FT361" s="96"/>
      <c r="FU361" s="96"/>
      <c r="FV361" s="96"/>
      <c r="FW361" s="96"/>
      <c r="GE361" s="96"/>
      <c r="GF361" s="96"/>
      <c r="GG361" s="96"/>
      <c r="GH361" s="96"/>
    </row>
    <row r="362" spans="1:190" customFormat="1" ht="14.65" hidden="1" customHeight="1" x14ac:dyDescent="0.25">
      <c r="A362" s="151">
        <v>169219</v>
      </c>
      <c r="B362" s="152">
        <v>44575</v>
      </c>
      <c r="C362" s="150" t="s">
        <v>510</v>
      </c>
      <c r="D362" s="150" t="s">
        <v>1689</v>
      </c>
      <c r="E362" s="152">
        <v>44575</v>
      </c>
      <c r="F362" s="150" t="s">
        <v>286</v>
      </c>
      <c r="G362" s="150" t="s">
        <v>1690</v>
      </c>
      <c r="H362" s="150" t="s">
        <v>881</v>
      </c>
      <c r="I362" s="150" t="s">
        <v>3389</v>
      </c>
      <c r="J362" s="150" t="s">
        <v>3400</v>
      </c>
      <c r="K362" s="150" t="s">
        <v>665</v>
      </c>
      <c r="L362" s="150" t="s">
        <v>18</v>
      </c>
      <c r="M362" s="150" t="s">
        <v>3394</v>
      </c>
      <c r="N362" s="150" t="s">
        <v>919</v>
      </c>
      <c r="O362" s="150" t="s">
        <v>944</v>
      </c>
      <c r="P362" s="150" t="s">
        <v>666</v>
      </c>
      <c r="Q362" s="150" t="s">
        <v>3377</v>
      </c>
      <c r="R362" s="150" t="s">
        <v>3401</v>
      </c>
      <c r="S362" s="151">
        <v>26120</v>
      </c>
      <c r="T362" s="151">
        <v>18440</v>
      </c>
      <c r="U362" s="151">
        <v>7680</v>
      </c>
      <c r="V362" s="150" t="s">
        <v>78</v>
      </c>
      <c r="W362" s="151">
        <v>2</v>
      </c>
      <c r="X362" s="150" t="s">
        <v>69</v>
      </c>
      <c r="Y362" s="150" t="s">
        <v>70</v>
      </c>
      <c r="Z362" s="150" t="s">
        <v>71</v>
      </c>
      <c r="AA362" s="150" t="s">
        <v>72</v>
      </c>
      <c r="AB362" s="151">
        <v>0</v>
      </c>
      <c r="AC362" s="101">
        <f t="shared" si="20"/>
        <v>2</v>
      </c>
      <c r="AD362" s="101" t="str">
        <f t="shared" si="21"/>
        <v>janvier</v>
      </c>
      <c r="AE362" s="96">
        <f t="shared" si="22"/>
        <v>7.68</v>
      </c>
      <c r="AF362" s="149">
        <f t="shared" si="23"/>
        <v>1.4583333333333282E-2</v>
      </c>
      <c r="AG362" t="s">
        <v>3886</v>
      </c>
      <c r="AH362" s="96"/>
      <c r="AM362" s="96"/>
      <c r="AN362" s="96"/>
      <c r="AO362" s="96"/>
      <c r="AP362" s="96"/>
      <c r="AR362" s="96"/>
      <c r="AS362" s="96"/>
      <c r="AV362" s="96"/>
      <c r="AW362" s="96"/>
      <c r="AZ362" s="96"/>
      <c r="BA362" s="96"/>
      <c r="BB362" s="96"/>
      <c r="BC362" s="96"/>
      <c r="BD362" s="96"/>
      <c r="BH362" s="96"/>
      <c r="BI362" s="96"/>
      <c r="BJ362" s="96"/>
      <c r="BK362" s="96"/>
      <c r="BL362" s="96"/>
      <c r="BM362" s="96"/>
      <c r="BN362" s="96"/>
      <c r="BQ362" s="96"/>
      <c r="BR362" s="96"/>
      <c r="BS362" s="96"/>
      <c r="BU362" s="96"/>
      <c r="BW362" s="96"/>
      <c r="BX362" s="96"/>
      <c r="BY362" s="96"/>
      <c r="BZ362" s="96"/>
      <c r="CA362" s="96"/>
      <c r="CB362" s="96"/>
      <c r="CC362" s="96"/>
      <c r="CD362" s="96"/>
      <c r="CE362" s="96"/>
      <c r="CG362" s="96"/>
      <c r="CJ362" s="96"/>
      <c r="CL362" s="96"/>
      <c r="CM362" s="96"/>
      <c r="CN362" s="96"/>
      <c r="DH362" s="96"/>
      <c r="DJ362" s="96"/>
      <c r="DK362" s="96"/>
      <c r="DM362" s="96"/>
      <c r="DP362" s="96"/>
      <c r="DQ362" s="96"/>
      <c r="DW362" s="96"/>
      <c r="EV362" s="96"/>
      <c r="EW362" s="96"/>
      <c r="FJ362" s="96"/>
      <c r="FK362" s="96"/>
      <c r="FL362" s="96"/>
      <c r="FT362" s="96"/>
      <c r="FU362" s="96"/>
      <c r="FV362" s="96"/>
      <c r="FW362" s="96"/>
      <c r="GE362" s="96"/>
      <c r="GF362" s="96"/>
      <c r="GG362" s="96"/>
      <c r="GH362" s="96"/>
    </row>
    <row r="363" spans="1:190" customFormat="1" ht="14.65" hidden="1" customHeight="1" x14ac:dyDescent="0.25">
      <c r="A363" s="151">
        <v>169223</v>
      </c>
      <c r="B363" s="152">
        <v>44575</v>
      </c>
      <c r="C363" s="150" t="s">
        <v>545</v>
      </c>
      <c r="D363" s="150" t="s">
        <v>1691</v>
      </c>
      <c r="E363" s="152">
        <v>44575</v>
      </c>
      <c r="F363" s="150" t="s">
        <v>389</v>
      </c>
      <c r="G363" s="150" t="s">
        <v>1692</v>
      </c>
      <c r="H363" s="150" t="s">
        <v>105</v>
      </c>
      <c r="I363" s="150" t="s">
        <v>3387</v>
      </c>
      <c r="J363" s="150" t="s">
        <v>3387</v>
      </c>
      <c r="K363" s="150" t="s">
        <v>105</v>
      </c>
      <c r="L363" s="150" t="s">
        <v>18</v>
      </c>
      <c r="M363" s="150" t="s">
        <v>18</v>
      </c>
      <c r="N363" s="150" t="s">
        <v>65</v>
      </c>
      <c r="O363" s="150" t="s">
        <v>66</v>
      </c>
      <c r="P363" s="150" t="s">
        <v>106</v>
      </c>
      <c r="Q363" s="150" t="s">
        <v>3377</v>
      </c>
      <c r="R363" s="150" t="s">
        <v>3377</v>
      </c>
      <c r="S363" s="151">
        <v>15520</v>
      </c>
      <c r="T363" s="151">
        <v>12780</v>
      </c>
      <c r="U363" s="151">
        <v>2740</v>
      </c>
      <c r="V363" s="150" t="s">
        <v>78</v>
      </c>
      <c r="W363" s="151">
        <v>2</v>
      </c>
      <c r="X363" s="150" t="s">
        <v>69</v>
      </c>
      <c r="Y363" s="150" t="s">
        <v>70</v>
      </c>
      <c r="Z363" s="150" t="s">
        <v>71</v>
      </c>
      <c r="AA363" s="150" t="s">
        <v>72</v>
      </c>
      <c r="AB363" s="151">
        <v>0</v>
      </c>
      <c r="AC363" s="101">
        <f t="shared" si="20"/>
        <v>2</v>
      </c>
      <c r="AD363" s="101" t="str">
        <f t="shared" si="21"/>
        <v>janvier</v>
      </c>
      <c r="AE363" s="96">
        <f t="shared" si="22"/>
        <v>2.74</v>
      </c>
      <c r="AF363" s="149">
        <f t="shared" si="23"/>
        <v>6.9444444444444753E-3</v>
      </c>
      <c r="AG363" t="s">
        <v>3886</v>
      </c>
      <c r="AH363" s="96"/>
      <c r="AM363" s="96"/>
      <c r="AN363" s="96"/>
      <c r="AO363" s="96"/>
      <c r="AP363" s="96"/>
      <c r="AR363" s="96"/>
      <c r="AS363" s="96"/>
      <c r="AV363" s="96"/>
      <c r="AW363" s="96"/>
      <c r="AZ363" s="96"/>
      <c r="BA363" s="96"/>
      <c r="BB363" s="96"/>
      <c r="BC363" s="96"/>
      <c r="BD363" s="96"/>
      <c r="BH363" s="96"/>
      <c r="BI363" s="96"/>
      <c r="BJ363" s="96"/>
      <c r="BK363" s="96"/>
      <c r="BL363" s="96"/>
      <c r="BM363" s="96"/>
      <c r="BN363" s="96"/>
      <c r="BQ363" s="96"/>
      <c r="BR363" s="96"/>
      <c r="BS363" s="96"/>
      <c r="BU363" s="96"/>
      <c r="BW363" s="96"/>
      <c r="BX363" s="96"/>
      <c r="BY363" s="96"/>
      <c r="BZ363" s="96"/>
      <c r="CA363" s="96"/>
      <c r="CB363" s="96"/>
      <c r="CC363" s="96"/>
      <c r="CD363" s="96"/>
      <c r="CE363" s="96"/>
      <c r="CG363" s="96"/>
      <c r="CJ363" s="96"/>
      <c r="CL363" s="96"/>
      <c r="CM363" s="96"/>
      <c r="CN363" s="96"/>
      <c r="CY363" s="96"/>
      <c r="CZ363" s="96"/>
      <c r="DA363" s="96"/>
      <c r="DB363" s="96"/>
      <c r="DC363" s="96"/>
      <c r="DH363" s="96"/>
      <c r="DJ363" s="96"/>
      <c r="DK363" s="96"/>
      <c r="DL363" s="96"/>
      <c r="DM363" s="96"/>
      <c r="DP363" s="96"/>
      <c r="DQ363" s="96"/>
      <c r="DW363" s="96"/>
      <c r="EV363" s="96"/>
      <c r="EW363" s="96"/>
      <c r="FJ363" s="96"/>
      <c r="FK363" s="96"/>
      <c r="FL363" s="96"/>
      <c r="FT363" s="96"/>
      <c r="FU363" s="96"/>
      <c r="FV363" s="96"/>
      <c r="FW363" s="96"/>
      <c r="GE363" s="96"/>
      <c r="GF363" s="96"/>
      <c r="GG363" s="96"/>
      <c r="GH363" s="96"/>
    </row>
    <row r="364" spans="1:190" customFormat="1" ht="14.65" hidden="1" customHeight="1" x14ac:dyDescent="0.25">
      <c r="A364" s="151">
        <v>169224</v>
      </c>
      <c r="B364" s="152">
        <v>44575</v>
      </c>
      <c r="C364" s="150" t="s">
        <v>1495</v>
      </c>
      <c r="D364" s="150" t="s">
        <v>1693</v>
      </c>
      <c r="E364" s="152">
        <v>44575</v>
      </c>
      <c r="F364" s="150" t="s">
        <v>288</v>
      </c>
      <c r="G364" s="150" t="s">
        <v>1694</v>
      </c>
      <c r="H364" s="150" t="s">
        <v>480</v>
      </c>
      <c r="I364" s="150" t="s">
        <v>3379</v>
      </c>
      <c r="J364" s="150" t="s">
        <v>3380</v>
      </c>
      <c r="K364" s="150" t="s">
        <v>923</v>
      </c>
      <c r="L364" s="150" t="s">
        <v>18</v>
      </c>
      <c r="M364" s="150" t="s">
        <v>18</v>
      </c>
      <c r="N364" s="150" t="s">
        <v>19</v>
      </c>
      <c r="O364" s="150" t="s">
        <v>314</v>
      </c>
      <c r="P364" s="150" t="s">
        <v>481</v>
      </c>
      <c r="Q364" s="150" t="s">
        <v>3377</v>
      </c>
      <c r="R364" s="150" t="s">
        <v>3377</v>
      </c>
      <c r="S364" s="151">
        <v>20360</v>
      </c>
      <c r="T364" s="151">
        <v>18720</v>
      </c>
      <c r="U364" s="151">
        <v>1640</v>
      </c>
      <c r="V364" s="150" t="s">
        <v>78</v>
      </c>
      <c r="W364" s="151">
        <v>2</v>
      </c>
      <c r="X364" s="150" t="s">
        <v>69</v>
      </c>
      <c r="Y364" s="150" t="s">
        <v>70</v>
      </c>
      <c r="Z364" s="150" t="s">
        <v>71</v>
      </c>
      <c r="AA364" s="150" t="s">
        <v>72</v>
      </c>
      <c r="AB364" s="151">
        <v>83638</v>
      </c>
      <c r="AC364" s="101">
        <f t="shared" si="20"/>
        <v>2</v>
      </c>
      <c r="AD364" s="101" t="str">
        <f t="shared" si="21"/>
        <v>janvier</v>
      </c>
      <c r="AE364" s="96">
        <f t="shared" si="22"/>
        <v>1.64</v>
      </c>
      <c r="AF364" s="149">
        <f t="shared" si="23"/>
        <v>9.7222222222221877E-3</v>
      </c>
      <c r="AG364" t="s">
        <v>3886</v>
      </c>
      <c r="AH364" s="96"/>
      <c r="AM364" s="96"/>
      <c r="AN364" s="96"/>
      <c r="AO364" s="96"/>
      <c r="AP364" s="96"/>
      <c r="AR364" s="96"/>
      <c r="AS364" s="96"/>
      <c r="AV364" s="96"/>
      <c r="AW364" s="96"/>
      <c r="AZ364" s="96"/>
      <c r="BA364" s="96"/>
      <c r="BB364" s="96"/>
      <c r="BC364" s="96"/>
      <c r="BD364" s="96"/>
      <c r="BH364" s="96"/>
      <c r="BI364" s="96"/>
      <c r="BJ364" s="96"/>
      <c r="BK364" s="96"/>
      <c r="BL364" s="96"/>
      <c r="BM364" s="96"/>
      <c r="BN364" s="96"/>
      <c r="BQ364" s="96"/>
      <c r="BR364" s="96"/>
      <c r="BS364" s="96"/>
      <c r="BU364" s="96"/>
      <c r="BW364" s="96"/>
      <c r="BX364" s="96"/>
      <c r="BY364" s="96"/>
      <c r="BZ364" s="96"/>
      <c r="CA364" s="96"/>
      <c r="CB364" s="96"/>
      <c r="CC364" s="96"/>
      <c r="CD364" s="96"/>
      <c r="CE364" s="96"/>
      <c r="CG364" s="96"/>
      <c r="CJ364" s="96"/>
      <c r="CL364" s="96"/>
      <c r="CM364" s="96"/>
      <c r="CN364" s="96"/>
      <c r="CY364" s="96"/>
      <c r="CZ364" s="96"/>
      <c r="DA364" s="96"/>
      <c r="DB364" s="96"/>
      <c r="DC364" s="96"/>
      <c r="DH364" s="96"/>
      <c r="DJ364" s="96"/>
      <c r="DK364" s="96"/>
      <c r="DL364" s="96"/>
      <c r="DM364" s="96"/>
      <c r="DP364" s="96"/>
      <c r="DQ364" s="96"/>
      <c r="DW364" s="96"/>
      <c r="EV364" s="96"/>
      <c r="EW364" s="96"/>
      <c r="FJ364" s="96"/>
      <c r="FK364" s="96"/>
      <c r="FL364" s="96"/>
      <c r="FT364" s="96"/>
      <c r="FU364" s="96"/>
      <c r="FV364" s="96"/>
      <c r="FW364" s="96"/>
      <c r="GE364" s="96"/>
      <c r="GF364" s="96"/>
      <c r="GG364" s="96"/>
      <c r="GH364" s="96"/>
    </row>
    <row r="365" spans="1:190" customFormat="1" ht="14.65" hidden="1" customHeight="1" x14ac:dyDescent="0.25">
      <c r="A365" s="151">
        <v>169226</v>
      </c>
      <c r="B365" s="152">
        <v>44575</v>
      </c>
      <c r="C365" s="150" t="s">
        <v>844</v>
      </c>
      <c r="D365" s="150" t="s">
        <v>1695</v>
      </c>
      <c r="E365" s="152">
        <v>44575</v>
      </c>
      <c r="F365" s="150" t="s">
        <v>462</v>
      </c>
      <c r="G365" s="150" t="s">
        <v>1696</v>
      </c>
      <c r="H365" s="150" t="s">
        <v>1697</v>
      </c>
      <c r="I365" s="150" t="s">
        <v>3379</v>
      </c>
      <c r="J365" s="150" t="s">
        <v>3445</v>
      </c>
      <c r="K365" s="150" t="s">
        <v>1697</v>
      </c>
      <c r="L365" s="150" t="s">
        <v>3446</v>
      </c>
      <c r="M365" s="150" t="s">
        <v>18</v>
      </c>
      <c r="N365" s="150" t="s">
        <v>19</v>
      </c>
      <c r="O365" s="150" t="s">
        <v>1698</v>
      </c>
      <c r="P365" s="150" t="s">
        <v>1699</v>
      </c>
      <c r="Q365" s="150" t="s">
        <v>3447</v>
      </c>
      <c r="R365" s="150" t="s">
        <v>3377</v>
      </c>
      <c r="S365" s="151">
        <v>14720</v>
      </c>
      <c r="T365" s="151">
        <v>43500</v>
      </c>
      <c r="U365" s="151">
        <v>28780</v>
      </c>
      <c r="V365" s="150" t="s">
        <v>78</v>
      </c>
      <c r="W365" s="151">
        <v>2</v>
      </c>
      <c r="X365" s="150" t="s">
        <v>69</v>
      </c>
      <c r="Y365" s="150" t="s">
        <v>70</v>
      </c>
      <c r="Z365" s="150" t="s">
        <v>71</v>
      </c>
      <c r="AA365" s="150" t="s">
        <v>72</v>
      </c>
      <c r="AB365" s="151">
        <v>0</v>
      </c>
      <c r="AC365" s="101">
        <f t="shared" si="20"/>
        <v>2</v>
      </c>
      <c r="AD365" s="101" t="str">
        <f t="shared" si="21"/>
        <v>janvier</v>
      </c>
      <c r="AE365" s="96">
        <f t="shared" si="22"/>
        <v>28.78</v>
      </c>
      <c r="AF365" s="149">
        <f t="shared" si="23"/>
        <v>5.4166666666666641E-2</v>
      </c>
      <c r="AG365" t="s">
        <v>3888</v>
      </c>
      <c r="AH365" s="96"/>
      <c r="AM365" s="96"/>
      <c r="AN365" s="96"/>
      <c r="AO365" s="96"/>
      <c r="AP365" s="96"/>
      <c r="AR365" s="96"/>
      <c r="AS365" s="96"/>
      <c r="AV365" s="96"/>
      <c r="AW365" s="96"/>
      <c r="AZ365" s="96"/>
      <c r="BA365" s="96"/>
      <c r="BB365" s="96"/>
      <c r="BC365" s="96"/>
      <c r="BD365" s="96"/>
      <c r="BH365" s="96"/>
      <c r="BI365" s="96"/>
      <c r="BJ365" s="96"/>
      <c r="BK365" s="96"/>
      <c r="BL365" s="96"/>
      <c r="BM365" s="96"/>
      <c r="BN365" s="96"/>
      <c r="BQ365" s="96"/>
      <c r="BR365" s="96"/>
      <c r="BS365" s="96"/>
      <c r="BU365" s="96"/>
      <c r="BW365" s="96"/>
      <c r="BX365" s="96"/>
      <c r="BY365" s="96"/>
      <c r="BZ365" s="96"/>
      <c r="CA365" s="96"/>
      <c r="CB365" s="96"/>
      <c r="CC365" s="96"/>
      <c r="CD365" s="96"/>
      <c r="CG365" s="96"/>
      <c r="CJ365" s="96"/>
      <c r="CL365" s="96"/>
      <c r="CM365" s="96"/>
      <c r="CN365" s="96"/>
      <c r="CY365" s="96"/>
      <c r="DB365" s="96"/>
      <c r="DC365" s="96"/>
      <c r="DH365" s="96"/>
      <c r="DJ365" s="96"/>
      <c r="DK365" s="96"/>
      <c r="DL365" s="96"/>
      <c r="DM365" s="96"/>
      <c r="DP365" s="96"/>
      <c r="DQ365" s="96"/>
      <c r="DW365" s="96"/>
      <c r="EV365" s="96"/>
      <c r="EW365" s="96"/>
      <c r="FJ365" s="96"/>
      <c r="FK365" s="96"/>
      <c r="FL365" s="96"/>
      <c r="FT365" s="96"/>
      <c r="FU365" s="96"/>
      <c r="FV365" s="96"/>
      <c r="FW365" s="96"/>
      <c r="GE365" s="96"/>
      <c r="GF365" s="96"/>
      <c r="GG365" s="96"/>
      <c r="GH365" s="96"/>
    </row>
    <row r="366" spans="1:190" customFormat="1" ht="14.65" hidden="1" customHeight="1" x14ac:dyDescent="0.25">
      <c r="A366" s="151">
        <v>169228</v>
      </c>
      <c r="B366" s="152">
        <v>44575</v>
      </c>
      <c r="C366" s="150" t="s">
        <v>274</v>
      </c>
      <c r="D366" s="150" t="s">
        <v>1700</v>
      </c>
      <c r="E366" s="152">
        <v>44575</v>
      </c>
      <c r="F366" s="150" t="s">
        <v>142</v>
      </c>
      <c r="G366" s="150" t="s">
        <v>1701</v>
      </c>
      <c r="H366" s="150" t="s">
        <v>318</v>
      </c>
      <c r="I366" s="150" t="s">
        <v>3379</v>
      </c>
      <c r="J366" s="150" t="s">
        <v>3380</v>
      </c>
      <c r="K366" s="150" t="s">
        <v>3405</v>
      </c>
      <c r="L366" s="150" t="s">
        <v>18</v>
      </c>
      <c r="M366" s="150" t="s">
        <v>18</v>
      </c>
      <c r="N366" s="150" t="s">
        <v>19</v>
      </c>
      <c r="O366" s="150" t="s">
        <v>314</v>
      </c>
      <c r="P366" s="150" t="s">
        <v>319</v>
      </c>
      <c r="Q366" s="150" t="s">
        <v>3377</v>
      </c>
      <c r="R366" s="150" t="s">
        <v>3377</v>
      </c>
      <c r="S366" s="151">
        <v>19900</v>
      </c>
      <c r="T366" s="151">
        <v>16960</v>
      </c>
      <c r="U366" s="151">
        <v>2940</v>
      </c>
      <c r="V366" s="150" t="s">
        <v>78</v>
      </c>
      <c r="W366" s="151">
        <v>2</v>
      </c>
      <c r="X366" s="150" t="s">
        <v>69</v>
      </c>
      <c r="Y366" s="150" t="s">
        <v>70</v>
      </c>
      <c r="Z366" s="150" t="s">
        <v>71</v>
      </c>
      <c r="AA366" s="150" t="s">
        <v>72</v>
      </c>
      <c r="AB366" s="151">
        <v>70062</v>
      </c>
      <c r="AC366" s="101">
        <f t="shared" si="20"/>
        <v>2</v>
      </c>
      <c r="AD366" s="101" t="str">
        <f t="shared" si="21"/>
        <v>janvier</v>
      </c>
      <c r="AE366" s="96">
        <f t="shared" si="22"/>
        <v>2.94</v>
      </c>
      <c r="AF366" s="149">
        <f t="shared" si="23"/>
        <v>1.0416666666666741E-2</v>
      </c>
      <c r="AG366" t="s">
        <v>3886</v>
      </c>
      <c r="AH366" s="96"/>
      <c r="AM366" s="96"/>
      <c r="AN366" s="96"/>
      <c r="AO366" s="96"/>
      <c r="AP366" s="96"/>
      <c r="AR366" s="96"/>
      <c r="AS366" s="96"/>
      <c r="AV366" s="96"/>
      <c r="AW366" s="96"/>
      <c r="AZ366" s="96"/>
      <c r="BA366" s="96"/>
      <c r="BB366" s="96"/>
      <c r="BC366" s="96"/>
      <c r="BD366" s="96"/>
      <c r="BH366" s="96"/>
      <c r="BI366" s="96"/>
      <c r="BJ366" s="96"/>
      <c r="BK366" s="96"/>
      <c r="BL366" s="96"/>
      <c r="BM366" s="96"/>
      <c r="BN366" s="96"/>
      <c r="BQ366" s="96"/>
      <c r="BR366" s="96"/>
      <c r="BS366" s="96"/>
      <c r="BU366" s="96"/>
      <c r="BW366" s="96"/>
      <c r="BX366" s="96"/>
      <c r="BY366" s="96"/>
      <c r="BZ366" s="96"/>
      <c r="CA366" s="96"/>
      <c r="CB366" s="96"/>
      <c r="CC366" s="96"/>
      <c r="CD366" s="96"/>
      <c r="CG366" s="96"/>
      <c r="CJ366" s="96"/>
      <c r="CL366" s="96"/>
      <c r="CM366" s="96"/>
      <c r="CN366" s="96"/>
      <c r="CY366" s="96"/>
      <c r="DB366" s="96"/>
      <c r="DC366" s="96"/>
      <c r="DH366" s="96"/>
      <c r="DJ366" s="96"/>
      <c r="DK366" s="96"/>
      <c r="DM366" s="96"/>
      <c r="DP366" s="96"/>
      <c r="DQ366" s="96"/>
      <c r="DW366" s="96"/>
      <c r="EV366" s="96"/>
      <c r="EW366" s="96"/>
      <c r="FJ366" s="96"/>
      <c r="FK366" s="96"/>
      <c r="FL366" s="96"/>
      <c r="FT366" s="96"/>
      <c r="FU366" s="96"/>
      <c r="FV366" s="96"/>
      <c r="FW366" s="96"/>
      <c r="GE366" s="96"/>
      <c r="GF366" s="96"/>
      <c r="GG366" s="96"/>
      <c r="GH366" s="96"/>
    </row>
    <row r="367" spans="1:190" customFormat="1" ht="14.65" hidden="1" customHeight="1" x14ac:dyDescent="0.25">
      <c r="A367" s="151">
        <v>169229</v>
      </c>
      <c r="B367" s="152">
        <v>44575</v>
      </c>
      <c r="C367" s="150" t="s">
        <v>670</v>
      </c>
      <c r="D367" s="150" t="s">
        <v>1702</v>
      </c>
      <c r="E367" s="152">
        <v>44575</v>
      </c>
      <c r="F367" s="150" t="s">
        <v>859</v>
      </c>
      <c r="G367" s="150" t="s">
        <v>1703</v>
      </c>
      <c r="H367" s="150" t="s">
        <v>782</v>
      </c>
      <c r="I367" s="150" t="s">
        <v>3389</v>
      </c>
      <c r="J367" s="150" t="s">
        <v>3400</v>
      </c>
      <c r="K367" s="150" t="s">
        <v>766</v>
      </c>
      <c r="L367" s="150" t="s">
        <v>18</v>
      </c>
      <c r="M367" s="150" t="s">
        <v>3394</v>
      </c>
      <c r="N367" s="150" t="s">
        <v>919</v>
      </c>
      <c r="O367" s="150" t="s">
        <v>944</v>
      </c>
      <c r="P367" s="150" t="s">
        <v>767</v>
      </c>
      <c r="Q367" s="150" t="s">
        <v>3377</v>
      </c>
      <c r="R367" s="150" t="s">
        <v>3401</v>
      </c>
      <c r="S367" s="151">
        <v>25240</v>
      </c>
      <c r="T367" s="151">
        <v>17840</v>
      </c>
      <c r="U367" s="151">
        <v>7400</v>
      </c>
      <c r="V367" s="150" t="s">
        <v>78</v>
      </c>
      <c r="W367" s="151">
        <v>2</v>
      </c>
      <c r="X367" s="150" t="s">
        <v>69</v>
      </c>
      <c r="Y367" s="150" t="s">
        <v>70</v>
      </c>
      <c r="Z367" s="150" t="s">
        <v>71</v>
      </c>
      <c r="AA367" s="150" t="s">
        <v>72</v>
      </c>
      <c r="AB367" s="151">
        <v>0</v>
      </c>
      <c r="AC367" s="101">
        <f t="shared" si="20"/>
        <v>2</v>
      </c>
      <c r="AD367" s="101" t="str">
        <f t="shared" si="21"/>
        <v>janvier</v>
      </c>
      <c r="AE367" s="96">
        <f t="shared" si="22"/>
        <v>7.4</v>
      </c>
      <c r="AF367" s="149">
        <f t="shared" si="23"/>
        <v>1.3194444444444509E-2</v>
      </c>
      <c r="AG367" t="s">
        <v>3886</v>
      </c>
      <c r="AH367" s="96"/>
      <c r="AM367" s="96"/>
      <c r="AN367" s="96"/>
      <c r="AO367" s="96"/>
      <c r="AP367" s="96"/>
      <c r="AR367" s="96"/>
      <c r="AS367" s="96"/>
      <c r="AV367" s="96"/>
      <c r="AW367" s="96"/>
      <c r="AZ367" s="96"/>
      <c r="BA367" s="96"/>
      <c r="BB367" s="96"/>
      <c r="BC367" s="96"/>
      <c r="BD367" s="96"/>
      <c r="BH367" s="96"/>
      <c r="BI367" s="96"/>
      <c r="BJ367" s="96"/>
      <c r="BK367" s="96"/>
      <c r="BL367" s="96"/>
      <c r="BM367" s="96"/>
      <c r="BN367" s="96"/>
      <c r="BQ367" s="96"/>
      <c r="BR367" s="96"/>
      <c r="BS367" s="96"/>
      <c r="BU367" s="96"/>
      <c r="BW367" s="96"/>
      <c r="BX367" s="96"/>
      <c r="BY367" s="96"/>
      <c r="BZ367" s="96"/>
      <c r="CA367" s="96"/>
      <c r="CB367" s="96"/>
      <c r="CC367" s="96"/>
      <c r="CJ367" s="96"/>
      <c r="CL367" s="96"/>
      <c r="CM367" s="96"/>
      <c r="CN367" s="96"/>
      <c r="CY367" s="96"/>
      <c r="CZ367" s="96"/>
      <c r="DB367" s="96"/>
      <c r="DC367" s="96"/>
      <c r="DH367" s="96"/>
      <c r="DJ367" s="96"/>
      <c r="DK367" s="96"/>
      <c r="DL367" s="96"/>
      <c r="DP367" s="96"/>
      <c r="DQ367" s="96"/>
      <c r="DW367" s="96"/>
      <c r="EV367" s="96"/>
      <c r="EW367" s="96"/>
      <c r="FJ367" s="96"/>
      <c r="FK367" s="96"/>
      <c r="FL367" s="96"/>
      <c r="FT367" s="96"/>
      <c r="FU367" s="96"/>
      <c r="FV367" s="96"/>
      <c r="FW367" s="96"/>
      <c r="GE367" s="96"/>
      <c r="GF367" s="96"/>
      <c r="GG367" s="96"/>
      <c r="GH367" s="96"/>
    </row>
    <row r="368" spans="1:190" customFormat="1" ht="14.65" hidden="1" customHeight="1" x14ac:dyDescent="0.25">
      <c r="A368" s="151">
        <v>169231</v>
      </c>
      <c r="B368" s="152">
        <v>44575</v>
      </c>
      <c r="C368" s="150" t="s">
        <v>620</v>
      </c>
      <c r="D368" s="150" t="s">
        <v>1704</v>
      </c>
      <c r="E368" s="152">
        <v>44575</v>
      </c>
      <c r="F368" s="150" t="s">
        <v>437</v>
      </c>
      <c r="G368" s="150" t="s">
        <v>1705</v>
      </c>
      <c r="H368" s="150" t="s">
        <v>325</v>
      </c>
      <c r="I368" s="150" t="s">
        <v>3379</v>
      </c>
      <c r="J368" s="150" t="s">
        <v>3380</v>
      </c>
      <c r="K368" s="150" t="s">
        <v>3435</v>
      </c>
      <c r="L368" s="150" t="s">
        <v>18</v>
      </c>
      <c r="M368" s="150" t="s">
        <v>18</v>
      </c>
      <c r="N368" s="150" t="s">
        <v>19</v>
      </c>
      <c r="O368" s="150" t="s">
        <v>314</v>
      </c>
      <c r="P368" s="150" t="s">
        <v>326</v>
      </c>
      <c r="Q368" s="150" t="s">
        <v>3377</v>
      </c>
      <c r="R368" s="150" t="s">
        <v>3377</v>
      </c>
      <c r="S368" s="151">
        <v>21780</v>
      </c>
      <c r="T368" s="151">
        <v>17160</v>
      </c>
      <c r="U368" s="151">
        <v>4620</v>
      </c>
      <c r="V368" s="150" t="s">
        <v>78</v>
      </c>
      <c r="W368" s="151">
        <v>2</v>
      </c>
      <c r="X368" s="150" t="s">
        <v>69</v>
      </c>
      <c r="Y368" s="150" t="s">
        <v>70</v>
      </c>
      <c r="Z368" s="150" t="s">
        <v>71</v>
      </c>
      <c r="AA368" s="150" t="s">
        <v>72</v>
      </c>
      <c r="AB368" s="151">
        <v>95031</v>
      </c>
      <c r="AC368" s="101">
        <f t="shared" si="20"/>
        <v>2</v>
      </c>
      <c r="AD368" s="101" t="str">
        <f t="shared" si="21"/>
        <v>janvier</v>
      </c>
      <c r="AE368" s="96">
        <f t="shared" si="22"/>
        <v>4.62</v>
      </c>
      <c r="AF368" s="149">
        <f t="shared" si="23"/>
        <v>2.777777777777779E-2</v>
      </c>
      <c r="AG368" t="s">
        <v>3886</v>
      </c>
      <c r="AH368" s="96"/>
      <c r="AM368" s="96"/>
      <c r="AN368" s="96"/>
      <c r="AO368" s="96"/>
      <c r="AP368" s="96"/>
      <c r="AR368" s="96"/>
      <c r="AS368" s="96"/>
      <c r="AV368" s="96"/>
      <c r="AW368" s="96"/>
      <c r="AZ368" s="96"/>
      <c r="BA368" s="96"/>
      <c r="BB368" s="96"/>
      <c r="BC368" s="96"/>
      <c r="BD368" s="96"/>
      <c r="BH368" s="96"/>
      <c r="BI368" s="96"/>
      <c r="BJ368" s="96"/>
      <c r="BK368" s="96"/>
      <c r="BL368" s="96"/>
      <c r="BM368" s="96"/>
      <c r="BN368" s="96"/>
      <c r="BQ368" s="96"/>
      <c r="BR368" s="96"/>
      <c r="BS368" s="96"/>
      <c r="BU368" s="96"/>
      <c r="BW368" s="96"/>
      <c r="BX368" s="96"/>
      <c r="BY368" s="96"/>
      <c r="BZ368" s="96"/>
      <c r="CA368" s="96"/>
      <c r="CB368" s="96"/>
      <c r="CC368" s="96"/>
      <c r="CD368" s="96"/>
      <c r="CE368" s="96"/>
      <c r="CG368" s="96"/>
      <c r="CJ368" s="96"/>
      <c r="CL368" s="96"/>
      <c r="CM368" s="96"/>
      <c r="CN368" s="96"/>
      <c r="CY368" s="96"/>
      <c r="CZ368" s="96"/>
      <c r="DA368" s="96"/>
      <c r="DB368" s="96"/>
      <c r="DC368" s="96"/>
      <c r="DH368" s="96"/>
      <c r="DJ368" s="96"/>
      <c r="DK368" s="96"/>
      <c r="DL368" s="96"/>
      <c r="DM368" s="96"/>
      <c r="DP368" s="96"/>
      <c r="DQ368" s="96"/>
      <c r="DW368" s="96"/>
      <c r="EV368" s="96"/>
      <c r="EW368" s="96"/>
      <c r="FJ368" s="96"/>
      <c r="FK368" s="96"/>
      <c r="FL368" s="96"/>
      <c r="FT368" s="96"/>
      <c r="FU368" s="96"/>
      <c r="FV368" s="96"/>
      <c r="FW368" s="96"/>
      <c r="GE368" s="96"/>
      <c r="GF368" s="96"/>
      <c r="GG368" s="96"/>
      <c r="GH368" s="96"/>
    </row>
    <row r="369" spans="1:190" customFormat="1" ht="14.65" hidden="1" customHeight="1" x14ac:dyDescent="0.25">
      <c r="A369" s="151">
        <v>169232</v>
      </c>
      <c r="B369" s="152">
        <v>44575</v>
      </c>
      <c r="C369" s="150" t="s">
        <v>1001</v>
      </c>
      <c r="D369" s="150" t="s">
        <v>1706</v>
      </c>
      <c r="E369" s="152">
        <v>44575</v>
      </c>
      <c r="F369" s="150" t="s">
        <v>680</v>
      </c>
      <c r="G369" s="150" t="s">
        <v>1707</v>
      </c>
      <c r="H369" s="150" t="s">
        <v>136</v>
      </c>
      <c r="I369" s="150" t="s">
        <v>3387</v>
      </c>
      <c r="J369" s="150" t="s">
        <v>3387</v>
      </c>
      <c r="K369" s="150" t="s">
        <v>136</v>
      </c>
      <c r="L369" s="150" t="s">
        <v>18</v>
      </c>
      <c r="M369" s="150" t="s">
        <v>18</v>
      </c>
      <c r="N369" s="150" t="s">
        <v>65</v>
      </c>
      <c r="O369" s="150" t="s">
        <v>66</v>
      </c>
      <c r="P369" s="150" t="s">
        <v>137</v>
      </c>
      <c r="Q369" s="150" t="s">
        <v>3377</v>
      </c>
      <c r="R369" s="150" t="s">
        <v>3377</v>
      </c>
      <c r="S369" s="151">
        <v>17300</v>
      </c>
      <c r="T369" s="151">
        <v>14840</v>
      </c>
      <c r="U369" s="151">
        <v>2460</v>
      </c>
      <c r="V369" s="150" t="s">
        <v>78</v>
      </c>
      <c r="W369" s="151">
        <v>2</v>
      </c>
      <c r="X369" s="150" t="s">
        <v>69</v>
      </c>
      <c r="Y369" s="150" t="s">
        <v>70</v>
      </c>
      <c r="Z369" s="150" t="s">
        <v>71</v>
      </c>
      <c r="AA369" s="150" t="s">
        <v>72</v>
      </c>
      <c r="AB369" s="151">
        <v>0</v>
      </c>
      <c r="AC369" s="101">
        <f t="shared" si="20"/>
        <v>2</v>
      </c>
      <c r="AD369" s="101" t="str">
        <f t="shared" si="21"/>
        <v>janvier</v>
      </c>
      <c r="AE369" s="96">
        <f t="shared" si="22"/>
        <v>2.46</v>
      </c>
      <c r="AF369" s="149">
        <f t="shared" si="23"/>
        <v>2.2222222222222254E-2</v>
      </c>
      <c r="AG369" t="s">
        <v>3886</v>
      </c>
      <c r="AH369" s="96"/>
      <c r="AM369" s="96"/>
      <c r="AN369" s="96"/>
      <c r="AO369" s="96"/>
      <c r="AP369" s="96"/>
      <c r="AR369" s="96"/>
      <c r="AS369" s="96"/>
      <c r="AV369" s="96"/>
      <c r="AW369" s="96"/>
      <c r="AZ369" s="96"/>
      <c r="BA369" s="96"/>
      <c r="BB369" s="96"/>
      <c r="BC369" s="96"/>
      <c r="BD369" s="96"/>
      <c r="BE369" s="96"/>
      <c r="BF369" s="96"/>
      <c r="BH369" s="96"/>
      <c r="BI369" s="96"/>
      <c r="BJ369" s="96"/>
      <c r="BK369" s="96"/>
      <c r="BL369" s="96"/>
      <c r="BM369" s="96"/>
      <c r="BN369" s="96"/>
      <c r="BQ369" s="96"/>
      <c r="BR369" s="96"/>
      <c r="BS369" s="96"/>
      <c r="BU369" s="96"/>
      <c r="BW369" s="96"/>
      <c r="BX369" s="96"/>
      <c r="BY369" s="96"/>
      <c r="BZ369" s="96"/>
      <c r="CA369" s="96"/>
      <c r="CB369" s="96"/>
      <c r="CC369" s="96"/>
      <c r="CD369" s="96"/>
      <c r="CG369" s="96"/>
      <c r="CJ369" s="96"/>
      <c r="CL369" s="96"/>
      <c r="CM369" s="96"/>
      <c r="CN369" s="96"/>
      <c r="CY369" s="96"/>
      <c r="CZ369" s="96"/>
      <c r="DA369" s="96"/>
      <c r="DB369" s="96"/>
      <c r="DC369" s="96"/>
      <c r="DH369" s="96"/>
      <c r="DJ369" s="96"/>
      <c r="DK369" s="96"/>
      <c r="DL369" s="96"/>
      <c r="DM369" s="96"/>
      <c r="DP369" s="96"/>
      <c r="DQ369" s="96"/>
      <c r="DW369" s="96"/>
      <c r="EV369" s="96"/>
      <c r="EW369" s="96"/>
      <c r="FJ369" s="96"/>
      <c r="FK369" s="96"/>
      <c r="FL369" s="96"/>
      <c r="FT369" s="96"/>
      <c r="FU369" s="96"/>
      <c r="FV369" s="96"/>
      <c r="FW369" s="96"/>
      <c r="GE369" s="96"/>
      <c r="GF369" s="96"/>
      <c r="GG369" s="96"/>
      <c r="GH369" s="96"/>
    </row>
    <row r="370" spans="1:190" customFormat="1" ht="14.65" hidden="1" customHeight="1" x14ac:dyDescent="0.25">
      <c r="A370" s="151">
        <v>169233</v>
      </c>
      <c r="B370" s="152">
        <v>44575</v>
      </c>
      <c r="C370" s="150" t="s">
        <v>484</v>
      </c>
      <c r="D370" s="150" t="s">
        <v>1708</v>
      </c>
      <c r="E370" s="152">
        <v>44575</v>
      </c>
      <c r="F370" s="150" t="s">
        <v>150</v>
      </c>
      <c r="G370" s="150" t="s">
        <v>1709</v>
      </c>
      <c r="H370" s="150" t="s">
        <v>626</v>
      </c>
      <c r="I370" s="150" t="s">
        <v>3389</v>
      </c>
      <c r="J370" s="150" t="s">
        <v>3389</v>
      </c>
      <c r="K370" s="150" t="s">
        <v>626</v>
      </c>
      <c r="L370" s="150" t="s">
        <v>18</v>
      </c>
      <c r="M370" s="150" t="s">
        <v>3427</v>
      </c>
      <c r="N370" s="150" t="s">
        <v>919</v>
      </c>
      <c r="O370" s="150" t="s">
        <v>920</v>
      </c>
      <c r="P370" s="150" t="s">
        <v>627</v>
      </c>
      <c r="Q370" s="150" t="s">
        <v>3377</v>
      </c>
      <c r="R370" s="150" t="s">
        <v>3428</v>
      </c>
      <c r="S370" s="151">
        <v>27000</v>
      </c>
      <c r="T370" s="151">
        <v>21900</v>
      </c>
      <c r="U370" s="151">
        <v>5100</v>
      </c>
      <c r="V370" s="150" t="s">
        <v>78</v>
      </c>
      <c r="W370" s="151">
        <v>2</v>
      </c>
      <c r="X370" s="150" t="s">
        <v>69</v>
      </c>
      <c r="Y370" s="150" t="s">
        <v>70</v>
      </c>
      <c r="Z370" s="150" t="s">
        <v>71</v>
      </c>
      <c r="AA370" s="150" t="s">
        <v>72</v>
      </c>
      <c r="AB370" s="151">
        <v>0</v>
      </c>
      <c r="AC370" s="101">
        <f t="shared" si="20"/>
        <v>2</v>
      </c>
      <c r="AD370" s="101" t="str">
        <f t="shared" si="21"/>
        <v>janvier</v>
      </c>
      <c r="AE370" s="96">
        <f t="shared" si="22"/>
        <v>5.0999999999999996</v>
      </c>
      <c r="AF370" s="149">
        <f t="shared" si="23"/>
        <v>2.3611111111111027E-2</v>
      </c>
      <c r="AG370" t="s">
        <v>3562</v>
      </c>
      <c r="AH370" s="96"/>
      <c r="AM370" s="96"/>
      <c r="AN370" s="96"/>
      <c r="AO370" s="96"/>
      <c r="AP370" s="96"/>
      <c r="AR370" s="96"/>
      <c r="AS370" s="96"/>
      <c r="AV370" s="96"/>
      <c r="AW370" s="96"/>
      <c r="AZ370" s="96"/>
      <c r="BA370" s="96"/>
      <c r="BB370" s="96"/>
      <c r="BC370" s="96"/>
      <c r="BD370" s="96"/>
      <c r="BE370" s="96"/>
      <c r="BF370" s="96"/>
      <c r="BH370" s="96"/>
      <c r="BI370" s="96"/>
      <c r="BJ370" s="96"/>
      <c r="BK370" s="96"/>
      <c r="BL370" s="96"/>
      <c r="BM370" s="96"/>
      <c r="BN370" s="96"/>
      <c r="BQ370" s="96"/>
      <c r="BR370" s="96"/>
      <c r="BS370" s="96"/>
      <c r="BU370" s="96"/>
      <c r="BW370" s="96"/>
      <c r="BX370" s="96"/>
      <c r="BY370" s="96"/>
      <c r="BZ370" s="96"/>
      <c r="CA370" s="96"/>
      <c r="CB370" s="96"/>
      <c r="CC370" s="96"/>
      <c r="CD370" s="96"/>
      <c r="CG370" s="96"/>
      <c r="CJ370" s="96"/>
      <c r="CL370" s="96"/>
      <c r="CM370" s="96"/>
      <c r="CN370" s="96"/>
      <c r="CY370" s="96"/>
      <c r="CZ370" s="96"/>
      <c r="DA370" s="96"/>
      <c r="DB370" s="96"/>
      <c r="DC370" s="96"/>
      <c r="DH370" s="96"/>
      <c r="DJ370" s="96"/>
      <c r="DK370" s="96"/>
      <c r="DL370" s="96"/>
      <c r="DM370" s="96"/>
      <c r="DP370" s="96"/>
      <c r="DQ370" s="96"/>
      <c r="DW370" s="96"/>
      <c r="EV370" s="96"/>
      <c r="EW370" s="96"/>
      <c r="FJ370" s="96"/>
      <c r="FK370" s="96"/>
      <c r="FL370" s="96"/>
      <c r="FT370" s="96"/>
      <c r="FU370" s="96"/>
      <c r="FV370" s="96"/>
      <c r="FW370" s="96"/>
      <c r="GE370" s="96"/>
      <c r="GF370" s="96"/>
      <c r="GG370" s="96"/>
      <c r="GH370" s="96"/>
    </row>
    <row r="371" spans="1:190" customFormat="1" ht="14.65" hidden="1" customHeight="1" x14ac:dyDescent="0.25">
      <c r="A371" s="151">
        <v>169236</v>
      </c>
      <c r="B371" s="152">
        <v>44575</v>
      </c>
      <c r="C371" s="150" t="s">
        <v>571</v>
      </c>
      <c r="D371" s="150" t="s">
        <v>1710</v>
      </c>
      <c r="E371" s="152">
        <v>44575</v>
      </c>
      <c r="F371" s="150" t="s">
        <v>519</v>
      </c>
      <c r="G371" s="150" t="s">
        <v>1711</v>
      </c>
      <c r="H371" s="150" t="s">
        <v>276</v>
      </c>
      <c r="I371" s="150" t="s">
        <v>3379</v>
      </c>
      <c r="J371" s="150" t="s">
        <v>3421</v>
      </c>
      <c r="K371" s="150" t="s">
        <v>276</v>
      </c>
      <c r="L371" s="150" t="s">
        <v>18</v>
      </c>
      <c r="M371" s="150" t="s">
        <v>18</v>
      </c>
      <c r="N371" s="150" t="s">
        <v>19</v>
      </c>
      <c r="O371" s="150" t="s">
        <v>161</v>
      </c>
      <c r="P371" s="150" t="s">
        <v>277</v>
      </c>
      <c r="Q371" s="150" t="s">
        <v>3377</v>
      </c>
      <c r="R371" s="150" t="s">
        <v>3377</v>
      </c>
      <c r="S371" s="151">
        <v>2680</v>
      </c>
      <c r="T371" s="151">
        <v>2620</v>
      </c>
      <c r="U371" s="151">
        <v>60</v>
      </c>
      <c r="V371" s="150" t="s">
        <v>78</v>
      </c>
      <c r="W371" s="151">
        <v>2</v>
      </c>
      <c r="X371" s="150" t="s">
        <v>69</v>
      </c>
      <c r="Y371" s="150" t="s">
        <v>70</v>
      </c>
      <c r="Z371" s="150" t="s">
        <v>71</v>
      </c>
      <c r="AA371" s="150" t="s">
        <v>72</v>
      </c>
      <c r="AB371" s="151">
        <v>64489</v>
      </c>
      <c r="AC371" s="101">
        <f t="shared" si="20"/>
        <v>2</v>
      </c>
      <c r="AD371" s="101" t="str">
        <f t="shared" si="21"/>
        <v>janvier</v>
      </c>
      <c r="AE371" s="96">
        <f t="shared" si="22"/>
        <v>0.06</v>
      </c>
      <c r="AF371" s="149">
        <f t="shared" si="23"/>
        <v>9.7222222222222987E-3</v>
      </c>
      <c r="AG371" t="s">
        <v>3886</v>
      </c>
      <c r="AH371" s="96"/>
      <c r="AM371" s="96"/>
      <c r="AN371" s="96"/>
      <c r="AO371" s="96"/>
      <c r="AP371" s="96"/>
      <c r="AR371" s="96"/>
      <c r="AS371" s="96"/>
      <c r="AV371" s="96"/>
      <c r="AW371" s="96"/>
      <c r="AZ371" s="96"/>
      <c r="BA371" s="96"/>
      <c r="BB371" s="96"/>
      <c r="BC371" s="96"/>
      <c r="BD371" s="96"/>
      <c r="BE371" s="96"/>
      <c r="BF371" s="96"/>
      <c r="BH371" s="96"/>
      <c r="BI371" s="96"/>
      <c r="BJ371" s="96"/>
      <c r="BK371" s="96"/>
      <c r="BL371" s="96"/>
      <c r="BM371" s="96"/>
      <c r="BN371" s="96"/>
      <c r="BQ371" s="96"/>
      <c r="BR371" s="96"/>
      <c r="BS371" s="96"/>
      <c r="BU371" s="96"/>
      <c r="BW371" s="96"/>
      <c r="BX371" s="96"/>
      <c r="BY371" s="96"/>
      <c r="BZ371" s="96"/>
      <c r="CA371" s="96"/>
      <c r="CB371" s="96"/>
      <c r="CC371" s="96"/>
      <c r="CD371" s="96"/>
      <c r="CG371" s="96"/>
      <c r="CJ371" s="96"/>
      <c r="CL371" s="96"/>
      <c r="CM371" s="96"/>
      <c r="CN371" s="96"/>
      <c r="CY371" s="96"/>
      <c r="CZ371" s="96"/>
      <c r="DA371" s="96"/>
      <c r="DB371" s="96"/>
      <c r="DC371" s="96"/>
      <c r="DH371" s="96"/>
      <c r="DJ371" s="96"/>
      <c r="DK371" s="96"/>
      <c r="DL371" s="96"/>
      <c r="DM371" s="96"/>
      <c r="DP371" s="96"/>
      <c r="DQ371" s="96"/>
      <c r="DW371" s="96"/>
      <c r="EV371" s="96"/>
      <c r="EW371" s="96"/>
      <c r="FJ371" s="96"/>
      <c r="FK371" s="96"/>
      <c r="FL371" s="96"/>
      <c r="FT371" s="96"/>
      <c r="FU371" s="96"/>
      <c r="FV371" s="96"/>
      <c r="FW371" s="96"/>
      <c r="GE371" s="96"/>
      <c r="GF371" s="96"/>
      <c r="GG371" s="96"/>
      <c r="GH371" s="96"/>
    </row>
    <row r="372" spans="1:190" customFormat="1" ht="14.65" hidden="1" customHeight="1" x14ac:dyDescent="0.25">
      <c r="A372" s="151">
        <v>169237</v>
      </c>
      <c r="B372" s="152">
        <v>44575</v>
      </c>
      <c r="C372" s="150" t="s">
        <v>527</v>
      </c>
      <c r="D372" s="150" t="s">
        <v>1712</v>
      </c>
      <c r="E372" s="152">
        <v>44575</v>
      </c>
      <c r="F372" s="150" t="s">
        <v>84</v>
      </c>
      <c r="G372" s="150" t="s">
        <v>1713</v>
      </c>
      <c r="H372" s="150" t="s">
        <v>472</v>
      </c>
      <c r="I372" s="150" t="s">
        <v>3379</v>
      </c>
      <c r="J372" s="150" t="s">
        <v>3384</v>
      </c>
      <c r="K372" s="150" t="s">
        <v>472</v>
      </c>
      <c r="L372" s="150" t="s">
        <v>3385</v>
      </c>
      <c r="M372" s="150" t="s">
        <v>18</v>
      </c>
      <c r="N372" s="150" t="s">
        <v>19</v>
      </c>
      <c r="O372" s="150" t="s">
        <v>261</v>
      </c>
      <c r="P372" s="150" t="s">
        <v>473</v>
      </c>
      <c r="Q372" s="150" t="s">
        <v>3386</v>
      </c>
      <c r="R372" s="150" t="s">
        <v>3377</v>
      </c>
      <c r="S372" s="151">
        <v>35260</v>
      </c>
      <c r="T372" s="151">
        <v>22860</v>
      </c>
      <c r="U372" s="151">
        <v>12400</v>
      </c>
      <c r="V372" s="150" t="s">
        <v>78</v>
      </c>
      <c r="W372" s="151">
        <v>2</v>
      </c>
      <c r="X372" s="150" t="s">
        <v>69</v>
      </c>
      <c r="Y372" s="150" t="s">
        <v>70</v>
      </c>
      <c r="Z372" s="150" t="s">
        <v>71</v>
      </c>
      <c r="AA372" s="150" t="s">
        <v>72</v>
      </c>
      <c r="AB372" s="151">
        <v>0</v>
      </c>
      <c r="AC372" s="101">
        <f t="shared" si="20"/>
        <v>2</v>
      </c>
      <c r="AD372" s="101" t="str">
        <f t="shared" si="21"/>
        <v>janvier</v>
      </c>
      <c r="AE372" s="96">
        <f t="shared" si="22"/>
        <v>12.4</v>
      </c>
      <c r="AF372" s="149">
        <f t="shared" si="23"/>
        <v>0.16736111111111107</v>
      </c>
      <c r="AG372" t="s">
        <v>3888</v>
      </c>
      <c r="AH372" s="96"/>
      <c r="AM372" s="96"/>
      <c r="AN372" s="96"/>
      <c r="AO372" s="96"/>
      <c r="AP372" s="96"/>
      <c r="AR372" s="96"/>
      <c r="AS372" s="96"/>
      <c r="AV372" s="96"/>
      <c r="AW372" s="96"/>
      <c r="AZ372" s="96"/>
      <c r="BA372" s="96"/>
      <c r="BB372" s="96"/>
      <c r="BC372" s="96"/>
      <c r="BD372" s="96"/>
      <c r="BE372" s="96"/>
      <c r="BF372" s="96"/>
      <c r="BH372" s="96"/>
      <c r="BI372" s="96"/>
      <c r="BJ372" s="96"/>
      <c r="BK372" s="96"/>
      <c r="BL372" s="96"/>
      <c r="BM372" s="96"/>
      <c r="BN372" s="96"/>
      <c r="BQ372" s="96"/>
      <c r="BR372" s="96"/>
      <c r="BS372" s="96"/>
      <c r="BU372" s="96"/>
      <c r="BW372" s="96"/>
      <c r="BX372" s="96"/>
      <c r="BY372" s="96"/>
      <c r="BZ372" s="96"/>
      <c r="CA372" s="96"/>
      <c r="CB372" s="96"/>
      <c r="CC372" s="96"/>
      <c r="CD372" s="96"/>
      <c r="CG372" s="96"/>
      <c r="CJ372" s="96"/>
      <c r="CL372" s="96"/>
      <c r="CM372" s="96"/>
      <c r="CN372" s="96"/>
      <c r="CY372" s="96"/>
      <c r="CZ372" s="96"/>
      <c r="DA372" s="96"/>
      <c r="DB372" s="96"/>
      <c r="DC372" s="96"/>
      <c r="DH372" s="96"/>
      <c r="DJ372" s="96"/>
      <c r="DK372" s="96"/>
      <c r="DL372" s="96"/>
      <c r="DM372" s="96"/>
      <c r="DP372" s="96"/>
      <c r="DQ372" s="96"/>
      <c r="DW372" s="96"/>
      <c r="EV372" s="96"/>
      <c r="EW372" s="96"/>
      <c r="FJ372" s="96"/>
      <c r="FK372" s="96"/>
      <c r="FL372" s="96"/>
      <c r="FT372" s="96"/>
      <c r="FU372" s="96"/>
      <c r="FV372" s="96"/>
      <c r="FW372" s="96"/>
      <c r="GE372" s="96"/>
      <c r="GF372" s="96"/>
      <c r="GG372" s="96"/>
      <c r="GH372" s="96"/>
    </row>
    <row r="373" spans="1:190" customFormat="1" ht="14.65" hidden="1" customHeight="1" x14ac:dyDescent="0.25">
      <c r="A373" s="151">
        <v>169238</v>
      </c>
      <c r="B373" s="152">
        <v>44575</v>
      </c>
      <c r="C373" s="150" t="s">
        <v>114</v>
      </c>
      <c r="D373" s="150" t="s">
        <v>1714</v>
      </c>
      <c r="E373" s="152">
        <v>44575</v>
      </c>
      <c r="F373" s="150" t="s">
        <v>447</v>
      </c>
      <c r="G373" s="150" t="s">
        <v>1715</v>
      </c>
      <c r="H373" s="150" t="s">
        <v>318</v>
      </c>
      <c r="I373" s="150" t="s">
        <v>3379</v>
      </c>
      <c r="J373" s="150" t="s">
        <v>3380</v>
      </c>
      <c r="K373" s="150" t="s">
        <v>3405</v>
      </c>
      <c r="L373" s="150" t="s">
        <v>18</v>
      </c>
      <c r="M373" s="150" t="s">
        <v>18</v>
      </c>
      <c r="N373" s="150" t="s">
        <v>19</v>
      </c>
      <c r="O373" s="150" t="s">
        <v>314</v>
      </c>
      <c r="P373" s="150" t="s">
        <v>319</v>
      </c>
      <c r="Q373" s="150" t="s">
        <v>3377</v>
      </c>
      <c r="R373" s="150" t="s">
        <v>3377</v>
      </c>
      <c r="S373" s="151">
        <v>19420</v>
      </c>
      <c r="T373" s="151">
        <v>17040</v>
      </c>
      <c r="U373" s="151">
        <v>2380</v>
      </c>
      <c r="V373" s="150" t="s">
        <v>78</v>
      </c>
      <c r="W373" s="151">
        <v>2</v>
      </c>
      <c r="X373" s="150" t="s">
        <v>69</v>
      </c>
      <c r="Y373" s="150" t="s">
        <v>70</v>
      </c>
      <c r="Z373" s="150" t="s">
        <v>71</v>
      </c>
      <c r="AA373" s="150" t="s">
        <v>72</v>
      </c>
      <c r="AB373" s="151">
        <v>70062</v>
      </c>
      <c r="AC373" s="101">
        <f t="shared" si="20"/>
        <v>2</v>
      </c>
      <c r="AD373" s="101" t="str">
        <f t="shared" si="21"/>
        <v>janvier</v>
      </c>
      <c r="AE373" s="96">
        <f t="shared" si="22"/>
        <v>2.38</v>
      </c>
      <c r="AF373" s="149">
        <f t="shared" si="23"/>
        <v>1.5972222222222165E-2</v>
      </c>
      <c r="AG373" t="s">
        <v>3886</v>
      </c>
      <c r="AH373" s="96"/>
      <c r="AM373" s="96"/>
      <c r="AN373" s="96"/>
      <c r="AO373" s="96"/>
      <c r="AP373" s="96"/>
      <c r="AR373" s="96"/>
      <c r="AS373" s="96"/>
      <c r="AV373" s="96"/>
      <c r="AW373" s="96"/>
      <c r="AZ373" s="96"/>
      <c r="BA373" s="96"/>
      <c r="BB373" s="96"/>
      <c r="BC373" s="96"/>
      <c r="BD373" s="96"/>
      <c r="BE373" s="96"/>
      <c r="BF373" s="96"/>
      <c r="BH373" s="96"/>
      <c r="BI373" s="96"/>
      <c r="BJ373" s="96"/>
      <c r="BK373" s="96"/>
      <c r="BL373" s="96"/>
      <c r="BM373" s="96"/>
      <c r="BN373" s="96"/>
      <c r="BQ373" s="96"/>
      <c r="BR373" s="96"/>
      <c r="BS373" s="96"/>
      <c r="BU373" s="96"/>
      <c r="BW373" s="96"/>
      <c r="BX373" s="96"/>
      <c r="BY373" s="96"/>
      <c r="BZ373" s="96"/>
      <c r="CA373" s="96"/>
      <c r="CB373" s="96"/>
      <c r="CC373" s="96"/>
      <c r="CD373" s="96"/>
      <c r="CG373" s="96"/>
      <c r="CJ373" s="96"/>
      <c r="CL373" s="96"/>
      <c r="CM373" s="96"/>
      <c r="CN373" s="96"/>
      <c r="CY373" s="96"/>
      <c r="CZ373" s="96"/>
      <c r="DA373" s="96"/>
      <c r="DB373" s="96"/>
      <c r="DC373" s="96"/>
      <c r="DH373" s="96"/>
      <c r="DJ373" s="96"/>
      <c r="DK373" s="96"/>
      <c r="DL373" s="96"/>
      <c r="DM373" s="96"/>
      <c r="DP373" s="96"/>
      <c r="DQ373" s="96"/>
      <c r="DW373" s="96"/>
      <c r="EV373" s="96"/>
      <c r="EW373" s="96"/>
      <c r="FJ373" s="96"/>
      <c r="FK373" s="96"/>
      <c r="FL373" s="96"/>
      <c r="FT373" s="96"/>
      <c r="FU373" s="96"/>
      <c r="FV373" s="96"/>
      <c r="FW373" s="96"/>
      <c r="GE373" s="96"/>
      <c r="GF373" s="96"/>
      <c r="GG373" s="96"/>
      <c r="GH373" s="96"/>
    </row>
    <row r="374" spans="1:190" customFormat="1" ht="14.65" hidden="1" customHeight="1" x14ac:dyDescent="0.25">
      <c r="A374" s="151">
        <v>169252</v>
      </c>
      <c r="B374" s="152">
        <v>44575</v>
      </c>
      <c r="C374" s="150" t="s">
        <v>733</v>
      </c>
      <c r="D374" s="150" t="s">
        <v>1716</v>
      </c>
      <c r="E374" s="152">
        <v>44575</v>
      </c>
      <c r="F374" s="150" t="s">
        <v>496</v>
      </c>
      <c r="G374" s="150" t="s">
        <v>1717</v>
      </c>
      <c r="H374" s="150" t="s">
        <v>325</v>
      </c>
      <c r="I374" s="150" t="s">
        <v>3379</v>
      </c>
      <c r="J374" s="150" t="s">
        <v>3380</v>
      </c>
      <c r="K374" s="150" t="s">
        <v>3435</v>
      </c>
      <c r="L374" s="150" t="s">
        <v>18</v>
      </c>
      <c r="M374" s="150" t="s">
        <v>18</v>
      </c>
      <c r="N374" s="150" t="s">
        <v>19</v>
      </c>
      <c r="O374" s="150" t="s">
        <v>314</v>
      </c>
      <c r="P374" s="150" t="s">
        <v>326</v>
      </c>
      <c r="Q374" s="150" t="s">
        <v>3377</v>
      </c>
      <c r="R374" s="150" t="s">
        <v>3377</v>
      </c>
      <c r="S374" s="151">
        <v>20020</v>
      </c>
      <c r="T374" s="151">
        <v>17140</v>
      </c>
      <c r="U374" s="151">
        <v>2880</v>
      </c>
      <c r="V374" s="150" t="s">
        <v>78</v>
      </c>
      <c r="W374" s="151">
        <v>2</v>
      </c>
      <c r="X374" s="150" t="s">
        <v>69</v>
      </c>
      <c r="Y374" s="150" t="s">
        <v>70</v>
      </c>
      <c r="Z374" s="150" t="s">
        <v>71</v>
      </c>
      <c r="AA374" s="150" t="s">
        <v>72</v>
      </c>
      <c r="AB374" s="151">
        <v>95031</v>
      </c>
      <c r="AC374" s="101">
        <f t="shared" si="20"/>
        <v>2</v>
      </c>
      <c r="AD374" s="101" t="str">
        <f t="shared" si="21"/>
        <v>janvier</v>
      </c>
      <c r="AE374" s="96">
        <f t="shared" si="22"/>
        <v>2.88</v>
      </c>
      <c r="AF374" s="149">
        <f t="shared" si="23"/>
        <v>8.3333333333333037E-3</v>
      </c>
      <c r="AG374" t="s">
        <v>3886</v>
      </c>
      <c r="AH374" s="96"/>
      <c r="AM374" s="96"/>
      <c r="AN374" s="96"/>
      <c r="AO374" s="96"/>
      <c r="AP374" s="96"/>
      <c r="AR374" s="96"/>
      <c r="AS374" s="96"/>
      <c r="AV374" s="96"/>
      <c r="AW374" s="96"/>
      <c r="AZ374" s="96"/>
      <c r="BA374" s="96"/>
      <c r="BB374" s="96"/>
      <c r="BC374" s="96"/>
      <c r="BD374" s="96"/>
      <c r="BE374" s="96"/>
      <c r="BF374" s="96"/>
      <c r="BH374" s="96"/>
      <c r="BI374" s="96"/>
      <c r="BJ374" s="96"/>
      <c r="BK374" s="96"/>
      <c r="BL374" s="96"/>
      <c r="BM374" s="96"/>
      <c r="BN374" s="96"/>
      <c r="BQ374" s="96"/>
      <c r="BR374" s="96"/>
      <c r="BS374" s="96"/>
      <c r="BU374" s="96"/>
      <c r="BW374" s="96"/>
      <c r="BX374" s="96"/>
      <c r="BY374" s="96"/>
      <c r="BZ374" s="96"/>
      <c r="CA374" s="96"/>
      <c r="CB374" s="96"/>
      <c r="CC374" s="96"/>
      <c r="CD374" s="96"/>
      <c r="CG374" s="96"/>
      <c r="CJ374" s="96"/>
      <c r="CL374" s="96"/>
      <c r="CM374" s="96"/>
      <c r="CN374" s="96"/>
      <c r="CY374" s="96"/>
      <c r="CZ374" s="96"/>
      <c r="DA374" s="96"/>
      <c r="DB374" s="96"/>
      <c r="DC374" s="96"/>
      <c r="DH374" s="96"/>
      <c r="DJ374" s="96"/>
      <c r="DK374" s="96"/>
      <c r="DL374" s="96"/>
      <c r="DM374" s="96"/>
      <c r="DP374" s="96"/>
      <c r="DQ374" s="96"/>
      <c r="DW374" s="96"/>
      <c r="EV374" s="96"/>
      <c r="EW374" s="96"/>
      <c r="FJ374" s="96"/>
      <c r="FK374" s="96"/>
      <c r="FL374" s="96"/>
      <c r="FT374" s="96"/>
      <c r="FU374" s="96"/>
      <c r="FV374" s="96"/>
      <c r="FW374" s="96"/>
      <c r="GE374" s="96"/>
      <c r="GF374" s="96"/>
      <c r="GG374" s="96"/>
      <c r="GH374" s="96"/>
    </row>
    <row r="375" spans="1:190" customFormat="1" ht="14.65" hidden="1" customHeight="1" x14ac:dyDescent="0.25">
      <c r="A375" s="151">
        <v>169357</v>
      </c>
      <c r="B375" s="152">
        <v>44576</v>
      </c>
      <c r="C375" s="150" t="s">
        <v>175</v>
      </c>
      <c r="D375" s="150" t="s">
        <v>18</v>
      </c>
      <c r="E375" s="152">
        <v>44576</v>
      </c>
      <c r="F375" s="150" t="s">
        <v>175</v>
      </c>
      <c r="G375" s="150" t="s">
        <v>18</v>
      </c>
      <c r="H375" s="150" t="s">
        <v>616</v>
      </c>
      <c r="I375" s="150" t="s">
        <v>3376</v>
      </c>
      <c r="J375" s="150" t="s">
        <v>3384</v>
      </c>
      <c r="K375" s="150" t="s">
        <v>616</v>
      </c>
      <c r="L375" s="150" t="s">
        <v>3414</v>
      </c>
      <c r="M375" s="150" t="s">
        <v>18</v>
      </c>
      <c r="N375" s="150" t="s">
        <v>656</v>
      </c>
      <c r="O375" s="150" t="s">
        <v>261</v>
      </c>
      <c r="P375" s="150" t="s">
        <v>618</v>
      </c>
      <c r="Q375" s="150" t="s">
        <v>3415</v>
      </c>
      <c r="R375" s="150" t="s">
        <v>3377</v>
      </c>
      <c r="S375" s="151">
        <v>37700</v>
      </c>
      <c r="T375" s="151">
        <v>22280</v>
      </c>
      <c r="U375" s="151">
        <v>15420</v>
      </c>
      <c r="V375" s="150" t="s">
        <v>68</v>
      </c>
      <c r="W375" s="151">
        <v>2</v>
      </c>
      <c r="X375" s="150" t="s">
        <v>69</v>
      </c>
      <c r="Y375" s="150" t="s">
        <v>70</v>
      </c>
      <c r="Z375" s="150" t="s">
        <v>71</v>
      </c>
      <c r="AA375" s="150" t="s">
        <v>72</v>
      </c>
      <c r="AB375" s="151">
        <v>0</v>
      </c>
      <c r="AC375" s="101">
        <f t="shared" si="20"/>
        <v>2</v>
      </c>
      <c r="AD375" s="101" t="str">
        <f t="shared" si="21"/>
        <v>janvier</v>
      </c>
      <c r="AE375" s="96">
        <f t="shared" si="22"/>
        <v>15.42</v>
      </c>
      <c r="AF375" s="149">
        <f t="shared" si="23"/>
        <v>0</v>
      </c>
      <c r="AG375" t="s">
        <v>3888</v>
      </c>
      <c r="AH375" s="96"/>
      <c r="AM375" s="96"/>
      <c r="AN375" s="96"/>
      <c r="AO375" s="96"/>
      <c r="AP375" s="96"/>
      <c r="AR375" s="96"/>
      <c r="AS375" s="96"/>
      <c r="AV375" s="96"/>
      <c r="AW375" s="96"/>
      <c r="AZ375" s="96"/>
      <c r="BA375" s="96"/>
      <c r="BB375" s="96"/>
      <c r="BC375" s="96"/>
      <c r="BD375" s="96"/>
      <c r="BH375" s="96"/>
      <c r="BI375" s="96"/>
      <c r="BJ375" s="96"/>
      <c r="BK375" s="96"/>
      <c r="BL375" s="96"/>
      <c r="BM375" s="96"/>
      <c r="BN375" s="96"/>
      <c r="BQ375" s="96"/>
      <c r="BR375" s="96"/>
      <c r="BS375" s="96"/>
      <c r="BU375" s="96"/>
      <c r="BW375" s="96"/>
      <c r="BX375" s="96"/>
      <c r="BY375" s="96"/>
      <c r="BZ375" s="96"/>
      <c r="CA375" s="96"/>
      <c r="CB375" s="96"/>
      <c r="CC375" s="96"/>
      <c r="CG375" s="96"/>
      <c r="CJ375" s="96"/>
      <c r="CL375" s="96"/>
      <c r="CM375" s="96"/>
      <c r="CN375" s="96"/>
      <c r="CY375" s="96"/>
      <c r="DB375" s="96"/>
      <c r="DC375" s="96"/>
      <c r="DH375" s="96"/>
      <c r="DJ375" s="96"/>
      <c r="DK375" s="96"/>
      <c r="DL375" s="96"/>
      <c r="DM375" s="96"/>
      <c r="DP375" s="96"/>
      <c r="DQ375" s="96"/>
      <c r="DW375" s="96"/>
      <c r="EV375" s="96"/>
      <c r="EW375" s="96"/>
      <c r="FJ375" s="96"/>
      <c r="FK375" s="96"/>
      <c r="FL375" s="96"/>
      <c r="FT375" s="96"/>
      <c r="FU375" s="96"/>
      <c r="FV375" s="96"/>
      <c r="FW375" s="96"/>
      <c r="GE375" s="96"/>
      <c r="GF375" s="96"/>
      <c r="GG375" s="96"/>
      <c r="GH375" s="96"/>
    </row>
    <row r="376" spans="1:190" customFormat="1" ht="14.65" hidden="1" customHeight="1" x14ac:dyDescent="0.25">
      <c r="A376" s="151">
        <v>169256</v>
      </c>
      <c r="B376" s="152">
        <v>44576</v>
      </c>
      <c r="C376" s="150" t="s">
        <v>98</v>
      </c>
      <c r="D376" s="150" t="s">
        <v>1718</v>
      </c>
      <c r="E376" s="152">
        <v>44576</v>
      </c>
      <c r="F376" s="150" t="s">
        <v>198</v>
      </c>
      <c r="G376" s="150" t="s">
        <v>1719</v>
      </c>
      <c r="H376" s="150" t="s">
        <v>318</v>
      </c>
      <c r="I376" s="150" t="s">
        <v>3379</v>
      </c>
      <c r="J376" s="150" t="s">
        <v>3380</v>
      </c>
      <c r="K376" s="150" t="s">
        <v>3405</v>
      </c>
      <c r="L376" s="150" t="s">
        <v>18</v>
      </c>
      <c r="M376" s="150" t="s">
        <v>18</v>
      </c>
      <c r="N376" s="150" t="s">
        <v>19</v>
      </c>
      <c r="O376" s="150" t="s">
        <v>314</v>
      </c>
      <c r="P376" s="150" t="s">
        <v>319</v>
      </c>
      <c r="Q376" s="150" t="s">
        <v>3377</v>
      </c>
      <c r="R376" s="150" t="s">
        <v>3377</v>
      </c>
      <c r="S376" s="151">
        <v>17800</v>
      </c>
      <c r="T376" s="151">
        <v>17040</v>
      </c>
      <c r="U376" s="151">
        <v>760</v>
      </c>
      <c r="V376" s="150" t="s">
        <v>78</v>
      </c>
      <c r="W376" s="151">
        <v>2</v>
      </c>
      <c r="X376" s="150" t="s">
        <v>69</v>
      </c>
      <c r="Y376" s="150" t="s">
        <v>70</v>
      </c>
      <c r="Z376" s="150" t="s">
        <v>71</v>
      </c>
      <c r="AA376" s="150" t="s">
        <v>72</v>
      </c>
      <c r="AB376" s="151">
        <v>70062</v>
      </c>
      <c r="AC376" s="101">
        <f t="shared" si="20"/>
        <v>2</v>
      </c>
      <c r="AD376" s="101" t="str">
        <f t="shared" si="21"/>
        <v>janvier</v>
      </c>
      <c r="AE376" s="96">
        <f t="shared" si="22"/>
        <v>0.76</v>
      </c>
      <c r="AF376" s="149">
        <f t="shared" si="23"/>
        <v>7.6388888888888618E-3</v>
      </c>
      <c r="AG376" t="s">
        <v>3886</v>
      </c>
      <c r="AH376" s="96"/>
      <c r="AM376" s="96"/>
      <c r="AN376" s="96"/>
      <c r="AO376" s="96"/>
      <c r="AP376" s="96"/>
      <c r="AR376" s="96"/>
      <c r="AS376" s="96"/>
      <c r="AV376" s="96"/>
      <c r="AW376" s="96"/>
      <c r="AZ376" s="96"/>
      <c r="BA376" s="96"/>
      <c r="BB376" s="96"/>
      <c r="BC376" s="96"/>
      <c r="BD376" s="96"/>
      <c r="BE376" s="96"/>
      <c r="BH376" s="96"/>
      <c r="BI376" s="96"/>
      <c r="BJ376" s="96"/>
      <c r="BK376" s="96"/>
      <c r="BL376" s="96"/>
      <c r="BM376" s="96"/>
      <c r="BN376" s="96"/>
      <c r="BQ376" s="96"/>
      <c r="BR376" s="96"/>
      <c r="BS376" s="96"/>
      <c r="BU376" s="96"/>
      <c r="BW376" s="96"/>
      <c r="BX376" s="96"/>
      <c r="BY376" s="96"/>
      <c r="BZ376" s="96"/>
      <c r="CA376" s="96"/>
      <c r="CB376" s="96"/>
      <c r="CC376" s="96"/>
      <c r="CD376" s="96"/>
      <c r="CG376" s="96"/>
      <c r="CJ376" s="96"/>
      <c r="CL376" s="96"/>
      <c r="CM376" s="96"/>
      <c r="CN376" s="96"/>
      <c r="CY376" s="96"/>
      <c r="CZ376" s="96"/>
      <c r="DA376" s="96"/>
      <c r="DB376" s="96"/>
      <c r="DC376" s="96"/>
      <c r="DH376" s="96"/>
      <c r="DJ376" s="96"/>
      <c r="DK376" s="96"/>
      <c r="DL376" s="96"/>
      <c r="DM376" s="96"/>
      <c r="DP376" s="96"/>
      <c r="DQ376" s="96"/>
      <c r="DW376" s="96"/>
      <c r="EV376" s="96"/>
      <c r="EW376" s="96"/>
      <c r="FJ376" s="96"/>
      <c r="FK376" s="96"/>
      <c r="FL376" s="96"/>
      <c r="FT376" s="96"/>
      <c r="FU376" s="96"/>
      <c r="FV376" s="96"/>
      <c r="FW376" s="96"/>
      <c r="GE376" s="96"/>
      <c r="GF376" s="96"/>
      <c r="GG376" s="96"/>
      <c r="GH376" s="96"/>
    </row>
    <row r="377" spans="1:190" customFormat="1" ht="14.65" hidden="1" customHeight="1" x14ac:dyDescent="0.25">
      <c r="A377" s="151">
        <v>169261</v>
      </c>
      <c r="B377" s="152">
        <v>44578</v>
      </c>
      <c r="C377" s="150" t="s">
        <v>755</v>
      </c>
      <c r="D377" s="150" t="s">
        <v>1720</v>
      </c>
      <c r="E377" s="152">
        <v>44578</v>
      </c>
      <c r="F377" s="150" t="s">
        <v>1721</v>
      </c>
      <c r="G377" s="150" t="s">
        <v>1722</v>
      </c>
      <c r="H377" s="150" t="s">
        <v>655</v>
      </c>
      <c r="I377" s="150" t="s">
        <v>3376</v>
      </c>
      <c r="J377" s="150" t="s">
        <v>3376</v>
      </c>
      <c r="K377" s="150" t="s">
        <v>655</v>
      </c>
      <c r="L377" s="150" t="s">
        <v>18</v>
      </c>
      <c r="M377" s="150" t="s">
        <v>3409</v>
      </c>
      <c r="N377" s="150" t="s">
        <v>656</v>
      </c>
      <c r="O377" s="150" t="s">
        <v>657</v>
      </c>
      <c r="P377" s="150" t="s">
        <v>658</v>
      </c>
      <c r="Q377" s="150" t="s">
        <v>3377</v>
      </c>
      <c r="R377" s="150" t="s">
        <v>3410</v>
      </c>
      <c r="S377" s="151">
        <v>30200</v>
      </c>
      <c r="T377" s="151">
        <v>18200</v>
      </c>
      <c r="U377" s="151">
        <v>12000</v>
      </c>
      <c r="V377" s="150" t="s">
        <v>78</v>
      </c>
      <c r="W377" s="151">
        <v>2</v>
      </c>
      <c r="X377" s="150" t="s">
        <v>69</v>
      </c>
      <c r="Y377" s="150" t="s">
        <v>70</v>
      </c>
      <c r="Z377" s="150" t="s">
        <v>71</v>
      </c>
      <c r="AA377" s="150" t="s">
        <v>72</v>
      </c>
      <c r="AB377" s="151">
        <v>0</v>
      </c>
      <c r="AC377" s="101">
        <f t="shared" si="20"/>
        <v>3</v>
      </c>
      <c r="AD377" s="101" t="str">
        <f t="shared" si="21"/>
        <v>janvier</v>
      </c>
      <c r="AE377" s="96">
        <f t="shared" si="22"/>
        <v>12</v>
      </c>
      <c r="AF377" s="149">
        <f t="shared" si="23"/>
        <v>1.5277777777777779E-2</v>
      </c>
      <c r="AG377" t="s">
        <v>3562</v>
      </c>
      <c r="AH377" s="96"/>
      <c r="AM377" s="96"/>
      <c r="AN377" s="96"/>
      <c r="AO377" s="96"/>
      <c r="AP377" s="96"/>
      <c r="AR377" s="96"/>
      <c r="AS377" s="96"/>
      <c r="AV377" s="96"/>
      <c r="AW377" s="96"/>
      <c r="AZ377" s="96"/>
      <c r="BA377" s="96"/>
      <c r="BB377" s="96"/>
      <c r="BC377" s="96"/>
      <c r="BD377" s="96"/>
      <c r="BH377" s="96"/>
      <c r="BI377" s="96"/>
      <c r="BJ377" s="96"/>
      <c r="BK377" s="96"/>
      <c r="BL377" s="96"/>
      <c r="BM377" s="96"/>
      <c r="BN377" s="96"/>
      <c r="BQ377" s="96"/>
      <c r="BR377" s="96"/>
      <c r="BS377" s="96"/>
      <c r="BU377" s="96"/>
      <c r="BW377" s="96"/>
      <c r="BX377" s="96"/>
      <c r="BY377" s="96"/>
      <c r="BZ377" s="96"/>
      <c r="CA377" s="96"/>
      <c r="CB377" s="96"/>
      <c r="CC377" s="96"/>
      <c r="CG377" s="96"/>
      <c r="CJ377" s="96"/>
      <c r="CL377" s="96"/>
      <c r="CM377" s="96"/>
      <c r="CN377" s="96"/>
      <c r="DH377" s="96"/>
      <c r="DJ377" s="96"/>
      <c r="DK377" s="96"/>
      <c r="DL377" s="96"/>
      <c r="DM377" s="96"/>
      <c r="DP377" s="96"/>
      <c r="DQ377" s="96"/>
      <c r="DW377" s="96"/>
      <c r="EV377" s="96"/>
      <c r="EW377" s="96"/>
      <c r="FJ377" s="96"/>
      <c r="FK377" s="96"/>
      <c r="FL377" s="96"/>
      <c r="FT377" s="96"/>
      <c r="FU377" s="96"/>
      <c r="FV377" s="96"/>
      <c r="FW377" s="96"/>
      <c r="GE377" s="96"/>
      <c r="GF377" s="96"/>
      <c r="GG377" s="96"/>
      <c r="GH377" s="96"/>
    </row>
    <row r="378" spans="1:190" customFormat="1" ht="14.65" hidden="1" customHeight="1" x14ac:dyDescent="0.25">
      <c r="A378" s="151">
        <v>169262</v>
      </c>
      <c r="B378" s="152">
        <v>44578</v>
      </c>
      <c r="C378" s="150" t="s">
        <v>860</v>
      </c>
      <c r="D378" s="150" t="s">
        <v>1723</v>
      </c>
      <c r="E378" s="152">
        <v>44578</v>
      </c>
      <c r="F378" s="150" t="s">
        <v>470</v>
      </c>
      <c r="G378" s="150" t="s">
        <v>1724</v>
      </c>
      <c r="H378" s="150" t="s">
        <v>480</v>
      </c>
      <c r="I378" s="150" t="s">
        <v>3379</v>
      </c>
      <c r="J378" s="150" t="s">
        <v>3380</v>
      </c>
      <c r="K378" s="150" t="s">
        <v>923</v>
      </c>
      <c r="L378" s="150" t="s">
        <v>18</v>
      </c>
      <c r="M378" s="150" t="s">
        <v>18</v>
      </c>
      <c r="N378" s="150" t="s">
        <v>19</v>
      </c>
      <c r="O378" s="150" t="s">
        <v>314</v>
      </c>
      <c r="P378" s="150" t="s">
        <v>481</v>
      </c>
      <c r="Q378" s="150" t="s">
        <v>3377</v>
      </c>
      <c r="R378" s="150" t="s">
        <v>3377</v>
      </c>
      <c r="S378" s="151">
        <v>20560</v>
      </c>
      <c r="T378" s="151">
        <v>18860</v>
      </c>
      <c r="U378" s="151">
        <v>1700</v>
      </c>
      <c r="V378" s="150" t="s">
        <v>78</v>
      </c>
      <c r="W378" s="151">
        <v>2</v>
      </c>
      <c r="X378" s="150" t="s">
        <v>69</v>
      </c>
      <c r="Y378" s="150" t="s">
        <v>70</v>
      </c>
      <c r="Z378" s="150" t="s">
        <v>71</v>
      </c>
      <c r="AA378" s="150" t="s">
        <v>72</v>
      </c>
      <c r="AB378" s="151">
        <v>83638</v>
      </c>
      <c r="AC378" s="101">
        <f t="shared" si="20"/>
        <v>3</v>
      </c>
      <c r="AD378" s="101" t="str">
        <f t="shared" si="21"/>
        <v>janvier</v>
      </c>
      <c r="AE378" s="96">
        <f t="shared" si="22"/>
        <v>1.7</v>
      </c>
      <c r="AF378" s="149">
        <f t="shared" si="23"/>
        <v>1.5277777777777779E-2</v>
      </c>
      <c r="AG378" t="s">
        <v>3886</v>
      </c>
      <c r="AH378" s="96"/>
      <c r="AM378" s="96"/>
      <c r="AN378" s="96"/>
      <c r="AO378" s="96"/>
      <c r="AP378" s="96"/>
      <c r="AR378" s="96"/>
      <c r="AS378" s="96"/>
      <c r="AV378" s="96"/>
      <c r="AW378" s="96"/>
      <c r="AZ378" s="96"/>
      <c r="BA378" s="96"/>
      <c r="BB378" s="96"/>
      <c r="BC378" s="96"/>
      <c r="BD378" s="96"/>
      <c r="BH378" s="96"/>
      <c r="BI378" s="96"/>
      <c r="BJ378" s="96"/>
      <c r="BK378" s="96"/>
      <c r="BL378" s="96"/>
      <c r="BM378" s="96"/>
      <c r="BN378" s="96"/>
      <c r="BQ378" s="96"/>
      <c r="BR378" s="96"/>
      <c r="BS378" s="96"/>
      <c r="BU378" s="96"/>
      <c r="BW378" s="96"/>
      <c r="BX378" s="96"/>
      <c r="BY378" s="96"/>
      <c r="BZ378" s="96"/>
      <c r="CA378" s="96"/>
      <c r="CB378" s="96"/>
      <c r="CC378" s="96"/>
      <c r="CD378" s="96"/>
      <c r="CE378" s="96"/>
      <c r="CG378" s="96"/>
      <c r="CJ378" s="96"/>
      <c r="CL378" s="96"/>
      <c r="CM378" s="96"/>
      <c r="CN378" s="96"/>
      <c r="CY378" s="96"/>
      <c r="CZ378" s="96"/>
      <c r="DA378" s="96"/>
      <c r="DB378" s="96"/>
      <c r="DC378" s="96"/>
      <c r="DH378" s="96"/>
      <c r="DJ378" s="96"/>
      <c r="DK378" s="96"/>
      <c r="DL378" s="96"/>
      <c r="DM378" s="96"/>
      <c r="DP378" s="96"/>
      <c r="DQ378" s="96"/>
      <c r="DW378" s="96"/>
      <c r="EV378" s="96"/>
      <c r="EW378" s="96"/>
      <c r="FJ378" s="96"/>
      <c r="FK378" s="96"/>
      <c r="FL378" s="96"/>
      <c r="FT378" s="96"/>
      <c r="FU378" s="96"/>
      <c r="FV378" s="96"/>
      <c r="FW378" s="96"/>
      <c r="GE378" s="96"/>
      <c r="GF378" s="96"/>
      <c r="GG378" s="96"/>
      <c r="GH378" s="96"/>
    </row>
    <row r="379" spans="1:190" customFormat="1" hidden="1" x14ac:dyDescent="0.25">
      <c r="A379" s="151">
        <v>169263</v>
      </c>
      <c r="B379" s="152">
        <v>44578</v>
      </c>
      <c r="C379" s="150" t="s">
        <v>660</v>
      </c>
      <c r="D379" s="150" t="s">
        <v>18</v>
      </c>
      <c r="E379" s="152">
        <v>44578</v>
      </c>
      <c r="F379" s="150" t="s">
        <v>660</v>
      </c>
      <c r="G379" s="150" t="s">
        <v>18</v>
      </c>
      <c r="H379" s="150" t="s">
        <v>580</v>
      </c>
      <c r="I379" s="150" t="s">
        <v>3378</v>
      </c>
      <c r="J379" s="150" t="s">
        <v>3378</v>
      </c>
      <c r="K379" s="150" t="s">
        <v>580</v>
      </c>
      <c r="L379" s="150" t="s">
        <v>18</v>
      </c>
      <c r="M379" s="150" t="s">
        <v>18</v>
      </c>
      <c r="N379" s="150" t="s">
        <v>581</v>
      </c>
      <c r="O379" s="150" t="s">
        <v>582</v>
      </c>
      <c r="P379" s="150" t="s">
        <v>583</v>
      </c>
      <c r="Q379" s="150" t="s">
        <v>3377</v>
      </c>
      <c r="R379" s="150" t="s">
        <v>3377</v>
      </c>
      <c r="S379" s="151">
        <v>30060</v>
      </c>
      <c r="T379" s="151">
        <v>22480</v>
      </c>
      <c r="U379" s="151">
        <v>7580</v>
      </c>
      <c r="V379" s="150" t="s">
        <v>68</v>
      </c>
      <c r="W379" s="151">
        <v>2</v>
      </c>
      <c r="X379" s="150" t="s">
        <v>69</v>
      </c>
      <c r="Y379" s="150" t="s">
        <v>70</v>
      </c>
      <c r="Z379" s="150" t="s">
        <v>71</v>
      </c>
      <c r="AA379" s="150" t="s">
        <v>72</v>
      </c>
      <c r="AB379" s="151">
        <v>0</v>
      </c>
      <c r="AC379" s="101">
        <f t="shared" si="20"/>
        <v>3</v>
      </c>
      <c r="AD379" s="101" t="str">
        <f t="shared" si="21"/>
        <v>janvier</v>
      </c>
      <c r="AE379" s="96">
        <f t="shared" si="22"/>
        <v>7.58</v>
      </c>
      <c r="AF379" s="149">
        <f t="shared" si="23"/>
        <v>0</v>
      </c>
      <c r="AG379" t="s">
        <v>3562</v>
      </c>
      <c r="AH379" s="96"/>
      <c r="AM379" s="96"/>
      <c r="AN379" s="96"/>
      <c r="AO379" s="96"/>
      <c r="AP379" s="96"/>
      <c r="AR379" s="96"/>
      <c r="AS379" s="96"/>
      <c r="AV379" s="96"/>
      <c r="AW379" s="96"/>
      <c r="AZ379" s="96"/>
      <c r="BA379" s="96"/>
      <c r="BB379" s="96"/>
      <c r="BC379" s="96"/>
      <c r="BD379" s="96"/>
      <c r="BH379" s="96"/>
      <c r="BI379" s="96"/>
      <c r="BJ379" s="96"/>
      <c r="BK379" s="96"/>
      <c r="BL379" s="96"/>
      <c r="BM379" s="96"/>
      <c r="BN379" s="96"/>
      <c r="BQ379" s="96"/>
      <c r="BR379" s="96"/>
      <c r="BS379" s="96"/>
      <c r="BU379" s="96"/>
      <c r="BW379" s="96"/>
      <c r="BX379" s="96"/>
      <c r="BY379" s="96"/>
      <c r="BZ379" s="96"/>
      <c r="CA379" s="96"/>
      <c r="CB379" s="96"/>
      <c r="CC379" s="96"/>
      <c r="CD379" s="96"/>
      <c r="CG379" s="96"/>
      <c r="CJ379" s="96"/>
      <c r="CL379" s="96"/>
      <c r="CM379" s="96"/>
      <c r="CN379" s="96"/>
      <c r="DH379" s="96"/>
      <c r="DJ379" s="96"/>
      <c r="DK379" s="96"/>
      <c r="DM379" s="96"/>
      <c r="DN379" s="96"/>
      <c r="DP379" s="96"/>
      <c r="DQ379" s="96"/>
      <c r="DW379" s="96"/>
      <c r="EV379" s="96"/>
      <c r="EW379" s="96"/>
      <c r="FJ379" s="96"/>
      <c r="FK379" s="96"/>
      <c r="FL379" s="96"/>
      <c r="FT379" s="96"/>
      <c r="FU379" s="96"/>
      <c r="FV379" s="96"/>
      <c r="FW379" s="96"/>
      <c r="GE379" s="96"/>
      <c r="GF379" s="96"/>
      <c r="GG379" s="96"/>
      <c r="GH379" s="96"/>
    </row>
    <row r="380" spans="1:190" customFormat="1" ht="14.65" hidden="1" customHeight="1" x14ac:dyDescent="0.25">
      <c r="A380" s="151">
        <v>169265</v>
      </c>
      <c r="B380" s="152">
        <v>44578</v>
      </c>
      <c r="C380" s="150" t="s">
        <v>606</v>
      </c>
      <c r="D380" s="150" t="s">
        <v>1725</v>
      </c>
      <c r="E380" s="152">
        <v>44578</v>
      </c>
      <c r="F380" s="150" t="s">
        <v>717</v>
      </c>
      <c r="G380" s="150" t="s">
        <v>1726</v>
      </c>
      <c r="H380" s="150" t="s">
        <v>665</v>
      </c>
      <c r="I380" s="150" t="s">
        <v>3376</v>
      </c>
      <c r="J380" s="150" t="s">
        <v>3376</v>
      </c>
      <c r="K380" s="150" t="s">
        <v>665</v>
      </c>
      <c r="L380" s="150" t="s">
        <v>18</v>
      </c>
      <c r="M380" s="150" t="s">
        <v>3385</v>
      </c>
      <c r="N380" s="150" t="s">
        <v>656</v>
      </c>
      <c r="O380" s="150" t="s">
        <v>657</v>
      </c>
      <c r="P380" s="150" t="s">
        <v>666</v>
      </c>
      <c r="Q380" s="150" t="s">
        <v>3377</v>
      </c>
      <c r="R380" s="150" t="s">
        <v>3390</v>
      </c>
      <c r="S380" s="151">
        <v>25040</v>
      </c>
      <c r="T380" s="151">
        <v>18400</v>
      </c>
      <c r="U380" s="151">
        <v>6640</v>
      </c>
      <c r="V380" s="150" t="s">
        <v>78</v>
      </c>
      <c r="W380" s="151">
        <v>2</v>
      </c>
      <c r="X380" s="150" t="s">
        <v>69</v>
      </c>
      <c r="Y380" s="150" t="s">
        <v>70</v>
      </c>
      <c r="Z380" s="150" t="s">
        <v>71</v>
      </c>
      <c r="AA380" s="150" t="s">
        <v>72</v>
      </c>
      <c r="AB380" s="151">
        <v>0</v>
      </c>
      <c r="AC380" s="101">
        <f t="shared" si="20"/>
        <v>3</v>
      </c>
      <c r="AD380" s="101" t="str">
        <f t="shared" si="21"/>
        <v>janvier</v>
      </c>
      <c r="AE380" s="96">
        <f t="shared" si="22"/>
        <v>6.64</v>
      </c>
      <c r="AF380" s="149">
        <f t="shared" si="23"/>
        <v>1.5972222222222221E-2</v>
      </c>
      <c r="AG380" t="s">
        <v>3562</v>
      </c>
      <c r="AH380" s="96"/>
      <c r="AM380" s="96"/>
      <c r="AN380" s="96"/>
      <c r="AO380" s="96"/>
      <c r="AP380" s="96"/>
      <c r="AR380" s="96"/>
      <c r="AS380" s="96"/>
      <c r="AV380" s="96"/>
      <c r="AW380" s="96"/>
      <c r="AZ380" s="96"/>
      <c r="BA380" s="96"/>
      <c r="BB380" s="96"/>
      <c r="BC380" s="96"/>
      <c r="BD380" s="96"/>
      <c r="BE380" s="96"/>
      <c r="BF380" s="96"/>
      <c r="BH380" s="96"/>
      <c r="BI380" s="96"/>
      <c r="BJ380" s="96"/>
      <c r="BK380" s="96"/>
      <c r="BL380" s="96"/>
      <c r="BM380" s="96"/>
      <c r="BN380" s="96"/>
      <c r="BQ380" s="96"/>
      <c r="BR380" s="96"/>
      <c r="BS380" s="96"/>
      <c r="BU380" s="96"/>
      <c r="BW380" s="96"/>
      <c r="BX380" s="96"/>
      <c r="BY380" s="96"/>
      <c r="BZ380" s="96"/>
      <c r="CA380" s="96"/>
      <c r="CB380" s="96"/>
      <c r="CC380" s="96"/>
      <c r="CD380" s="96"/>
      <c r="CG380" s="96"/>
      <c r="CJ380" s="96"/>
      <c r="CL380" s="96"/>
      <c r="CM380" s="96"/>
      <c r="CN380" s="96"/>
      <c r="CY380" s="96"/>
      <c r="CZ380" s="96"/>
      <c r="DA380" s="96"/>
      <c r="DB380" s="96"/>
      <c r="DC380" s="96"/>
      <c r="DH380" s="96"/>
      <c r="DJ380" s="96"/>
      <c r="DK380" s="96"/>
      <c r="DL380" s="96"/>
      <c r="DM380" s="96"/>
      <c r="DP380" s="96"/>
      <c r="DQ380" s="96"/>
      <c r="DW380" s="96"/>
      <c r="EV380" s="96"/>
      <c r="EW380" s="96"/>
      <c r="FJ380" s="96"/>
      <c r="FK380" s="96"/>
      <c r="FL380" s="96"/>
      <c r="FT380" s="96"/>
      <c r="FU380" s="96"/>
      <c r="FV380" s="96"/>
      <c r="FW380" s="96"/>
      <c r="GE380" s="96"/>
      <c r="GF380" s="96"/>
      <c r="GG380" s="96"/>
      <c r="GH380" s="96"/>
    </row>
    <row r="381" spans="1:190" customFormat="1" ht="14.65" hidden="1" customHeight="1" x14ac:dyDescent="0.25">
      <c r="A381" s="151">
        <v>169271</v>
      </c>
      <c r="B381" s="152">
        <v>44578</v>
      </c>
      <c r="C381" s="150" t="s">
        <v>649</v>
      </c>
      <c r="D381" s="150" t="s">
        <v>1727</v>
      </c>
      <c r="E381" s="152">
        <v>44578</v>
      </c>
      <c r="F381" s="150" t="s">
        <v>339</v>
      </c>
      <c r="G381" s="150" t="s">
        <v>1728</v>
      </c>
      <c r="H381" s="150" t="s">
        <v>313</v>
      </c>
      <c r="I381" s="150" t="s">
        <v>3379</v>
      </c>
      <c r="J381" s="150" t="s">
        <v>3380</v>
      </c>
      <c r="K381" s="150" t="s">
        <v>3381</v>
      </c>
      <c r="L381" s="150" t="s">
        <v>18</v>
      </c>
      <c r="M381" s="150" t="s">
        <v>18</v>
      </c>
      <c r="N381" s="150" t="s">
        <v>19</v>
      </c>
      <c r="O381" s="150" t="s">
        <v>314</v>
      </c>
      <c r="P381" s="150" t="s">
        <v>315</v>
      </c>
      <c r="Q381" s="150" t="s">
        <v>3377</v>
      </c>
      <c r="R381" s="150" t="s">
        <v>3377</v>
      </c>
      <c r="S381" s="151">
        <v>18740</v>
      </c>
      <c r="T381" s="151">
        <v>18400</v>
      </c>
      <c r="U381" s="151">
        <v>340</v>
      </c>
      <c r="V381" s="150" t="s">
        <v>78</v>
      </c>
      <c r="W381" s="151">
        <v>2</v>
      </c>
      <c r="X381" s="150" t="s">
        <v>69</v>
      </c>
      <c r="Y381" s="150" t="s">
        <v>70</v>
      </c>
      <c r="Z381" s="150" t="s">
        <v>71</v>
      </c>
      <c r="AA381" s="150" t="s">
        <v>72</v>
      </c>
      <c r="AB381" s="151">
        <v>73522</v>
      </c>
      <c r="AC381" s="101">
        <f t="shared" si="20"/>
        <v>3</v>
      </c>
      <c r="AD381" s="101" t="str">
        <f t="shared" si="21"/>
        <v>janvier</v>
      </c>
      <c r="AE381" s="96">
        <f t="shared" si="22"/>
        <v>0.34</v>
      </c>
      <c r="AF381" s="149">
        <f t="shared" si="23"/>
        <v>7.6388888888888618E-3</v>
      </c>
      <c r="AG381" t="s">
        <v>3886</v>
      </c>
      <c r="AH381" s="96"/>
      <c r="AM381" s="96"/>
      <c r="AN381" s="96"/>
      <c r="AO381" s="96"/>
      <c r="AP381" s="96"/>
      <c r="AR381" s="96"/>
      <c r="AS381" s="96"/>
      <c r="AV381" s="96"/>
      <c r="AW381" s="96"/>
      <c r="AZ381" s="96"/>
      <c r="BA381" s="96"/>
      <c r="BB381" s="96"/>
      <c r="BC381" s="96"/>
      <c r="BD381" s="96"/>
      <c r="BE381" s="96"/>
      <c r="BF381" s="96"/>
      <c r="BH381" s="96"/>
      <c r="BI381" s="96"/>
      <c r="BJ381" s="96"/>
      <c r="BK381" s="96"/>
      <c r="BL381" s="96"/>
      <c r="BM381" s="96"/>
      <c r="BN381" s="96"/>
      <c r="BQ381" s="96"/>
      <c r="BR381" s="96"/>
      <c r="BS381" s="96"/>
      <c r="BU381" s="96"/>
      <c r="BW381" s="96"/>
      <c r="BX381" s="96"/>
      <c r="BY381" s="96"/>
      <c r="BZ381" s="96"/>
      <c r="CA381" s="96"/>
      <c r="CB381" s="96"/>
      <c r="CC381" s="96"/>
      <c r="CD381" s="96"/>
      <c r="CG381" s="96"/>
      <c r="CJ381" s="96"/>
      <c r="CL381" s="96"/>
      <c r="CM381" s="96"/>
      <c r="CN381" s="96"/>
      <c r="CY381" s="96"/>
      <c r="CZ381" s="96"/>
      <c r="DA381" s="96"/>
      <c r="DB381" s="96"/>
      <c r="DC381" s="96"/>
      <c r="DH381" s="96"/>
      <c r="DJ381" s="96"/>
      <c r="DK381" s="96"/>
      <c r="DL381" s="96"/>
      <c r="DM381" s="96"/>
      <c r="DP381" s="96"/>
      <c r="DQ381" s="96"/>
      <c r="DW381" s="96"/>
      <c r="EV381" s="96"/>
      <c r="EW381" s="96"/>
      <c r="FJ381" s="96"/>
      <c r="FK381" s="96"/>
      <c r="FL381" s="96"/>
      <c r="FT381" s="96"/>
      <c r="FU381" s="96"/>
      <c r="FV381" s="96"/>
      <c r="FW381" s="96"/>
      <c r="GE381" s="96"/>
      <c r="GF381" s="96"/>
      <c r="GG381" s="96"/>
      <c r="GH381" s="96"/>
    </row>
    <row r="382" spans="1:190" customFormat="1" hidden="1" x14ac:dyDescent="0.25">
      <c r="A382" s="151">
        <v>169289</v>
      </c>
      <c r="B382" s="152">
        <v>44578</v>
      </c>
      <c r="C382" s="150" t="s">
        <v>194</v>
      </c>
      <c r="D382" s="150" t="s">
        <v>1729</v>
      </c>
      <c r="E382" s="152">
        <v>44578</v>
      </c>
      <c r="F382" s="150" t="s">
        <v>375</v>
      </c>
      <c r="G382" s="150" t="s">
        <v>1730</v>
      </c>
      <c r="H382" s="150" t="s">
        <v>611</v>
      </c>
      <c r="I382" s="150" t="s">
        <v>3389</v>
      </c>
      <c r="J382" s="150" t="s">
        <v>3389</v>
      </c>
      <c r="K382" s="150" t="s">
        <v>611</v>
      </c>
      <c r="L382" s="150" t="s">
        <v>18</v>
      </c>
      <c r="M382" s="150" t="s">
        <v>3414</v>
      </c>
      <c r="N382" s="150" t="s">
        <v>919</v>
      </c>
      <c r="O382" s="150" t="s">
        <v>920</v>
      </c>
      <c r="P382" s="150" t="s">
        <v>612</v>
      </c>
      <c r="Q382" s="150" t="s">
        <v>3377</v>
      </c>
      <c r="R382" s="150" t="s">
        <v>3418</v>
      </c>
      <c r="S382" s="151">
        <v>28300</v>
      </c>
      <c r="T382" s="151">
        <v>22100</v>
      </c>
      <c r="U382" s="151">
        <v>6200</v>
      </c>
      <c r="V382" s="150" t="s">
        <v>78</v>
      </c>
      <c r="W382" s="151">
        <v>2</v>
      </c>
      <c r="X382" s="150" t="s">
        <v>69</v>
      </c>
      <c r="Y382" s="150" t="s">
        <v>70</v>
      </c>
      <c r="Z382" s="150" t="s">
        <v>71</v>
      </c>
      <c r="AA382" s="150" t="s">
        <v>72</v>
      </c>
      <c r="AB382" s="151">
        <v>0</v>
      </c>
      <c r="AC382" s="101">
        <f t="shared" si="20"/>
        <v>3</v>
      </c>
      <c r="AD382" s="101" t="str">
        <f t="shared" si="21"/>
        <v>janvier</v>
      </c>
      <c r="AE382" s="96">
        <f t="shared" si="22"/>
        <v>6.2</v>
      </c>
      <c r="AF382" s="149">
        <f t="shared" si="23"/>
        <v>2.2222222222222199E-2</v>
      </c>
      <c r="AG382" t="s">
        <v>3562</v>
      </c>
      <c r="AH382" s="96"/>
      <c r="AM382" s="96"/>
      <c r="AN382" s="96"/>
      <c r="AO382" s="96"/>
      <c r="AP382" s="96"/>
      <c r="AR382" s="96"/>
      <c r="AS382" s="96"/>
      <c r="AV382" s="96"/>
      <c r="AW382" s="96"/>
      <c r="AZ382" s="96"/>
      <c r="BA382" s="96"/>
      <c r="BB382" s="96"/>
      <c r="BC382" s="96"/>
      <c r="BD382" s="96"/>
      <c r="BE382" s="96"/>
      <c r="BF382" s="96"/>
      <c r="BH382" s="96"/>
      <c r="BI382" s="96"/>
      <c r="BJ382" s="96"/>
      <c r="BK382" s="96"/>
      <c r="BL382" s="96"/>
      <c r="BM382" s="96"/>
      <c r="BN382" s="96"/>
      <c r="BQ382" s="96"/>
      <c r="BR382" s="96"/>
      <c r="BS382" s="96"/>
      <c r="BU382" s="96"/>
      <c r="BW382" s="96"/>
      <c r="BX382" s="96"/>
      <c r="BY382" s="96"/>
      <c r="BZ382" s="96"/>
      <c r="CA382" s="96"/>
      <c r="CB382" s="96"/>
      <c r="CC382" s="96"/>
      <c r="CD382" s="96"/>
      <c r="CG382" s="96"/>
      <c r="CJ382" s="96"/>
      <c r="CL382" s="96"/>
      <c r="CM382" s="96"/>
      <c r="CN382" s="96"/>
      <c r="CY382" s="96"/>
      <c r="CZ382" s="96"/>
      <c r="DA382" s="96"/>
      <c r="DB382" s="96"/>
      <c r="DC382" s="96"/>
      <c r="DH382" s="96"/>
      <c r="DJ382" s="96"/>
      <c r="DK382" s="96"/>
      <c r="DL382" s="96"/>
      <c r="DM382" s="96"/>
      <c r="DP382" s="96"/>
      <c r="DQ382" s="96"/>
      <c r="DW382" s="96"/>
      <c r="EV382" s="96"/>
      <c r="EW382" s="96"/>
      <c r="FJ382" s="96"/>
      <c r="FK382" s="96"/>
      <c r="FL382" s="96"/>
      <c r="FT382" s="96"/>
      <c r="FU382" s="96"/>
      <c r="FV382" s="96"/>
      <c r="FW382" s="96"/>
      <c r="GE382" s="96"/>
      <c r="GF382" s="96"/>
      <c r="GG382" s="96"/>
      <c r="GH382" s="96"/>
    </row>
    <row r="383" spans="1:190" customFormat="1" ht="14.65" hidden="1" customHeight="1" x14ac:dyDescent="0.25">
      <c r="A383" s="151">
        <v>169291</v>
      </c>
      <c r="B383" s="152">
        <v>44578</v>
      </c>
      <c r="C383" s="150" t="s">
        <v>206</v>
      </c>
      <c r="D383" s="150" t="s">
        <v>1731</v>
      </c>
      <c r="E383" s="152">
        <v>44578</v>
      </c>
      <c r="F383" s="150" t="s">
        <v>241</v>
      </c>
      <c r="G383" s="150" t="s">
        <v>1732</v>
      </c>
      <c r="H383" s="150" t="s">
        <v>480</v>
      </c>
      <c r="I383" s="150" t="s">
        <v>3379</v>
      </c>
      <c r="J383" s="150" t="s">
        <v>3380</v>
      </c>
      <c r="K383" s="150" t="s">
        <v>923</v>
      </c>
      <c r="L383" s="150" t="s">
        <v>18</v>
      </c>
      <c r="M383" s="150" t="s">
        <v>18</v>
      </c>
      <c r="N383" s="150" t="s">
        <v>19</v>
      </c>
      <c r="O383" s="150" t="s">
        <v>314</v>
      </c>
      <c r="P383" s="150" t="s">
        <v>481</v>
      </c>
      <c r="Q383" s="150" t="s">
        <v>3377</v>
      </c>
      <c r="R383" s="150" t="s">
        <v>3377</v>
      </c>
      <c r="S383" s="151">
        <v>20720</v>
      </c>
      <c r="T383" s="151">
        <v>18840</v>
      </c>
      <c r="U383" s="151">
        <v>1880</v>
      </c>
      <c r="V383" s="150" t="s">
        <v>78</v>
      </c>
      <c r="W383" s="151">
        <v>2</v>
      </c>
      <c r="X383" s="150" t="s">
        <v>69</v>
      </c>
      <c r="Y383" s="150" t="s">
        <v>70</v>
      </c>
      <c r="Z383" s="150" t="s">
        <v>71</v>
      </c>
      <c r="AA383" s="150" t="s">
        <v>72</v>
      </c>
      <c r="AB383" s="151">
        <v>83638</v>
      </c>
      <c r="AC383" s="101">
        <f t="shared" si="20"/>
        <v>3</v>
      </c>
      <c r="AD383" s="101" t="str">
        <f t="shared" si="21"/>
        <v>janvier</v>
      </c>
      <c r="AE383" s="96">
        <f t="shared" si="22"/>
        <v>1.88</v>
      </c>
      <c r="AF383" s="149">
        <f t="shared" si="23"/>
        <v>1.0416666666666685E-2</v>
      </c>
      <c r="AG383" t="s">
        <v>3886</v>
      </c>
      <c r="AH383" s="96"/>
      <c r="AM383" s="96"/>
      <c r="AN383" s="96"/>
      <c r="AO383" s="96"/>
      <c r="AP383" s="96"/>
      <c r="AR383" s="96"/>
      <c r="AS383" s="96"/>
      <c r="AV383" s="96"/>
      <c r="AW383" s="96"/>
      <c r="AZ383" s="96"/>
      <c r="BA383" s="96"/>
      <c r="BB383" s="96"/>
      <c r="BC383" s="96"/>
      <c r="BD383" s="96"/>
      <c r="BE383" s="96"/>
      <c r="BF383" s="96"/>
      <c r="BH383" s="96"/>
      <c r="BI383" s="96"/>
      <c r="BJ383" s="96"/>
      <c r="BK383" s="96"/>
      <c r="BL383" s="96"/>
      <c r="BM383" s="96"/>
      <c r="BN383" s="96"/>
      <c r="BQ383" s="96"/>
      <c r="BR383" s="96"/>
      <c r="BS383" s="96"/>
      <c r="BU383" s="96"/>
      <c r="BW383" s="96"/>
      <c r="BX383" s="96"/>
      <c r="BY383" s="96"/>
      <c r="BZ383" s="96"/>
      <c r="CA383" s="96"/>
      <c r="CB383" s="96"/>
      <c r="CC383" s="96"/>
      <c r="CD383" s="96"/>
      <c r="CG383" s="96"/>
      <c r="CJ383" s="96"/>
      <c r="CL383" s="96"/>
      <c r="CM383" s="96"/>
      <c r="CN383" s="96"/>
      <c r="CY383" s="96"/>
      <c r="CZ383" s="96"/>
      <c r="DA383" s="96"/>
      <c r="DB383" s="96"/>
      <c r="DC383" s="96"/>
      <c r="DH383" s="96"/>
      <c r="DJ383" s="96"/>
      <c r="DK383" s="96"/>
      <c r="DL383" s="96"/>
      <c r="DM383" s="96"/>
      <c r="DP383" s="96"/>
      <c r="DQ383" s="96"/>
      <c r="DW383" s="96"/>
      <c r="EV383" s="96"/>
      <c r="EW383" s="96"/>
      <c r="FJ383" s="96"/>
      <c r="FK383" s="96"/>
      <c r="FL383" s="96"/>
      <c r="FT383" s="96"/>
      <c r="FU383" s="96"/>
      <c r="FV383" s="96"/>
      <c r="FW383" s="96"/>
      <c r="GE383" s="96"/>
      <c r="GF383" s="96"/>
      <c r="GG383" s="96"/>
      <c r="GH383" s="96"/>
    </row>
    <row r="384" spans="1:190" customFormat="1" ht="14.65" hidden="1" customHeight="1" x14ac:dyDescent="0.25">
      <c r="A384" s="151">
        <v>169296</v>
      </c>
      <c r="B384" s="152">
        <v>44578</v>
      </c>
      <c r="C384" s="150" t="s">
        <v>430</v>
      </c>
      <c r="D384" s="150" t="s">
        <v>1733</v>
      </c>
      <c r="E384" s="152">
        <v>44578</v>
      </c>
      <c r="F384" s="150" t="s">
        <v>426</v>
      </c>
      <c r="G384" s="150" t="s">
        <v>1734</v>
      </c>
      <c r="H384" s="150" t="s">
        <v>1735</v>
      </c>
      <c r="I384" s="150" t="s">
        <v>3389</v>
      </c>
      <c r="J384" s="150" t="s">
        <v>3419</v>
      </c>
      <c r="K384" s="150" t="s">
        <v>1362</v>
      </c>
      <c r="L384" s="150" t="s">
        <v>3409</v>
      </c>
      <c r="M384" s="150" t="s">
        <v>18</v>
      </c>
      <c r="N384" s="150" t="s">
        <v>919</v>
      </c>
      <c r="O384" s="150" t="s">
        <v>567</v>
      </c>
      <c r="P384" s="150" t="s">
        <v>1363</v>
      </c>
      <c r="Q384" s="150" t="s">
        <v>3420</v>
      </c>
      <c r="R384" s="150" t="s">
        <v>3377</v>
      </c>
      <c r="S384" s="151">
        <v>15420</v>
      </c>
      <c r="T384" s="151">
        <v>41720</v>
      </c>
      <c r="U384" s="151">
        <v>26300</v>
      </c>
      <c r="V384" s="150" t="s">
        <v>78</v>
      </c>
      <c r="W384" s="151">
        <v>2</v>
      </c>
      <c r="X384" s="150" t="s">
        <v>69</v>
      </c>
      <c r="Y384" s="150" t="s">
        <v>70</v>
      </c>
      <c r="Z384" s="150" t="s">
        <v>71</v>
      </c>
      <c r="AA384" s="150" t="s">
        <v>72</v>
      </c>
      <c r="AB384" s="151">
        <v>0</v>
      </c>
      <c r="AC384" s="101">
        <f t="shared" si="20"/>
        <v>3</v>
      </c>
      <c r="AD384" s="101" t="str">
        <f t="shared" si="21"/>
        <v>janvier</v>
      </c>
      <c r="AE384" s="96">
        <f t="shared" si="22"/>
        <v>26.3</v>
      </c>
      <c r="AF384" s="149">
        <f t="shared" si="23"/>
        <v>6.0416666666666674E-2</v>
      </c>
      <c r="AG384" t="s">
        <v>3888</v>
      </c>
      <c r="AH384" s="96"/>
      <c r="AM384" s="96"/>
      <c r="AN384" s="96"/>
      <c r="AO384" s="96"/>
      <c r="AP384" s="96"/>
      <c r="AR384" s="96"/>
      <c r="AS384" s="96"/>
      <c r="AV384" s="96"/>
      <c r="AW384" s="96"/>
      <c r="AZ384" s="96"/>
      <c r="BA384" s="96"/>
      <c r="BB384" s="96"/>
      <c r="BC384" s="96"/>
      <c r="BD384" s="96"/>
      <c r="BE384" s="96"/>
      <c r="BF384" s="96"/>
      <c r="BH384" s="96"/>
      <c r="BI384" s="96"/>
      <c r="BJ384" s="96"/>
      <c r="BK384" s="96"/>
      <c r="BL384" s="96"/>
      <c r="BM384" s="96"/>
      <c r="BN384" s="96"/>
      <c r="BQ384" s="96"/>
      <c r="BR384" s="96"/>
      <c r="BS384" s="96"/>
      <c r="BU384" s="96"/>
      <c r="BW384" s="96"/>
      <c r="BX384" s="96"/>
      <c r="BY384" s="96"/>
      <c r="BZ384" s="96"/>
      <c r="CA384" s="96"/>
      <c r="CB384" s="96"/>
      <c r="CC384" s="96"/>
      <c r="CD384" s="96"/>
      <c r="CG384" s="96"/>
      <c r="CJ384" s="96"/>
      <c r="CL384" s="96"/>
      <c r="CM384" s="96"/>
      <c r="CN384" s="96"/>
      <c r="CY384" s="96"/>
      <c r="CZ384" s="96"/>
      <c r="DA384" s="96"/>
      <c r="DB384" s="96"/>
      <c r="DC384" s="96"/>
      <c r="DH384" s="96"/>
      <c r="DJ384" s="96"/>
      <c r="DK384" s="96"/>
      <c r="DL384" s="96"/>
      <c r="DM384" s="96"/>
      <c r="DP384" s="96"/>
      <c r="DQ384" s="96"/>
      <c r="DW384" s="96"/>
      <c r="EV384" s="96"/>
      <c r="EW384" s="96"/>
      <c r="FJ384" s="96"/>
      <c r="FK384" s="96"/>
      <c r="FL384" s="96"/>
      <c r="FT384" s="96"/>
      <c r="FU384" s="96"/>
      <c r="FV384" s="96"/>
      <c r="FW384" s="96"/>
      <c r="GE384" s="96"/>
      <c r="GF384" s="96"/>
      <c r="GG384" s="96"/>
      <c r="GH384" s="96"/>
    </row>
    <row r="385" spans="1:190" customFormat="1" ht="14.65" hidden="1" customHeight="1" x14ac:dyDescent="0.25">
      <c r="A385" s="151">
        <v>169300</v>
      </c>
      <c r="B385" s="152">
        <v>44578</v>
      </c>
      <c r="C385" s="150" t="s">
        <v>140</v>
      </c>
      <c r="D385" s="150" t="s">
        <v>1736</v>
      </c>
      <c r="E385" s="152">
        <v>44578</v>
      </c>
      <c r="F385" s="150" t="s">
        <v>286</v>
      </c>
      <c r="G385" s="150" t="s">
        <v>1737</v>
      </c>
      <c r="H385" s="150" t="s">
        <v>690</v>
      </c>
      <c r="I385" s="150" t="s">
        <v>3379</v>
      </c>
      <c r="J385" s="150" t="s">
        <v>3382</v>
      </c>
      <c r="K385" s="150" t="s">
        <v>3383</v>
      </c>
      <c r="L385" s="150" t="s">
        <v>18</v>
      </c>
      <c r="M385" s="150" t="s">
        <v>18</v>
      </c>
      <c r="N385" s="150" t="s">
        <v>19</v>
      </c>
      <c r="O385" s="150" t="s">
        <v>335</v>
      </c>
      <c r="P385" s="150" t="s">
        <v>691</v>
      </c>
      <c r="Q385" s="150" t="s">
        <v>3377</v>
      </c>
      <c r="R385" s="150" t="s">
        <v>3377</v>
      </c>
      <c r="S385" s="151">
        <v>16860</v>
      </c>
      <c r="T385" s="151">
        <v>12840</v>
      </c>
      <c r="U385" s="151">
        <v>4020</v>
      </c>
      <c r="V385" s="150" t="s">
        <v>78</v>
      </c>
      <c r="W385" s="151">
        <v>2</v>
      </c>
      <c r="X385" s="150" t="s">
        <v>69</v>
      </c>
      <c r="Y385" s="150" t="s">
        <v>70</v>
      </c>
      <c r="Z385" s="150" t="s">
        <v>71</v>
      </c>
      <c r="AA385" s="150" t="s">
        <v>72</v>
      </c>
      <c r="AB385" s="151">
        <v>64488</v>
      </c>
      <c r="AC385" s="101">
        <f t="shared" si="20"/>
        <v>3</v>
      </c>
      <c r="AD385" s="101" t="str">
        <f t="shared" si="21"/>
        <v>janvier</v>
      </c>
      <c r="AE385" s="96">
        <f t="shared" si="22"/>
        <v>4.0199999999999996</v>
      </c>
      <c r="AF385" s="149">
        <f t="shared" si="23"/>
        <v>5.5555555555555358E-3</v>
      </c>
      <c r="AG385" t="s">
        <v>3886</v>
      </c>
      <c r="AH385" s="96"/>
      <c r="AM385" s="96"/>
      <c r="AN385" s="96"/>
      <c r="AO385" s="96"/>
      <c r="AP385" s="96"/>
      <c r="AR385" s="96"/>
      <c r="AS385" s="96"/>
      <c r="AV385" s="96"/>
      <c r="AW385" s="96"/>
      <c r="AZ385" s="96"/>
      <c r="BA385" s="96"/>
      <c r="BB385" s="96"/>
      <c r="BC385" s="96"/>
      <c r="BD385" s="96"/>
      <c r="BH385" s="96"/>
      <c r="BI385" s="96"/>
      <c r="BJ385" s="96"/>
      <c r="BK385" s="96"/>
      <c r="BL385" s="96"/>
      <c r="BM385" s="96"/>
      <c r="BN385" s="96"/>
      <c r="BQ385" s="96"/>
      <c r="BR385" s="96"/>
      <c r="BS385" s="96"/>
      <c r="BU385" s="96"/>
      <c r="BW385" s="96"/>
      <c r="BX385" s="96"/>
      <c r="BY385" s="96"/>
      <c r="BZ385" s="96"/>
      <c r="CA385" s="96"/>
      <c r="CB385" s="96"/>
      <c r="CC385" s="96"/>
      <c r="CD385" s="96"/>
      <c r="CE385" s="96"/>
      <c r="CG385" s="96"/>
      <c r="CJ385" s="96"/>
      <c r="CL385" s="96"/>
      <c r="CM385" s="96"/>
      <c r="CN385" s="96"/>
      <c r="DH385" s="96"/>
      <c r="DJ385" s="96"/>
      <c r="DK385" s="96"/>
      <c r="DM385" s="96"/>
      <c r="DP385" s="96"/>
      <c r="DQ385" s="96"/>
      <c r="DW385" s="96"/>
      <c r="EV385" s="96"/>
      <c r="EW385" s="96"/>
      <c r="FJ385" s="96"/>
      <c r="FK385" s="96"/>
      <c r="FL385" s="96"/>
      <c r="FT385" s="96"/>
      <c r="FU385" s="96"/>
      <c r="FV385" s="96"/>
      <c r="FW385" s="96"/>
      <c r="GE385" s="96"/>
      <c r="GF385" s="96"/>
      <c r="GG385" s="96"/>
      <c r="GH385" s="96"/>
    </row>
    <row r="386" spans="1:190" customFormat="1" ht="14.65" hidden="1" customHeight="1" x14ac:dyDescent="0.25">
      <c r="A386" s="151">
        <v>169733</v>
      </c>
      <c r="B386" s="152">
        <v>44578</v>
      </c>
      <c r="C386" s="150" t="s">
        <v>517</v>
      </c>
      <c r="D386" s="150" t="s">
        <v>18</v>
      </c>
      <c r="E386" s="152">
        <v>44578</v>
      </c>
      <c r="F386" s="150" t="s">
        <v>517</v>
      </c>
      <c r="G386" s="150" t="s">
        <v>18</v>
      </c>
      <c r="H386" s="150" t="s">
        <v>655</v>
      </c>
      <c r="I386" s="150" t="s">
        <v>3389</v>
      </c>
      <c r="J386" s="150" t="s">
        <v>3400</v>
      </c>
      <c r="K386" s="150" t="s">
        <v>655</v>
      </c>
      <c r="L386" s="150" t="s">
        <v>18</v>
      </c>
      <c r="M386" s="150" t="s">
        <v>3394</v>
      </c>
      <c r="N386" s="150" t="s">
        <v>919</v>
      </c>
      <c r="O386" s="150" t="s">
        <v>944</v>
      </c>
      <c r="P386" s="150" t="s">
        <v>658</v>
      </c>
      <c r="Q386" s="150" t="s">
        <v>3377</v>
      </c>
      <c r="R386" s="150" t="s">
        <v>3401</v>
      </c>
      <c r="S386" s="151">
        <v>25240</v>
      </c>
      <c r="T386" s="151">
        <v>18160</v>
      </c>
      <c r="U386" s="151">
        <v>7080</v>
      </c>
      <c r="V386" s="150" t="s">
        <v>68</v>
      </c>
      <c r="W386" s="151">
        <v>2</v>
      </c>
      <c r="X386" s="150" t="s">
        <v>69</v>
      </c>
      <c r="Y386" s="150" t="s">
        <v>70</v>
      </c>
      <c r="Z386" s="150" t="s">
        <v>71</v>
      </c>
      <c r="AA386" s="150" t="s">
        <v>72</v>
      </c>
      <c r="AB386" s="151">
        <v>0</v>
      </c>
      <c r="AC386" s="101">
        <f t="shared" si="20"/>
        <v>3</v>
      </c>
      <c r="AD386" s="101" t="str">
        <f t="shared" si="21"/>
        <v>janvier</v>
      </c>
      <c r="AE386" s="96">
        <f t="shared" si="22"/>
        <v>7.08</v>
      </c>
      <c r="AF386" s="149">
        <f t="shared" si="23"/>
        <v>0</v>
      </c>
      <c r="AG386" t="s">
        <v>3886</v>
      </c>
      <c r="AH386" s="96"/>
      <c r="AM386" s="96"/>
      <c r="AN386" s="96"/>
      <c r="AO386" s="96"/>
      <c r="AP386" s="96"/>
      <c r="AR386" s="96"/>
      <c r="AS386" s="96"/>
      <c r="AV386" s="96"/>
      <c r="AW386" s="96"/>
      <c r="AZ386" s="96"/>
      <c r="BA386" s="96"/>
      <c r="BB386" s="96"/>
      <c r="BC386" s="96"/>
      <c r="BD386" s="96"/>
      <c r="BE386" s="96"/>
      <c r="BF386" s="96"/>
      <c r="BH386" s="96"/>
      <c r="BI386" s="96"/>
      <c r="BJ386" s="96"/>
      <c r="BK386" s="96"/>
      <c r="BL386" s="96"/>
      <c r="BM386" s="96"/>
      <c r="BN386" s="96"/>
      <c r="BQ386" s="96"/>
      <c r="BR386" s="96"/>
      <c r="BS386" s="96"/>
      <c r="BU386" s="96"/>
      <c r="BW386" s="96"/>
      <c r="BX386" s="96"/>
      <c r="BY386" s="96"/>
      <c r="BZ386" s="96"/>
      <c r="CA386" s="96"/>
      <c r="CB386" s="96"/>
      <c r="CC386" s="96"/>
      <c r="CD386" s="96"/>
      <c r="CE386" s="96"/>
      <c r="CG386" s="96"/>
      <c r="CJ386" s="96"/>
      <c r="CL386" s="96"/>
      <c r="CM386" s="96"/>
      <c r="CN386" s="96"/>
      <c r="DH386" s="96"/>
      <c r="DJ386" s="96"/>
      <c r="DK386" s="96"/>
      <c r="DM386" s="96"/>
      <c r="DP386" s="96"/>
      <c r="DQ386" s="96"/>
      <c r="DW386" s="96"/>
      <c r="EV386" s="96"/>
      <c r="EW386" s="96"/>
      <c r="FJ386" s="96"/>
      <c r="FK386" s="96"/>
      <c r="FL386" s="96"/>
      <c r="FT386" s="96"/>
      <c r="FU386" s="96"/>
      <c r="FV386" s="96"/>
      <c r="FW386" s="96"/>
      <c r="GE386" s="96"/>
      <c r="GF386" s="96"/>
      <c r="GG386" s="96"/>
      <c r="GH386" s="96"/>
    </row>
    <row r="387" spans="1:190" customFormat="1" ht="14.65" hidden="1" customHeight="1" x14ac:dyDescent="0.25">
      <c r="A387" s="151">
        <v>169740</v>
      </c>
      <c r="B387" s="152">
        <v>44578</v>
      </c>
      <c r="C387" s="150" t="s">
        <v>155</v>
      </c>
      <c r="D387" s="150" t="s">
        <v>18</v>
      </c>
      <c r="E387" s="152">
        <v>44578</v>
      </c>
      <c r="F387" s="150" t="s">
        <v>155</v>
      </c>
      <c r="G387" s="150" t="s">
        <v>18</v>
      </c>
      <c r="H387" s="150" t="s">
        <v>472</v>
      </c>
      <c r="I387" s="150" t="s">
        <v>3379</v>
      </c>
      <c r="J387" s="150" t="s">
        <v>3384</v>
      </c>
      <c r="K387" s="150" t="s">
        <v>472</v>
      </c>
      <c r="L387" s="150" t="s">
        <v>3385</v>
      </c>
      <c r="M387" s="150" t="s">
        <v>18</v>
      </c>
      <c r="N387" s="150" t="s">
        <v>19</v>
      </c>
      <c r="O387" s="150" t="s">
        <v>261</v>
      </c>
      <c r="P387" s="150" t="s">
        <v>473</v>
      </c>
      <c r="Q387" s="150" t="s">
        <v>3386</v>
      </c>
      <c r="R387" s="150" t="s">
        <v>3377</v>
      </c>
      <c r="S387" s="151">
        <v>34340</v>
      </c>
      <c r="T387" s="151">
        <v>23040</v>
      </c>
      <c r="U387" s="151">
        <v>11300</v>
      </c>
      <c r="V387" s="150" t="s">
        <v>68</v>
      </c>
      <c r="W387" s="151">
        <v>2</v>
      </c>
      <c r="X387" s="150" t="s">
        <v>69</v>
      </c>
      <c r="Y387" s="150" t="s">
        <v>70</v>
      </c>
      <c r="Z387" s="150" t="s">
        <v>71</v>
      </c>
      <c r="AA387" s="150" t="s">
        <v>72</v>
      </c>
      <c r="AB387" s="151">
        <v>0</v>
      </c>
      <c r="AC387" s="101">
        <f t="shared" ref="AC387:AC450" si="24">_xlfn.ISOWEEKNUM(B387)</f>
        <v>3</v>
      </c>
      <c r="AD387" s="101" t="str">
        <f t="shared" ref="AD387:AD450" si="25">TEXT(B387,"mmmm")</f>
        <v>janvier</v>
      </c>
      <c r="AE387" s="96">
        <f t="shared" ref="AE387:AE450" si="26">U387/1000</f>
        <v>11.3</v>
      </c>
      <c r="AF387" s="149">
        <f t="shared" ref="AF387:AF450" si="27">C387-F387</f>
        <v>0</v>
      </c>
      <c r="AG387" t="s">
        <v>3888</v>
      </c>
      <c r="AH387" s="102"/>
      <c r="AI387" s="102"/>
      <c r="AJ387" s="102"/>
      <c r="AK387" s="102"/>
      <c r="AL387" s="102"/>
      <c r="AM387" s="102"/>
      <c r="AN387" s="102"/>
      <c r="AO387" s="102"/>
      <c r="AP387" s="102"/>
      <c r="AQ387" s="102"/>
      <c r="AR387" s="102"/>
      <c r="AS387" s="102"/>
      <c r="AT387" s="102"/>
      <c r="AU387" s="102"/>
      <c r="AV387" s="102"/>
      <c r="AW387" s="102"/>
      <c r="AX387" s="102"/>
      <c r="AY387" s="102"/>
      <c r="AZ387" s="102"/>
      <c r="BA387" s="102"/>
      <c r="BB387" s="102"/>
      <c r="BC387" s="102"/>
      <c r="BD387" s="102"/>
      <c r="BE387" s="102"/>
      <c r="BF387" s="102"/>
      <c r="BG387" s="102"/>
      <c r="BH387" s="102"/>
      <c r="BI387" s="102"/>
      <c r="BJ387" s="102"/>
      <c r="BK387" s="102"/>
      <c r="BL387" s="102"/>
      <c r="BM387" s="102"/>
      <c r="BN387" s="102"/>
      <c r="BO387" s="102"/>
      <c r="BP387" s="102"/>
      <c r="BQ387" s="102"/>
      <c r="BR387" s="102"/>
      <c r="BS387" s="102"/>
      <c r="BT387" s="102"/>
      <c r="BU387" s="102"/>
      <c r="BV387" s="102"/>
      <c r="BW387" s="102"/>
      <c r="BX387" s="102"/>
      <c r="BY387" s="102"/>
      <c r="BZ387" s="102"/>
      <c r="CA387" s="102"/>
      <c r="CB387" s="102"/>
      <c r="CC387" s="102"/>
      <c r="CD387" s="102"/>
      <c r="CE387" s="102"/>
      <c r="CF387" s="102"/>
      <c r="CG387" s="102"/>
      <c r="CH387" s="102"/>
      <c r="CI387" s="102"/>
      <c r="CJ387" s="102"/>
      <c r="CK387" s="102"/>
      <c r="CL387" s="102"/>
      <c r="CM387" s="102"/>
      <c r="CN387" s="102"/>
      <c r="CO387" s="102"/>
      <c r="CP387" s="102"/>
      <c r="CQ387" s="102"/>
      <c r="CR387" s="102"/>
      <c r="CS387" s="102"/>
      <c r="CT387" s="102"/>
      <c r="CU387" s="102"/>
      <c r="CV387" s="102"/>
      <c r="CW387" s="102"/>
      <c r="CX387" s="102"/>
      <c r="CY387" s="102"/>
      <c r="CZ387" s="102"/>
      <c r="DA387" s="102"/>
      <c r="DB387" s="102"/>
      <c r="DC387" s="102"/>
      <c r="DD387" s="102"/>
      <c r="DE387" s="102"/>
      <c r="DF387" s="102"/>
      <c r="DG387" s="102"/>
      <c r="DH387" s="102"/>
      <c r="DI387" s="102"/>
      <c r="DJ387" s="102"/>
      <c r="DK387" s="102"/>
      <c r="DL387" s="102"/>
      <c r="DM387" s="102"/>
      <c r="DN387" s="102"/>
      <c r="DO387" s="102"/>
      <c r="DP387" s="102"/>
      <c r="DQ387" s="102"/>
      <c r="DR387" s="102"/>
      <c r="DS387" s="102"/>
      <c r="DT387" s="102"/>
      <c r="DU387" s="102"/>
      <c r="DV387" s="102"/>
      <c r="DW387" s="102"/>
      <c r="DX387" s="102"/>
      <c r="DY387" s="102"/>
      <c r="DZ387" s="102"/>
      <c r="EA387" s="102"/>
      <c r="EB387" s="102"/>
      <c r="EC387" s="102"/>
      <c r="ED387" s="102"/>
      <c r="EE387" s="102"/>
      <c r="EF387" s="102"/>
      <c r="EG387" s="102"/>
      <c r="EH387" s="102"/>
      <c r="EI387" s="102"/>
      <c r="EJ387" s="102"/>
      <c r="EK387" s="102"/>
      <c r="EL387" s="102"/>
      <c r="EM387" s="102"/>
      <c r="EN387" s="102"/>
      <c r="EO387" s="102"/>
      <c r="EP387" s="102"/>
      <c r="EQ387" s="102"/>
      <c r="ER387" s="102"/>
      <c r="ES387" s="102"/>
      <c r="ET387" s="102"/>
      <c r="EU387" s="102"/>
      <c r="EV387" s="102"/>
      <c r="EW387" s="102"/>
      <c r="EX387" s="102"/>
      <c r="EY387" s="102"/>
      <c r="EZ387" s="102"/>
      <c r="FA387" s="102"/>
      <c r="FB387" s="102"/>
      <c r="FC387" s="102"/>
      <c r="FD387" s="102"/>
      <c r="FE387" s="102"/>
      <c r="FF387" s="102"/>
      <c r="FG387" s="102"/>
      <c r="FH387" s="102"/>
      <c r="FI387" s="102"/>
      <c r="FJ387" s="102"/>
      <c r="FK387" s="102"/>
      <c r="FL387" s="102"/>
      <c r="FM387" s="102"/>
      <c r="FN387" s="102"/>
      <c r="FO387" s="102"/>
      <c r="FP387" s="102"/>
      <c r="FQ387" s="102"/>
      <c r="FR387" s="102"/>
      <c r="FS387" s="102"/>
      <c r="FT387" s="102"/>
      <c r="FU387" s="102"/>
      <c r="FV387" s="102"/>
      <c r="FW387" s="102"/>
      <c r="FX387" s="102"/>
      <c r="FY387" s="102"/>
      <c r="FZ387" s="102"/>
      <c r="GA387" s="102"/>
      <c r="GB387" s="102"/>
      <c r="GC387" s="102"/>
      <c r="GD387" s="102"/>
      <c r="GE387" s="102"/>
      <c r="GF387" s="102"/>
      <c r="GG387" s="102"/>
      <c r="GH387" s="102"/>
    </row>
    <row r="388" spans="1:190" customFormat="1" ht="14.65" hidden="1" customHeight="1" x14ac:dyDescent="0.25">
      <c r="A388" s="151">
        <v>169311</v>
      </c>
      <c r="B388" s="152">
        <v>44578</v>
      </c>
      <c r="C388" s="150" t="s">
        <v>865</v>
      </c>
      <c r="D388" s="150" t="s">
        <v>1738</v>
      </c>
      <c r="E388" s="152">
        <v>44578</v>
      </c>
      <c r="F388" s="150" t="s">
        <v>289</v>
      </c>
      <c r="G388" s="150" t="s">
        <v>1739</v>
      </c>
      <c r="H388" s="150" t="s">
        <v>370</v>
      </c>
      <c r="I388" s="150" t="s">
        <v>3379</v>
      </c>
      <c r="J388" s="150" t="s">
        <v>3382</v>
      </c>
      <c r="K388" s="150" t="s">
        <v>3396</v>
      </c>
      <c r="L388" s="150" t="s">
        <v>18</v>
      </c>
      <c r="M388" s="150" t="s">
        <v>18</v>
      </c>
      <c r="N388" s="150" t="s">
        <v>19</v>
      </c>
      <c r="O388" s="150" t="s">
        <v>335</v>
      </c>
      <c r="P388" s="150" t="s">
        <v>371</v>
      </c>
      <c r="Q388" s="150" t="s">
        <v>3377</v>
      </c>
      <c r="R388" s="150" t="s">
        <v>3377</v>
      </c>
      <c r="S388" s="151">
        <v>14960</v>
      </c>
      <c r="T388" s="151">
        <v>11740</v>
      </c>
      <c r="U388" s="151">
        <v>3220</v>
      </c>
      <c r="V388" s="150" t="s">
        <v>78</v>
      </c>
      <c r="W388" s="151">
        <v>2</v>
      </c>
      <c r="X388" s="150" t="s">
        <v>69</v>
      </c>
      <c r="Y388" s="150" t="s">
        <v>70</v>
      </c>
      <c r="Z388" s="150" t="s">
        <v>71</v>
      </c>
      <c r="AA388" s="150" t="s">
        <v>72</v>
      </c>
      <c r="AB388" s="151">
        <v>83621</v>
      </c>
      <c r="AC388" s="101">
        <f t="shared" si="24"/>
        <v>3</v>
      </c>
      <c r="AD388" s="101" t="str">
        <f t="shared" si="25"/>
        <v>janvier</v>
      </c>
      <c r="AE388" s="96">
        <f t="shared" si="26"/>
        <v>3.22</v>
      </c>
      <c r="AF388" s="149">
        <f t="shared" si="27"/>
        <v>5.5555555555556468E-3</v>
      </c>
      <c r="AG388" t="s">
        <v>3886</v>
      </c>
      <c r="AH388" s="96"/>
      <c r="AM388" s="96"/>
      <c r="AN388" s="96"/>
      <c r="AO388" s="96"/>
      <c r="AP388" s="96"/>
      <c r="AR388" s="96"/>
      <c r="AS388" s="96"/>
      <c r="AV388" s="96"/>
      <c r="AW388" s="96"/>
      <c r="AZ388" s="96"/>
      <c r="BA388" s="96"/>
      <c r="BB388" s="96"/>
      <c r="BC388" s="96"/>
      <c r="BD388" s="96"/>
      <c r="BH388" s="96"/>
      <c r="BI388" s="96"/>
      <c r="BJ388" s="96"/>
      <c r="BK388" s="96"/>
      <c r="BL388" s="96"/>
      <c r="BM388" s="96"/>
      <c r="BN388" s="96"/>
      <c r="BQ388" s="96"/>
      <c r="BR388" s="96"/>
      <c r="BS388" s="96"/>
      <c r="BU388" s="96"/>
      <c r="BW388" s="96"/>
      <c r="BX388" s="96"/>
      <c r="BY388" s="96"/>
      <c r="BZ388" s="96"/>
      <c r="CA388" s="96"/>
      <c r="CB388" s="96"/>
      <c r="CC388" s="96"/>
      <c r="CD388" s="96"/>
      <c r="CE388" s="96"/>
      <c r="CG388" s="96"/>
      <c r="CJ388" s="96"/>
      <c r="CL388" s="96"/>
      <c r="CM388" s="96"/>
      <c r="CN388" s="96"/>
      <c r="CY388" s="96"/>
      <c r="CZ388" s="96"/>
      <c r="DB388" s="96"/>
      <c r="DC388" s="96"/>
      <c r="DH388" s="96"/>
      <c r="DJ388" s="96"/>
      <c r="DK388" s="96"/>
      <c r="DL388" s="96"/>
      <c r="DP388" s="96"/>
      <c r="DQ388" s="96"/>
      <c r="DW388" s="96"/>
      <c r="EV388" s="96"/>
      <c r="EW388" s="96"/>
      <c r="FJ388" s="96"/>
      <c r="FK388" s="96"/>
      <c r="FL388" s="96"/>
      <c r="FT388" s="96"/>
      <c r="FU388" s="96"/>
      <c r="FV388" s="96"/>
      <c r="FW388" s="96"/>
      <c r="GE388" s="96"/>
      <c r="GF388" s="96"/>
      <c r="GG388" s="96"/>
      <c r="GH388" s="96"/>
    </row>
    <row r="389" spans="1:190" customFormat="1" ht="14.65" hidden="1" customHeight="1" x14ac:dyDescent="0.25">
      <c r="A389" s="151">
        <v>169315</v>
      </c>
      <c r="B389" s="152">
        <v>44578</v>
      </c>
      <c r="C389" s="150" t="s">
        <v>132</v>
      </c>
      <c r="D389" s="150" t="s">
        <v>1740</v>
      </c>
      <c r="E389" s="152">
        <v>44578</v>
      </c>
      <c r="F389" s="150" t="s">
        <v>898</v>
      </c>
      <c r="G389" s="150" t="s">
        <v>1741</v>
      </c>
      <c r="H389" s="150" t="s">
        <v>611</v>
      </c>
      <c r="I389" s="150" t="s">
        <v>3438</v>
      </c>
      <c r="J389" s="150" t="s">
        <v>3438</v>
      </c>
      <c r="K389" s="150" t="s">
        <v>611</v>
      </c>
      <c r="L389" s="150" t="s">
        <v>18</v>
      </c>
      <c r="M389" s="150" t="s">
        <v>3439</v>
      </c>
      <c r="N389" s="150" t="s">
        <v>1742</v>
      </c>
      <c r="O389" s="150" t="s">
        <v>1743</v>
      </c>
      <c r="P389" s="150" t="s">
        <v>612</v>
      </c>
      <c r="Q389" s="150" t="s">
        <v>3377</v>
      </c>
      <c r="R389" s="150" t="s">
        <v>3440</v>
      </c>
      <c r="S389" s="151">
        <v>36960</v>
      </c>
      <c r="T389" s="151">
        <v>24200</v>
      </c>
      <c r="U389" s="151">
        <v>12760</v>
      </c>
      <c r="V389" s="150" t="s">
        <v>78</v>
      </c>
      <c r="W389" s="151">
        <v>2</v>
      </c>
      <c r="X389" s="150" t="s">
        <v>69</v>
      </c>
      <c r="Y389" s="150" t="s">
        <v>70</v>
      </c>
      <c r="Z389" s="150" t="s">
        <v>71</v>
      </c>
      <c r="AA389" s="150" t="s">
        <v>72</v>
      </c>
      <c r="AB389" s="151">
        <v>0</v>
      </c>
      <c r="AC389" s="101">
        <f t="shared" si="24"/>
        <v>3</v>
      </c>
      <c r="AD389" s="101" t="str">
        <f t="shared" si="25"/>
        <v>janvier</v>
      </c>
      <c r="AE389" s="96">
        <f t="shared" si="26"/>
        <v>12.76</v>
      </c>
      <c r="AF389" s="149">
        <f t="shared" si="27"/>
        <v>6.597222222222221E-2</v>
      </c>
      <c r="AG389" t="s">
        <v>3562</v>
      </c>
      <c r="AH389" s="96"/>
      <c r="AM389" s="96"/>
      <c r="AN389" s="96"/>
      <c r="AO389" s="96"/>
      <c r="AP389" s="96"/>
      <c r="AR389" s="96"/>
      <c r="AS389" s="96"/>
      <c r="AV389" s="96"/>
      <c r="AW389" s="96"/>
      <c r="AZ389" s="96"/>
      <c r="BA389" s="96"/>
      <c r="BB389" s="96"/>
      <c r="BC389" s="96"/>
      <c r="BD389" s="96"/>
      <c r="BH389" s="96"/>
      <c r="BI389" s="96"/>
      <c r="BJ389" s="96"/>
      <c r="BK389" s="96"/>
      <c r="BL389" s="96"/>
      <c r="BM389" s="96"/>
      <c r="BN389" s="96"/>
      <c r="BQ389" s="96"/>
      <c r="BR389" s="96"/>
      <c r="BS389" s="96"/>
      <c r="BU389" s="96"/>
      <c r="BW389" s="96"/>
      <c r="BX389" s="96"/>
      <c r="BY389" s="96"/>
      <c r="BZ389" s="96"/>
      <c r="CA389" s="96"/>
      <c r="CB389" s="96"/>
      <c r="CC389" s="96"/>
      <c r="CD389" s="96"/>
      <c r="CE389" s="96"/>
      <c r="CG389" s="96"/>
      <c r="CJ389" s="96"/>
      <c r="CL389" s="96"/>
      <c r="CM389" s="96"/>
      <c r="CN389" s="96"/>
      <c r="CY389" s="96"/>
      <c r="CZ389" s="96"/>
      <c r="DA389" s="96"/>
      <c r="DB389" s="96"/>
      <c r="DC389" s="96"/>
      <c r="DH389" s="96"/>
      <c r="DJ389" s="96"/>
      <c r="DK389" s="96"/>
      <c r="DL389" s="96"/>
      <c r="DM389" s="96"/>
      <c r="DP389" s="96"/>
      <c r="DQ389" s="96"/>
      <c r="DW389" s="96"/>
      <c r="EV389" s="96"/>
      <c r="EW389" s="96"/>
      <c r="FJ389" s="96"/>
      <c r="FK389" s="96"/>
      <c r="FL389" s="96"/>
      <c r="FT389" s="96"/>
      <c r="FU389" s="96"/>
      <c r="FV389" s="96"/>
      <c r="FW389" s="96"/>
      <c r="GE389" s="96"/>
      <c r="GF389" s="96"/>
      <c r="GG389" s="96"/>
      <c r="GH389" s="96"/>
    </row>
    <row r="390" spans="1:190" customFormat="1" ht="14.65" hidden="1" customHeight="1" x14ac:dyDescent="0.25">
      <c r="A390" s="151">
        <v>169318</v>
      </c>
      <c r="B390" s="152">
        <v>44578</v>
      </c>
      <c r="C390" s="150" t="s">
        <v>217</v>
      </c>
      <c r="D390" s="150" t="s">
        <v>1744</v>
      </c>
      <c r="E390" s="152">
        <v>44578</v>
      </c>
      <c r="F390" s="150" t="s">
        <v>224</v>
      </c>
      <c r="G390" s="150" t="s">
        <v>1745</v>
      </c>
      <c r="H390" s="150" t="s">
        <v>318</v>
      </c>
      <c r="I390" s="150" t="s">
        <v>3379</v>
      </c>
      <c r="J390" s="150" t="s">
        <v>3380</v>
      </c>
      <c r="K390" s="150" t="s">
        <v>3405</v>
      </c>
      <c r="L390" s="150" t="s">
        <v>18</v>
      </c>
      <c r="M390" s="150" t="s">
        <v>18</v>
      </c>
      <c r="N390" s="150" t="s">
        <v>19</v>
      </c>
      <c r="O390" s="150" t="s">
        <v>314</v>
      </c>
      <c r="P390" s="150" t="s">
        <v>319</v>
      </c>
      <c r="Q390" s="150" t="s">
        <v>3377</v>
      </c>
      <c r="R390" s="150" t="s">
        <v>3377</v>
      </c>
      <c r="S390" s="151">
        <v>21220</v>
      </c>
      <c r="T390" s="151">
        <v>17000</v>
      </c>
      <c r="U390" s="151">
        <v>4220</v>
      </c>
      <c r="V390" s="150" t="s">
        <v>78</v>
      </c>
      <c r="W390" s="151">
        <v>2</v>
      </c>
      <c r="X390" s="150" t="s">
        <v>69</v>
      </c>
      <c r="Y390" s="150" t="s">
        <v>70</v>
      </c>
      <c r="Z390" s="150" t="s">
        <v>71</v>
      </c>
      <c r="AA390" s="150" t="s">
        <v>72</v>
      </c>
      <c r="AB390" s="151">
        <v>70062</v>
      </c>
      <c r="AC390" s="101">
        <f t="shared" si="24"/>
        <v>3</v>
      </c>
      <c r="AD390" s="101" t="str">
        <f t="shared" si="25"/>
        <v>janvier</v>
      </c>
      <c r="AE390" s="96">
        <f t="shared" si="26"/>
        <v>4.22</v>
      </c>
      <c r="AF390" s="149">
        <f t="shared" si="27"/>
        <v>9.7222222222221877E-3</v>
      </c>
      <c r="AG390" t="s">
        <v>3886</v>
      </c>
      <c r="AH390" s="96"/>
      <c r="AM390" s="96"/>
      <c r="AN390" s="96"/>
      <c r="AO390" s="96"/>
      <c r="AP390" s="96"/>
      <c r="AR390" s="96"/>
      <c r="AS390" s="96"/>
      <c r="AV390" s="96"/>
      <c r="AW390" s="96"/>
      <c r="AZ390" s="96"/>
      <c r="BA390" s="96"/>
      <c r="BB390" s="96"/>
      <c r="BC390" s="96"/>
      <c r="BD390" s="96"/>
      <c r="BH390" s="96"/>
      <c r="BI390" s="96"/>
      <c r="BJ390" s="96"/>
      <c r="BK390" s="96"/>
      <c r="BL390" s="96"/>
      <c r="BM390" s="96"/>
      <c r="BN390" s="96"/>
      <c r="BQ390" s="96"/>
      <c r="BR390" s="96"/>
      <c r="BS390" s="96"/>
      <c r="BU390" s="96"/>
      <c r="BW390" s="96"/>
      <c r="BX390" s="96"/>
      <c r="BY390" s="96"/>
      <c r="BZ390" s="96"/>
      <c r="CA390" s="96"/>
      <c r="CB390" s="96"/>
      <c r="CC390" s="96"/>
      <c r="CD390" s="96"/>
      <c r="CE390" s="96"/>
      <c r="CG390" s="96"/>
      <c r="CJ390" s="96"/>
      <c r="CL390" s="96"/>
      <c r="CM390" s="96"/>
      <c r="CN390" s="96"/>
      <c r="CY390" s="96"/>
      <c r="CZ390" s="96"/>
      <c r="DA390" s="96"/>
      <c r="DB390" s="96"/>
      <c r="DC390" s="96"/>
      <c r="DH390" s="96"/>
      <c r="DJ390" s="96"/>
      <c r="DK390" s="96"/>
      <c r="DL390" s="96"/>
      <c r="DM390" s="96"/>
      <c r="DP390" s="96"/>
      <c r="DQ390" s="96"/>
      <c r="DW390" s="96"/>
      <c r="EV390" s="96"/>
      <c r="EW390" s="96"/>
      <c r="FJ390" s="96"/>
      <c r="FK390" s="96"/>
      <c r="FL390" s="96"/>
      <c r="FT390" s="96"/>
      <c r="FU390" s="96"/>
      <c r="FV390" s="96"/>
      <c r="FW390" s="96"/>
      <c r="GE390" s="96"/>
      <c r="GF390" s="96"/>
      <c r="GG390" s="96"/>
      <c r="GH390" s="96"/>
    </row>
    <row r="391" spans="1:190" customFormat="1" ht="14.65" hidden="1" customHeight="1" x14ac:dyDescent="0.25">
      <c r="A391" s="151">
        <v>169320</v>
      </c>
      <c r="B391" s="152">
        <v>44578</v>
      </c>
      <c r="C391" s="150" t="s">
        <v>150</v>
      </c>
      <c r="D391" s="150" t="s">
        <v>1746</v>
      </c>
      <c r="E391" s="152">
        <v>44578</v>
      </c>
      <c r="F391" s="150" t="s">
        <v>797</v>
      </c>
      <c r="G391" s="150" t="s">
        <v>1747</v>
      </c>
      <c r="H391" s="150" t="s">
        <v>1748</v>
      </c>
      <c r="I391" s="150" t="s">
        <v>3379</v>
      </c>
      <c r="J391" s="150" t="s">
        <v>3445</v>
      </c>
      <c r="K391" s="150" t="s">
        <v>1748</v>
      </c>
      <c r="L391" s="150" t="s">
        <v>3446</v>
      </c>
      <c r="M391" s="150" t="s">
        <v>18</v>
      </c>
      <c r="N391" s="150" t="s">
        <v>19</v>
      </c>
      <c r="O391" s="150" t="s">
        <v>1698</v>
      </c>
      <c r="P391" s="150" t="s">
        <v>1749</v>
      </c>
      <c r="Q391" s="150" t="s">
        <v>3447</v>
      </c>
      <c r="R391" s="150" t="s">
        <v>3377</v>
      </c>
      <c r="S391" s="151">
        <v>14580</v>
      </c>
      <c r="T391" s="151">
        <v>40760</v>
      </c>
      <c r="U391" s="151">
        <v>26180</v>
      </c>
      <c r="V391" s="150" t="s">
        <v>78</v>
      </c>
      <c r="W391" s="151">
        <v>2</v>
      </c>
      <c r="X391" s="150" t="s">
        <v>69</v>
      </c>
      <c r="Y391" s="150" t="s">
        <v>70</v>
      </c>
      <c r="Z391" s="150" t="s">
        <v>71</v>
      </c>
      <c r="AA391" s="150" t="s">
        <v>72</v>
      </c>
      <c r="AB391" s="151">
        <v>0</v>
      </c>
      <c r="AC391" s="101">
        <f t="shared" si="24"/>
        <v>3</v>
      </c>
      <c r="AD391" s="101" t="str">
        <f t="shared" si="25"/>
        <v>janvier</v>
      </c>
      <c r="AE391" s="96">
        <f t="shared" si="26"/>
        <v>26.18</v>
      </c>
      <c r="AF391" s="149">
        <f t="shared" si="27"/>
        <v>0.10625000000000007</v>
      </c>
      <c r="AG391" t="s">
        <v>3888</v>
      </c>
      <c r="AH391" s="96"/>
      <c r="AM391" s="96"/>
      <c r="AN391" s="96"/>
      <c r="AO391" s="96"/>
      <c r="AP391" s="96"/>
      <c r="AR391" s="96"/>
      <c r="AS391" s="96"/>
      <c r="AV391" s="96"/>
      <c r="AW391" s="96"/>
      <c r="AZ391" s="96"/>
      <c r="BA391" s="96"/>
      <c r="BB391" s="96"/>
      <c r="BC391" s="96"/>
      <c r="BD391" s="96"/>
      <c r="BH391" s="96"/>
      <c r="BI391" s="96"/>
      <c r="BJ391" s="96"/>
      <c r="BK391" s="96"/>
      <c r="BL391" s="96"/>
      <c r="BM391" s="96"/>
      <c r="BN391" s="96"/>
      <c r="BQ391" s="96"/>
      <c r="BR391" s="96"/>
      <c r="BS391" s="96"/>
      <c r="BU391" s="96"/>
      <c r="BW391" s="96"/>
      <c r="BX391" s="96"/>
      <c r="BY391" s="96"/>
      <c r="BZ391" s="96"/>
      <c r="CA391" s="96"/>
      <c r="CB391" s="96"/>
      <c r="CC391" s="96"/>
      <c r="CD391" s="96"/>
      <c r="CE391" s="96"/>
      <c r="CG391" s="96"/>
      <c r="CJ391" s="96"/>
      <c r="CL391" s="96"/>
      <c r="CM391" s="96"/>
      <c r="CN391" s="96"/>
      <c r="CY391" s="96"/>
      <c r="CZ391" s="96"/>
      <c r="DA391" s="96"/>
      <c r="DB391" s="96"/>
      <c r="DC391" s="96"/>
      <c r="DH391" s="96"/>
      <c r="DJ391" s="96"/>
      <c r="DK391" s="96"/>
      <c r="DL391" s="96"/>
      <c r="DM391" s="96"/>
      <c r="DP391" s="96"/>
      <c r="DQ391" s="96"/>
      <c r="DW391" s="96"/>
      <c r="EV391" s="96"/>
      <c r="EW391" s="96"/>
      <c r="FJ391" s="96"/>
      <c r="FK391" s="96"/>
      <c r="FL391" s="96"/>
      <c r="FT391" s="96"/>
      <c r="FU391" s="96"/>
      <c r="FV391" s="96"/>
      <c r="FW391" s="96"/>
      <c r="GE391" s="96"/>
      <c r="GF391" s="96"/>
      <c r="GG391" s="96"/>
      <c r="GH391" s="96"/>
    </row>
    <row r="392" spans="1:190" customFormat="1" ht="14.65" hidden="1" customHeight="1" x14ac:dyDescent="0.25">
      <c r="A392" s="151">
        <v>169325</v>
      </c>
      <c r="B392" s="152">
        <v>44578</v>
      </c>
      <c r="C392" s="150" t="s">
        <v>491</v>
      </c>
      <c r="D392" s="150" t="s">
        <v>1751</v>
      </c>
      <c r="E392" s="152">
        <v>44578</v>
      </c>
      <c r="F392" s="150" t="s">
        <v>746</v>
      </c>
      <c r="G392" s="150" t="s">
        <v>1752</v>
      </c>
      <c r="H392" s="150" t="s">
        <v>550</v>
      </c>
      <c r="I392" s="150" t="s">
        <v>3379</v>
      </c>
      <c r="J392" s="150" t="s">
        <v>3380</v>
      </c>
      <c r="K392" s="150" t="s">
        <v>3399</v>
      </c>
      <c r="L392" s="150" t="s">
        <v>18</v>
      </c>
      <c r="M392" s="150" t="s">
        <v>18</v>
      </c>
      <c r="N392" s="150" t="s">
        <v>19</v>
      </c>
      <c r="O392" s="150" t="s">
        <v>314</v>
      </c>
      <c r="P392" s="150" t="s">
        <v>551</v>
      </c>
      <c r="Q392" s="150" t="s">
        <v>3377</v>
      </c>
      <c r="R392" s="150" t="s">
        <v>3377</v>
      </c>
      <c r="S392" s="151">
        <v>22080</v>
      </c>
      <c r="T392" s="151">
        <v>17760</v>
      </c>
      <c r="U392" s="151">
        <v>4320</v>
      </c>
      <c r="V392" s="150" t="s">
        <v>78</v>
      </c>
      <c r="W392" s="151">
        <v>2</v>
      </c>
      <c r="X392" s="150" t="s">
        <v>69</v>
      </c>
      <c r="Y392" s="150" t="s">
        <v>70</v>
      </c>
      <c r="Z392" s="150" t="s">
        <v>71</v>
      </c>
      <c r="AA392" s="150" t="s">
        <v>72</v>
      </c>
      <c r="AB392" s="151">
        <v>66268</v>
      </c>
      <c r="AC392" s="101">
        <f t="shared" si="24"/>
        <v>3</v>
      </c>
      <c r="AD392" s="101" t="str">
        <f t="shared" si="25"/>
        <v>janvier</v>
      </c>
      <c r="AE392" s="96">
        <f t="shared" si="26"/>
        <v>4.32</v>
      </c>
      <c r="AF392" s="149">
        <f t="shared" si="27"/>
        <v>1.2499999999999956E-2</v>
      </c>
      <c r="AG392" t="s">
        <v>3886</v>
      </c>
      <c r="AH392" s="96"/>
      <c r="AM392" s="96"/>
      <c r="AN392" s="96"/>
      <c r="AO392" s="96"/>
      <c r="AP392" s="96"/>
      <c r="AR392" s="96"/>
      <c r="AS392" s="96"/>
      <c r="AV392" s="96"/>
      <c r="AW392" s="96"/>
      <c r="AZ392" s="96"/>
      <c r="BA392" s="96"/>
      <c r="BB392" s="96"/>
      <c r="BC392" s="96"/>
      <c r="BD392" s="96"/>
      <c r="BE392" s="96"/>
      <c r="BF392" s="96"/>
      <c r="BH392" s="96"/>
      <c r="BI392" s="96"/>
      <c r="BJ392" s="96"/>
      <c r="BK392" s="96"/>
      <c r="BL392" s="96"/>
      <c r="BM392" s="96"/>
      <c r="BN392" s="96"/>
      <c r="BQ392" s="96"/>
      <c r="BR392" s="96"/>
      <c r="BS392" s="96"/>
      <c r="BU392" s="96"/>
      <c r="BW392" s="96"/>
      <c r="BX392" s="96"/>
      <c r="BY392" s="96"/>
      <c r="BZ392" s="96"/>
      <c r="CA392" s="96"/>
      <c r="CB392" s="96"/>
      <c r="CC392" s="96"/>
      <c r="CD392" s="96"/>
      <c r="CG392" s="96"/>
      <c r="CJ392" s="96"/>
      <c r="CL392" s="96"/>
      <c r="CM392" s="96"/>
      <c r="CN392" s="96"/>
      <c r="CY392" s="96"/>
      <c r="CZ392" s="96"/>
      <c r="DA392" s="96"/>
      <c r="DB392" s="96"/>
      <c r="DC392" s="96"/>
      <c r="DH392" s="96"/>
      <c r="DJ392" s="96"/>
      <c r="DK392" s="96"/>
      <c r="DL392" s="96"/>
      <c r="DM392" s="96"/>
      <c r="DP392" s="96"/>
      <c r="DQ392" s="96"/>
      <c r="DW392" s="96"/>
      <c r="EV392" s="96"/>
      <c r="EW392" s="96"/>
      <c r="FJ392" s="96"/>
      <c r="FK392" s="96"/>
      <c r="FL392" s="96"/>
      <c r="FT392" s="96"/>
      <c r="FU392" s="96"/>
      <c r="FV392" s="96"/>
      <c r="FW392" s="96"/>
      <c r="GE392" s="96"/>
      <c r="GF392" s="96"/>
      <c r="GG392" s="96"/>
      <c r="GH392" s="96"/>
    </row>
    <row r="393" spans="1:190" customFormat="1" ht="14.65" hidden="1" customHeight="1" x14ac:dyDescent="0.25">
      <c r="A393" s="151">
        <v>169328</v>
      </c>
      <c r="B393" s="152">
        <v>44578</v>
      </c>
      <c r="C393" s="150" t="s">
        <v>486</v>
      </c>
      <c r="D393" s="150" t="s">
        <v>1753</v>
      </c>
      <c r="E393" s="152">
        <v>44578</v>
      </c>
      <c r="F393" s="150" t="s">
        <v>291</v>
      </c>
      <c r="G393" s="150" t="s">
        <v>1754</v>
      </c>
      <c r="H393" s="150" t="s">
        <v>480</v>
      </c>
      <c r="I393" s="150" t="s">
        <v>3379</v>
      </c>
      <c r="J393" s="150" t="s">
        <v>3380</v>
      </c>
      <c r="K393" s="150" t="s">
        <v>923</v>
      </c>
      <c r="L393" s="150" t="s">
        <v>18</v>
      </c>
      <c r="M393" s="150" t="s">
        <v>18</v>
      </c>
      <c r="N393" s="150" t="s">
        <v>19</v>
      </c>
      <c r="O393" s="150" t="s">
        <v>314</v>
      </c>
      <c r="P393" s="150" t="s">
        <v>481</v>
      </c>
      <c r="Q393" s="150" t="s">
        <v>3377</v>
      </c>
      <c r="R393" s="150" t="s">
        <v>3377</v>
      </c>
      <c r="S393" s="151">
        <v>20980</v>
      </c>
      <c r="T393" s="151">
        <v>18800</v>
      </c>
      <c r="U393" s="151">
        <v>2180</v>
      </c>
      <c r="V393" s="150" t="s">
        <v>78</v>
      </c>
      <c r="W393" s="151">
        <v>2</v>
      </c>
      <c r="X393" s="150" t="s">
        <v>69</v>
      </c>
      <c r="Y393" s="150" t="s">
        <v>70</v>
      </c>
      <c r="Z393" s="150" t="s">
        <v>71</v>
      </c>
      <c r="AA393" s="150" t="s">
        <v>72</v>
      </c>
      <c r="AB393" s="151">
        <v>83638</v>
      </c>
      <c r="AC393" s="101">
        <f t="shared" si="24"/>
        <v>3</v>
      </c>
      <c r="AD393" s="101" t="str">
        <f t="shared" si="25"/>
        <v>janvier</v>
      </c>
      <c r="AE393" s="96">
        <f t="shared" si="26"/>
        <v>2.1800000000000002</v>
      </c>
      <c r="AF393" s="149">
        <f t="shared" si="27"/>
        <v>1.3194444444444509E-2</v>
      </c>
      <c r="AG393" t="s">
        <v>3886</v>
      </c>
      <c r="AH393" s="96"/>
      <c r="AM393" s="96"/>
      <c r="AN393" s="96"/>
      <c r="AO393" s="96"/>
      <c r="AP393" s="96"/>
      <c r="AR393" s="96"/>
      <c r="AS393" s="96"/>
      <c r="AV393" s="96"/>
      <c r="AW393" s="96"/>
      <c r="AZ393" s="96"/>
      <c r="BA393" s="96"/>
      <c r="BB393" s="96"/>
      <c r="BC393" s="96"/>
      <c r="BD393" s="96"/>
      <c r="BE393" s="96"/>
      <c r="BF393" s="96"/>
      <c r="BH393" s="96"/>
      <c r="BI393" s="96"/>
      <c r="BJ393" s="96"/>
      <c r="BK393" s="96"/>
      <c r="BL393" s="96"/>
      <c r="BM393" s="96"/>
      <c r="BN393" s="96"/>
      <c r="BQ393" s="96"/>
      <c r="BR393" s="96"/>
      <c r="BS393" s="96"/>
      <c r="BU393" s="96"/>
      <c r="BW393" s="96"/>
      <c r="BX393" s="96"/>
      <c r="BY393" s="96"/>
      <c r="BZ393" s="96"/>
      <c r="CA393" s="96"/>
      <c r="CB393" s="96"/>
      <c r="CC393" s="96"/>
      <c r="CD393" s="96"/>
      <c r="CG393" s="96"/>
      <c r="CJ393" s="96"/>
      <c r="CL393" s="96"/>
      <c r="CM393" s="96"/>
      <c r="CN393" s="96"/>
      <c r="CY393" s="96"/>
      <c r="CZ393" s="96"/>
      <c r="DA393" s="96"/>
      <c r="DB393" s="96"/>
      <c r="DC393" s="96"/>
      <c r="DH393" s="96"/>
      <c r="DJ393" s="96"/>
      <c r="DK393" s="96"/>
      <c r="DL393" s="96"/>
      <c r="DM393" s="96"/>
      <c r="DP393" s="96"/>
      <c r="DQ393" s="96"/>
      <c r="DW393" s="96"/>
      <c r="EV393" s="96"/>
      <c r="EW393" s="96"/>
      <c r="FJ393" s="96"/>
      <c r="FK393" s="96"/>
      <c r="FL393" s="96"/>
      <c r="FT393" s="96"/>
      <c r="FU393" s="96"/>
      <c r="FV393" s="96"/>
      <c r="FW393" s="96"/>
      <c r="GE393" s="96"/>
      <c r="GF393" s="96"/>
      <c r="GG393" s="96"/>
      <c r="GH393" s="96"/>
    </row>
    <row r="394" spans="1:190" customFormat="1" ht="14.65" hidden="1" customHeight="1" x14ac:dyDescent="0.25">
      <c r="A394" s="151">
        <v>169329</v>
      </c>
      <c r="B394" s="152">
        <v>44578</v>
      </c>
      <c r="C394" s="150" t="s">
        <v>493</v>
      </c>
      <c r="D394" s="150" t="s">
        <v>1755</v>
      </c>
      <c r="E394" s="152">
        <v>44578</v>
      </c>
      <c r="F394" s="150" t="s">
        <v>1756</v>
      </c>
      <c r="G394" s="150" t="s">
        <v>1757</v>
      </c>
      <c r="H394" s="150" t="s">
        <v>1758</v>
      </c>
      <c r="I394" s="150" t="s">
        <v>3379</v>
      </c>
      <c r="J394" s="150" t="s">
        <v>3393</v>
      </c>
      <c r="K394" s="150" t="s">
        <v>1758</v>
      </c>
      <c r="L394" s="150" t="s">
        <v>3394</v>
      </c>
      <c r="M394" s="150" t="s">
        <v>18</v>
      </c>
      <c r="N394" s="150" t="s">
        <v>19</v>
      </c>
      <c r="O394" s="150" t="s">
        <v>237</v>
      </c>
      <c r="P394" s="150" t="s">
        <v>1759</v>
      </c>
      <c r="Q394" s="150" t="s">
        <v>3395</v>
      </c>
      <c r="R394" s="150" t="s">
        <v>3377</v>
      </c>
      <c r="S394" s="151">
        <v>15180</v>
      </c>
      <c r="T394" s="151">
        <v>39320</v>
      </c>
      <c r="U394" s="151">
        <v>24140</v>
      </c>
      <c r="V394" s="150" t="s">
        <v>78</v>
      </c>
      <c r="W394" s="151">
        <v>2</v>
      </c>
      <c r="X394" s="150" t="s">
        <v>69</v>
      </c>
      <c r="Y394" s="150" t="s">
        <v>70</v>
      </c>
      <c r="Z394" s="150" t="s">
        <v>71</v>
      </c>
      <c r="AA394" s="150" t="s">
        <v>72</v>
      </c>
      <c r="AB394" s="151">
        <v>0</v>
      </c>
      <c r="AC394" s="101">
        <f t="shared" si="24"/>
        <v>3</v>
      </c>
      <c r="AD394" s="101" t="str">
        <f t="shared" si="25"/>
        <v>janvier</v>
      </c>
      <c r="AE394" s="96">
        <f t="shared" si="26"/>
        <v>24.14</v>
      </c>
      <c r="AF394" s="149">
        <f t="shared" si="27"/>
        <v>0.15000000000000002</v>
      </c>
      <c r="AG394" t="s">
        <v>3888</v>
      </c>
      <c r="AH394" s="96"/>
      <c r="AM394" s="96"/>
      <c r="AN394" s="96"/>
      <c r="AO394" s="96"/>
      <c r="AP394" s="96"/>
      <c r="AR394" s="96"/>
      <c r="AS394" s="96"/>
      <c r="AV394" s="96"/>
      <c r="AW394" s="96"/>
      <c r="AZ394" s="96"/>
      <c r="BA394" s="96"/>
      <c r="BB394" s="96"/>
      <c r="BC394" s="96"/>
      <c r="BD394" s="96"/>
      <c r="BE394" s="96"/>
      <c r="BF394" s="96"/>
      <c r="BH394" s="96"/>
      <c r="BI394" s="96"/>
      <c r="BJ394" s="96"/>
      <c r="BK394" s="96"/>
      <c r="BL394" s="96"/>
      <c r="BM394" s="96"/>
      <c r="BN394" s="96"/>
      <c r="BQ394" s="96"/>
      <c r="BR394" s="96"/>
      <c r="BS394" s="96"/>
      <c r="BU394" s="96"/>
      <c r="BW394" s="96"/>
      <c r="BX394" s="96"/>
      <c r="BY394" s="96"/>
      <c r="BZ394" s="96"/>
      <c r="CA394" s="96"/>
      <c r="CB394" s="96"/>
      <c r="CC394" s="96"/>
      <c r="CD394" s="96"/>
      <c r="CG394" s="96"/>
      <c r="CJ394" s="96"/>
      <c r="CL394" s="96"/>
      <c r="CM394" s="96"/>
      <c r="CN394" s="96"/>
      <c r="CY394" s="96"/>
      <c r="CZ394" s="96"/>
      <c r="DA394" s="96"/>
      <c r="DB394" s="96"/>
      <c r="DC394" s="96"/>
      <c r="DH394" s="96"/>
      <c r="DJ394" s="96"/>
      <c r="DK394" s="96"/>
      <c r="DL394" s="96"/>
      <c r="DM394" s="96"/>
      <c r="DP394" s="96"/>
      <c r="DQ394" s="96"/>
      <c r="DW394" s="96"/>
      <c r="EV394" s="96"/>
      <c r="EW394" s="96"/>
      <c r="FJ394" s="96"/>
      <c r="FK394" s="96"/>
      <c r="FL394" s="96"/>
      <c r="FT394" s="96"/>
      <c r="FU394" s="96"/>
      <c r="FV394" s="96"/>
      <c r="FW394" s="96"/>
      <c r="GE394" s="96"/>
      <c r="GF394" s="96"/>
      <c r="GG394" s="96"/>
      <c r="GH394" s="96"/>
    </row>
    <row r="395" spans="1:190" customFormat="1" ht="14.65" hidden="1" customHeight="1" x14ac:dyDescent="0.25">
      <c r="A395" s="151">
        <v>169333</v>
      </c>
      <c r="B395" s="152">
        <v>44578</v>
      </c>
      <c r="C395" s="150" t="s">
        <v>449</v>
      </c>
      <c r="D395" s="150" t="s">
        <v>1760</v>
      </c>
      <c r="E395" s="152">
        <v>44578</v>
      </c>
      <c r="F395" s="150" t="s">
        <v>601</v>
      </c>
      <c r="G395" s="150" t="s">
        <v>1761</v>
      </c>
      <c r="H395" s="150" t="s">
        <v>1762</v>
      </c>
      <c r="I395" s="150" t="s">
        <v>3389</v>
      </c>
      <c r="J395" s="150" t="s">
        <v>3419</v>
      </c>
      <c r="K395" s="150" t="s">
        <v>1762</v>
      </c>
      <c r="L395" s="150" t="s">
        <v>3409</v>
      </c>
      <c r="M395" s="150" t="s">
        <v>18</v>
      </c>
      <c r="N395" s="150" t="s">
        <v>919</v>
      </c>
      <c r="O395" s="150" t="s">
        <v>567</v>
      </c>
      <c r="P395" s="150" t="s">
        <v>1763</v>
      </c>
      <c r="Q395" s="150" t="s">
        <v>3420</v>
      </c>
      <c r="R395" s="150" t="s">
        <v>3377</v>
      </c>
      <c r="S395" s="151">
        <v>15780</v>
      </c>
      <c r="T395" s="151">
        <v>40480</v>
      </c>
      <c r="U395" s="151">
        <v>24700</v>
      </c>
      <c r="V395" s="150" t="s">
        <v>78</v>
      </c>
      <c r="W395" s="151">
        <v>2</v>
      </c>
      <c r="X395" s="150" t="s">
        <v>69</v>
      </c>
      <c r="Y395" s="150" t="s">
        <v>70</v>
      </c>
      <c r="Z395" s="150" t="s">
        <v>71</v>
      </c>
      <c r="AA395" s="150" t="s">
        <v>72</v>
      </c>
      <c r="AB395" s="151">
        <v>0</v>
      </c>
      <c r="AC395" s="101">
        <f t="shared" si="24"/>
        <v>3</v>
      </c>
      <c r="AD395" s="101" t="str">
        <f t="shared" si="25"/>
        <v>janvier</v>
      </c>
      <c r="AE395" s="96">
        <f t="shared" si="26"/>
        <v>24.7</v>
      </c>
      <c r="AF395" s="149">
        <f t="shared" si="27"/>
        <v>0.11875000000000002</v>
      </c>
      <c r="AG395" t="s">
        <v>3888</v>
      </c>
      <c r="AH395" s="96"/>
      <c r="AM395" s="96"/>
      <c r="AN395" s="96"/>
      <c r="AO395" s="96"/>
      <c r="AP395" s="96"/>
      <c r="AR395" s="96"/>
      <c r="AS395" s="96"/>
      <c r="AV395" s="96"/>
      <c r="AW395" s="96"/>
      <c r="AZ395" s="96"/>
      <c r="BA395" s="96"/>
      <c r="BB395" s="96"/>
      <c r="BC395" s="96"/>
      <c r="BD395" s="96"/>
      <c r="BE395" s="96"/>
      <c r="BF395" s="96"/>
      <c r="BH395" s="96"/>
      <c r="BI395" s="96"/>
      <c r="BJ395" s="96"/>
      <c r="BK395" s="96"/>
      <c r="BL395" s="96"/>
      <c r="BM395" s="96"/>
      <c r="BN395" s="96"/>
      <c r="BQ395" s="96"/>
      <c r="BR395" s="96"/>
      <c r="BS395" s="96"/>
      <c r="BU395" s="96"/>
      <c r="BW395" s="96"/>
      <c r="BX395" s="96"/>
      <c r="BY395" s="96"/>
      <c r="BZ395" s="96"/>
      <c r="CA395" s="96"/>
      <c r="CB395" s="96"/>
      <c r="CC395" s="96"/>
      <c r="CD395" s="96"/>
      <c r="CG395" s="96"/>
      <c r="CJ395" s="96"/>
      <c r="CL395" s="96"/>
      <c r="CM395" s="96"/>
      <c r="CN395" s="96"/>
      <c r="CY395" s="96"/>
      <c r="CZ395" s="96"/>
      <c r="DA395" s="96"/>
      <c r="DB395" s="96"/>
      <c r="DC395" s="96"/>
      <c r="DH395" s="96"/>
      <c r="DJ395" s="96"/>
      <c r="DK395" s="96"/>
      <c r="DL395" s="96"/>
      <c r="DM395" s="96"/>
      <c r="DP395" s="96"/>
      <c r="DQ395" s="96"/>
      <c r="DW395" s="96"/>
      <c r="EV395" s="96"/>
      <c r="EW395" s="96"/>
      <c r="FJ395" s="96"/>
      <c r="FK395" s="96"/>
      <c r="FL395" s="96"/>
      <c r="FT395" s="96"/>
      <c r="FU395" s="96"/>
      <c r="FV395" s="96"/>
      <c r="FW395" s="96"/>
      <c r="GE395" s="96"/>
      <c r="GF395" s="96"/>
      <c r="GG395" s="96"/>
      <c r="GH395" s="96"/>
    </row>
    <row r="396" spans="1:190" customFormat="1" ht="14.65" hidden="1" customHeight="1" x14ac:dyDescent="0.25">
      <c r="A396" s="151">
        <v>169343</v>
      </c>
      <c r="B396" s="152">
        <v>44578</v>
      </c>
      <c r="C396" s="150" t="s">
        <v>309</v>
      </c>
      <c r="D396" s="150" t="s">
        <v>1764</v>
      </c>
      <c r="E396" s="152">
        <v>44578</v>
      </c>
      <c r="F396" s="150" t="s">
        <v>591</v>
      </c>
      <c r="G396" s="150" t="s">
        <v>1765</v>
      </c>
      <c r="H396" s="150" t="s">
        <v>318</v>
      </c>
      <c r="I396" s="150" t="s">
        <v>3379</v>
      </c>
      <c r="J396" s="150" t="s">
        <v>3380</v>
      </c>
      <c r="K396" s="150" t="s">
        <v>3405</v>
      </c>
      <c r="L396" s="150" t="s">
        <v>18</v>
      </c>
      <c r="M396" s="150" t="s">
        <v>18</v>
      </c>
      <c r="N396" s="150" t="s">
        <v>19</v>
      </c>
      <c r="O396" s="150" t="s">
        <v>314</v>
      </c>
      <c r="P396" s="150" t="s">
        <v>319</v>
      </c>
      <c r="Q396" s="150" t="s">
        <v>3377</v>
      </c>
      <c r="R396" s="150" t="s">
        <v>3377</v>
      </c>
      <c r="S396" s="151">
        <v>20340</v>
      </c>
      <c r="T396" s="151">
        <v>16960</v>
      </c>
      <c r="U396" s="151">
        <v>3380</v>
      </c>
      <c r="V396" s="150" t="s">
        <v>78</v>
      </c>
      <c r="W396" s="151">
        <v>2</v>
      </c>
      <c r="X396" s="150" t="s">
        <v>69</v>
      </c>
      <c r="Y396" s="150" t="s">
        <v>70</v>
      </c>
      <c r="Z396" s="150" t="s">
        <v>71</v>
      </c>
      <c r="AA396" s="150" t="s">
        <v>72</v>
      </c>
      <c r="AB396" s="151">
        <v>70062</v>
      </c>
      <c r="AC396" s="101">
        <f t="shared" si="24"/>
        <v>3</v>
      </c>
      <c r="AD396" s="101" t="str">
        <f t="shared" si="25"/>
        <v>janvier</v>
      </c>
      <c r="AE396" s="96">
        <f t="shared" si="26"/>
        <v>3.38</v>
      </c>
      <c r="AF396" s="149">
        <f t="shared" si="27"/>
        <v>9.0277777777777457E-3</v>
      </c>
      <c r="AG396" t="s">
        <v>3886</v>
      </c>
      <c r="AH396" s="96"/>
      <c r="AM396" s="96"/>
      <c r="AN396" s="96"/>
      <c r="AO396" s="96"/>
      <c r="AP396" s="96"/>
      <c r="AR396" s="96"/>
      <c r="AS396" s="96"/>
      <c r="AV396" s="96"/>
      <c r="AW396" s="96"/>
      <c r="AZ396" s="96"/>
      <c r="BA396" s="96"/>
      <c r="BB396" s="96"/>
      <c r="BC396" s="96"/>
      <c r="BD396" s="96"/>
      <c r="BE396" s="96"/>
      <c r="BF396" s="96"/>
      <c r="BH396" s="96"/>
      <c r="BI396" s="96"/>
      <c r="BJ396" s="96"/>
      <c r="BK396" s="96"/>
      <c r="BL396" s="96"/>
      <c r="BM396" s="96"/>
      <c r="BN396" s="96"/>
      <c r="BQ396" s="96"/>
      <c r="BR396" s="96"/>
      <c r="BS396" s="96"/>
      <c r="BU396" s="96"/>
      <c r="BW396" s="96"/>
      <c r="BX396" s="96"/>
      <c r="BY396" s="96"/>
      <c r="BZ396" s="96"/>
      <c r="CA396" s="96"/>
      <c r="CB396" s="96"/>
      <c r="CC396" s="96"/>
      <c r="CD396" s="96"/>
      <c r="CG396" s="96"/>
      <c r="CJ396" s="96"/>
      <c r="CL396" s="96"/>
      <c r="CM396" s="96"/>
      <c r="CN396" s="96"/>
      <c r="CY396" s="96"/>
      <c r="CZ396" s="96"/>
      <c r="DA396" s="96"/>
      <c r="DB396" s="96"/>
      <c r="DC396" s="96"/>
      <c r="DH396" s="96"/>
      <c r="DJ396" s="96"/>
      <c r="DK396" s="96"/>
      <c r="DL396" s="96"/>
      <c r="DM396" s="96"/>
      <c r="DP396" s="96"/>
      <c r="DQ396" s="96"/>
      <c r="DW396" s="96"/>
      <c r="EV396" s="96"/>
      <c r="EW396" s="96"/>
      <c r="FJ396" s="96"/>
      <c r="FK396" s="96"/>
      <c r="FL396" s="96"/>
      <c r="FT396" s="96"/>
      <c r="FU396" s="96"/>
      <c r="FV396" s="96"/>
      <c r="FW396" s="96"/>
      <c r="GE396" s="96"/>
      <c r="GF396" s="96"/>
      <c r="GG396" s="96"/>
      <c r="GH396" s="96"/>
    </row>
    <row r="397" spans="1:190" customFormat="1" ht="14.65" hidden="1" customHeight="1" x14ac:dyDescent="0.25">
      <c r="A397" s="151">
        <v>169352</v>
      </c>
      <c r="B397" s="152">
        <v>44579</v>
      </c>
      <c r="C397" s="150" t="s">
        <v>659</v>
      </c>
      <c r="D397" s="150" t="s">
        <v>1766</v>
      </c>
      <c r="E397" s="152">
        <v>44579</v>
      </c>
      <c r="F397" s="150" t="s">
        <v>781</v>
      </c>
      <c r="G397" s="150" t="s">
        <v>1767</v>
      </c>
      <c r="H397" s="150" t="s">
        <v>616</v>
      </c>
      <c r="I397" s="150" t="s">
        <v>3376</v>
      </c>
      <c r="J397" s="150" t="s">
        <v>3376</v>
      </c>
      <c r="K397" s="150" t="s">
        <v>616</v>
      </c>
      <c r="L397" s="150" t="s">
        <v>18</v>
      </c>
      <c r="M397" s="150" t="s">
        <v>3385</v>
      </c>
      <c r="N397" s="150" t="s">
        <v>656</v>
      </c>
      <c r="O397" s="150" t="s">
        <v>657</v>
      </c>
      <c r="P397" s="150" t="s">
        <v>618</v>
      </c>
      <c r="Q397" s="150" t="s">
        <v>3377</v>
      </c>
      <c r="R397" s="150" t="s">
        <v>3390</v>
      </c>
      <c r="S397" s="151">
        <v>15660</v>
      </c>
      <c r="T397" s="151">
        <v>13200</v>
      </c>
      <c r="U397" s="151">
        <v>2460</v>
      </c>
      <c r="V397" s="150" t="s">
        <v>78</v>
      </c>
      <c r="W397" s="151">
        <v>2</v>
      </c>
      <c r="X397" s="150" t="s">
        <v>69</v>
      </c>
      <c r="Y397" s="150" t="s">
        <v>70</v>
      </c>
      <c r="Z397" s="150" t="s">
        <v>71</v>
      </c>
      <c r="AA397" s="150" t="s">
        <v>72</v>
      </c>
      <c r="AB397" s="151">
        <v>0</v>
      </c>
      <c r="AC397" s="101">
        <f t="shared" si="24"/>
        <v>3</v>
      </c>
      <c r="AD397" s="101" t="str">
        <f t="shared" si="25"/>
        <v>janvier</v>
      </c>
      <c r="AE397" s="96">
        <f t="shared" si="26"/>
        <v>2.46</v>
      </c>
      <c r="AF397" s="149">
        <f t="shared" si="27"/>
        <v>8.3333333333333037E-3</v>
      </c>
      <c r="AG397" t="s">
        <v>3562</v>
      </c>
      <c r="AH397" s="96"/>
      <c r="AM397" s="96"/>
      <c r="AN397" s="96"/>
      <c r="AO397" s="96"/>
      <c r="AP397" s="96"/>
      <c r="AR397" s="96"/>
      <c r="AS397" s="96"/>
      <c r="AV397" s="96"/>
      <c r="AW397" s="96"/>
      <c r="AZ397" s="96"/>
      <c r="BA397" s="96"/>
      <c r="BB397" s="96"/>
      <c r="BC397" s="96"/>
      <c r="BD397" s="96"/>
      <c r="BH397" s="96"/>
      <c r="BI397" s="96"/>
      <c r="BJ397" s="96"/>
      <c r="BK397" s="96"/>
      <c r="BL397" s="96"/>
      <c r="BM397" s="96"/>
      <c r="BN397" s="96"/>
      <c r="BQ397" s="96"/>
      <c r="BR397" s="96"/>
      <c r="BS397" s="96"/>
      <c r="BU397" s="96"/>
      <c r="BW397" s="96"/>
      <c r="BX397" s="96"/>
      <c r="BY397" s="96"/>
      <c r="BZ397" s="96"/>
      <c r="CA397" s="96"/>
      <c r="CB397" s="96"/>
      <c r="CC397" s="96"/>
      <c r="CD397" s="96"/>
      <c r="CG397" s="96"/>
      <c r="CJ397" s="96"/>
      <c r="CL397" s="96"/>
      <c r="CM397" s="96"/>
      <c r="CN397" s="96"/>
      <c r="CY397" s="96"/>
      <c r="DB397" s="96"/>
      <c r="DC397" s="96"/>
      <c r="DH397" s="96"/>
      <c r="DJ397" s="96"/>
      <c r="DK397" s="96"/>
      <c r="DM397" s="96"/>
      <c r="DP397" s="96"/>
      <c r="DQ397" s="96"/>
      <c r="DW397" s="96"/>
      <c r="EV397" s="96"/>
      <c r="EW397" s="96"/>
      <c r="FJ397" s="96"/>
      <c r="FK397" s="96"/>
      <c r="FL397" s="96"/>
      <c r="FT397" s="96"/>
      <c r="FU397" s="96"/>
      <c r="FV397" s="96"/>
      <c r="FW397" s="96"/>
      <c r="GE397" s="96"/>
      <c r="GF397" s="96"/>
      <c r="GG397" s="96"/>
      <c r="GH397" s="96"/>
    </row>
    <row r="398" spans="1:190" customFormat="1" ht="14.65" hidden="1" customHeight="1" x14ac:dyDescent="0.25">
      <c r="A398" s="151">
        <v>169354</v>
      </c>
      <c r="B398" s="152">
        <v>44579</v>
      </c>
      <c r="C398" s="150" t="s">
        <v>420</v>
      </c>
      <c r="D398" s="150" t="s">
        <v>1768</v>
      </c>
      <c r="E398" s="152">
        <v>44579</v>
      </c>
      <c r="F398" s="150" t="s">
        <v>469</v>
      </c>
      <c r="G398" s="150" t="s">
        <v>1769</v>
      </c>
      <c r="H398" s="150" t="s">
        <v>616</v>
      </c>
      <c r="I398" s="150" t="s">
        <v>3376</v>
      </c>
      <c r="J398" s="150" t="s">
        <v>3376</v>
      </c>
      <c r="K398" s="150" t="s">
        <v>616</v>
      </c>
      <c r="L398" s="150" t="s">
        <v>18</v>
      </c>
      <c r="M398" s="150" t="s">
        <v>3385</v>
      </c>
      <c r="N398" s="150" t="s">
        <v>656</v>
      </c>
      <c r="O398" s="150" t="s">
        <v>657</v>
      </c>
      <c r="P398" s="150" t="s">
        <v>618</v>
      </c>
      <c r="Q398" s="150" t="s">
        <v>3377</v>
      </c>
      <c r="R398" s="150" t="s">
        <v>3390</v>
      </c>
      <c r="S398" s="151">
        <v>16060</v>
      </c>
      <c r="T398" s="151">
        <v>13440</v>
      </c>
      <c r="U398" s="151">
        <v>2620</v>
      </c>
      <c r="V398" s="150" t="s">
        <v>78</v>
      </c>
      <c r="W398" s="151">
        <v>2</v>
      </c>
      <c r="X398" s="150" t="s">
        <v>69</v>
      </c>
      <c r="Y398" s="150" t="s">
        <v>70</v>
      </c>
      <c r="Z398" s="150" t="s">
        <v>71</v>
      </c>
      <c r="AA398" s="150" t="s">
        <v>72</v>
      </c>
      <c r="AB398" s="151">
        <v>0</v>
      </c>
      <c r="AC398" s="101">
        <f t="shared" si="24"/>
        <v>3</v>
      </c>
      <c r="AD398" s="101" t="str">
        <f t="shared" si="25"/>
        <v>janvier</v>
      </c>
      <c r="AE398" s="96">
        <f t="shared" si="26"/>
        <v>2.62</v>
      </c>
      <c r="AF398" s="149">
        <f t="shared" si="27"/>
        <v>8.3333333333333037E-3</v>
      </c>
      <c r="AG398" t="s">
        <v>3562</v>
      </c>
      <c r="AH398" s="96"/>
      <c r="AM398" s="96"/>
      <c r="AN398" s="96"/>
      <c r="AO398" s="96"/>
      <c r="AP398" s="96"/>
      <c r="AR398" s="96"/>
      <c r="AS398" s="96"/>
      <c r="AV398" s="96"/>
      <c r="AW398" s="96"/>
      <c r="AZ398" s="96"/>
      <c r="BA398" s="96"/>
      <c r="BB398" s="96"/>
      <c r="BC398" s="96"/>
      <c r="BD398" s="96"/>
      <c r="BH398" s="96"/>
      <c r="BI398" s="96"/>
      <c r="BJ398" s="96"/>
      <c r="BK398" s="96"/>
      <c r="BL398" s="96"/>
      <c r="BM398" s="96"/>
      <c r="BN398" s="96"/>
      <c r="BQ398" s="96"/>
      <c r="BR398" s="96"/>
      <c r="BS398" s="96"/>
      <c r="BU398" s="96"/>
      <c r="BW398" s="96"/>
      <c r="BX398" s="96"/>
      <c r="BY398" s="96"/>
      <c r="BZ398" s="96"/>
      <c r="CA398" s="96"/>
      <c r="CB398" s="96"/>
      <c r="CC398" s="96"/>
      <c r="CD398" s="96"/>
      <c r="CG398" s="96"/>
      <c r="CJ398" s="96"/>
      <c r="CL398" s="96"/>
      <c r="CM398" s="96"/>
      <c r="CN398" s="96"/>
      <c r="CY398" s="96"/>
      <c r="DB398" s="96"/>
      <c r="DC398" s="96"/>
      <c r="DH398" s="96"/>
      <c r="DJ398" s="96"/>
      <c r="DK398" s="96"/>
      <c r="DM398" s="96"/>
      <c r="DP398" s="96"/>
      <c r="DQ398" s="96"/>
      <c r="DW398" s="96"/>
      <c r="EV398" s="96"/>
      <c r="EW398" s="96"/>
      <c r="FJ398" s="96"/>
      <c r="FK398" s="96"/>
      <c r="FL398" s="96"/>
      <c r="FT398" s="96"/>
      <c r="FU398" s="96"/>
      <c r="FV398" s="96"/>
      <c r="FW398" s="96"/>
      <c r="GE398" s="96"/>
      <c r="GF398" s="96"/>
      <c r="GG398" s="96"/>
      <c r="GH398" s="96"/>
    </row>
    <row r="399" spans="1:190" customFormat="1" ht="14.65" hidden="1" customHeight="1" x14ac:dyDescent="0.25">
      <c r="A399" s="151">
        <v>169360</v>
      </c>
      <c r="B399" s="152">
        <v>44579</v>
      </c>
      <c r="C399" s="150" t="s">
        <v>793</v>
      </c>
      <c r="D399" s="150" t="s">
        <v>1770</v>
      </c>
      <c r="E399" s="152">
        <v>44579</v>
      </c>
      <c r="F399" s="150" t="s">
        <v>1771</v>
      </c>
      <c r="G399" s="150" t="s">
        <v>1772</v>
      </c>
      <c r="H399" s="150" t="s">
        <v>766</v>
      </c>
      <c r="I399" s="150" t="s">
        <v>3376</v>
      </c>
      <c r="J399" s="150" t="s">
        <v>3376</v>
      </c>
      <c r="K399" s="150" t="s">
        <v>766</v>
      </c>
      <c r="L399" s="150" t="s">
        <v>18</v>
      </c>
      <c r="M399" s="150" t="s">
        <v>3409</v>
      </c>
      <c r="N399" s="150" t="s">
        <v>656</v>
      </c>
      <c r="O399" s="150" t="s">
        <v>657</v>
      </c>
      <c r="P399" s="150" t="s">
        <v>767</v>
      </c>
      <c r="Q399" s="150" t="s">
        <v>3377</v>
      </c>
      <c r="R399" s="150" t="s">
        <v>3410</v>
      </c>
      <c r="S399" s="151">
        <v>29180</v>
      </c>
      <c r="T399" s="151">
        <v>17960</v>
      </c>
      <c r="U399" s="151">
        <v>11220</v>
      </c>
      <c r="V399" s="150" t="s">
        <v>78</v>
      </c>
      <c r="W399" s="151">
        <v>2</v>
      </c>
      <c r="X399" s="150" t="s">
        <v>69</v>
      </c>
      <c r="Y399" s="150" t="s">
        <v>70</v>
      </c>
      <c r="Z399" s="150" t="s">
        <v>71</v>
      </c>
      <c r="AA399" s="150" t="s">
        <v>72</v>
      </c>
      <c r="AB399" s="151">
        <v>0</v>
      </c>
      <c r="AC399" s="101">
        <f t="shared" si="24"/>
        <v>3</v>
      </c>
      <c r="AD399" s="101" t="str">
        <f t="shared" si="25"/>
        <v>janvier</v>
      </c>
      <c r="AE399" s="96">
        <f t="shared" si="26"/>
        <v>11.22</v>
      </c>
      <c r="AF399" s="149">
        <f t="shared" si="27"/>
        <v>6.1805555555555558E-2</v>
      </c>
      <c r="AG399" t="s">
        <v>3562</v>
      </c>
      <c r="AH399" s="96"/>
      <c r="AM399" s="96"/>
      <c r="AN399" s="96"/>
      <c r="AO399" s="96"/>
      <c r="AP399" s="96"/>
      <c r="AR399" s="96"/>
      <c r="AS399" s="96"/>
      <c r="AV399" s="96"/>
      <c r="AW399" s="96"/>
      <c r="AZ399" s="96"/>
      <c r="BA399" s="96"/>
      <c r="BB399" s="96"/>
      <c r="BC399" s="96"/>
      <c r="BD399" s="96"/>
      <c r="BH399" s="96"/>
      <c r="BI399" s="96"/>
      <c r="BJ399" s="96"/>
      <c r="BK399" s="96"/>
      <c r="BL399" s="96"/>
      <c r="BM399" s="96"/>
      <c r="BN399" s="96"/>
      <c r="BQ399" s="96"/>
      <c r="BR399" s="96"/>
      <c r="BS399" s="96"/>
      <c r="BU399" s="96"/>
      <c r="BW399" s="96"/>
      <c r="BX399" s="96"/>
      <c r="BY399" s="96"/>
      <c r="BZ399" s="96"/>
      <c r="CA399" s="96"/>
      <c r="CB399" s="96"/>
      <c r="CC399" s="96"/>
      <c r="CG399" s="96"/>
      <c r="CJ399" s="96"/>
      <c r="CL399" s="96"/>
      <c r="CM399" s="96"/>
      <c r="CN399" s="96"/>
      <c r="CY399" s="96"/>
      <c r="CZ399" s="96"/>
      <c r="DA399" s="96"/>
      <c r="DB399" s="96"/>
      <c r="DC399" s="96"/>
      <c r="DH399" s="96"/>
      <c r="DL399" s="96"/>
      <c r="DM399" s="96"/>
      <c r="DP399" s="96"/>
      <c r="DQ399" s="96"/>
      <c r="DW399" s="96"/>
      <c r="EV399" s="96"/>
      <c r="EW399" s="96"/>
      <c r="FJ399" s="96"/>
      <c r="FK399" s="96"/>
      <c r="FL399" s="96"/>
      <c r="FT399" s="96"/>
      <c r="FU399" s="96"/>
      <c r="FV399" s="96"/>
      <c r="FW399" s="96"/>
      <c r="GE399" s="96"/>
      <c r="GF399" s="96"/>
      <c r="GG399" s="96"/>
      <c r="GH399" s="96"/>
    </row>
    <row r="400" spans="1:190" customFormat="1" ht="14.65" hidden="1" customHeight="1" x14ac:dyDescent="0.25">
      <c r="A400" s="151">
        <v>169362</v>
      </c>
      <c r="B400" s="152">
        <v>44579</v>
      </c>
      <c r="C400" s="150" t="s">
        <v>183</v>
      </c>
      <c r="D400" s="150" t="s">
        <v>1773</v>
      </c>
      <c r="E400" s="152">
        <v>44579</v>
      </c>
      <c r="F400" s="150" t="s">
        <v>579</v>
      </c>
      <c r="G400" s="150" t="s">
        <v>1774</v>
      </c>
      <c r="H400" s="150" t="s">
        <v>655</v>
      </c>
      <c r="I400" s="150" t="s">
        <v>3376</v>
      </c>
      <c r="J400" s="150" t="s">
        <v>3376</v>
      </c>
      <c r="K400" s="150" t="s">
        <v>655</v>
      </c>
      <c r="L400" s="150" t="s">
        <v>18</v>
      </c>
      <c r="M400" s="150" t="s">
        <v>3409</v>
      </c>
      <c r="N400" s="150" t="s">
        <v>656</v>
      </c>
      <c r="O400" s="150" t="s">
        <v>657</v>
      </c>
      <c r="P400" s="150" t="s">
        <v>658</v>
      </c>
      <c r="Q400" s="150" t="s">
        <v>3377</v>
      </c>
      <c r="R400" s="150" t="s">
        <v>3410</v>
      </c>
      <c r="S400" s="151">
        <v>30160</v>
      </c>
      <c r="T400" s="151">
        <v>18400</v>
      </c>
      <c r="U400" s="151">
        <v>11760</v>
      </c>
      <c r="V400" s="150" t="s">
        <v>78</v>
      </c>
      <c r="W400" s="151">
        <v>2</v>
      </c>
      <c r="X400" s="150" t="s">
        <v>69</v>
      </c>
      <c r="Y400" s="150" t="s">
        <v>70</v>
      </c>
      <c r="Z400" s="150" t="s">
        <v>71</v>
      </c>
      <c r="AA400" s="150" t="s">
        <v>72</v>
      </c>
      <c r="AB400" s="151">
        <v>0</v>
      </c>
      <c r="AC400" s="101">
        <f t="shared" si="24"/>
        <v>3</v>
      </c>
      <c r="AD400" s="101" t="str">
        <f t="shared" si="25"/>
        <v>janvier</v>
      </c>
      <c r="AE400" s="96">
        <f t="shared" si="26"/>
        <v>11.76</v>
      </c>
      <c r="AF400" s="149">
        <f t="shared" si="27"/>
        <v>2.8472222222222232E-2</v>
      </c>
      <c r="AG400" t="s">
        <v>3562</v>
      </c>
      <c r="AH400" s="96"/>
      <c r="AM400" s="96"/>
      <c r="AN400" s="96"/>
      <c r="AO400" s="96"/>
      <c r="AP400" s="96"/>
      <c r="AR400" s="96"/>
      <c r="AS400" s="96"/>
      <c r="AV400" s="96"/>
      <c r="AW400" s="96"/>
      <c r="AZ400" s="96"/>
      <c r="BA400" s="96"/>
      <c r="BB400" s="96"/>
      <c r="BC400" s="96"/>
      <c r="BD400" s="96"/>
      <c r="BH400" s="96"/>
      <c r="BI400" s="96"/>
      <c r="BJ400" s="96"/>
      <c r="BK400" s="96"/>
      <c r="BL400" s="96"/>
      <c r="BM400" s="96"/>
      <c r="BN400" s="96"/>
      <c r="BQ400" s="96"/>
      <c r="BR400" s="96"/>
      <c r="BS400" s="96"/>
      <c r="BU400" s="96"/>
      <c r="BW400" s="96"/>
      <c r="BX400" s="96"/>
      <c r="BY400" s="96"/>
      <c r="BZ400" s="96"/>
      <c r="CA400" s="96"/>
      <c r="CB400" s="96"/>
      <c r="CC400" s="96"/>
      <c r="CD400" s="96"/>
      <c r="CE400" s="96"/>
      <c r="CG400" s="96"/>
      <c r="CJ400" s="96"/>
      <c r="CL400" s="96"/>
      <c r="CM400" s="96"/>
      <c r="CN400" s="96"/>
      <c r="DH400" s="96"/>
      <c r="DJ400" s="96"/>
      <c r="DK400" s="96"/>
      <c r="DM400" s="96"/>
      <c r="DP400" s="96"/>
      <c r="DQ400" s="96"/>
      <c r="DW400" s="96"/>
      <c r="EV400" s="96"/>
      <c r="EW400" s="96"/>
      <c r="FJ400" s="96"/>
      <c r="FK400" s="96"/>
      <c r="FL400" s="96"/>
      <c r="FT400" s="96"/>
      <c r="FU400" s="96"/>
      <c r="FV400" s="96"/>
      <c r="FW400" s="96"/>
      <c r="GE400" s="96"/>
      <c r="GF400" s="96"/>
      <c r="GG400" s="96"/>
      <c r="GH400" s="96"/>
    </row>
    <row r="401" spans="1:190" customFormat="1" ht="14.65" hidden="1" customHeight="1" x14ac:dyDescent="0.25">
      <c r="A401" s="151">
        <v>169368</v>
      </c>
      <c r="B401" s="152">
        <v>44579</v>
      </c>
      <c r="C401" s="150" t="s">
        <v>739</v>
      </c>
      <c r="D401" s="150" t="s">
        <v>1775</v>
      </c>
      <c r="E401" s="152">
        <v>44579</v>
      </c>
      <c r="F401" s="150" t="s">
        <v>367</v>
      </c>
      <c r="G401" s="150" t="s">
        <v>1776</v>
      </c>
      <c r="H401" s="150" t="s">
        <v>90</v>
      </c>
      <c r="I401" s="150" t="s">
        <v>3387</v>
      </c>
      <c r="J401" s="150" t="s">
        <v>3388</v>
      </c>
      <c r="K401" s="150" t="s">
        <v>90</v>
      </c>
      <c r="L401" s="150" t="s">
        <v>18</v>
      </c>
      <c r="M401" s="150" t="s">
        <v>18</v>
      </c>
      <c r="N401" s="150" t="s">
        <v>65</v>
      </c>
      <c r="O401" s="150" t="s">
        <v>185</v>
      </c>
      <c r="P401" s="150" t="s">
        <v>91</v>
      </c>
      <c r="Q401" s="150" t="s">
        <v>3377</v>
      </c>
      <c r="R401" s="150" t="s">
        <v>3377</v>
      </c>
      <c r="S401" s="151">
        <v>18420</v>
      </c>
      <c r="T401" s="151">
        <v>17520</v>
      </c>
      <c r="U401" s="151">
        <v>900</v>
      </c>
      <c r="V401" s="150" t="s">
        <v>78</v>
      </c>
      <c r="W401" s="151">
        <v>2</v>
      </c>
      <c r="X401" s="150" t="s">
        <v>69</v>
      </c>
      <c r="Y401" s="150" t="s">
        <v>70</v>
      </c>
      <c r="Z401" s="150" t="s">
        <v>71</v>
      </c>
      <c r="AA401" s="150" t="s">
        <v>72</v>
      </c>
      <c r="AB401" s="151">
        <v>0</v>
      </c>
      <c r="AC401" s="101">
        <f t="shared" si="24"/>
        <v>3</v>
      </c>
      <c r="AD401" s="101" t="str">
        <f t="shared" si="25"/>
        <v>janvier</v>
      </c>
      <c r="AE401" s="96">
        <f t="shared" si="26"/>
        <v>0.9</v>
      </c>
      <c r="AF401" s="149">
        <f t="shared" si="27"/>
        <v>1.736111111111116E-2</v>
      </c>
      <c r="AG401" t="s">
        <v>3887</v>
      </c>
      <c r="AH401" s="96"/>
      <c r="AM401" s="96"/>
      <c r="AN401" s="96"/>
      <c r="AO401" s="96"/>
      <c r="AP401" s="96"/>
      <c r="AR401" s="96"/>
      <c r="AS401" s="96"/>
      <c r="AV401" s="96"/>
      <c r="AW401" s="96"/>
      <c r="AZ401" s="96"/>
      <c r="BA401" s="96"/>
      <c r="BB401" s="96"/>
      <c r="BC401" s="96"/>
      <c r="BD401" s="96"/>
      <c r="BH401" s="96"/>
      <c r="BI401" s="96"/>
      <c r="BJ401" s="96"/>
      <c r="BK401" s="96"/>
      <c r="BL401" s="96"/>
      <c r="BM401" s="96"/>
      <c r="BN401" s="96"/>
      <c r="BQ401" s="96"/>
      <c r="BR401" s="96"/>
      <c r="BS401" s="96"/>
      <c r="BU401" s="96"/>
      <c r="BW401" s="96"/>
      <c r="BX401" s="96"/>
      <c r="BY401" s="96"/>
      <c r="BZ401" s="96"/>
      <c r="CA401" s="96"/>
      <c r="CB401" s="96"/>
      <c r="CC401" s="96"/>
      <c r="CD401" s="96"/>
      <c r="CE401" s="96"/>
      <c r="CG401" s="96"/>
      <c r="CJ401" s="96"/>
      <c r="CL401" s="96"/>
      <c r="CM401" s="96"/>
      <c r="CN401" s="96"/>
      <c r="CY401" s="96"/>
      <c r="CZ401" s="96"/>
      <c r="DA401" s="96"/>
      <c r="DB401" s="96"/>
      <c r="DC401" s="96"/>
      <c r="DH401" s="96"/>
      <c r="DJ401" s="96"/>
      <c r="DK401" s="96"/>
      <c r="DL401" s="96"/>
      <c r="DM401" s="96"/>
      <c r="DP401" s="96"/>
      <c r="DQ401" s="96"/>
      <c r="DW401" s="96"/>
      <c r="EV401" s="96"/>
      <c r="EW401" s="96"/>
      <c r="FJ401" s="96"/>
      <c r="FK401" s="96"/>
      <c r="FL401" s="96"/>
      <c r="FT401" s="96"/>
      <c r="FU401" s="96"/>
      <c r="FV401" s="96"/>
      <c r="FW401" s="96"/>
      <c r="GE401" s="96"/>
      <c r="GF401" s="96"/>
      <c r="GG401" s="96"/>
      <c r="GH401" s="96"/>
    </row>
    <row r="402" spans="1:190" customFormat="1" ht="14.65" hidden="1" customHeight="1" x14ac:dyDescent="0.25">
      <c r="A402" s="151">
        <v>170581</v>
      </c>
      <c r="B402" s="152">
        <v>44579</v>
      </c>
      <c r="C402" s="150" t="s">
        <v>506</v>
      </c>
      <c r="D402" s="150" t="s">
        <v>18</v>
      </c>
      <c r="E402" s="152">
        <v>44579</v>
      </c>
      <c r="F402" s="150" t="s">
        <v>506</v>
      </c>
      <c r="G402" s="150" t="s">
        <v>18</v>
      </c>
      <c r="H402" s="150" t="s">
        <v>626</v>
      </c>
      <c r="I402" s="150" t="s">
        <v>3438</v>
      </c>
      <c r="J402" s="150" t="s">
        <v>3438</v>
      </c>
      <c r="K402" s="150" t="s">
        <v>626</v>
      </c>
      <c r="L402" s="150" t="s">
        <v>18</v>
      </c>
      <c r="M402" s="150" t="s">
        <v>3414</v>
      </c>
      <c r="N402" s="150" t="s">
        <v>1742</v>
      </c>
      <c r="O402" s="150" t="s">
        <v>1743</v>
      </c>
      <c r="P402" s="150" t="s">
        <v>627</v>
      </c>
      <c r="Q402" s="150" t="s">
        <v>3377</v>
      </c>
      <c r="R402" s="150" t="s">
        <v>3418</v>
      </c>
      <c r="S402" s="151">
        <v>33400</v>
      </c>
      <c r="T402" s="151">
        <v>22840</v>
      </c>
      <c r="U402" s="151">
        <v>10560</v>
      </c>
      <c r="V402" s="150" t="s">
        <v>68</v>
      </c>
      <c r="W402" s="151">
        <v>2</v>
      </c>
      <c r="X402" s="150" t="s">
        <v>69</v>
      </c>
      <c r="Y402" s="150" t="s">
        <v>70</v>
      </c>
      <c r="Z402" s="150" t="s">
        <v>71</v>
      </c>
      <c r="AA402" s="150" t="s">
        <v>72</v>
      </c>
      <c r="AB402" s="151">
        <v>0</v>
      </c>
      <c r="AC402" s="101">
        <f t="shared" si="24"/>
        <v>3</v>
      </c>
      <c r="AD402" s="101" t="str">
        <f t="shared" si="25"/>
        <v>janvier</v>
      </c>
      <c r="AE402" s="96">
        <f t="shared" si="26"/>
        <v>10.56</v>
      </c>
      <c r="AF402" s="149">
        <f t="shared" si="27"/>
        <v>0</v>
      </c>
      <c r="AG402" t="s">
        <v>3562</v>
      </c>
      <c r="AH402" s="96"/>
      <c r="AM402" s="96"/>
      <c r="AN402" s="96"/>
      <c r="AO402" s="96"/>
      <c r="AP402" s="96"/>
      <c r="AR402" s="96"/>
      <c r="AS402" s="96"/>
      <c r="AV402" s="96"/>
      <c r="AW402" s="96"/>
      <c r="AZ402" s="96"/>
      <c r="BA402" s="96"/>
      <c r="BB402" s="96"/>
      <c r="BC402" s="96"/>
      <c r="BD402" s="96"/>
      <c r="BH402" s="96"/>
      <c r="BI402" s="96"/>
      <c r="BJ402" s="96"/>
      <c r="BK402" s="96"/>
      <c r="BL402" s="96"/>
      <c r="BM402" s="96"/>
      <c r="BN402" s="96"/>
      <c r="BQ402" s="96"/>
      <c r="BR402" s="96"/>
      <c r="BS402" s="96"/>
      <c r="BU402" s="96"/>
      <c r="BW402" s="96"/>
      <c r="BX402" s="96"/>
      <c r="BY402" s="96"/>
      <c r="BZ402" s="96"/>
      <c r="CA402" s="96"/>
      <c r="CB402" s="96"/>
      <c r="CC402" s="96"/>
      <c r="CD402" s="96"/>
      <c r="CG402" s="96"/>
      <c r="CJ402" s="96"/>
      <c r="CL402" s="96"/>
      <c r="CM402" s="96"/>
      <c r="CN402" s="96"/>
      <c r="CY402" s="96"/>
      <c r="DB402" s="96"/>
      <c r="DC402" s="96"/>
      <c r="DH402" s="96"/>
      <c r="DJ402" s="96"/>
      <c r="DK402" s="96"/>
      <c r="DM402" s="96"/>
      <c r="DP402" s="96"/>
      <c r="DQ402" s="96"/>
      <c r="DW402" s="96"/>
      <c r="EV402" s="96"/>
      <c r="EW402" s="96"/>
      <c r="FJ402" s="96"/>
      <c r="FK402" s="96"/>
      <c r="FL402" s="96"/>
      <c r="FT402" s="96"/>
      <c r="FU402" s="96"/>
      <c r="FV402" s="96"/>
      <c r="FW402" s="96"/>
      <c r="GE402" s="96"/>
      <c r="GF402" s="96"/>
      <c r="GG402" s="96"/>
      <c r="GH402" s="96"/>
    </row>
    <row r="403" spans="1:190" customFormat="1" ht="14.65" hidden="1" customHeight="1" x14ac:dyDescent="0.25">
      <c r="A403" s="151">
        <v>169374</v>
      </c>
      <c r="B403" s="152">
        <v>44579</v>
      </c>
      <c r="C403" s="150" t="s">
        <v>225</v>
      </c>
      <c r="D403" s="150" t="s">
        <v>1777</v>
      </c>
      <c r="E403" s="152">
        <v>44579</v>
      </c>
      <c r="F403" s="150" t="s">
        <v>256</v>
      </c>
      <c r="G403" s="150" t="s">
        <v>1778</v>
      </c>
      <c r="H403" s="150" t="s">
        <v>370</v>
      </c>
      <c r="I403" s="150" t="s">
        <v>3379</v>
      </c>
      <c r="J403" s="150" t="s">
        <v>3382</v>
      </c>
      <c r="K403" s="150" t="s">
        <v>3396</v>
      </c>
      <c r="L403" s="150" t="s">
        <v>18</v>
      </c>
      <c r="M403" s="150" t="s">
        <v>18</v>
      </c>
      <c r="N403" s="150" t="s">
        <v>19</v>
      </c>
      <c r="O403" s="150" t="s">
        <v>335</v>
      </c>
      <c r="P403" s="150" t="s">
        <v>371</v>
      </c>
      <c r="Q403" s="150" t="s">
        <v>3377</v>
      </c>
      <c r="R403" s="150" t="s">
        <v>3377</v>
      </c>
      <c r="S403" s="151">
        <v>16160</v>
      </c>
      <c r="T403" s="151">
        <v>11740</v>
      </c>
      <c r="U403" s="151">
        <v>4420</v>
      </c>
      <c r="V403" s="150" t="s">
        <v>78</v>
      </c>
      <c r="W403" s="151">
        <v>2</v>
      </c>
      <c r="X403" s="150" t="s">
        <v>69</v>
      </c>
      <c r="Y403" s="150" t="s">
        <v>70</v>
      </c>
      <c r="Z403" s="150" t="s">
        <v>71</v>
      </c>
      <c r="AA403" s="150" t="s">
        <v>72</v>
      </c>
      <c r="AB403" s="151">
        <v>83621</v>
      </c>
      <c r="AC403" s="101">
        <f t="shared" si="24"/>
        <v>3</v>
      </c>
      <c r="AD403" s="101" t="str">
        <f t="shared" si="25"/>
        <v>janvier</v>
      </c>
      <c r="AE403" s="96">
        <f t="shared" si="26"/>
        <v>4.42</v>
      </c>
      <c r="AF403" s="149">
        <f t="shared" si="27"/>
        <v>7.6388888888888618E-3</v>
      </c>
      <c r="AG403" t="s">
        <v>3886</v>
      </c>
      <c r="AH403" s="96"/>
      <c r="AM403" s="96"/>
      <c r="AN403" s="96"/>
      <c r="AO403" s="96"/>
      <c r="AP403" s="96"/>
      <c r="AR403" s="96"/>
      <c r="AS403" s="96"/>
      <c r="AV403" s="96"/>
      <c r="AW403" s="96"/>
      <c r="AZ403" s="96"/>
      <c r="BA403" s="96"/>
      <c r="BB403" s="96"/>
      <c r="BC403" s="96"/>
      <c r="BD403" s="96"/>
      <c r="BH403" s="96"/>
      <c r="BI403" s="96"/>
      <c r="BJ403" s="96"/>
      <c r="BK403" s="96"/>
      <c r="BL403" s="96"/>
      <c r="BM403" s="96"/>
      <c r="BN403" s="96"/>
      <c r="BQ403" s="96"/>
      <c r="BR403" s="96"/>
      <c r="BS403" s="96"/>
      <c r="BU403" s="96"/>
      <c r="BW403" s="96"/>
      <c r="BX403" s="96"/>
      <c r="BY403" s="96"/>
      <c r="BZ403" s="96"/>
      <c r="CA403" s="96"/>
      <c r="CB403" s="96"/>
      <c r="CC403" s="96"/>
      <c r="CD403" s="96"/>
      <c r="CE403" s="96"/>
      <c r="CG403" s="96"/>
      <c r="CJ403" s="96"/>
      <c r="CL403" s="96"/>
      <c r="CM403" s="96"/>
      <c r="CN403" s="96"/>
      <c r="DH403" s="96"/>
      <c r="DJ403" s="96"/>
      <c r="DK403" s="96"/>
      <c r="DM403" s="96"/>
      <c r="DP403" s="96"/>
      <c r="DQ403" s="96"/>
      <c r="DW403" s="96"/>
      <c r="EV403" s="96"/>
      <c r="EW403" s="96"/>
      <c r="FJ403" s="96"/>
      <c r="FK403" s="96"/>
      <c r="FL403" s="96"/>
      <c r="FT403" s="96"/>
      <c r="FU403" s="96"/>
      <c r="FV403" s="96"/>
      <c r="FW403" s="96"/>
      <c r="GE403" s="96"/>
      <c r="GF403" s="96"/>
      <c r="GG403" s="96"/>
      <c r="GH403" s="96"/>
    </row>
    <row r="404" spans="1:190" customFormat="1" ht="14.65" hidden="1" customHeight="1" x14ac:dyDescent="0.25">
      <c r="A404" s="151">
        <v>169375</v>
      </c>
      <c r="B404" s="152">
        <v>44579</v>
      </c>
      <c r="C404" s="150" t="s">
        <v>241</v>
      </c>
      <c r="D404" s="150" t="s">
        <v>1779</v>
      </c>
      <c r="E404" s="152">
        <v>44579</v>
      </c>
      <c r="F404" s="150" t="s">
        <v>660</v>
      </c>
      <c r="G404" s="150" t="s">
        <v>1780</v>
      </c>
      <c r="H404" s="150" t="s">
        <v>616</v>
      </c>
      <c r="I404" s="150" t="s">
        <v>3389</v>
      </c>
      <c r="J404" s="150" t="s">
        <v>3384</v>
      </c>
      <c r="K404" s="150" t="s">
        <v>616</v>
      </c>
      <c r="L404" s="150" t="s">
        <v>3414</v>
      </c>
      <c r="M404" s="150" t="s">
        <v>18</v>
      </c>
      <c r="N404" s="150" t="s">
        <v>919</v>
      </c>
      <c r="O404" s="150" t="s">
        <v>261</v>
      </c>
      <c r="P404" s="150" t="s">
        <v>618</v>
      </c>
      <c r="Q404" s="150" t="s">
        <v>3415</v>
      </c>
      <c r="R404" s="150" t="s">
        <v>3377</v>
      </c>
      <c r="S404" s="151">
        <v>34640</v>
      </c>
      <c r="T404" s="151">
        <v>22280</v>
      </c>
      <c r="U404" s="151">
        <v>12360</v>
      </c>
      <c r="V404" s="150" t="s">
        <v>78</v>
      </c>
      <c r="W404" s="151">
        <v>2</v>
      </c>
      <c r="X404" s="150" t="s">
        <v>69</v>
      </c>
      <c r="Y404" s="150" t="s">
        <v>70</v>
      </c>
      <c r="Z404" s="150" t="s">
        <v>71</v>
      </c>
      <c r="AA404" s="150" t="s">
        <v>72</v>
      </c>
      <c r="AB404" s="151">
        <v>0</v>
      </c>
      <c r="AC404" s="101">
        <f t="shared" si="24"/>
        <v>3</v>
      </c>
      <c r="AD404" s="101" t="str">
        <f t="shared" si="25"/>
        <v>janvier</v>
      </c>
      <c r="AE404" s="96">
        <f t="shared" si="26"/>
        <v>12.36</v>
      </c>
      <c r="AF404" s="149">
        <f t="shared" si="27"/>
        <v>9.8611111111111094E-2</v>
      </c>
      <c r="AG404" t="s">
        <v>3888</v>
      </c>
      <c r="AH404" s="96"/>
      <c r="AM404" s="96"/>
      <c r="AN404" s="96"/>
      <c r="AO404" s="96"/>
      <c r="AP404" s="96"/>
      <c r="AR404" s="96"/>
      <c r="AS404" s="96"/>
      <c r="AV404" s="96"/>
      <c r="AW404" s="96"/>
      <c r="AZ404" s="96"/>
      <c r="BA404" s="96"/>
      <c r="BB404" s="96"/>
      <c r="BC404" s="96"/>
      <c r="BD404" s="96"/>
      <c r="BE404" s="96"/>
      <c r="BH404" s="96"/>
      <c r="BI404" s="96"/>
      <c r="BJ404" s="96"/>
      <c r="BK404" s="96"/>
      <c r="BL404" s="96"/>
      <c r="BM404" s="96"/>
      <c r="BN404" s="96"/>
      <c r="BQ404" s="96"/>
      <c r="BR404" s="96"/>
      <c r="BS404" s="96"/>
      <c r="BU404" s="96"/>
      <c r="BW404" s="96"/>
      <c r="BX404" s="96"/>
      <c r="BY404" s="96"/>
      <c r="BZ404" s="96"/>
      <c r="CA404" s="96"/>
      <c r="CB404" s="96"/>
      <c r="CC404" s="96"/>
      <c r="CG404" s="96"/>
      <c r="CJ404" s="96"/>
      <c r="CL404" s="96"/>
      <c r="CM404" s="96"/>
      <c r="CN404" s="96"/>
      <c r="CY404" s="96"/>
      <c r="DB404" s="96"/>
      <c r="DC404" s="96"/>
      <c r="DH404" s="96"/>
      <c r="DJ404" s="96"/>
      <c r="DK404" s="96"/>
      <c r="DL404" s="96"/>
      <c r="DM404" s="96"/>
      <c r="DN404" s="96"/>
      <c r="DP404" s="96"/>
      <c r="DQ404" s="96"/>
      <c r="DW404" s="96"/>
      <c r="EV404" s="96"/>
      <c r="EW404" s="96"/>
      <c r="FJ404" s="96"/>
      <c r="FK404" s="96"/>
      <c r="FL404" s="96"/>
      <c r="FT404" s="96"/>
      <c r="FU404" s="96"/>
      <c r="FV404" s="96"/>
      <c r="FW404" s="96"/>
      <c r="GE404" s="96"/>
      <c r="GF404" s="96"/>
      <c r="GG404" s="96"/>
      <c r="GH404" s="96"/>
    </row>
    <row r="405" spans="1:190" customFormat="1" ht="14.65" hidden="1" customHeight="1" x14ac:dyDescent="0.25">
      <c r="A405" s="151">
        <v>169386</v>
      </c>
      <c r="B405" s="152">
        <v>44579</v>
      </c>
      <c r="C405" s="150" t="s">
        <v>285</v>
      </c>
      <c r="D405" s="150" t="s">
        <v>2111</v>
      </c>
      <c r="E405" s="152">
        <v>44579</v>
      </c>
      <c r="F405" s="150" t="s">
        <v>430</v>
      </c>
      <c r="G405" s="150" t="s">
        <v>2112</v>
      </c>
      <c r="H405" s="150" t="s">
        <v>334</v>
      </c>
      <c r="I405" s="150" t="s">
        <v>3379</v>
      </c>
      <c r="J405" s="150" t="s">
        <v>3382</v>
      </c>
      <c r="K405" s="150" t="s">
        <v>531</v>
      </c>
      <c r="L405" s="150" t="s">
        <v>18</v>
      </c>
      <c r="M405" s="150" t="s">
        <v>18</v>
      </c>
      <c r="N405" s="150" t="s">
        <v>19</v>
      </c>
      <c r="O405" s="150" t="s">
        <v>335</v>
      </c>
      <c r="P405" s="150" t="s">
        <v>336</v>
      </c>
      <c r="Q405" s="150" t="s">
        <v>3377</v>
      </c>
      <c r="R405" s="150" t="s">
        <v>3377</v>
      </c>
      <c r="S405" s="151">
        <v>18620</v>
      </c>
      <c r="T405" s="151">
        <v>14960</v>
      </c>
      <c r="U405" s="151">
        <v>3660</v>
      </c>
      <c r="V405" s="150" t="s">
        <v>78</v>
      </c>
      <c r="W405" s="151">
        <v>2</v>
      </c>
      <c r="X405" s="150" t="s">
        <v>69</v>
      </c>
      <c r="Y405" s="150" t="s">
        <v>70</v>
      </c>
      <c r="Z405" s="150" t="s">
        <v>71</v>
      </c>
      <c r="AA405" s="150" t="s">
        <v>72</v>
      </c>
      <c r="AB405" s="151">
        <v>83625</v>
      </c>
      <c r="AC405" s="101">
        <f t="shared" si="24"/>
        <v>3</v>
      </c>
      <c r="AD405" s="101" t="str">
        <f t="shared" si="25"/>
        <v>janvier</v>
      </c>
      <c r="AE405" s="96">
        <f t="shared" si="26"/>
        <v>3.66</v>
      </c>
      <c r="AF405" s="149">
        <f t="shared" si="27"/>
        <v>4.8611111111110938E-3</v>
      </c>
      <c r="AG405" t="s">
        <v>3886</v>
      </c>
      <c r="AH405" s="96"/>
      <c r="AM405" s="96"/>
      <c r="AN405" s="96"/>
      <c r="AO405" s="96"/>
      <c r="AP405" s="96"/>
      <c r="AR405" s="96"/>
      <c r="AS405" s="96"/>
      <c r="AV405" s="96"/>
      <c r="AW405" s="96"/>
      <c r="AZ405" s="96"/>
      <c r="BA405" s="96"/>
      <c r="BB405" s="96"/>
      <c r="BC405" s="96"/>
      <c r="BD405" s="96"/>
      <c r="BE405" s="96"/>
      <c r="BH405" s="96"/>
      <c r="BI405" s="96"/>
      <c r="BJ405" s="96"/>
      <c r="BK405" s="96"/>
      <c r="BL405" s="96"/>
      <c r="BM405" s="96"/>
      <c r="BN405" s="96"/>
      <c r="BQ405" s="96"/>
      <c r="BR405" s="96"/>
      <c r="BS405" s="96"/>
      <c r="BU405" s="96"/>
      <c r="BW405" s="96"/>
      <c r="BX405" s="96"/>
      <c r="BY405" s="96"/>
      <c r="BZ405" s="96"/>
      <c r="CA405" s="96"/>
      <c r="CB405" s="96"/>
      <c r="CC405" s="96"/>
      <c r="CD405" s="96"/>
      <c r="CG405" s="96"/>
      <c r="CJ405" s="96"/>
      <c r="CL405" s="96"/>
      <c r="CM405" s="96"/>
      <c r="CN405" s="96"/>
      <c r="CY405" s="96"/>
      <c r="CZ405" s="96"/>
      <c r="DA405" s="96"/>
      <c r="DB405" s="96"/>
      <c r="DC405" s="96"/>
      <c r="DH405" s="96"/>
      <c r="DJ405" s="96"/>
      <c r="DK405" s="96"/>
      <c r="DL405" s="96"/>
      <c r="DM405" s="96"/>
      <c r="DP405" s="96"/>
      <c r="DQ405" s="96"/>
      <c r="DW405" s="96"/>
      <c r="EV405" s="96"/>
      <c r="EW405" s="96"/>
      <c r="FJ405" s="96"/>
      <c r="FK405" s="96"/>
      <c r="FL405" s="96"/>
      <c r="FT405" s="96"/>
      <c r="FU405" s="96"/>
      <c r="FV405" s="96"/>
      <c r="FW405" s="96"/>
      <c r="GE405" s="96"/>
      <c r="GF405" s="96"/>
      <c r="GG405" s="96"/>
      <c r="GH405" s="96"/>
    </row>
    <row r="406" spans="1:190" customFormat="1" ht="14.65" hidden="1" customHeight="1" x14ac:dyDescent="0.25">
      <c r="A406" s="151">
        <v>169387</v>
      </c>
      <c r="B406" s="152">
        <v>44579</v>
      </c>
      <c r="C406" s="150" t="s">
        <v>433</v>
      </c>
      <c r="D406" s="150" t="s">
        <v>2113</v>
      </c>
      <c r="E406" s="152">
        <v>44579</v>
      </c>
      <c r="F406" s="150" t="s">
        <v>430</v>
      </c>
      <c r="G406" s="150" t="s">
        <v>2114</v>
      </c>
      <c r="H406" s="150" t="s">
        <v>345</v>
      </c>
      <c r="I406" s="150" t="s">
        <v>3379</v>
      </c>
      <c r="J406" s="150" t="s">
        <v>3382</v>
      </c>
      <c r="K406" s="150" t="s">
        <v>1979</v>
      </c>
      <c r="L406" s="150" t="s">
        <v>18</v>
      </c>
      <c r="M406" s="150" t="s">
        <v>18</v>
      </c>
      <c r="N406" s="150" t="s">
        <v>19</v>
      </c>
      <c r="O406" s="150" t="s">
        <v>335</v>
      </c>
      <c r="P406" s="150" t="s">
        <v>346</v>
      </c>
      <c r="Q406" s="150" t="s">
        <v>3377</v>
      </c>
      <c r="R406" s="150" t="s">
        <v>3377</v>
      </c>
      <c r="S406" s="151">
        <v>18700</v>
      </c>
      <c r="T406" s="151">
        <v>14960</v>
      </c>
      <c r="U406" s="151">
        <v>3740</v>
      </c>
      <c r="V406" s="150" t="s">
        <v>78</v>
      </c>
      <c r="W406" s="151">
        <v>2</v>
      </c>
      <c r="X406" s="150" t="s">
        <v>69</v>
      </c>
      <c r="Y406" s="150" t="s">
        <v>70</v>
      </c>
      <c r="Z406" s="150" t="s">
        <v>71</v>
      </c>
      <c r="AA406" s="150" t="s">
        <v>72</v>
      </c>
      <c r="AB406" s="151">
        <v>83627</v>
      </c>
      <c r="AC406" s="101">
        <f t="shared" si="24"/>
        <v>3</v>
      </c>
      <c r="AD406" s="101" t="str">
        <f t="shared" si="25"/>
        <v>janvier</v>
      </c>
      <c r="AE406" s="96">
        <f t="shared" si="26"/>
        <v>3.74</v>
      </c>
      <c r="AF406" s="149">
        <f t="shared" si="27"/>
        <v>6.2499999999999778E-3</v>
      </c>
      <c r="AG406" t="s">
        <v>3886</v>
      </c>
      <c r="AH406" s="96"/>
      <c r="AM406" s="96"/>
      <c r="AN406" s="96"/>
      <c r="AO406" s="96"/>
      <c r="AP406" s="96"/>
      <c r="AR406" s="96"/>
      <c r="AS406" s="96"/>
      <c r="AV406" s="96"/>
      <c r="AW406" s="96"/>
      <c r="AZ406" s="96"/>
      <c r="BA406" s="96"/>
      <c r="BB406" s="96"/>
      <c r="BC406" s="96"/>
      <c r="BD406" s="96"/>
      <c r="BE406" s="96"/>
      <c r="BF406" s="96"/>
      <c r="BH406" s="96"/>
      <c r="BI406" s="96"/>
      <c r="BJ406" s="96"/>
      <c r="BK406" s="96"/>
      <c r="BL406" s="96"/>
      <c r="BM406" s="96"/>
      <c r="BN406" s="96"/>
      <c r="BQ406" s="96"/>
      <c r="BR406" s="96"/>
      <c r="BS406" s="96"/>
      <c r="BU406" s="96"/>
      <c r="BW406" s="96"/>
      <c r="BX406" s="96"/>
      <c r="BY406" s="96"/>
      <c r="BZ406" s="96"/>
      <c r="CA406" s="96"/>
      <c r="CB406" s="96"/>
      <c r="CC406" s="96"/>
      <c r="CD406" s="96"/>
      <c r="CG406" s="96"/>
      <c r="CJ406" s="96"/>
      <c r="CL406" s="96"/>
      <c r="CM406" s="96"/>
      <c r="CN406" s="96"/>
      <c r="CY406" s="96"/>
      <c r="CZ406" s="96"/>
      <c r="DA406" s="96"/>
      <c r="DB406" s="96"/>
      <c r="DC406" s="96"/>
      <c r="DH406" s="96"/>
      <c r="DJ406" s="96"/>
      <c r="DK406" s="96"/>
      <c r="DL406" s="96"/>
      <c r="DM406" s="96"/>
      <c r="DP406" s="96"/>
      <c r="DQ406" s="96"/>
      <c r="DW406" s="96"/>
      <c r="EV406" s="96"/>
      <c r="EW406" s="96"/>
      <c r="FJ406" s="96"/>
      <c r="FK406" s="96"/>
      <c r="FL406" s="96"/>
      <c r="FT406" s="96"/>
      <c r="FU406" s="96"/>
      <c r="FV406" s="96"/>
      <c r="FW406" s="96"/>
      <c r="GE406" s="96"/>
      <c r="GF406" s="96"/>
      <c r="GG406" s="96"/>
      <c r="GH406" s="96"/>
    </row>
    <row r="407" spans="1:190" customFormat="1" ht="14.65" hidden="1" customHeight="1" x14ac:dyDescent="0.25">
      <c r="A407" s="151">
        <v>169734</v>
      </c>
      <c r="B407" s="152">
        <v>44579</v>
      </c>
      <c r="C407" s="150" t="s">
        <v>545</v>
      </c>
      <c r="D407" s="150" t="s">
        <v>18</v>
      </c>
      <c r="E407" s="152">
        <v>44579</v>
      </c>
      <c r="F407" s="150" t="s">
        <v>545</v>
      </c>
      <c r="G407" s="150" t="s">
        <v>18</v>
      </c>
      <c r="H407" s="150" t="s">
        <v>766</v>
      </c>
      <c r="I407" s="150" t="s">
        <v>3389</v>
      </c>
      <c r="J407" s="150" t="s">
        <v>3400</v>
      </c>
      <c r="K407" s="150" t="s">
        <v>766</v>
      </c>
      <c r="L407" s="150" t="s">
        <v>18</v>
      </c>
      <c r="M407" s="150" t="s">
        <v>3394</v>
      </c>
      <c r="N407" s="150" t="s">
        <v>919</v>
      </c>
      <c r="O407" s="150" t="s">
        <v>944</v>
      </c>
      <c r="P407" s="150" t="s">
        <v>767</v>
      </c>
      <c r="Q407" s="150" t="s">
        <v>3377</v>
      </c>
      <c r="R407" s="150" t="s">
        <v>3401</v>
      </c>
      <c r="S407" s="151">
        <v>25420</v>
      </c>
      <c r="T407" s="151">
        <v>17900</v>
      </c>
      <c r="U407" s="151">
        <v>7520</v>
      </c>
      <c r="V407" s="150" t="s">
        <v>68</v>
      </c>
      <c r="W407" s="151">
        <v>2</v>
      </c>
      <c r="X407" s="150" t="s">
        <v>69</v>
      </c>
      <c r="Y407" s="150" t="s">
        <v>70</v>
      </c>
      <c r="Z407" s="150" t="s">
        <v>71</v>
      </c>
      <c r="AA407" s="150" t="s">
        <v>72</v>
      </c>
      <c r="AB407" s="151">
        <v>0</v>
      </c>
      <c r="AC407" s="101">
        <f t="shared" si="24"/>
        <v>3</v>
      </c>
      <c r="AD407" s="101" t="str">
        <f t="shared" si="25"/>
        <v>janvier</v>
      </c>
      <c r="AE407" s="96">
        <f t="shared" si="26"/>
        <v>7.52</v>
      </c>
      <c r="AF407" s="149">
        <f t="shared" si="27"/>
        <v>0</v>
      </c>
      <c r="AG407" t="s">
        <v>3886</v>
      </c>
      <c r="AH407" s="96"/>
      <c r="AM407" s="96"/>
      <c r="AN407" s="96"/>
      <c r="AO407" s="96"/>
      <c r="AP407" s="96"/>
      <c r="AR407" s="96"/>
      <c r="AS407" s="96"/>
      <c r="AV407" s="96"/>
      <c r="AW407" s="96"/>
      <c r="AZ407" s="96"/>
      <c r="BA407" s="96"/>
      <c r="BB407" s="96"/>
      <c r="BC407" s="96"/>
      <c r="BD407" s="96"/>
      <c r="BH407" s="96"/>
      <c r="BI407" s="96"/>
      <c r="BJ407" s="96"/>
      <c r="BK407" s="96"/>
      <c r="BL407" s="96"/>
      <c r="BM407" s="96"/>
      <c r="BN407" s="96"/>
      <c r="BQ407" s="96"/>
      <c r="BR407" s="96"/>
      <c r="BS407" s="96"/>
      <c r="BU407" s="96"/>
      <c r="BW407" s="96"/>
      <c r="BX407" s="96"/>
      <c r="BY407" s="96"/>
      <c r="BZ407" s="96"/>
      <c r="CA407" s="96"/>
      <c r="CB407" s="96"/>
      <c r="CC407" s="96"/>
      <c r="CD407" s="96"/>
      <c r="CE407" s="96"/>
      <c r="CG407" s="96"/>
      <c r="CJ407" s="96"/>
      <c r="CL407" s="96"/>
      <c r="CM407" s="96"/>
      <c r="CN407" s="96"/>
      <c r="CY407" s="96"/>
      <c r="CZ407" s="96"/>
      <c r="DA407" s="96"/>
      <c r="DB407" s="96"/>
      <c r="DC407" s="96"/>
      <c r="DH407" s="96"/>
      <c r="DJ407" s="96"/>
      <c r="DK407" s="96"/>
      <c r="DL407" s="96"/>
      <c r="DM407" s="96"/>
      <c r="DP407" s="96"/>
      <c r="DQ407" s="96"/>
      <c r="DW407" s="96"/>
      <c r="EQ407" s="96"/>
      <c r="ER407" s="96"/>
      <c r="FE407" s="96"/>
      <c r="FF407" s="96"/>
      <c r="FG407" s="96"/>
      <c r="FO407" s="96"/>
      <c r="FP407" s="96"/>
      <c r="FQ407" s="96"/>
      <c r="FR407" s="96"/>
      <c r="FZ407" s="96"/>
      <c r="GA407" s="96"/>
      <c r="GB407" s="96"/>
      <c r="GC407" s="96"/>
    </row>
    <row r="408" spans="1:190" customFormat="1" ht="14.65" hidden="1" customHeight="1" x14ac:dyDescent="0.25">
      <c r="A408" s="151">
        <v>169395</v>
      </c>
      <c r="B408" s="152">
        <v>44579</v>
      </c>
      <c r="C408" s="150" t="s">
        <v>796</v>
      </c>
      <c r="D408" s="150" t="s">
        <v>1781</v>
      </c>
      <c r="E408" s="152">
        <v>44579</v>
      </c>
      <c r="F408" s="150" t="s">
        <v>100</v>
      </c>
      <c r="G408" s="150" t="s">
        <v>1782</v>
      </c>
      <c r="H408" s="150" t="s">
        <v>480</v>
      </c>
      <c r="I408" s="150" t="s">
        <v>3379</v>
      </c>
      <c r="J408" s="150" t="s">
        <v>3380</v>
      </c>
      <c r="K408" s="150" t="s">
        <v>923</v>
      </c>
      <c r="L408" s="150" t="s">
        <v>18</v>
      </c>
      <c r="M408" s="150" t="s">
        <v>18</v>
      </c>
      <c r="N408" s="150" t="s">
        <v>19</v>
      </c>
      <c r="O408" s="150" t="s">
        <v>314</v>
      </c>
      <c r="P408" s="150" t="s">
        <v>481</v>
      </c>
      <c r="Q408" s="150" t="s">
        <v>3377</v>
      </c>
      <c r="R408" s="150" t="s">
        <v>3377</v>
      </c>
      <c r="S408" s="151">
        <v>20920</v>
      </c>
      <c r="T408" s="151">
        <v>18820</v>
      </c>
      <c r="U408" s="151">
        <v>2100</v>
      </c>
      <c r="V408" s="150" t="s">
        <v>78</v>
      </c>
      <c r="W408" s="151">
        <v>2</v>
      </c>
      <c r="X408" s="150" t="s">
        <v>69</v>
      </c>
      <c r="Y408" s="150" t="s">
        <v>70</v>
      </c>
      <c r="Z408" s="150" t="s">
        <v>71</v>
      </c>
      <c r="AA408" s="150" t="s">
        <v>72</v>
      </c>
      <c r="AB408" s="151">
        <v>83638</v>
      </c>
      <c r="AC408" s="101">
        <f t="shared" si="24"/>
        <v>3</v>
      </c>
      <c r="AD408" s="101" t="str">
        <f t="shared" si="25"/>
        <v>janvier</v>
      </c>
      <c r="AE408" s="96">
        <f t="shared" si="26"/>
        <v>2.1</v>
      </c>
      <c r="AF408" s="149">
        <f t="shared" si="27"/>
        <v>1.0416666666666685E-2</v>
      </c>
      <c r="AG408" t="s">
        <v>3886</v>
      </c>
      <c r="AH408" s="96"/>
      <c r="AM408" s="96"/>
      <c r="AN408" s="96"/>
      <c r="AO408" s="96"/>
      <c r="AP408" s="96"/>
      <c r="AR408" s="96"/>
      <c r="AS408" s="96"/>
      <c r="AV408" s="96"/>
      <c r="AW408" s="96"/>
      <c r="AZ408" s="96"/>
      <c r="BA408" s="96"/>
      <c r="BB408" s="96"/>
      <c r="BC408" s="96"/>
      <c r="BD408" s="96"/>
      <c r="BE408" s="96"/>
      <c r="BF408" s="96"/>
      <c r="BH408" s="96"/>
      <c r="BI408" s="96"/>
      <c r="BJ408" s="96"/>
      <c r="BK408" s="96"/>
      <c r="BL408" s="96"/>
      <c r="BM408" s="96"/>
      <c r="BN408" s="96"/>
      <c r="BQ408" s="96"/>
      <c r="BR408" s="96"/>
      <c r="BS408" s="96"/>
      <c r="BU408" s="96"/>
      <c r="BW408" s="96"/>
      <c r="BX408" s="96"/>
      <c r="BY408" s="96"/>
      <c r="BZ408" s="96"/>
      <c r="CA408" s="96"/>
      <c r="CB408" s="96"/>
      <c r="CC408" s="96"/>
      <c r="CD408" s="96"/>
      <c r="CG408" s="96"/>
      <c r="CJ408" s="96"/>
      <c r="CL408" s="96"/>
      <c r="CM408" s="96"/>
      <c r="CN408" s="96"/>
      <c r="CY408" s="96"/>
      <c r="CZ408" s="96"/>
      <c r="DA408" s="96"/>
      <c r="DB408" s="96"/>
      <c r="DC408" s="96"/>
      <c r="DH408" s="96"/>
      <c r="DJ408" s="96"/>
      <c r="DK408" s="96"/>
      <c r="DL408" s="96"/>
      <c r="DM408" s="96"/>
      <c r="DP408" s="96"/>
      <c r="DQ408" s="96"/>
      <c r="DW408" s="96"/>
      <c r="EV408" s="96"/>
      <c r="EW408" s="96"/>
      <c r="FJ408" s="96"/>
      <c r="FK408" s="96"/>
      <c r="FL408" s="96"/>
      <c r="FT408" s="96"/>
      <c r="FU408" s="96"/>
      <c r="FV408" s="96"/>
      <c r="FW408" s="96"/>
      <c r="GE408" s="96"/>
      <c r="GF408" s="96"/>
      <c r="GG408" s="96"/>
      <c r="GH408" s="96"/>
    </row>
    <row r="409" spans="1:190" customFormat="1" ht="14.65" hidden="1" customHeight="1" x14ac:dyDescent="0.25">
      <c r="A409" s="151">
        <v>169401</v>
      </c>
      <c r="B409" s="152">
        <v>44579</v>
      </c>
      <c r="C409" s="150" t="s">
        <v>872</v>
      </c>
      <c r="D409" s="150" t="s">
        <v>1783</v>
      </c>
      <c r="E409" s="152">
        <v>44579</v>
      </c>
      <c r="F409" s="150" t="s">
        <v>215</v>
      </c>
      <c r="G409" s="150" t="s">
        <v>1784</v>
      </c>
      <c r="H409" s="150" t="s">
        <v>550</v>
      </c>
      <c r="I409" s="150" t="s">
        <v>3379</v>
      </c>
      <c r="J409" s="150" t="s">
        <v>3380</v>
      </c>
      <c r="K409" s="150" t="s">
        <v>3399</v>
      </c>
      <c r="L409" s="150" t="s">
        <v>18</v>
      </c>
      <c r="M409" s="150" t="s">
        <v>18</v>
      </c>
      <c r="N409" s="150" t="s">
        <v>19</v>
      </c>
      <c r="O409" s="150" t="s">
        <v>314</v>
      </c>
      <c r="P409" s="150" t="s">
        <v>551</v>
      </c>
      <c r="Q409" s="150" t="s">
        <v>3377</v>
      </c>
      <c r="R409" s="150" t="s">
        <v>3377</v>
      </c>
      <c r="S409" s="151">
        <v>22000</v>
      </c>
      <c r="T409" s="151">
        <v>17700</v>
      </c>
      <c r="U409" s="151">
        <v>4300</v>
      </c>
      <c r="V409" s="150" t="s">
        <v>78</v>
      </c>
      <c r="W409" s="151">
        <v>2</v>
      </c>
      <c r="X409" s="150" t="s">
        <v>69</v>
      </c>
      <c r="Y409" s="150" t="s">
        <v>70</v>
      </c>
      <c r="Z409" s="150" t="s">
        <v>71</v>
      </c>
      <c r="AA409" s="150" t="s">
        <v>72</v>
      </c>
      <c r="AB409" s="151">
        <v>66268</v>
      </c>
      <c r="AC409" s="101">
        <f t="shared" si="24"/>
        <v>3</v>
      </c>
      <c r="AD409" s="101" t="str">
        <f t="shared" si="25"/>
        <v>janvier</v>
      </c>
      <c r="AE409" s="96">
        <f t="shared" si="26"/>
        <v>4.3</v>
      </c>
      <c r="AF409" s="149">
        <f t="shared" si="27"/>
        <v>5.4861111111111138E-2</v>
      </c>
      <c r="AG409" t="s">
        <v>3886</v>
      </c>
      <c r="AH409" s="96"/>
      <c r="AM409" s="96"/>
      <c r="AN409" s="96"/>
      <c r="AO409" s="96"/>
      <c r="AP409" s="96"/>
      <c r="AR409" s="96"/>
      <c r="AS409" s="96"/>
      <c r="AV409" s="96"/>
      <c r="AW409" s="96"/>
      <c r="AZ409" s="96"/>
      <c r="BA409" s="96"/>
      <c r="BB409" s="96"/>
      <c r="BC409" s="96"/>
      <c r="BD409" s="96"/>
      <c r="BH409" s="96"/>
      <c r="BI409" s="96"/>
      <c r="BJ409" s="96"/>
      <c r="BK409" s="96"/>
      <c r="BL409" s="96"/>
      <c r="BM409" s="96"/>
      <c r="BN409" s="96"/>
      <c r="BQ409" s="96"/>
      <c r="BR409" s="96"/>
      <c r="BS409" s="96"/>
      <c r="BU409" s="96"/>
      <c r="BW409" s="96"/>
      <c r="BX409" s="96"/>
      <c r="BY409" s="96"/>
      <c r="BZ409" s="96"/>
      <c r="CA409" s="96"/>
      <c r="CB409" s="96"/>
      <c r="CC409" s="96"/>
      <c r="CD409" s="96"/>
      <c r="CE409" s="96"/>
      <c r="CG409" s="96"/>
      <c r="CJ409" s="96"/>
      <c r="CL409" s="96"/>
      <c r="CM409" s="96"/>
      <c r="CN409" s="96"/>
      <c r="CY409" s="96"/>
      <c r="CZ409" s="96"/>
      <c r="DA409" s="96"/>
      <c r="DB409" s="96"/>
      <c r="DC409" s="96"/>
      <c r="DH409" s="96"/>
      <c r="DJ409" s="96"/>
      <c r="DK409" s="96"/>
      <c r="DL409" s="96"/>
      <c r="DM409" s="96"/>
      <c r="DP409" s="96"/>
      <c r="DQ409" s="96"/>
      <c r="DW409" s="96"/>
      <c r="EV409" s="96"/>
      <c r="EW409" s="96"/>
      <c r="FJ409" s="96"/>
      <c r="FK409" s="96"/>
      <c r="FL409" s="96"/>
      <c r="FT409" s="96"/>
      <c r="FU409" s="96"/>
      <c r="FV409" s="96"/>
      <c r="FW409" s="96"/>
      <c r="GE409" s="96"/>
      <c r="GF409" s="96"/>
      <c r="GG409" s="96"/>
      <c r="GH409" s="96"/>
    </row>
    <row r="410" spans="1:190" customFormat="1" ht="14.65" hidden="1" customHeight="1" x14ac:dyDescent="0.25">
      <c r="A410" s="151">
        <v>169403</v>
      </c>
      <c r="B410" s="152">
        <v>44579</v>
      </c>
      <c r="C410" s="150" t="s">
        <v>599</v>
      </c>
      <c r="D410" s="150" t="s">
        <v>1785</v>
      </c>
      <c r="E410" s="152">
        <v>44579</v>
      </c>
      <c r="F410" s="150" t="s">
        <v>1786</v>
      </c>
      <c r="G410" s="150" t="s">
        <v>1787</v>
      </c>
      <c r="H410" s="150" t="s">
        <v>1788</v>
      </c>
      <c r="I410" s="150" t="s">
        <v>3379</v>
      </c>
      <c r="J410" s="150" t="s">
        <v>3393</v>
      </c>
      <c r="K410" s="150" t="s">
        <v>514</v>
      </c>
      <c r="L410" s="150" t="s">
        <v>3394</v>
      </c>
      <c r="M410" s="150" t="s">
        <v>18</v>
      </c>
      <c r="N410" s="150" t="s">
        <v>19</v>
      </c>
      <c r="O410" s="150" t="s">
        <v>237</v>
      </c>
      <c r="P410" s="150" t="s">
        <v>515</v>
      </c>
      <c r="Q410" s="150" t="s">
        <v>3395</v>
      </c>
      <c r="R410" s="150" t="s">
        <v>3377</v>
      </c>
      <c r="S410" s="151">
        <v>16560</v>
      </c>
      <c r="T410" s="151">
        <v>35900</v>
      </c>
      <c r="U410" s="151">
        <v>19340</v>
      </c>
      <c r="V410" s="150" t="s">
        <v>78</v>
      </c>
      <c r="W410" s="151">
        <v>2</v>
      </c>
      <c r="X410" s="150" t="s">
        <v>69</v>
      </c>
      <c r="Y410" s="150" t="s">
        <v>70</v>
      </c>
      <c r="Z410" s="150" t="s">
        <v>71</v>
      </c>
      <c r="AA410" s="150" t="s">
        <v>72</v>
      </c>
      <c r="AB410" s="151">
        <v>0</v>
      </c>
      <c r="AC410" s="101">
        <f t="shared" si="24"/>
        <v>3</v>
      </c>
      <c r="AD410" s="101" t="str">
        <f t="shared" si="25"/>
        <v>janvier</v>
      </c>
      <c r="AE410" s="96">
        <f t="shared" si="26"/>
        <v>19.34</v>
      </c>
      <c r="AF410" s="149">
        <f t="shared" si="27"/>
        <v>5.6944444444444464E-2</v>
      </c>
      <c r="AG410" t="s">
        <v>3888</v>
      </c>
      <c r="AH410" s="96"/>
      <c r="AM410" s="96"/>
      <c r="AN410" s="96"/>
      <c r="AO410" s="96"/>
      <c r="AP410" s="96"/>
      <c r="AR410" s="96"/>
      <c r="AS410" s="96"/>
      <c r="AV410" s="96"/>
      <c r="AW410" s="96"/>
      <c r="AZ410" s="96"/>
      <c r="BA410" s="96"/>
      <c r="BB410" s="96"/>
      <c r="BC410" s="96"/>
      <c r="BD410" s="96"/>
      <c r="BH410" s="96"/>
      <c r="BI410" s="96"/>
      <c r="BJ410" s="96"/>
      <c r="BK410" s="96"/>
      <c r="BL410" s="96"/>
      <c r="BM410" s="96"/>
      <c r="BN410" s="96"/>
      <c r="BQ410" s="96"/>
      <c r="BR410" s="96"/>
      <c r="BS410" s="96"/>
      <c r="BU410" s="96"/>
      <c r="BW410" s="96"/>
      <c r="BX410" s="96"/>
      <c r="BY410" s="96"/>
      <c r="BZ410" s="96"/>
      <c r="CA410" s="96"/>
      <c r="CB410" s="96"/>
      <c r="CC410" s="96"/>
      <c r="CD410" s="96"/>
      <c r="CE410" s="96"/>
      <c r="CG410" s="96"/>
      <c r="CJ410" s="96"/>
      <c r="CL410" s="96"/>
      <c r="CM410" s="96"/>
      <c r="CN410" s="96"/>
      <c r="CY410" s="96"/>
      <c r="DC410" s="96"/>
      <c r="DH410" s="96"/>
      <c r="DJ410" s="96"/>
      <c r="DK410" s="96"/>
      <c r="DM410" s="96"/>
      <c r="DP410" s="96"/>
      <c r="DQ410" s="96"/>
      <c r="DW410" s="96"/>
      <c r="EV410" s="96"/>
      <c r="EW410" s="96"/>
      <c r="FJ410" s="96"/>
      <c r="FK410" s="96"/>
      <c r="FL410" s="96"/>
      <c r="FT410" s="96"/>
      <c r="FU410" s="96"/>
      <c r="FV410" s="96"/>
      <c r="FW410" s="96"/>
      <c r="GE410" s="96"/>
      <c r="GF410" s="96"/>
      <c r="GG410" s="96"/>
      <c r="GH410" s="96"/>
    </row>
    <row r="411" spans="1:190" customFormat="1" ht="14.65" hidden="1" customHeight="1" x14ac:dyDescent="0.25">
      <c r="A411" s="151">
        <v>169404</v>
      </c>
      <c r="B411" s="152">
        <v>44579</v>
      </c>
      <c r="C411" s="150" t="s">
        <v>679</v>
      </c>
      <c r="D411" s="150" t="s">
        <v>1789</v>
      </c>
      <c r="E411" s="152">
        <v>44579</v>
      </c>
      <c r="F411" s="150" t="s">
        <v>504</v>
      </c>
      <c r="G411" s="150" t="s">
        <v>1790</v>
      </c>
      <c r="H411" s="150" t="s">
        <v>1791</v>
      </c>
      <c r="I411" s="150" t="s">
        <v>3397</v>
      </c>
      <c r="J411" s="150" t="s">
        <v>3430</v>
      </c>
      <c r="K411" s="150" t="s">
        <v>1791</v>
      </c>
      <c r="L411" s="150" t="s">
        <v>3431</v>
      </c>
      <c r="M411" s="150" t="s">
        <v>18</v>
      </c>
      <c r="N411" s="150" t="s">
        <v>721</v>
      </c>
      <c r="O411" s="150" t="s">
        <v>1792</v>
      </c>
      <c r="P411" s="150" t="s">
        <v>1347</v>
      </c>
      <c r="Q411" s="150" t="s">
        <v>3432</v>
      </c>
      <c r="R411" s="150" t="s">
        <v>3377</v>
      </c>
      <c r="S411" s="151">
        <v>17960</v>
      </c>
      <c r="T411" s="151">
        <v>15260</v>
      </c>
      <c r="U411" s="151">
        <v>2700</v>
      </c>
      <c r="V411" s="150" t="s">
        <v>78</v>
      </c>
      <c r="W411" s="151">
        <v>2</v>
      </c>
      <c r="X411" s="150" t="s">
        <v>69</v>
      </c>
      <c r="Y411" s="150" t="s">
        <v>70</v>
      </c>
      <c r="Z411" s="150" t="s">
        <v>71</v>
      </c>
      <c r="AA411" s="150" t="s">
        <v>72</v>
      </c>
      <c r="AB411" s="151">
        <v>0</v>
      </c>
      <c r="AC411" s="101">
        <f t="shared" si="24"/>
        <v>3</v>
      </c>
      <c r="AD411" s="101" t="str">
        <f t="shared" si="25"/>
        <v>janvier</v>
      </c>
      <c r="AE411" s="96">
        <f t="shared" si="26"/>
        <v>2.7</v>
      </c>
      <c r="AF411" s="149">
        <f t="shared" si="27"/>
        <v>0.21458333333333335</v>
      </c>
      <c r="AG411" t="s">
        <v>3888</v>
      </c>
      <c r="AH411" s="96"/>
      <c r="AM411" s="96"/>
      <c r="AN411" s="96"/>
      <c r="AO411" s="96"/>
      <c r="AP411" s="96"/>
      <c r="AR411" s="96"/>
      <c r="AS411" s="96"/>
      <c r="AV411" s="96"/>
      <c r="AW411" s="96"/>
      <c r="AZ411" s="96"/>
      <c r="BA411" s="96"/>
      <c r="BB411" s="96"/>
      <c r="BC411" s="96"/>
      <c r="BD411" s="96"/>
      <c r="BE411" s="96"/>
      <c r="BF411" s="96"/>
      <c r="BH411" s="96"/>
      <c r="BI411" s="96"/>
      <c r="BJ411" s="96"/>
      <c r="BK411" s="96"/>
      <c r="BL411" s="96"/>
      <c r="BM411" s="96"/>
      <c r="BN411" s="96"/>
      <c r="BQ411" s="96"/>
      <c r="BR411" s="96"/>
      <c r="BS411" s="96"/>
      <c r="BU411" s="96"/>
      <c r="BW411" s="96"/>
      <c r="BX411" s="96"/>
      <c r="BY411" s="96"/>
      <c r="BZ411" s="96"/>
      <c r="CA411" s="96"/>
      <c r="CB411" s="96"/>
      <c r="CC411" s="96"/>
      <c r="CD411" s="96"/>
      <c r="CG411" s="96"/>
      <c r="CJ411" s="96"/>
      <c r="CL411" s="96"/>
      <c r="CM411" s="96"/>
      <c r="CN411" s="96"/>
      <c r="CY411" s="96"/>
      <c r="CZ411" s="96"/>
      <c r="DA411" s="96"/>
      <c r="DB411" s="96"/>
      <c r="DC411" s="96"/>
      <c r="DH411" s="96"/>
      <c r="DJ411" s="96"/>
      <c r="DK411" s="96"/>
      <c r="DL411" s="96"/>
      <c r="DM411" s="96"/>
      <c r="DP411" s="96"/>
      <c r="DQ411" s="96"/>
      <c r="DW411" s="96"/>
      <c r="EV411" s="96"/>
      <c r="EW411" s="96"/>
      <c r="FJ411" s="96"/>
      <c r="FK411" s="96"/>
      <c r="FL411" s="96"/>
      <c r="FT411" s="96"/>
      <c r="FU411" s="96"/>
      <c r="FV411" s="96"/>
      <c r="FW411" s="96"/>
      <c r="GE411" s="96"/>
      <c r="GF411" s="96"/>
      <c r="GG411" s="96"/>
      <c r="GH411" s="96"/>
    </row>
    <row r="412" spans="1:190" customFormat="1" ht="14.65" hidden="1" customHeight="1" x14ac:dyDescent="0.25">
      <c r="A412" s="151">
        <v>169406</v>
      </c>
      <c r="B412" s="152">
        <v>44579</v>
      </c>
      <c r="C412" s="150" t="s">
        <v>867</v>
      </c>
      <c r="D412" s="150" t="s">
        <v>2115</v>
      </c>
      <c r="E412" s="152">
        <v>44579</v>
      </c>
      <c r="F412" s="150" t="s">
        <v>433</v>
      </c>
      <c r="G412" s="150" t="s">
        <v>2116</v>
      </c>
      <c r="H412" s="150" t="s">
        <v>616</v>
      </c>
      <c r="I412" s="150" t="s">
        <v>3376</v>
      </c>
      <c r="J412" s="150" t="s">
        <v>3384</v>
      </c>
      <c r="K412" s="150" t="s">
        <v>616</v>
      </c>
      <c r="L412" s="150" t="s">
        <v>3414</v>
      </c>
      <c r="M412" s="150" t="s">
        <v>18</v>
      </c>
      <c r="N412" s="150" t="s">
        <v>656</v>
      </c>
      <c r="O412" s="150" t="s">
        <v>261</v>
      </c>
      <c r="P412" s="150" t="s">
        <v>618</v>
      </c>
      <c r="Q412" s="150" t="s">
        <v>3415</v>
      </c>
      <c r="R412" s="150" t="s">
        <v>3377</v>
      </c>
      <c r="S412" s="151">
        <v>39320</v>
      </c>
      <c r="T412" s="151">
        <v>22220</v>
      </c>
      <c r="U412" s="151">
        <v>17100</v>
      </c>
      <c r="V412" s="150" t="s">
        <v>78</v>
      </c>
      <c r="W412" s="151">
        <v>2</v>
      </c>
      <c r="X412" s="150" t="s">
        <v>69</v>
      </c>
      <c r="Y412" s="150" t="s">
        <v>70</v>
      </c>
      <c r="Z412" s="150" t="s">
        <v>71</v>
      </c>
      <c r="AA412" s="150" t="s">
        <v>72</v>
      </c>
      <c r="AB412" s="151">
        <v>0</v>
      </c>
      <c r="AC412" s="101">
        <f t="shared" si="24"/>
        <v>3</v>
      </c>
      <c r="AD412" s="101" t="str">
        <f t="shared" si="25"/>
        <v>janvier</v>
      </c>
      <c r="AE412" s="96">
        <f t="shared" si="26"/>
        <v>17.100000000000001</v>
      </c>
      <c r="AF412" s="149">
        <f t="shared" si="27"/>
        <v>0.13263888888888886</v>
      </c>
      <c r="AG412" t="s">
        <v>3888</v>
      </c>
      <c r="AH412" s="96"/>
      <c r="AM412" s="96"/>
      <c r="AN412" s="96"/>
      <c r="AO412" s="96"/>
      <c r="AP412" s="96"/>
      <c r="AR412" s="96"/>
      <c r="AS412" s="96"/>
      <c r="AV412" s="96"/>
      <c r="AW412" s="96"/>
      <c r="AZ412" s="96"/>
      <c r="BA412" s="96"/>
      <c r="BB412" s="96"/>
      <c r="BC412" s="96"/>
      <c r="BD412" s="96"/>
      <c r="BH412" s="96"/>
      <c r="BI412" s="96"/>
      <c r="BJ412" s="96"/>
      <c r="BK412" s="96"/>
      <c r="BL412" s="96"/>
      <c r="BM412" s="96"/>
      <c r="BN412" s="96"/>
      <c r="BQ412" s="96"/>
      <c r="BR412" s="96"/>
      <c r="BS412" s="96"/>
      <c r="BU412" s="96"/>
      <c r="BW412" s="96"/>
      <c r="BX412" s="96"/>
      <c r="BY412" s="96"/>
      <c r="BZ412" s="96"/>
      <c r="CA412" s="96"/>
      <c r="CB412" s="96"/>
      <c r="CC412" s="96"/>
      <c r="CG412" s="96"/>
      <c r="CJ412" s="96"/>
      <c r="CL412" s="96"/>
      <c r="CM412" s="96"/>
      <c r="CN412" s="96"/>
      <c r="CY412" s="96"/>
      <c r="DB412" s="96"/>
      <c r="DC412" s="96"/>
      <c r="DH412" s="96"/>
      <c r="DJ412" s="96"/>
      <c r="DK412" s="96"/>
      <c r="DL412" s="96"/>
      <c r="DM412" s="96"/>
      <c r="DP412" s="96"/>
      <c r="DQ412" s="96"/>
      <c r="DW412" s="96"/>
      <c r="EV412" s="96"/>
      <c r="EW412" s="96"/>
      <c r="FJ412" s="96"/>
      <c r="FK412" s="96"/>
      <c r="FL412" s="96"/>
      <c r="FT412" s="96"/>
      <c r="FU412" s="96"/>
      <c r="FV412" s="96"/>
      <c r="FW412" s="96"/>
      <c r="GE412" s="96"/>
      <c r="GF412" s="96"/>
      <c r="GG412" s="96"/>
      <c r="GH412" s="96"/>
    </row>
    <row r="413" spans="1:190" customFormat="1" ht="14.65" hidden="1" customHeight="1" x14ac:dyDescent="0.25">
      <c r="A413" s="151">
        <v>169407</v>
      </c>
      <c r="B413" s="152">
        <v>44579</v>
      </c>
      <c r="C413" s="150" t="s">
        <v>667</v>
      </c>
      <c r="D413" s="150" t="s">
        <v>2123</v>
      </c>
      <c r="E413" s="152">
        <v>44579</v>
      </c>
      <c r="F413" s="150" t="s">
        <v>2124</v>
      </c>
      <c r="G413" s="150" t="s">
        <v>2125</v>
      </c>
      <c r="H413" s="150" t="s">
        <v>318</v>
      </c>
      <c r="I413" s="150" t="s">
        <v>3379</v>
      </c>
      <c r="J413" s="150" t="s">
        <v>3380</v>
      </c>
      <c r="K413" s="150" t="s">
        <v>3405</v>
      </c>
      <c r="L413" s="150" t="s">
        <v>18</v>
      </c>
      <c r="M413" s="150" t="s">
        <v>18</v>
      </c>
      <c r="N413" s="150" t="s">
        <v>19</v>
      </c>
      <c r="O413" s="150" t="s">
        <v>314</v>
      </c>
      <c r="P413" s="150" t="s">
        <v>319</v>
      </c>
      <c r="Q413" s="150" t="s">
        <v>3377</v>
      </c>
      <c r="R413" s="150" t="s">
        <v>3377</v>
      </c>
      <c r="S413" s="151">
        <v>21540</v>
      </c>
      <c r="T413" s="151">
        <v>17040</v>
      </c>
      <c r="U413" s="151">
        <v>4500</v>
      </c>
      <c r="V413" s="150" t="s">
        <v>78</v>
      </c>
      <c r="W413" s="151">
        <v>2</v>
      </c>
      <c r="X413" s="150" t="s">
        <v>69</v>
      </c>
      <c r="Y413" s="150" t="s">
        <v>70</v>
      </c>
      <c r="Z413" s="150" t="s">
        <v>71</v>
      </c>
      <c r="AA413" s="150" t="s">
        <v>72</v>
      </c>
      <c r="AB413" s="151">
        <v>70062</v>
      </c>
      <c r="AC413" s="101">
        <f t="shared" si="24"/>
        <v>3</v>
      </c>
      <c r="AD413" s="101" t="str">
        <f t="shared" si="25"/>
        <v>janvier</v>
      </c>
      <c r="AE413" s="96">
        <f t="shared" si="26"/>
        <v>4.5</v>
      </c>
      <c r="AF413" s="149">
        <f t="shared" si="27"/>
        <v>6.9444444444444198E-3</v>
      </c>
      <c r="AG413" t="s">
        <v>3886</v>
      </c>
      <c r="AH413" s="96"/>
      <c r="AM413" s="96"/>
      <c r="AN413" s="96"/>
      <c r="AO413" s="96"/>
      <c r="AP413" s="96"/>
      <c r="AR413" s="96"/>
      <c r="AS413" s="96"/>
      <c r="AV413" s="96"/>
      <c r="AW413" s="96"/>
      <c r="AZ413" s="96"/>
      <c r="BA413" s="96"/>
      <c r="BB413" s="96"/>
      <c r="BC413" s="96"/>
      <c r="BD413" s="96"/>
      <c r="BE413" s="96"/>
      <c r="BF413" s="96"/>
      <c r="BH413" s="96"/>
      <c r="BI413" s="96"/>
      <c r="BJ413" s="96"/>
      <c r="BK413" s="96"/>
      <c r="BL413" s="96"/>
      <c r="BM413" s="96"/>
      <c r="BN413" s="96"/>
      <c r="BQ413" s="96"/>
      <c r="BR413" s="96"/>
      <c r="BS413" s="96"/>
      <c r="BU413" s="96"/>
      <c r="BW413" s="96"/>
      <c r="BX413" s="96"/>
      <c r="BY413" s="96"/>
      <c r="BZ413" s="96"/>
      <c r="CA413" s="96"/>
      <c r="CB413" s="96"/>
      <c r="CC413" s="96"/>
      <c r="CD413" s="96"/>
      <c r="CG413" s="96"/>
      <c r="CJ413" s="96"/>
      <c r="CL413" s="96"/>
      <c r="CM413" s="96"/>
      <c r="CN413" s="96"/>
      <c r="CY413" s="96"/>
      <c r="CZ413" s="96"/>
      <c r="DA413" s="96"/>
      <c r="DB413" s="96"/>
      <c r="DC413" s="96"/>
      <c r="DH413" s="96"/>
      <c r="DJ413" s="96"/>
      <c r="DK413" s="96"/>
      <c r="DL413" s="96"/>
      <c r="DM413" s="96"/>
      <c r="DP413" s="96"/>
      <c r="DQ413" s="96"/>
      <c r="DW413" s="96"/>
      <c r="EV413" s="96"/>
      <c r="EW413" s="96"/>
      <c r="FJ413" s="96"/>
      <c r="FK413" s="96"/>
      <c r="FL413" s="96"/>
      <c r="FT413" s="96"/>
      <c r="FU413" s="96"/>
      <c r="FV413" s="96"/>
      <c r="FW413" s="96"/>
      <c r="GE413" s="96"/>
      <c r="GF413" s="96"/>
      <c r="GG413" s="96"/>
      <c r="GH413" s="96"/>
    </row>
    <row r="414" spans="1:190" customFormat="1" ht="14.65" hidden="1" customHeight="1" x14ac:dyDescent="0.25">
      <c r="A414" s="151">
        <v>169412</v>
      </c>
      <c r="B414" s="152">
        <v>44579</v>
      </c>
      <c r="C414" s="150" t="s">
        <v>813</v>
      </c>
      <c r="D414" s="150" t="s">
        <v>2121</v>
      </c>
      <c r="E414" s="152">
        <v>44579</v>
      </c>
      <c r="F414" s="150" t="s">
        <v>876</v>
      </c>
      <c r="G414" s="150" t="s">
        <v>2122</v>
      </c>
      <c r="H414" s="150" t="s">
        <v>2109</v>
      </c>
      <c r="I414" s="150" t="s">
        <v>3397</v>
      </c>
      <c r="J414" s="150" t="s">
        <v>3430</v>
      </c>
      <c r="K414" s="150" t="s">
        <v>2109</v>
      </c>
      <c r="L414" s="150" t="s">
        <v>3431</v>
      </c>
      <c r="M414" s="150" t="s">
        <v>18</v>
      </c>
      <c r="N414" s="150" t="s">
        <v>721</v>
      </c>
      <c r="O414" s="150" t="s">
        <v>1792</v>
      </c>
      <c r="P414" s="150" t="s">
        <v>1347</v>
      </c>
      <c r="Q414" s="150" t="s">
        <v>3432</v>
      </c>
      <c r="R414" s="150" t="s">
        <v>3377</v>
      </c>
      <c r="S414" s="151">
        <v>15920</v>
      </c>
      <c r="T414" s="151">
        <v>13780</v>
      </c>
      <c r="U414" s="151">
        <v>2140</v>
      </c>
      <c r="V414" s="150" t="s">
        <v>78</v>
      </c>
      <c r="W414" s="151">
        <v>2</v>
      </c>
      <c r="X414" s="150" t="s">
        <v>69</v>
      </c>
      <c r="Y414" s="150" t="s">
        <v>70</v>
      </c>
      <c r="Z414" s="150" t="s">
        <v>71</v>
      </c>
      <c r="AA414" s="150" t="s">
        <v>72</v>
      </c>
      <c r="AB414" s="151">
        <v>0</v>
      </c>
      <c r="AC414" s="101">
        <f t="shared" si="24"/>
        <v>3</v>
      </c>
      <c r="AD414" s="101" t="str">
        <f t="shared" si="25"/>
        <v>janvier</v>
      </c>
      <c r="AE414" s="96">
        <f t="shared" si="26"/>
        <v>2.14</v>
      </c>
      <c r="AF414" s="149">
        <f t="shared" si="27"/>
        <v>2.5694444444444464E-2</v>
      </c>
      <c r="AG414" t="s">
        <v>3888</v>
      </c>
      <c r="AH414" s="96"/>
      <c r="AM414" s="96"/>
      <c r="AN414" s="96"/>
      <c r="AO414" s="96"/>
      <c r="AP414" s="96"/>
      <c r="AR414" s="96"/>
      <c r="AS414" s="96"/>
      <c r="AV414" s="96"/>
      <c r="AW414" s="96"/>
      <c r="AZ414" s="96"/>
      <c r="BA414" s="96"/>
      <c r="BB414" s="96"/>
      <c r="BC414" s="96"/>
      <c r="BD414" s="96"/>
      <c r="BE414" s="96"/>
      <c r="BF414" s="96"/>
      <c r="BH414" s="96"/>
      <c r="BI414" s="96"/>
      <c r="BJ414" s="96"/>
      <c r="BK414" s="96"/>
      <c r="BL414" s="96"/>
      <c r="BM414" s="96"/>
      <c r="BN414" s="96"/>
      <c r="BQ414" s="96"/>
      <c r="BR414" s="96"/>
      <c r="BS414" s="96"/>
      <c r="BU414" s="96"/>
      <c r="BW414" s="96"/>
      <c r="BX414" s="96"/>
      <c r="BY414" s="96"/>
      <c r="BZ414" s="96"/>
      <c r="CA414" s="96"/>
      <c r="CB414" s="96"/>
      <c r="CC414" s="96"/>
      <c r="CD414" s="96"/>
      <c r="CG414" s="96"/>
      <c r="CJ414" s="96"/>
      <c r="CL414" s="96"/>
      <c r="CM414" s="96"/>
      <c r="CN414" s="96"/>
      <c r="CY414" s="96"/>
      <c r="CZ414" s="96"/>
      <c r="DA414" s="96"/>
      <c r="DB414" s="96"/>
      <c r="DC414" s="96"/>
      <c r="DH414" s="96"/>
      <c r="DJ414" s="96"/>
      <c r="DK414" s="96"/>
      <c r="DL414" s="96"/>
      <c r="DM414" s="96"/>
      <c r="DP414" s="96"/>
      <c r="DQ414" s="96"/>
      <c r="DW414" s="96"/>
      <c r="EK414" s="96"/>
      <c r="EL414" s="96"/>
      <c r="ET414" s="96"/>
      <c r="EV414" s="96"/>
      <c r="EW414" s="96"/>
      <c r="FJ414" s="96"/>
      <c r="FK414" s="96"/>
      <c r="FL414" s="96"/>
      <c r="FT414" s="96"/>
      <c r="FU414" s="96"/>
      <c r="FV414" s="96"/>
      <c r="FW414" s="96"/>
      <c r="GE414" s="96"/>
      <c r="GF414" s="96"/>
      <c r="GG414" s="96"/>
      <c r="GH414" s="96"/>
    </row>
    <row r="415" spans="1:190" customFormat="1" ht="14.65" hidden="1" customHeight="1" x14ac:dyDescent="0.25">
      <c r="A415" s="151">
        <v>169413</v>
      </c>
      <c r="B415" s="152">
        <v>44579</v>
      </c>
      <c r="C415" s="150" t="s">
        <v>324</v>
      </c>
      <c r="D415" s="150" t="s">
        <v>2117</v>
      </c>
      <c r="E415" s="152">
        <v>44579</v>
      </c>
      <c r="F415" s="150" t="s">
        <v>440</v>
      </c>
      <c r="G415" s="150" t="s">
        <v>2118</v>
      </c>
      <c r="H415" s="150" t="s">
        <v>2119</v>
      </c>
      <c r="I415" s="150" t="s">
        <v>3379</v>
      </c>
      <c r="J415" s="150" t="s">
        <v>3419</v>
      </c>
      <c r="K415" s="150" t="s">
        <v>2119</v>
      </c>
      <c r="L415" s="150" t="s">
        <v>3409</v>
      </c>
      <c r="M415" s="150" t="s">
        <v>18</v>
      </c>
      <c r="N415" s="150" t="s">
        <v>19</v>
      </c>
      <c r="O415" s="150" t="s">
        <v>567</v>
      </c>
      <c r="P415" s="150" t="s">
        <v>2120</v>
      </c>
      <c r="Q415" s="150" t="s">
        <v>3420</v>
      </c>
      <c r="R415" s="150" t="s">
        <v>3377</v>
      </c>
      <c r="S415" s="151">
        <v>15060</v>
      </c>
      <c r="T415" s="151">
        <v>42760</v>
      </c>
      <c r="U415" s="151">
        <v>27700</v>
      </c>
      <c r="V415" s="150" t="s">
        <v>78</v>
      </c>
      <c r="W415" s="151">
        <v>2</v>
      </c>
      <c r="X415" s="150" t="s">
        <v>69</v>
      </c>
      <c r="Y415" s="150" t="s">
        <v>70</v>
      </c>
      <c r="Z415" s="150" t="s">
        <v>71</v>
      </c>
      <c r="AA415" s="150" t="s">
        <v>72</v>
      </c>
      <c r="AB415" s="151">
        <v>0</v>
      </c>
      <c r="AC415" s="101">
        <f t="shared" si="24"/>
        <v>3</v>
      </c>
      <c r="AD415" s="101" t="str">
        <f t="shared" si="25"/>
        <v>janvier</v>
      </c>
      <c r="AE415" s="96">
        <f t="shared" si="26"/>
        <v>27.7</v>
      </c>
      <c r="AF415" s="149">
        <f t="shared" si="27"/>
        <v>4.9999999999999933E-2</v>
      </c>
      <c r="AG415" t="s">
        <v>3888</v>
      </c>
      <c r="AH415" s="96"/>
      <c r="AM415" s="96"/>
      <c r="AN415" s="96"/>
      <c r="AO415" s="96"/>
      <c r="AP415" s="96"/>
      <c r="AR415" s="96"/>
      <c r="AS415" s="96"/>
      <c r="AV415" s="96"/>
      <c r="AW415" s="96"/>
      <c r="AZ415" s="96"/>
      <c r="BA415" s="96"/>
      <c r="BB415" s="96"/>
      <c r="BC415" s="96"/>
      <c r="BD415" s="96"/>
      <c r="BE415" s="96"/>
      <c r="BF415" s="96"/>
      <c r="BH415" s="96"/>
      <c r="BI415" s="96"/>
      <c r="BJ415" s="96"/>
      <c r="BK415" s="96"/>
      <c r="BL415" s="96"/>
      <c r="BM415" s="96"/>
      <c r="BN415" s="96"/>
      <c r="BQ415" s="96"/>
      <c r="BR415" s="96"/>
      <c r="BS415" s="96"/>
      <c r="BU415" s="96"/>
      <c r="BW415" s="96"/>
      <c r="BX415" s="96"/>
      <c r="BY415" s="96"/>
      <c r="BZ415" s="96"/>
      <c r="CA415" s="96"/>
      <c r="CB415" s="96"/>
      <c r="CC415" s="96"/>
      <c r="CD415" s="96"/>
      <c r="CG415" s="96"/>
      <c r="CJ415" s="96"/>
      <c r="CL415" s="96"/>
      <c r="CM415" s="96"/>
      <c r="CN415" s="96"/>
      <c r="CY415" s="96"/>
      <c r="CZ415" s="96"/>
      <c r="DA415" s="96"/>
      <c r="DB415" s="96"/>
      <c r="DC415" s="96"/>
      <c r="DH415" s="96"/>
      <c r="DJ415" s="96"/>
      <c r="DK415" s="96"/>
      <c r="DL415" s="96"/>
      <c r="DM415" s="96"/>
      <c r="DP415" s="96"/>
      <c r="DQ415" s="96"/>
      <c r="DW415" s="96"/>
      <c r="EV415" s="96"/>
      <c r="EW415" s="96"/>
      <c r="FJ415" s="96"/>
      <c r="FK415" s="96"/>
      <c r="FL415" s="96"/>
      <c r="FT415" s="96"/>
      <c r="FU415" s="96"/>
      <c r="FV415" s="96"/>
      <c r="FW415" s="96"/>
      <c r="GE415" s="96"/>
      <c r="GF415" s="96"/>
      <c r="GG415" s="96"/>
      <c r="GH415" s="96"/>
    </row>
    <row r="416" spans="1:190" customFormat="1" ht="14.65" hidden="1" customHeight="1" x14ac:dyDescent="0.25">
      <c r="A416" s="151">
        <v>169416</v>
      </c>
      <c r="B416" s="152">
        <v>44579</v>
      </c>
      <c r="C416" s="150" t="s">
        <v>642</v>
      </c>
      <c r="D416" s="150" t="s">
        <v>2130</v>
      </c>
      <c r="E416" s="152">
        <v>44579</v>
      </c>
      <c r="F416" s="150" t="s">
        <v>573</v>
      </c>
      <c r="G416" s="150" t="s">
        <v>2131</v>
      </c>
      <c r="H416" s="150" t="s">
        <v>883</v>
      </c>
      <c r="I416" s="150" t="s">
        <v>3389</v>
      </c>
      <c r="J416" s="150" t="s">
        <v>3400</v>
      </c>
      <c r="K416" s="150" t="s">
        <v>655</v>
      </c>
      <c r="L416" s="150" t="s">
        <v>18</v>
      </c>
      <c r="M416" s="150" t="s">
        <v>3394</v>
      </c>
      <c r="N416" s="150" t="s">
        <v>919</v>
      </c>
      <c r="O416" s="150" t="s">
        <v>944</v>
      </c>
      <c r="P416" s="150" t="s">
        <v>658</v>
      </c>
      <c r="Q416" s="150" t="s">
        <v>3377</v>
      </c>
      <c r="R416" s="150" t="s">
        <v>3401</v>
      </c>
      <c r="S416" s="151">
        <v>24520</v>
      </c>
      <c r="T416" s="151">
        <v>18280</v>
      </c>
      <c r="U416" s="151">
        <v>6240</v>
      </c>
      <c r="V416" s="150" t="s">
        <v>78</v>
      </c>
      <c r="W416" s="151">
        <v>2</v>
      </c>
      <c r="X416" s="150" t="s">
        <v>69</v>
      </c>
      <c r="Y416" s="150" t="s">
        <v>70</v>
      </c>
      <c r="Z416" s="150" t="s">
        <v>71</v>
      </c>
      <c r="AA416" s="150" t="s">
        <v>72</v>
      </c>
      <c r="AB416" s="151">
        <v>0</v>
      </c>
      <c r="AC416" s="101">
        <f t="shared" si="24"/>
        <v>3</v>
      </c>
      <c r="AD416" s="101" t="str">
        <f t="shared" si="25"/>
        <v>janvier</v>
      </c>
      <c r="AE416" s="96">
        <f t="shared" si="26"/>
        <v>6.24</v>
      </c>
      <c r="AF416" s="149">
        <f t="shared" si="27"/>
        <v>1.5277777777777724E-2</v>
      </c>
      <c r="AG416" t="s">
        <v>3886</v>
      </c>
      <c r="AH416" s="96"/>
      <c r="AM416" s="96"/>
      <c r="AN416" s="96"/>
      <c r="AO416" s="96"/>
      <c r="AP416" s="96"/>
      <c r="AR416" s="96"/>
      <c r="AS416" s="96"/>
      <c r="AV416" s="96"/>
      <c r="AW416" s="96"/>
      <c r="AZ416" s="96"/>
      <c r="BA416" s="96"/>
      <c r="BB416" s="96"/>
      <c r="BC416" s="96"/>
      <c r="BD416" s="96"/>
      <c r="BH416" s="96"/>
      <c r="BI416" s="96"/>
      <c r="BJ416" s="96"/>
      <c r="BK416" s="96"/>
      <c r="BL416" s="96"/>
      <c r="BM416" s="96"/>
      <c r="BN416" s="96"/>
      <c r="BQ416" s="96"/>
      <c r="BR416" s="96"/>
      <c r="BS416" s="96"/>
      <c r="BU416" s="96"/>
      <c r="BW416" s="96"/>
      <c r="BX416" s="96"/>
      <c r="BY416" s="96"/>
      <c r="BZ416" s="96"/>
      <c r="CA416" s="96"/>
      <c r="CB416" s="96"/>
      <c r="CC416" s="96"/>
      <c r="CG416" s="96"/>
      <c r="CJ416" s="96"/>
      <c r="CL416" s="96"/>
      <c r="CM416" s="96"/>
      <c r="CN416" s="96"/>
      <c r="CY416" s="96"/>
      <c r="CZ416" s="96"/>
      <c r="DB416" s="96"/>
      <c r="DC416" s="96"/>
      <c r="DH416" s="96"/>
      <c r="DJ416" s="96"/>
      <c r="DK416" s="96"/>
      <c r="DL416" s="96"/>
      <c r="DP416" s="96"/>
      <c r="DQ416" s="96"/>
      <c r="DW416" s="96"/>
      <c r="EV416" s="96"/>
      <c r="EW416" s="96"/>
      <c r="FJ416" s="96"/>
      <c r="FK416" s="96"/>
      <c r="FL416" s="96"/>
      <c r="FT416" s="96"/>
      <c r="FU416" s="96"/>
      <c r="FV416" s="96"/>
      <c r="FW416" s="96"/>
      <c r="GE416" s="96"/>
      <c r="GF416" s="96"/>
      <c r="GG416" s="96"/>
      <c r="GH416" s="96"/>
    </row>
    <row r="417" spans="1:190" customFormat="1" ht="14.65" hidden="1" customHeight="1" x14ac:dyDescent="0.25">
      <c r="A417" s="151">
        <v>169418</v>
      </c>
      <c r="B417" s="152">
        <v>44579</v>
      </c>
      <c r="C417" s="150" t="s">
        <v>446</v>
      </c>
      <c r="D417" s="150" t="s">
        <v>2132</v>
      </c>
      <c r="E417" s="152">
        <v>44579</v>
      </c>
      <c r="F417" s="150" t="s">
        <v>294</v>
      </c>
      <c r="G417" s="150" t="s">
        <v>2133</v>
      </c>
      <c r="H417" s="150" t="s">
        <v>480</v>
      </c>
      <c r="I417" s="150" t="s">
        <v>3379</v>
      </c>
      <c r="J417" s="150" t="s">
        <v>3380</v>
      </c>
      <c r="K417" s="150" t="s">
        <v>923</v>
      </c>
      <c r="L417" s="150" t="s">
        <v>18</v>
      </c>
      <c r="M417" s="150" t="s">
        <v>18</v>
      </c>
      <c r="N417" s="150" t="s">
        <v>19</v>
      </c>
      <c r="O417" s="150" t="s">
        <v>314</v>
      </c>
      <c r="P417" s="150" t="s">
        <v>481</v>
      </c>
      <c r="Q417" s="150" t="s">
        <v>3377</v>
      </c>
      <c r="R417" s="150" t="s">
        <v>3377</v>
      </c>
      <c r="S417" s="151">
        <v>19880</v>
      </c>
      <c r="T417" s="151">
        <v>18780</v>
      </c>
      <c r="U417" s="151">
        <v>1100</v>
      </c>
      <c r="V417" s="150" t="s">
        <v>78</v>
      </c>
      <c r="W417" s="151">
        <v>2</v>
      </c>
      <c r="X417" s="150" t="s">
        <v>69</v>
      </c>
      <c r="Y417" s="150" t="s">
        <v>70</v>
      </c>
      <c r="Z417" s="150" t="s">
        <v>71</v>
      </c>
      <c r="AA417" s="150" t="s">
        <v>72</v>
      </c>
      <c r="AB417" s="151">
        <v>83638</v>
      </c>
      <c r="AC417" s="101">
        <f t="shared" si="24"/>
        <v>3</v>
      </c>
      <c r="AD417" s="101" t="str">
        <f t="shared" si="25"/>
        <v>janvier</v>
      </c>
      <c r="AE417" s="96">
        <f t="shared" si="26"/>
        <v>1.1000000000000001</v>
      </c>
      <c r="AF417" s="149">
        <f t="shared" si="27"/>
        <v>8.3333333333333037E-3</v>
      </c>
      <c r="AG417" t="s">
        <v>3886</v>
      </c>
      <c r="AH417" s="96"/>
      <c r="AM417" s="96"/>
      <c r="AN417" s="96"/>
      <c r="AO417" s="96"/>
      <c r="AP417" s="96"/>
      <c r="AR417" s="96"/>
      <c r="AS417" s="96"/>
      <c r="AV417" s="96"/>
      <c r="AW417" s="96"/>
      <c r="AZ417" s="96"/>
      <c r="BA417" s="96"/>
      <c r="BB417" s="96"/>
      <c r="BC417" s="96"/>
      <c r="BD417" s="96"/>
      <c r="BE417" s="96"/>
      <c r="BF417" s="96"/>
      <c r="BH417" s="96"/>
      <c r="BI417" s="96"/>
      <c r="BJ417" s="96"/>
      <c r="BK417" s="96"/>
      <c r="BL417" s="96"/>
      <c r="BM417" s="96"/>
      <c r="BN417" s="96"/>
      <c r="BQ417" s="96"/>
      <c r="BR417" s="96"/>
      <c r="BS417" s="96"/>
      <c r="BU417" s="96"/>
      <c r="BW417" s="96"/>
      <c r="BX417" s="96"/>
      <c r="BY417" s="96"/>
      <c r="BZ417" s="96"/>
      <c r="CA417" s="96"/>
      <c r="CB417" s="96"/>
      <c r="CC417" s="96"/>
      <c r="CD417" s="96"/>
      <c r="CG417" s="96"/>
      <c r="CJ417" s="96"/>
      <c r="CL417" s="96"/>
      <c r="CM417" s="96"/>
      <c r="CN417" s="96"/>
      <c r="CY417" s="96"/>
      <c r="CZ417" s="96"/>
      <c r="DA417" s="96"/>
      <c r="DB417" s="96"/>
      <c r="DC417" s="96"/>
      <c r="DH417" s="96"/>
      <c r="DJ417" s="96"/>
      <c r="DK417" s="96"/>
      <c r="DL417" s="96"/>
      <c r="DM417" s="96"/>
      <c r="DP417" s="96"/>
      <c r="DQ417" s="96"/>
      <c r="DW417" s="96"/>
      <c r="EV417" s="96"/>
      <c r="EW417" s="96"/>
      <c r="FJ417" s="96"/>
      <c r="FK417" s="96"/>
      <c r="FL417" s="96"/>
      <c r="FT417" s="96"/>
      <c r="FU417" s="96"/>
      <c r="FV417" s="96"/>
      <c r="FW417" s="96"/>
      <c r="GE417" s="96"/>
      <c r="GF417" s="96"/>
      <c r="GG417" s="96"/>
      <c r="GH417" s="96"/>
    </row>
    <row r="418" spans="1:190" customFormat="1" ht="14.65" hidden="1" customHeight="1" x14ac:dyDescent="0.25">
      <c r="A418" s="151">
        <v>169419</v>
      </c>
      <c r="B418" s="152">
        <v>44579</v>
      </c>
      <c r="C418" s="150" t="s">
        <v>684</v>
      </c>
      <c r="D418" s="150" t="s">
        <v>2134</v>
      </c>
      <c r="E418" s="152">
        <v>44579</v>
      </c>
      <c r="F418" s="150" t="s">
        <v>850</v>
      </c>
      <c r="G418" s="150" t="s">
        <v>2135</v>
      </c>
      <c r="H418" s="150" t="s">
        <v>381</v>
      </c>
      <c r="I418" s="150" t="s">
        <v>3379</v>
      </c>
      <c r="J418" s="150" t="s">
        <v>3382</v>
      </c>
      <c r="K418" s="150" t="s">
        <v>3434</v>
      </c>
      <c r="L418" s="150" t="s">
        <v>18</v>
      </c>
      <c r="M418" s="150" t="s">
        <v>18</v>
      </c>
      <c r="N418" s="150" t="s">
        <v>19</v>
      </c>
      <c r="O418" s="150" t="s">
        <v>335</v>
      </c>
      <c r="P418" s="150" t="s">
        <v>382</v>
      </c>
      <c r="Q418" s="150" t="s">
        <v>3377</v>
      </c>
      <c r="R418" s="150" t="s">
        <v>3377</v>
      </c>
      <c r="S418" s="151">
        <v>18720</v>
      </c>
      <c r="T418" s="151">
        <v>14840</v>
      </c>
      <c r="U418" s="151">
        <v>3880</v>
      </c>
      <c r="V418" s="150" t="s">
        <v>78</v>
      </c>
      <c r="W418" s="151">
        <v>2</v>
      </c>
      <c r="X418" s="150" t="s">
        <v>69</v>
      </c>
      <c r="Y418" s="150" t="s">
        <v>70</v>
      </c>
      <c r="Z418" s="150" t="s">
        <v>71</v>
      </c>
      <c r="AA418" s="150" t="s">
        <v>72</v>
      </c>
      <c r="AB418" s="151">
        <v>83626</v>
      </c>
      <c r="AC418" s="101">
        <f t="shared" si="24"/>
        <v>3</v>
      </c>
      <c r="AD418" s="101" t="str">
        <f t="shared" si="25"/>
        <v>janvier</v>
      </c>
      <c r="AE418" s="96">
        <f t="shared" si="26"/>
        <v>3.88</v>
      </c>
      <c r="AF418" s="149">
        <f t="shared" si="27"/>
        <v>5.5555555555556468E-3</v>
      </c>
      <c r="AG418" t="s">
        <v>3886</v>
      </c>
      <c r="AH418" s="96"/>
      <c r="AM418" s="96"/>
      <c r="AN418" s="96"/>
      <c r="AO418" s="96"/>
      <c r="AP418" s="96"/>
      <c r="AR418" s="96"/>
      <c r="AS418" s="96"/>
      <c r="AV418" s="96"/>
      <c r="AW418" s="96"/>
      <c r="AZ418" s="96"/>
      <c r="BA418" s="96"/>
      <c r="BB418" s="96"/>
      <c r="BC418" s="96"/>
      <c r="BD418" s="96"/>
      <c r="BH418" s="96"/>
      <c r="BI418" s="96"/>
      <c r="BJ418" s="96"/>
      <c r="BK418" s="96"/>
      <c r="BL418" s="96"/>
      <c r="BM418" s="96"/>
      <c r="BN418" s="96"/>
      <c r="BQ418" s="96"/>
      <c r="BR418" s="96"/>
      <c r="BS418" s="96"/>
      <c r="BU418" s="96"/>
      <c r="BW418" s="96"/>
      <c r="BX418" s="96"/>
      <c r="BY418" s="96"/>
      <c r="BZ418" s="96"/>
      <c r="CA418" s="96"/>
      <c r="CB418" s="96"/>
      <c r="CC418" s="96"/>
      <c r="CD418" s="96"/>
      <c r="CE418" s="96"/>
      <c r="CG418" s="96"/>
      <c r="CJ418" s="96"/>
      <c r="CL418" s="96"/>
      <c r="CM418" s="96"/>
      <c r="CN418" s="96"/>
      <c r="CY418" s="96"/>
      <c r="CZ418" s="96"/>
      <c r="DA418" s="96"/>
      <c r="DB418" s="96"/>
      <c r="DC418" s="96"/>
      <c r="DH418" s="96"/>
      <c r="DJ418" s="96"/>
      <c r="DK418" s="96"/>
      <c r="DL418" s="96"/>
      <c r="DM418" s="96"/>
      <c r="DP418" s="96"/>
      <c r="DQ418" s="96"/>
      <c r="DW418" s="96"/>
      <c r="EV418" s="96"/>
      <c r="EW418" s="96"/>
      <c r="FJ418" s="96"/>
      <c r="FK418" s="96"/>
      <c r="FL418" s="96"/>
      <c r="FT418" s="96"/>
      <c r="FU418" s="96"/>
      <c r="FV418" s="96"/>
      <c r="FW418" s="96"/>
      <c r="GE418" s="96"/>
      <c r="GF418" s="96"/>
      <c r="GG418" s="96"/>
      <c r="GH418" s="96"/>
    </row>
    <row r="419" spans="1:190" customFormat="1" ht="14.65" hidden="1" customHeight="1" x14ac:dyDescent="0.25">
      <c r="A419" s="151">
        <v>169421</v>
      </c>
      <c r="B419" s="152">
        <v>44579</v>
      </c>
      <c r="C419" s="150" t="s">
        <v>899</v>
      </c>
      <c r="D419" s="150" t="s">
        <v>2126</v>
      </c>
      <c r="E419" s="152">
        <v>44579</v>
      </c>
      <c r="F419" s="150" t="s">
        <v>157</v>
      </c>
      <c r="G419" s="150" t="s">
        <v>2127</v>
      </c>
      <c r="H419" s="150" t="s">
        <v>2128</v>
      </c>
      <c r="I419" s="150" t="s">
        <v>3379</v>
      </c>
      <c r="J419" s="150" t="s">
        <v>3406</v>
      </c>
      <c r="K419" s="150" t="s">
        <v>3436</v>
      </c>
      <c r="L419" s="150" t="s">
        <v>3407</v>
      </c>
      <c r="M419" s="150" t="s">
        <v>18</v>
      </c>
      <c r="N419" s="150" t="s">
        <v>19</v>
      </c>
      <c r="O419" s="150" t="s">
        <v>763</v>
      </c>
      <c r="P419" s="150" t="s">
        <v>2129</v>
      </c>
      <c r="Q419" s="150" t="s">
        <v>3408</v>
      </c>
      <c r="R419" s="150" t="s">
        <v>3377</v>
      </c>
      <c r="S419" s="151">
        <v>17040</v>
      </c>
      <c r="T419" s="151">
        <v>34380</v>
      </c>
      <c r="U419" s="151">
        <v>17340</v>
      </c>
      <c r="V419" s="150" t="s">
        <v>78</v>
      </c>
      <c r="W419" s="151">
        <v>2</v>
      </c>
      <c r="X419" s="150" t="s">
        <v>69</v>
      </c>
      <c r="Y419" s="150" t="s">
        <v>70</v>
      </c>
      <c r="Z419" s="150" t="s">
        <v>71</v>
      </c>
      <c r="AA419" s="150" t="s">
        <v>72</v>
      </c>
      <c r="AB419" s="151">
        <v>0</v>
      </c>
      <c r="AC419" s="101">
        <f t="shared" si="24"/>
        <v>3</v>
      </c>
      <c r="AD419" s="101" t="str">
        <f t="shared" si="25"/>
        <v>janvier</v>
      </c>
      <c r="AE419" s="96">
        <f t="shared" si="26"/>
        <v>17.34</v>
      </c>
      <c r="AF419" s="149">
        <f t="shared" si="27"/>
        <v>7.7777777777777835E-2</v>
      </c>
      <c r="AG419" t="s">
        <v>3888</v>
      </c>
      <c r="AH419" s="96"/>
      <c r="AM419" s="96"/>
      <c r="AN419" s="96"/>
      <c r="AO419" s="96"/>
      <c r="AP419" s="96"/>
      <c r="AR419" s="96"/>
      <c r="AS419" s="96"/>
      <c r="AV419" s="96"/>
      <c r="AW419" s="96"/>
      <c r="AZ419" s="96"/>
      <c r="BA419" s="96"/>
      <c r="BB419" s="96"/>
      <c r="BC419" s="96"/>
      <c r="BD419" s="96"/>
      <c r="BH419" s="96"/>
      <c r="BI419" s="96"/>
      <c r="BJ419" s="96"/>
      <c r="BK419" s="96"/>
      <c r="BL419" s="96"/>
      <c r="BM419" s="96"/>
      <c r="BN419" s="96"/>
      <c r="BQ419" s="96"/>
      <c r="BR419" s="96"/>
      <c r="BS419" s="96"/>
      <c r="BU419" s="96"/>
      <c r="BW419" s="96"/>
      <c r="BX419" s="96"/>
      <c r="BY419" s="96"/>
      <c r="BZ419" s="96"/>
      <c r="CA419" s="96"/>
      <c r="CB419" s="96"/>
      <c r="CC419" s="96"/>
      <c r="CD419" s="96"/>
      <c r="CE419" s="96"/>
      <c r="CG419" s="96"/>
      <c r="CJ419" s="96"/>
      <c r="CL419" s="96"/>
      <c r="CM419" s="96"/>
      <c r="CN419" s="96"/>
      <c r="CY419" s="96"/>
      <c r="CZ419" s="96"/>
      <c r="DA419" s="96"/>
      <c r="DB419" s="96"/>
      <c r="DC419" s="96"/>
      <c r="DH419" s="96"/>
      <c r="DJ419" s="96"/>
      <c r="DK419" s="96"/>
      <c r="DL419" s="96"/>
      <c r="DM419" s="96"/>
      <c r="DP419" s="96"/>
      <c r="DQ419" s="96"/>
      <c r="DW419" s="96"/>
      <c r="EV419" s="96"/>
      <c r="EW419" s="96"/>
      <c r="FJ419" s="96"/>
      <c r="FK419" s="96"/>
      <c r="FL419" s="96"/>
      <c r="FT419" s="96"/>
      <c r="FU419" s="96"/>
      <c r="FV419" s="96"/>
      <c r="FW419" s="96"/>
      <c r="GE419" s="96"/>
      <c r="GF419" s="96"/>
      <c r="GG419" s="96"/>
      <c r="GH419" s="96"/>
    </row>
    <row r="420" spans="1:190" customFormat="1" ht="14.65" hidden="1" customHeight="1" x14ac:dyDescent="0.25">
      <c r="A420" s="151">
        <v>169423</v>
      </c>
      <c r="B420" s="152">
        <v>44579</v>
      </c>
      <c r="C420" s="150" t="s">
        <v>2136</v>
      </c>
      <c r="D420" s="150" t="s">
        <v>2137</v>
      </c>
      <c r="E420" s="152">
        <v>44579</v>
      </c>
      <c r="F420" s="150" t="s">
        <v>113</v>
      </c>
      <c r="G420" s="150" t="s">
        <v>2138</v>
      </c>
      <c r="H420" s="150" t="s">
        <v>345</v>
      </c>
      <c r="I420" s="150" t="s">
        <v>3379</v>
      </c>
      <c r="J420" s="150" t="s">
        <v>3382</v>
      </c>
      <c r="K420" s="150" t="s">
        <v>1979</v>
      </c>
      <c r="L420" s="150" t="s">
        <v>18</v>
      </c>
      <c r="M420" s="150" t="s">
        <v>18</v>
      </c>
      <c r="N420" s="150" t="s">
        <v>19</v>
      </c>
      <c r="O420" s="150" t="s">
        <v>335</v>
      </c>
      <c r="P420" s="150" t="s">
        <v>346</v>
      </c>
      <c r="Q420" s="150" t="s">
        <v>3377</v>
      </c>
      <c r="R420" s="150" t="s">
        <v>3377</v>
      </c>
      <c r="S420" s="151">
        <v>17360</v>
      </c>
      <c r="T420" s="151">
        <v>15000</v>
      </c>
      <c r="U420" s="151">
        <v>2360</v>
      </c>
      <c r="V420" s="150" t="s">
        <v>78</v>
      </c>
      <c r="W420" s="151">
        <v>2</v>
      </c>
      <c r="X420" s="150" t="s">
        <v>69</v>
      </c>
      <c r="Y420" s="150" t="s">
        <v>70</v>
      </c>
      <c r="Z420" s="150" t="s">
        <v>71</v>
      </c>
      <c r="AA420" s="150" t="s">
        <v>72</v>
      </c>
      <c r="AB420" s="151">
        <v>83627</v>
      </c>
      <c r="AC420" s="101">
        <f t="shared" si="24"/>
        <v>3</v>
      </c>
      <c r="AD420" s="101" t="str">
        <f t="shared" si="25"/>
        <v>janvier</v>
      </c>
      <c r="AE420" s="96">
        <f t="shared" si="26"/>
        <v>2.36</v>
      </c>
      <c r="AF420" s="149">
        <f t="shared" si="27"/>
        <v>4.1666666666666519E-3</v>
      </c>
      <c r="AG420" t="s">
        <v>3886</v>
      </c>
      <c r="AH420" s="96"/>
      <c r="AM420" s="96"/>
      <c r="AN420" s="96"/>
      <c r="AO420" s="96"/>
      <c r="AP420" s="96"/>
      <c r="AR420" s="96"/>
      <c r="AS420" s="96"/>
      <c r="AV420" s="96"/>
      <c r="AW420" s="96"/>
      <c r="AZ420" s="96"/>
      <c r="BA420" s="96"/>
      <c r="BB420" s="96"/>
      <c r="BC420" s="96"/>
      <c r="BD420" s="96"/>
      <c r="BE420" s="96"/>
      <c r="BF420" s="96"/>
      <c r="BH420" s="96"/>
      <c r="BI420" s="96"/>
      <c r="BJ420" s="96"/>
      <c r="BK420" s="96"/>
      <c r="BL420" s="96"/>
      <c r="BM420" s="96"/>
      <c r="BN420" s="96"/>
      <c r="BQ420" s="96"/>
      <c r="BR420" s="96"/>
      <c r="BS420" s="96"/>
      <c r="BU420" s="96"/>
      <c r="BW420" s="96"/>
      <c r="BX420" s="96"/>
      <c r="BY420" s="96"/>
      <c r="BZ420" s="96"/>
      <c r="CA420" s="96"/>
      <c r="CB420" s="96"/>
      <c r="CC420" s="96"/>
      <c r="CD420" s="96"/>
      <c r="CG420" s="96"/>
      <c r="CJ420" s="96"/>
      <c r="CL420" s="96"/>
      <c r="CM420" s="96"/>
      <c r="CN420" s="96"/>
      <c r="CY420" s="96"/>
      <c r="CZ420" s="96"/>
      <c r="DA420" s="96"/>
      <c r="DB420" s="96"/>
      <c r="DC420" s="96"/>
      <c r="DH420" s="96"/>
      <c r="DJ420" s="96"/>
      <c r="DK420" s="96"/>
      <c r="DL420" s="96"/>
      <c r="DM420" s="96"/>
      <c r="DP420" s="96"/>
      <c r="DQ420" s="96"/>
      <c r="DW420" s="96"/>
      <c r="EV420" s="96"/>
      <c r="EW420" s="96"/>
      <c r="FJ420" s="96"/>
      <c r="FK420" s="96"/>
      <c r="FL420" s="96"/>
      <c r="FT420" s="96"/>
      <c r="FU420" s="96"/>
      <c r="FV420" s="96"/>
      <c r="FW420" s="96"/>
      <c r="GE420" s="96"/>
      <c r="GF420" s="96"/>
      <c r="GG420" s="96"/>
      <c r="GH420" s="96"/>
    </row>
    <row r="421" spans="1:190" customFormat="1" ht="14.65" hidden="1" customHeight="1" x14ac:dyDescent="0.25">
      <c r="A421" s="151">
        <v>169425</v>
      </c>
      <c r="B421" s="152">
        <v>44579</v>
      </c>
      <c r="C421" s="150" t="s">
        <v>556</v>
      </c>
      <c r="D421" s="150" t="s">
        <v>2139</v>
      </c>
      <c r="E421" s="152">
        <v>44579</v>
      </c>
      <c r="F421" s="150" t="s">
        <v>675</v>
      </c>
      <c r="G421" s="150" t="s">
        <v>2140</v>
      </c>
      <c r="H421" s="150" t="s">
        <v>334</v>
      </c>
      <c r="I421" s="150" t="s">
        <v>3379</v>
      </c>
      <c r="J421" s="150" t="s">
        <v>3382</v>
      </c>
      <c r="K421" s="150" t="s">
        <v>531</v>
      </c>
      <c r="L421" s="150" t="s">
        <v>18</v>
      </c>
      <c r="M421" s="150" t="s">
        <v>18</v>
      </c>
      <c r="N421" s="150" t="s">
        <v>19</v>
      </c>
      <c r="O421" s="150" t="s">
        <v>335</v>
      </c>
      <c r="P421" s="150" t="s">
        <v>336</v>
      </c>
      <c r="Q421" s="150" t="s">
        <v>3377</v>
      </c>
      <c r="R421" s="150" t="s">
        <v>3377</v>
      </c>
      <c r="S421" s="151">
        <v>18020</v>
      </c>
      <c r="T421" s="151">
        <v>14880</v>
      </c>
      <c r="U421" s="151">
        <v>3140</v>
      </c>
      <c r="V421" s="150" t="s">
        <v>78</v>
      </c>
      <c r="W421" s="151">
        <v>2</v>
      </c>
      <c r="X421" s="150" t="s">
        <v>69</v>
      </c>
      <c r="Y421" s="150" t="s">
        <v>70</v>
      </c>
      <c r="Z421" s="150" t="s">
        <v>71</v>
      </c>
      <c r="AA421" s="150" t="s">
        <v>72</v>
      </c>
      <c r="AB421" s="151">
        <v>83625</v>
      </c>
      <c r="AC421" s="101">
        <f t="shared" si="24"/>
        <v>3</v>
      </c>
      <c r="AD421" s="101" t="str">
        <f t="shared" si="25"/>
        <v>janvier</v>
      </c>
      <c r="AE421" s="96">
        <f t="shared" si="26"/>
        <v>3.14</v>
      </c>
      <c r="AF421" s="149">
        <f t="shared" si="27"/>
        <v>4.8611111111110938E-3</v>
      </c>
      <c r="AG421" t="s">
        <v>3886</v>
      </c>
      <c r="AH421" s="96"/>
      <c r="AM421" s="96"/>
      <c r="AN421" s="96"/>
      <c r="AO421" s="96"/>
      <c r="AP421" s="96"/>
      <c r="AR421" s="96"/>
      <c r="AS421" s="96"/>
      <c r="AV421" s="96"/>
      <c r="AW421" s="96"/>
      <c r="AZ421" s="96"/>
      <c r="BA421" s="96"/>
      <c r="BB421" s="96"/>
      <c r="BC421" s="96"/>
      <c r="BD421" s="96"/>
      <c r="BE421" s="96"/>
      <c r="BF421" s="96"/>
      <c r="BH421" s="96"/>
      <c r="BI421" s="96"/>
      <c r="BJ421" s="96"/>
      <c r="BK421" s="96"/>
      <c r="BL421" s="96"/>
      <c r="BM421" s="96"/>
      <c r="BN421" s="96"/>
      <c r="BQ421" s="96"/>
      <c r="BR421" s="96"/>
      <c r="BS421" s="96"/>
      <c r="BU421" s="96"/>
      <c r="BW421" s="96"/>
      <c r="BX421" s="96"/>
      <c r="BY421" s="96"/>
      <c r="BZ421" s="96"/>
      <c r="CA421" s="96"/>
      <c r="CB421" s="96"/>
      <c r="CC421" s="96"/>
      <c r="CD421" s="96"/>
      <c r="CG421" s="96"/>
      <c r="CJ421" s="96"/>
      <c r="CL421" s="96"/>
      <c r="CM421" s="96"/>
      <c r="CN421" s="96"/>
      <c r="CY421" s="96"/>
      <c r="DB421" s="96"/>
      <c r="DC421" s="96"/>
      <c r="DH421" s="96"/>
      <c r="DJ421" s="96"/>
      <c r="DK421" s="96"/>
      <c r="DL421" s="96"/>
      <c r="DM421" s="96"/>
      <c r="DP421" s="96"/>
      <c r="DQ421" s="96"/>
      <c r="DW421" s="96"/>
      <c r="EV421" s="96"/>
      <c r="EW421" s="96"/>
      <c r="FJ421" s="96"/>
      <c r="FK421" s="96"/>
      <c r="FL421" s="96"/>
      <c r="FT421" s="96"/>
      <c r="FU421" s="96"/>
      <c r="FV421" s="96"/>
      <c r="FW421" s="96"/>
      <c r="GE421" s="96"/>
      <c r="GF421" s="96"/>
      <c r="GG421" s="96"/>
      <c r="GH421" s="96"/>
    </row>
    <row r="422" spans="1:190" customFormat="1" ht="14.65" hidden="1" customHeight="1" x14ac:dyDescent="0.25">
      <c r="A422" s="151">
        <v>169440</v>
      </c>
      <c r="B422" s="152">
        <v>44579</v>
      </c>
      <c r="C422" s="150" t="s">
        <v>360</v>
      </c>
      <c r="D422" s="150" t="s">
        <v>2141</v>
      </c>
      <c r="E422" s="152">
        <v>44579</v>
      </c>
      <c r="F422" s="150" t="s">
        <v>411</v>
      </c>
      <c r="G422" s="150" t="s">
        <v>2142</v>
      </c>
      <c r="H422" s="150" t="s">
        <v>318</v>
      </c>
      <c r="I422" s="150" t="s">
        <v>3379</v>
      </c>
      <c r="J422" s="150" t="s">
        <v>3380</v>
      </c>
      <c r="K422" s="150" t="s">
        <v>3405</v>
      </c>
      <c r="L422" s="150" t="s">
        <v>18</v>
      </c>
      <c r="M422" s="150" t="s">
        <v>18</v>
      </c>
      <c r="N422" s="150" t="s">
        <v>19</v>
      </c>
      <c r="O422" s="150" t="s">
        <v>314</v>
      </c>
      <c r="P422" s="150" t="s">
        <v>319</v>
      </c>
      <c r="Q422" s="150" t="s">
        <v>3377</v>
      </c>
      <c r="R422" s="150" t="s">
        <v>3377</v>
      </c>
      <c r="S422" s="151">
        <v>19960</v>
      </c>
      <c r="T422" s="151">
        <v>17000</v>
      </c>
      <c r="U422" s="151">
        <v>2960</v>
      </c>
      <c r="V422" s="150" t="s">
        <v>78</v>
      </c>
      <c r="W422" s="151">
        <v>2</v>
      </c>
      <c r="X422" s="150" t="s">
        <v>69</v>
      </c>
      <c r="Y422" s="150" t="s">
        <v>70</v>
      </c>
      <c r="Z422" s="150" t="s">
        <v>71</v>
      </c>
      <c r="AA422" s="150" t="s">
        <v>72</v>
      </c>
      <c r="AB422" s="151">
        <v>70062</v>
      </c>
      <c r="AC422" s="101">
        <f t="shared" si="24"/>
        <v>3</v>
      </c>
      <c r="AD422" s="101" t="str">
        <f t="shared" si="25"/>
        <v>janvier</v>
      </c>
      <c r="AE422" s="96">
        <f t="shared" si="26"/>
        <v>2.96</v>
      </c>
      <c r="AF422" s="149">
        <f t="shared" si="27"/>
        <v>5.5555555555555358E-3</v>
      </c>
      <c r="AG422" t="s">
        <v>3886</v>
      </c>
      <c r="AH422" s="96"/>
      <c r="AM422" s="96"/>
      <c r="AN422" s="96"/>
      <c r="AO422" s="96"/>
      <c r="AP422" s="96"/>
      <c r="AR422" s="96"/>
      <c r="AS422" s="96"/>
      <c r="AV422" s="96"/>
      <c r="AW422" s="96"/>
      <c r="AZ422" s="96"/>
      <c r="BA422" s="96"/>
      <c r="BB422" s="96"/>
      <c r="BC422" s="96"/>
      <c r="BD422" s="96"/>
      <c r="BH422" s="96"/>
      <c r="BI422" s="96"/>
      <c r="BJ422" s="96"/>
      <c r="BK422" s="96"/>
      <c r="BL422" s="96"/>
      <c r="BM422" s="96"/>
      <c r="BN422" s="96"/>
      <c r="BQ422" s="96"/>
      <c r="BR422" s="96"/>
      <c r="BS422" s="96"/>
      <c r="BU422" s="96"/>
      <c r="BW422" s="96"/>
      <c r="BX422" s="96"/>
      <c r="BY422" s="96"/>
      <c r="BZ422" s="96"/>
      <c r="CA422" s="96"/>
      <c r="CB422" s="96"/>
      <c r="CC422" s="96"/>
      <c r="CD422" s="96"/>
      <c r="CE422" s="96"/>
      <c r="CG422" s="96"/>
      <c r="CJ422" s="96"/>
      <c r="CL422" s="96"/>
      <c r="CM422" s="96"/>
      <c r="CN422" s="96"/>
      <c r="CY422" s="96"/>
      <c r="CZ422" s="96"/>
      <c r="DA422" s="96"/>
      <c r="DB422" s="96"/>
      <c r="DC422" s="96"/>
      <c r="DH422" s="96"/>
      <c r="DJ422" s="96"/>
      <c r="DK422" s="96"/>
      <c r="DL422" s="96"/>
      <c r="DM422" s="96"/>
      <c r="DP422" s="96"/>
      <c r="DQ422" s="96"/>
      <c r="DW422" s="96"/>
      <c r="EV422" s="96"/>
      <c r="EW422" s="96"/>
      <c r="FJ422" s="96"/>
      <c r="FK422" s="96"/>
      <c r="FL422" s="96"/>
      <c r="FT422" s="96"/>
      <c r="FU422" s="96"/>
      <c r="FV422" s="96"/>
      <c r="FW422" s="96"/>
      <c r="GE422" s="96"/>
      <c r="GF422" s="96"/>
      <c r="GG422" s="96"/>
      <c r="GH422" s="96"/>
    </row>
    <row r="423" spans="1:190" customFormat="1" ht="14.65" hidden="1" customHeight="1" x14ac:dyDescent="0.25">
      <c r="A423" s="151">
        <v>169446</v>
      </c>
      <c r="B423" s="152">
        <v>44580</v>
      </c>
      <c r="C423" s="150" t="s">
        <v>1577</v>
      </c>
      <c r="D423" s="150" t="s">
        <v>2150</v>
      </c>
      <c r="E423" s="152">
        <v>44580</v>
      </c>
      <c r="F423" s="150" t="s">
        <v>242</v>
      </c>
      <c r="G423" s="150" t="s">
        <v>2151</v>
      </c>
      <c r="H423" s="150" t="s">
        <v>213</v>
      </c>
      <c r="I423" s="150" t="s">
        <v>3379</v>
      </c>
      <c r="J423" s="150" t="s">
        <v>3421</v>
      </c>
      <c r="K423" s="150" t="s">
        <v>213</v>
      </c>
      <c r="L423" s="150" t="s">
        <v>18</v>
      </c>
      <c r="M423" s="150" t="s">
        <v>18</v>
      </c>
      <c r="N423" s="150" t="s">
        <v>19</v>
      </c>
      <c r="O423" s="150" t="s">
        <v>161</v>
      </c>
      <c r="P423" s="150" t="s">
        <v>214</v>
      </c>
      <c r="Q423" s="150" t="s">
        <v>3377</v>
      </c>
      <c r="R423" s="150" t="s">
        <v>3377</v>
      </c>
      <c r="S423" s="151">
        <v>14580</v>
      </c>
      <c r="T423" s="151">
        <v>11920</v>
      </c>
      <c r="U423" s="151">
        <v>2660</v>
      </c>
      <c r="V423" s="150" t="s">
        <v>78</v>
      </c>
      <c r="W423" s="151">
        <v>2</v>
      </c>
      <c r="X423" s="150" t="s">
        <v>69</v>
      </c>
      <c r="Y423" s="150" t="s">
        <v>70</v>
      </c>
      <c r="Z423" s="150" t="s">
        <v>71</v>
      </c>
      <c r="AA423" s="150" t="s">
        <v>72</v>
      </c>
      <c r="AB423" s="151">
        <v>50222</v>
      </c>
      <c r="AC423" s="101">
        <f t="shared" si="24"/>
        <v>3</v>
      </c>
      <c r="AD423" s="101" t="str">
        <f t="shared" si="25"/>
        <v>janvier</v>
      </c>
      <c r="AE423" s="96">
        <f t="shared" si="26"/>
        <v>2.66</v>
      </c>
      <c r="AF423" s="149">
        <f t="shared" si="27"/>
        <v>4.8611111111110938E-3</v>
      </c>
      <c r="AG423" t="s">
        <v>3886</v>
      </c>
      <c r="AH423" s="96"/>
      <c r="AM423" s="96"/>
      <c r="AN423" s="96"/>
      <c r="AO423" s="96"/>
      <c r="AP423" s="96"/>
      <c r="AR423" s="96"/>
      <c r="AS423" s="96"/>
      <c r="AV423" s="96"/>
      <c r="AW423" s="96"/>
      <c r="AZ423" s="96"/>
      <c r="BA423" s="96"/>
      <c r="BB423" s="96"/>
      <c r="BC423" s="96"/>
      <c r="BD423" s="96"/>
      <c r="BH423" s="96"/>
      <c r="BI423" s="96"/>
      <c r="BJ423" s="96"/>
      <c r="BK423" s="96"/>
      <c r="BL423" s="96"/>
      <c r="BM423" s="96"/>
      <c r="BN423" s="96"/>
      <c r="BQ423" s="96"/>
      <c r="BR423" s="96"/>
      <c r="BS423" s="96"/>
      <c r="BU423" s="96"/>
      <c r="BW423" s="96"/>
      <c r="BX423" s="96"/>
      <c r="BY423" s="96"/>
      <c r="BZ423" s="96"/>
      <c r="CA423" s="96"/>
      <c r="CB423" s="96"/>
      <c r="CC423" s="96"/>
      <c r="CD423" s="96"/>
      <c r="CE423" s="96"/>
      <c r="CG423" s="96"/>
      <c r="CJ423" s="96"/>
      <c r="CL423" s="96"/>
      <c r="CM423" s="96"/>
      <c r="CN423" s="96"/>
      <c r="CY423" s="96"/>
      <c r="CZ423" s="96"/>
      <c r="DA423" s="96"/>
      <c r="DB423" s="96"/>
      <c r="DC423" s="96"/>
      <c r="DH423" s="96"/>
      <c r="DJ423" s="96"/>
      <c r="DK423" s="96"/>
      <c r="DL423" s="96"/>
      <c r="DM423" s="96"/>
      <c r="DP423" s="96"/>
      <c r="DQ423" s="96"/>
      <c r="DW423" s="96"/>
      <c r="EV423" s="96"/>
      <c r="EW423" s="96"/>
      <c r="FJ423" s="96"/>
      <c r="FK423" s="96"/>
      <c r="FL423" s="96"/>
      <c r="FT423" s="96"/>
      <c r="FU423" s="96"/>
      <c r="FV423" s="96"/>
      <c r="FW423" s="96"/>
      <c r="GE423" s="96"/>
      <c r="GF423" s="96"/>
      <c r="GG423" s="96"/>
      <c r="GH423" s="96"/>
    </row>
    <row r="424" spans="1:190" customFormat="1" ht="14.65" hidden="1" customHeight="1" x14ac:dyDescent="0.25">
      <c r="A424" s="151">
        <v>169447</v>
      </c>
      <c r="B424" s="152">
        <v>44580</v>
      </c>
      <c r="C424" s="150" t="s">
        <v>790</v>
      </c>
      <c r="D424" s="150" t="s">
        <v>2152</v>
      </c>
      <c r="E424" s="152">
        <v>44580</v>
      </c>
      <c r="F424" s="150" t="s">
        <v>176</v>
      </c>
      <c r="G424" s="150" t="s">
        <v>2153</v>
      </c>
      <c r="H424" s="150" t="s">
        <v>363</v>
      </c>
      <c r="I424" s="150" t="s">
        <v>3379</v>
      </c>
      <c r="J424" s="150" t="s">
        <v>3421</v>
      </c>
      <c r="K424" s="150" t="s">
        <v>363</v>
      </c>
      <c r="L424" s="150" t="s">
        <v>18</v>
      </c>
      <c r="M424" s="150" t="s">
        <v>18</v>
      </c>
      <c r="N424" s="150" t="s">
        <v>19</v>
      </c>
      <c r="O424" s="150" t="s">
        <v>161</v>
      </c>
      <c r="P424" s="150" t="s">
        <v>364</v>
      </c>
      <c r="Q424" s="150" t="s">
        <v>3377</v>
      </c>
      <c r="R424" s="150" t="s">
        <v>3377</v>
      </c>
      <c r="S424" s="151">
        <v>14560</v>
      </c>
      <c r="T424" s="151">
        <v>11800</v>
      </c>
      <c r="U424" s="151">
        <v>2760</v>
      </c>
      <c r="V424" s="150" t="s">
        <v>78</v>
      </c>
      <c r="W424" s="151">
        <v>2</v>
      </c>
      <c r="X424" s="150" t="s">
        <v>69</v>
      </c>
      <c r="Y424" s="150" t="s">
        <v>70</v>
      </c>
      <c r="Z424" s="150" t="s">
        <v>71</v>
      </c>
      <c r="AA424" s="150" t="s">
        <v>72</v>
      </c>
      <c r="AB424" s="151">
        <v>60050</v>
      </c>
      <c r="AC424" s="101">
        <f t="shared" si="24"/>
        <v>3</v>
      </c>
      <c r="AD424" s="101" t="str">
        <f t="shared" si="25"/>
        <v>janvier</v>
      </c>
      <c r="AE424" s="96">
        <f t="shared" si="26"/>
        <v>2.76</v>
      </c>
      <c r="AF424" s="149">
        <f t="shared" si="27"/>
        <v>4.1666666666667074E-3</v>
      </c>
      <c r="AG424" t="s">
        <v>3886</v>
      </c>
      <c r="AH424" s="96"/>
      <c r="AM424" s="96"/>
      <c r="AN424" s="96"/>
      <c r="AO424" s="96"/>
      <c r="AP424" s="96"/>
      <c r="AR424" s="96"/>
      <c r="AS424" s="96"/>
      <c r="AV424" s="96"/>
      <c r="AW424" s="96"/>
      <c r="AZ424" s="96"/>
      <c r="BA424" s="96"/>
      <c r="BB424" s="96"/>
      <c r="BC424" s="96"/>
      <c r="BD424" s="96"/>
      <c r="BE424" s="96"/>
      <c r="BF424" s="96"/>
      <c r="BH424" s="96"/>
      <c r="BI424" s="96"/>
      <c r="BJ424" s="96"/>
      <c r="BK424" s="96"/>
      <c r="BL424" s="96"/>
      <c r="BM424" s="96"/>
      <c r="BN424" s="96"/>
      <c r="BQ424" s="96"/>
      <c r="BR424" s="96"/>
      <c r="BS424" s="96"/>
      <c r="BU424" s="96"/>
      <c r="BW424" s="96"/>
      <c r="BX424" s="96"/>
      <c r="BY424" s="96"/>
      <c r="BZ424" s="96"/>
      <c r="CA424" s="96"/>
      <c r="CB424" s="96"/>
      <c r="CC424" s="96"/>
      <c r="CD424" s="96"/>
      <c r="CG424" s="96"/>
      <c r="CJ424" s="96"/>
      <c r="CL424" s="96"/>
      <c r="CM424" s="96"/>
      <c r="CN424" s="96"/>
      <c r="CY424" s="96"/>
      <c r="DB424" s="96"/>
      <c r="DC424" s="96"/>
      <c r="DH424" s="96"/>
      <c r="DJ424" s="96"/>
      <c r="DK424" s="96"/>
      <c r="DL424" s="96"/>
      <c r="DM424" s="96"/>
      <c r="DP424" s="96"/>
      <c r="DQ424" s="96"/>
      <c r="DW424" s="96"/>
      <c r="EV424" s="96"/>
      <c r="EW424" s="96"/>
      <c r="FJ424" s="96"/>
      <c r="FK424" s="96"/>
      <c r="FL424" s="96"/>
      <c r="FT424" s="96"/>
      <c r="FU424" s="96"/>
      <c r="FV424" s="96"/>
      <c r="FW424" s="96"/>
      <c r="GE424" s="96"/>
      <c r="GF424" s="96"/>
      <c r="GG424" s="96"/>
      <c r="GH424" s="96"/>
    </row>
    <row r="425" spans="1:190" customFormat="1" ht="14.65" hidden="1" customHeight="1" x14ac:dyDescent="0.25">
      <c r="A425" s="151">
        <v>169449</v>
      </c>
      <c r="B425" s="152">
        <v>44580</v>
      </c>
      <c r="C425" s="150" t="s">
        <v>792</v>
      </c>
      <c r="D425" s="150" t="s">
        <v>2154</v>
      </c>
      <c r="E425" s="152">
        <v>44580</v>
      </c>
      <c r="F425" s="150" t="s">
        <v>661</v>
      </c>
      <c r="G425" s="150" t="s">
        <v>2155</v>
      </c>
      <c r="H425" s="150" t="s">
        <v>165</v>
      </c>
      <c r="I425" s="150" t="s">
        <v>3379</v>
      </c>
      <c r="J425" s="150" t="s">
        <v>3421</v>
      </c>
      <c r="K425" s="150" t="s">
        <v>165</v>
      </c>
      <c r="L425" s="150" t="s">
        <v>18</v>
      </c>
      <c r="M425" s="150" t="s">
        <v>18</v>
      </c>
      <c r="N425" s="150" t="s">
        <v>19</v>
      </c>
      <c r="O425" s="150" t="s">
        <v>161</v>
      </c>
      <c r="P425" s="150" t="s">
        <v>166</v>
      </c>
      <c r="Q425" s="150" t="s">
        <v>3377</v>
      </c>
      <c r="R425" s="150" t="s">
        <v>3377</v>
      </c>
      <c r="S425" s="151">
        <v>7840</v>
      </c>
      <c r="T425" s="151">
        <v>6400</v>
      </c>
      <c r="U425" s="151">
        <v>1440</v>
      </c>
      <c r="V425" s="150" t="s">
        <v>78</v>
      </c>
      <c r="W425" s="151">
        <v>2</v>
      </c>
      <c r="X425" s="150" t="s">
        <v>69</v>
      </c>
      <c r="Y425" s="150" t="s">
        <v>70</v>
      </c>
      <c r="Z425" s="150" t="s">
        <v>71</v>
      </c>
      <c r="AA425" s="150" t="s">
        <v>72</v>
      </c>
      <c r="AB425" s="151">
        <v>93890</v>
      </c>
      <c r="AC425" s="101">
        <f t="shared" si="24"/>
        <v>3</v>
      </c>
      <c r="AD425" s="101" t="str">
        <f t="shared" si="25"/>
        <v>janvier</v>
      </c>
      <c r="AE425" s="96">
        <f t="shared" si="26"/>
        <v>1.44</v>
      </c>
      <c r="AF425" s="149">
        <f t="shared" si="27"/>
        <v>4.1666666666666519E-3</v>
      </c>
      <c r="AG425" t="s">
        <v>3886</v>
      </c>
      <c r="AH425" s="96"/>
      <c r="AM425" s="96"/>
      <c r="AN425" s="96"/>
      <c r="AO425" s="96"/>
      <c r="AP425" s="96"/>
      <c r="AR425" s="96"/>
      <c r="AS425" s="96"/>
      <c r="AV425" s="96"/>
      <c r="AW425" s="96"/>
      <c r="AZ425" s="96"/>
      <c r="BA425" s="96"/>
      <c r="BB425" s="96"/>
      <c r="BC425" s="96"/>
      <c r="BD425" s="96"/>
      <c r="BE425" s="96"/>
      <c r="BF425" s="96"/>
      <c r="BH425" s="96"/>
      <c r="BI425" s="96"/>
      <c r="BJ425" s="96"/>
      <c r="BK425" s="96"/>
      <c r="BL425" s="96"/>
      <c r="BM425" s="96"/>
      <c r="BN425" s="96"/>
      <c r="BQ425" s="96"/>
      <c r="BR425" s="96"/>
      <c r="BS425" s="96"/>
      <c r="BU425" s="96"/>
      <c r="BW425" s="96"/>
      <c r="BX425" s="96"/>
      <c r="BY425" s="96"/>
      <c r="BZ425" s="96"/>
      <c r="CA425" s="96"/>
      <c r="CB425" s="96"/>
      <c r="CC425" s="96"/>
      <c r="CD425" s="96"/>
      <c r="CE425" s="96"/>
      <c r="CG425" s="96"/>
      <c r="CJ425" s="96"/>
      <c r="CL425" s="96"/>
      <c r="CM425" s="96"/>
      <c r="CN425" s="96"/>
      <c r="CY425" s="96"/>
      <c r="DB425" s="96"/>
      <c r="DC425" s="96"/>
      <c r="DH425" s="96"/>
      <c r="DJ425" s="96"/>
      <c r="DK425" s="96"/>
      <c r="DL425" s="96"/>
      <c r="DM425" s="96"/>
      <c r="DP425" s="96"/>
      <c r="DQ425" s="96"/>
      <c r="DW425" s="96"/>
      <c r="EV425" s="96"/>
      <c r="EW425" s="96"/>
      <c r="FJ425" s="96"/>
      <c r="FK425" s="96"/>
      <c r="FL425" s="96"/>
      <c r="FT425" s="96"/>
      <c r="FU425" s="96"/>
      <c r="FV425" s="96"/>
      <c r="FW425" s="96"/>
      <c r="GE425" s="96"/>
      <c r="GF425" s="96"/>
      <c r="GG425" s="96"/>
      <c r="GH425" s="96"/>
    </row>
    <row r="426" spans="1:190" customFormat="1" ht="14.65" hidden="1" customHeight="1" x14ac:dyDescent="0.25">
      <c r="A426" s="151">
        <v>169451</v>
      </c>
      <c r="B426" s="152">
        <v>44580</v>
      </c>
      <c r="C426" s="150" t="s">
        <v>179</v>
      </c>
      <c r="D426" s="150" t="s">
        <v>2143</v>
      </c>
      <c r="E426" s="152">
        <v>44580</v>
      </c>
      <c r="F426" s="150" t="s">
        <v>2144</v>
      </c>
      <c r="G426" s="150" t="s">
        <v>2145</v>
      </c>
      <c r="H426" s="150" t="s">
        <v>2146</v>
      </c>
      <c r="I426" s="150" t="s">
        <v>3379</v>
      </c>
      <c r="J426" s="150" t="s">
        <v>3393</v>
      </c>
      <c r="K426" s="150" t="s">
        <v>3437</v>
      </c>
      <c r="L426" s="150" t="s">
        <v>3394</v>
      </c>
      <c r="M426" s="150" t="s">
        <v>18</v>
      </c>
      <c r="N426" s="150" t="s">
        <v>19</v>
      </c>
      <c r="O426" s="150" t="s">
        <v>237</v>
      </c>
      <c r="P426" s="150" t="s">
        <v>2147</v>
      </c>
      <c r="Q426" s="150" t="s">
        <v>3395</v>
      </c>
      <c r="R426" s="150" t="s">
        <v>3377</v>
      </c>
      <c r="S426" s="151">
        <v>15920</v>
      </c>
      <c r="T426" s="151">
        <v>43040</v>
      </c>
      <c r="U426" s="151">
        <v>27120</v>
      </c>
      <c r="V426" s="150" t="s">
        <v>78</v>
      </c>
      <c r="W426" s="151">
        <v>2</v>
      </c>
      <c r="X426" s="150" t="s">
        <v>69</v>
      </c>
      <c r="Y426" s="150" t="s">
        <v>70</v>
      </c>
      <c r="Z426" s="150" t="s">
        <v>71</v>
      </c>
      <c r="AA426" s="150" t="s">
        <v>72</v>
      </c>
      <c r="AB426" s="151">
        <v>0</v>
      </c>
      <c r="AC426" s="101">
        <f t="shared" si="24"/>
        <v>3</v>
      </c>
      <c r="AD426" s="101" t="str">
        <f t="shared" si="25"/>
        <v>janvier</v>
      </c>
      <c r="AE426" s="96">
        <f t="shared" si="26"/>
        <v>27.12</v>
      </c>
      <c r="AF426" s="149">
        <f t="shared" si="27"/>
        <v>9.3055555555555558E-2</v>
      </c>
      <c r="AG426" t="s">
        <v>3888</v>
      </c>
      <c r="AH426" s="96"/>
      <c r="AM426" s="96"/>
      <c r="AN426" s="96"/>
      <c r="AO426" s="96"/>
      <c r="AP426" s="96"/>
      <c r="AR426" s="96"/>
      <c r="AS426" s="96"/>
      <c r="AV426" s="96"/>
      <c r="AW426" s="96"/>
      <c r="AZ426" s="96"/>
      <c r="BA426" s="96"/>
      <c r="BB426" s="96"/>
      <c r="BC426" s="96"/>
      <c r="BD426" s="96"/>
      <c r="BE426" s="96"/>
      <c r="BF426" s="96"/>
      <c r="BH426" s="96"/>
      <c r="BI426" s="96"/>
      <c r="BJ426" s="96"/>
      <c r="BK426" s="96"/>
      <c r="BL426" s="96"/>
      <c r="BM426" s="96"/>
      <c r="BN426" s="96"/>
      <c r="BQ426" s="96"/>
      <c r="BR426" s="96"/>
      <c r="BS426" s="96"/>
      <c r="BU426" s="96"/>
      <c r="BW426" s="96"/>
      <c r="BX426" s="96"/>
      <c r="BY426" s="96"/>
      <c r="BZ426" s="96"/>
      <c r="CA426" s="96"/>
      <c r="CB426" s="96"/>
      <c r="CC426" s="96"/>
      <c r="CD426" s="96"/>
      <c r="CG426" s="96"/>
      <c r="CJ426" s="96"/>
      <c r="CL426" s="96"/>
      <c r="CM426" s="96"/>
      <c r="CN426" s="96"/>
      <c r="CY426" s="96"/>
      <c r="CZ426" s="96"/>
      <c r="DA426" s="96"/>
      <c r="DB426" s="96"/>
      <c r="DC426" s="96"/>
      <c r="DH426" s="96"/>
      <c r="DJ426" s="96"/>
      <c r="DK426" s="96"/>
      <c r="DL426" s="96"/>
      <c r="DM426" s="96"/>
      <c r="DP426" s="96"/>
      <c r="DQ426" s="96"/>
      <c r="DW426" s="96"/>
      <c r="EV426" s="96"/>
      <c r="EW426" s="96"/>
      <c r="FJ426" s="96"/>
      <c r="FK426" s="96"/>
      <c r="FL426" s="96"/>
      <c r="FT426" s="96"/>
      <c r="FU426" s="96"/>
      <c r="FV426" s="96"/>
      <c r="FW426" s="96"/>
      <c r="GE426" s="96"/>
      <c r="GF426" s="96"/>
      <c r="GG426" s="96"/>
      <c r="GH426" s="96"/>
    </row>
    <row r="427" spans="1:190" customFormat="1" ht="14.65" hidden="1" customHeight="1" x14ac:dyDescent="0.25">
      <c r="A427" s="151">
        <v>169452</v>
      </c>
      <c r="B427" s="152">
        <v>44580</v>
      </c>
      <c r="C427" s="150" t="s">
        <v>501</v>
      </c>
      <c r="D427" s="150" t="s">
        <v>2156</v>
      </c>
      <c r="E427" s="152">
        <v>44580</v>
      </c>
      <c r="F427" s="150" t="s">
        <v>361</v>
      </c>
      <c r="G427" s="150" t="s">
        <v>2157</v>
      </c>
      <c r="H427" s="150" t="s">
        <v>173</v>
      </c>
      <c r="I427" s="150" t="s">
        <v>3379</v>
      </c>
      <c r="J427" s="150" t="s">
        <v>3421</v>
      </c>
      <c r="K427" s="150" t="s">
        <v>173</v>
      </c>
      <c r="L427" s="150" t="s">
        <v>18</v>
      </c>
      <c r="M427" s="150" t="s">
        <v>18</v>
      </c>
      <c r="N427" s="150" t="s">
        <v>19</v>
      </c>
      <c r="O427" s="150" t="s">
        <v>161</v>
      </c>
      <c r="P427" s="150" t="s">
        <v>174</v>
      </c>
      <c r="Q427" s="150" t="s">
        <v>3377</v>
      </c>
      <c r="R427" s="150" t="s">
        <v>3377</v>
      </c>
      <c r="S427" s="151">
        <v>14920</v>
      </c>
      <c r="T427" s="151">
        <v>11620</v>
      </c>
      <c r="U427" s="151">
        <v>3300</v>
      </c>
      <c r="V427" s="150" t="s">
        <v>78</v>
      </c>
      <c r="W427" s="151">
        <v>2</v>
      </c>
      <c r="X427" s="150" t="s">
        <v>69</v>
      </c>
      <c r="Y427" s="150" t="s">
        <v>70</v>
      </c>
      <c r="Z427" s="150" t="s">
        <v>71</v>
      </c>
      <c r="AA427" s="150" t="s">
        <v>72</v>
      </c>
      <c r="AB427" s="151">
        <v>83220</v>
      </c>
      <c r="AC427" s="101">
        <f t="shared" si="24"/>
        <v>3</v>
      </c>
      <c r="AD427" s="101" t="str">
        <f t="shared" si="25"/>
        <v>janvier</v>
      </c>
      <c r="AE427" s="96">
        <f t="shared" si="26"/>
        <v>3.3</v>
      </c>
      <c r="AF427" s="149">
        <f t="shared" si="27"/>
        <v>4.1666666666666519E-3</v>
      </c>
      <c r="AG427" t="s">
        <v>3886</v>
      </c>
      <c r="AH427" s="96"/>
      <c r="AM427" s="96"/>
      <c r="AN427" s="96"/>
      <c r="AO427" s="96"/>
      <c r="AP427" s="96"/>
      <c r="AR427" s="96"/>
      <c r="AS427" s="96"/>
      <c r="AV427" s="96"/>
      <c r="AW427" s="96"/>
      <c r="AZ427" s="96"/>
      <c r="BA427" s="96"/>
      <c r="BB427" s="96"/>
      <c r="BC427" s="96"/>
      <c r="BD427" s="96"/>
      <c r="BH427" s="96"/>
      <c r="BI427" s="96"/>
      <c r="BJ427" s="96"/>
      <c r="BK427" s="96"/>
      <c r="BL427" s="96"/>
      <c r="BM427" s="96"/>
      <c r="BN427" s="96"/>
      <c r="BQ427" s="96"/>
      <c r="BR427" s="96"/>
      <c r="BS427" s="96"/>
      <c r="BU427" s="96"/>
      <c r="BW427" s="96"/>
      <c r="BX427" s="96"/>
      <c r="BY427" s="96"/>
      <c r="BZ427" s="96"/>
      <c r="CA427" s="96"/>
      <c r="CB427" s="96"/>
      <c r="CC427" s="96"/>
      <c r="CD427" s="96"/>
      <c r="CG427" s="96"/>
      <c r="CJ427" s="96"/>
      <c r="CL427" s="96"/>
      <c r="CM427" s="96"/>
      <c r="CN427" s="96"/>
      <c r="CY427" s="96"/>
      <c r="CZ427" s="96"/>
      <c r="DA427" s="96"/>
      <c r="DB427" s="96"/>
      <c r="DC427" s="96"/>
      <c r="DH427" s="96"/>
      <c r="DJ427" s="96"/>
      <c r="DK427" s="96"/>
      <c r="DL427" s="96"/>
      <c r="DM427" s="96"/>
      <c r="DP427" s="96"/>
      <c r="DQ427" s="96"/>
      <c r="DW427" s="96"/>
      <c r="EV427" s="96"/>
      <c r="EW427" s="96"/>
      <c r="FJ427" s="96"/>
      <c r="FK427" s="96"/>
      <c r="FL427" s="96"/>
      <c r="FT427" s="96"/>
      <c r="FU427" s="96"/>
      <c r="FV427" s="96"/>
      <c r="FW427" s="96"/>
      <c r="GE427" s="96"/>
      <c r="GF427" s="96"/>
      <c r="GG427" s="96"/>
      <c r="GH427" s="96"/>
    </row>
    <row r="428" spans="1:190" customFormat="1" ht="14.65" hidden="1" customHeight="1" x14ac:dyDescent="0.25">
      <c r="A428" s="151">
        <v>169453</v>
      </c>
      <c r="B428" s="152">
        <v>44580</v>
      </c>
      <c r="C428" s="150" t="s">
        <v>649</v>
      </c>
      <c r="D428" s="150" t="s">
        <v>2158</v>
      </c>
      <c r="E428" s="152">
        <v>44580</v>
      </c>
      <c r="F428" s="150" t="s">
        <v>339</v>
      </c>
      <c r="G428" s="150" t="s">
        <v>2159</v>
      </c>
      <c r="H428" s="150" t="s">
        <v>480</v>
      </c>
      <c r="I428" s="150" t="s">
        <v>3379</v>
      </c>
      <c r="J428" s="150" t="s">
        <v>3380</v>
      </c>
      <c r="K428" s="150" t="s">
        <v>923</v>
      </c>
      <c r="L428" s="150" t="s">
        <v>18</v>
      </c>
      <c r="M428" s="150" t="s">
        <v>18</v>
      </c>
      <c r="N428" s="150" t="s">
        <v>19</v>
      </c>
      <c r="O428" s="150" t="s">
        <v>314</v>
      </c>
      <c r="P428" s="150" t="s">
        <v>481</v>
      </c>
      <c r="Q428" s="150" t="s">
        <v>3377</v>
      </c>
      <c r="R428" s="150" t="s">
        <v>3377</v>
      </c>
      <c r="S428" s="151">
        <v>20680</v>
      </c>
      <c r="T428" s="151">
        <v>18740</v>
      </c>
      <c r="U428" s="151">
        <v>1940</v>
      </c>
      <c r="V428" s="150" t="s">
        <v>78</v>
      </c>
      <c r="W428" s="151">
        <v>2</v>
      </c>
      <c r="X428" s="150" t="s">
        <v>69</v>
      </c>
      <c r="Y428" s="150" t="s">
        <v>70</v>
      </c>
      <c r="Z428" s="150" t="s">
        <v>71</v>
      </c>
      <c r="AA428" s="150" t="s">
        <v>72</v>
      </c>
      <c r="AB428" s="151">
        <v>83638</v>
      </c>
      <c r="AC428" s="101">
        <f t="shared" si="24"/>
        <v>3</v>
      </c>
      <c r="AD428" s="101" t="str">
        <f t="shared" si="25"/>
        <v>janvier</v>
      </c>
      <c r="AE428" s="96">
        <f t="shared" si="26"/>
        <v>1.94</v>
      </c>
      <c r="AF428" s="149">
        <f t="shared" si="27"/>
        <v>7.6388888888888618E-3</v>
      </c>
      <c r="AG428" t="s">
        <v>3886</v>
      </c>
      <c r="AH428" s="96"/>
      <c r="AM428" s="96"/>
      <c r="AN428" s="96"/>
      <c r="AO428" s="96"/>
      <c r="AP428" s="96"/>
      <c r="AR428" s="96"/>
      <c r="AS428" s="96"/>
      <c r="AV428" s="96"/>
      <c r="AW428" s="96"/>
      <c r="AZ428" s="96"/>
      <c r="BA428" s="96"/>
      <c r="BB428" s="96"/>
      <c r="BC428" s="96"/>
      <c r="BD428" s="96"/>
      <c r="BH428" s="96"/>
      <c r="BI428" s="96"/>
      <c r="BJ428" s="96"/>
      <c r="BK428" s="96"/>
      <c r="BL428" s="96"/>
      <c r="BM428" s="96"/>
      <c r="BN428" s="96"/>
      <c r="BQ428" s="96"/>
      <c r="BR428" s="96"/>
      <c r="BS428" s="96"/>
      <c r="BU428" s="96"/>
      <c r="BW428" s="96"/>
      <c r="BX428" s="96"/>
      <c r="BY428" s="96"/>
      <c r="BZ428" s="96"/>
      <c r="CA428" s="96"/>
      <c r="CB428" s="96"/>
      <c r="CC428" s="96"/>
      <c r="CD428" s="96"/>
      <c r="CE428" s="96"/>
      <c r="CG428" s="96"/>
      <c r="CJ428" s="96"/>
      <c r="CL428" s="96"/>
      <c r="CM428" s="96"/>
      <c r="CN428" s="96"/>
      <c r="CY428" s="96"/>
      <c r="CZ428" s="96"/>
      <c r="DA428" s="96"/>
      <c r="DB428" s="96"/>
      <c r="DC428" s="96"/>
      <c r="DH428" s="96"/>
      <c r="DJ428" s="96"/>
      <c r="DK428" s="96"/>
      <c r="DL428" s="96"/>
      <c r="DM428" s="96"/>
      <c r="DP428" s="96"/>
      <c r="DQ428" s="96"/>
      <c r="DW428" s="96"/>
      <c r="EV428" s="96"/>
      <c r="EW428" s="96"/>
      <c r="FJ428" s="96"/>
      <c r="FK428" s="96"/>
      <c r="FL428" s="96"/>
      <c r="FT428" s="96"/>
      <c r="FU428" s="96"/>
      <c r="FV428" s="96"/>
      <c r="FW428" s="96"/>
      <c r="GE428" s="96"/>
      <c r="GF428" s="96"/>
      <c r="GG428" s="96"/>
      <c r="GH428" s="96"/>
    </row>
    <row r="429" spans="1:190" customFormat="1" hidden="1" x14ac:dyDescent="0.25">
      <c r="A429" s="151">
        <v>169454</v>
      </c>
      <c r="B429" s="152">
        <v>44580</v>
      </c>
      <c r="C429" s="150" t="s">
        <v>584</v>
      </c>
      <c r="D429" s="150" t="s">
        <v>2160</v>
      </c>
      <c r="E429" s="152">
        <v>44580</v>
      </c>
      <c r="F429" s="150" t="s">
        <v>368</v>
      </c>
      <c r="G429" s="150" t="s">
        <v>2161</v>
      </c>
      <c r="H429" s="150" t="s">
        <v>248</v>
      </c>
      <c r="I429" s="150" t="s">
        <v>3379</v>
      </c>
      <c r="J429" s="150" t="s">
        <v>3421</v>
      </c>
      <c r="K429" s="150" t="s">
        <v>248</v>
      </c>
      <c r="L429" s="150" t="s">
        <v>18</v>
      </c>
      <c r="M429" s="150" t="s">
        <v>18</v>
      </c>
      <c r="N429" s="150" t="s">
        <v>19</v>
      </c>
      <c r="O429" s="150" t="s">
        <v>161</v>
      </c>
      <c r="P429" s="150" t="s">
        <v>249</v>
      </c>
      <c r="Q429" s="150" t="s">
        <v>3377</v>
      </c>
      <c r="R429" s="150" t="s">
        <v>3377</v>
      </c>
      <c r="S429" s="151">
        <v>14640</v>
      </c>
      <c r="T429" s="151">
        <v>11500</v>
      </c>
      <c r="U429" s="151">
        <v>3140</v>
      </c>
      <c r="V429" s="150" t="s">
        <v>78</v>
      </c>
      <c r="W429" s="151">
        <v>2</v>
      </c>
      <c r="X429" s="150" t="s">
        <v>69</v>
      </c>
      <c r="Y429" s="150" t="s">
        <v>70</v>
      </c>
      <c r="Z429" s="150" t="s">
        <v>71</v>
      </c>
      <c r="AA429" s="150" t="s">
        <v>72</v>
      </c>
      <c r="AB429" s="151">
        <v>60051</v>
      </c>
      <c r="AC429" s="101">
        <f t="shared" si="24"/>
        <v>3</v>
      </c>
      <c r="AD429" s="101" t="str">
        <f t="shared" si="25"/>
        <v>janvier</v>
      </c>
      <c r="AE429" s="96">
        <f t="shared" si="26"/>
        <v>3.14</v>
      </c>
      <c r="AF429" s="149">
        <f t="shared" si="27"/>
        <v>7.6388888888889173E-3</v>
      </c>
      <c r="AG429" t="s">
        <v>3886</v>
      </c>
      <c r="AH429" s="96"/>
      <c r="AM429" s="96"/>
      <c r="AN429" s="96"/>
      <c r="AO429" s="96"/>
      <c r="AP429" s="96"/>
      <c r="AR429" s="96"/>
      <c r="AS429" s="96"/>
      <c r="AV429" s="96"/>
      <c r="AW429" s="96"/>
      <c r="AZ429" s="96"/>
      <c r="BA429" s="96"/>
      <c r="BB429" s="96"/>
      <c r="BC429" s="96"/>
      <c r="BD429" s="96"/>
      <c r="BE429" s="96"/>
      <c r="BF429" s="96"/>
      <c r="BH429" s="96"/>
      <c r="BI429" s="96"/>
      <c r="BJ429" s="96"/>
      <c r="BK429" s="96"/>
      <c r="BL429" s="96"/>
      <c r="BM429" s="96"/>
      <c r="BN429" s="96"/>
      <c r="BQ429" s="96"/>
      <c r="BR429" s="96"/>
      <c r="BS429" s="96"/>
      <c r="BU429" s="96"/>
      <c r="BW429" s="96"/>
      <c r="BX429" s="96"/>
      <c r="BY429" s="96"/>
      <c r="BZ429" s="96"/>
      <c r="CA429" s="96"/>
      <c r="CB429" s="96"/>
      <c r="CC429" s="96"/>
      <c r="CD429" s="96"/>
      <c r="CG429" s="96"/>
      <c r="CJ429" s="96"/>
      <c r="CL429" s="96"/>
      <c r="CM429" s="96"/>
      <c r="CN429" s="96"/>
      <c r="CY429" s="96"/>
      <c r="CZ429" s="96"/>
      <c r="DA429" s="96"/>
      <c r="DB429" s="96"/>
      <c r="DC429" s="96"/>
      <c r="DH429" s="96"/>
      <c r="DJ429" s="96"/>
      <c r="DK429" s="96"/>
      <c r="DL429" s="96"/>
      <c r="DM429" s="96"/>
      <c r="DP429" s="96"/>
      <c r="DQ429" s="96"/>
      <c r="DW429" s="96"/>
      <c r="EV429" s="96"/>
      <c r="EW429" s="96"/>
      <c r="FJ429" s="96"/>
      <c r="FK429" s="96"/>
      <c r="FL429" s="96"/>
      <c r="FT429" s="96"/>
      <c r="FU429" s="96"/>
      <c r="FV429" s="96"/>
      <c r="FW429" s="96"/>
      <c r="GE429" s="96"/>
      <c r="GF429" s="96"/>
      <c r="GG429" s="96"/>
      <c r="GH429" s="96"/>
    </row>
    <row r="430" spans="1:190" customFormat="1" ht="14.65" hidden="1" customHeight="1" x14ac:dyDescent="0.25">
      <c r="A430" s="151">
        <v>169456</v>
      </c>
      <c r="B430" s="152">
        <v>44580</v>
      </c>
      <c r="C430" s="150" t="s">
        <v>841</v>
      </c>
      <c r="D430" s="150" t="s">
        <v>2165</v>
      </c>
      <c r="E430" s="152">
        <v>44580</v>
      </c>
      <c r="F430" s="150" t="s">
        <v>1445</v>
      </c>
      <c r="G430" s="150" t="s">
        <v>2166</v>
      </c>
      <c r="H430" s="150" t="s">
        <v>611</v>
      </c>
      <c r="I430" s="150" t="s">
        <v>3438</v>
      </c>
      <c r="J430" s="150" t="s">
        <v>3438</v>
      </c>
      <c r="K430" s="150" t="s">
        <v>611</v>
      </c>
      <c r="L430" s="150" t="s">
        <v>18</v>
      </c>
      <c r="M430" s="150" t="s">
        <v>3439</v>
      </c>
      <c r="N430" s="150" t="s">
        <v>1742</v>
      </c>
      <c r="O430" s="150" t="s">
        <v>1743</v>
      </c>
      <c r="P430" s="150" t="s">
        <v>612</v>
      </c>
      <c r="Q430" s="150" t="s">
        <v>3377</v>
      </c>
      <c r="R430" s="150" t="s">
        <v>3440</v>
      </c>
      <c r="S430" s="151">
        <v>33880</v>
      </c>
      <c r="T430" s="151">
        <v>22860</v>
      </c>
      <c r="U430" s="151">
        <v>11020</v>
      </c>
      <c r="V430" s="150" t="s">
        <v>78</v>
      </c>
      <c r="W430" s="151">
        <v>2</v>
      </c>
      <c r="X430" s="150" t="s">
        <v>69</v>
      </c>
      <c r="Y430" s="150" t="s">
        <v>70</v>
      </c>
      <c r="Z430" s="150" t="s">
        <v>71</v>
      </c>
      <c r="AA430" s="150" t="s">
        <v>72</v>
      </c>
      <c r="AB430" s="151">
        <v>0</v>
      </c>
      <c r="AC430" s="101">
        <f t="shared" si="24"/>
        <v>3</v>
      </c>
      <c r="AD430" s="101" t="str">
        <f t="shared" si="25"/>
        <v>janvier</v>
      </c>
      <c r="AE430" s="96">
        <f t="shared" si="26"/>
        <v>11.02</v>
      </c>
      <c r="AF430" s="149">
        <f t="shared" si="27"/>
        <v>1.9444444444444431E-2</v>
      </c>
      <c r="AG430" t="s">
        <v>3562</v>
      </c>
      <c r="AH430" s="96"/>
      <c r="AM430" s="96"/>
      <c r="AN430" s="96"/>
      <c r="AO430" s="96"/>
      <c r="AP430" s="96"/>
      <c r="AR430" s="96"/>
      <c r="AS430" s="96"/>
      <c r="AV430" s="96"/>
      <c r="AW430" s="96"/>
      <c r="AZ430" s="96"/>
      <c r="BA430" s="96"/>
      <c r="BB430" s="96"/>
      <c r="BC430" s="96"/>
      <c r="BD430" s="96"/>
      <c r="BE430" s="96"/>
      <c r="BF430" s="96"/>
      <c r="BH430" s="96"/>
      <c r="BI430" s="96"/>
      <c r="BJ430" s="96"/>
      <c r="BK430" s="96"/>
      <c r="BL430" s="96"/>
      <c r="BM430" s="96"/>
      <c r="BN430" s="96"/>
      <c r="BQ430" s="96"/>
      <c r="BR430" s="96"/>
      <c r="BS430" s="96"/>
      <c r="BU430" s="96"/>
      <c r="BW430" s="96"/>
      <c r="BX430" s="96"/>
      <c r="BY430" s="96"/>
      <c r="BZ430" s="96"/>
      <c r="CA430" s="96"/>
      <c r="CB430" s="96"/>
      <c r="CC430" s="96"/>
      <c r="CD430" s="96"/>
      <c r="CG430" s="96"/>
      <c r="CJ430" s="96"/>
      <c r="CL430" s="96"/>
      <c r="CM430" s="96"/>
      <c r="CN430" s="96"/>
      <c r="CY430" s="96"/>
      <c r="CZ430" s="96"/>
      <c r="DA430" s="96"/>
      <c r="DB430" s="96"/>
      <c r="DC430" s="96"/>
      <c r="DH430" s="96"/>
      <c r="DJ430" s="96"/>
      <c r="DK430" s="96"/>
      <c r="DL430" s="96"/>
      <c r="DM430" s="96"/>
      <c r="DP430" s="96"/>
      <c r="DQ430" s="96"/>
      <c r="DW430" s="96"/>
      <c r="EV430" s="96"/>
      <c r="EW430" s="96"/>
      <c r="FJ430" s="96"/>
      <c r="FK430" s="96"/>
      <c r="FL430" s="96"/>
      <c r="FT430" s="96"/>
      <c r="FU430" s="96"/>
      <c r="FV430" s="96"/>
      <c r="FW430" s="96"/>
      <c r="GE430" s="96"/>
      <c r="GF430" s="96"/>
      <c r="GG430" s="96"/>
      <c r="GH430" s="96"/>
    </row>
    <row r="431" spans="1:190" customFormat="1" ht="14.65" hidden="1" customHeight="1" x14ac:dyDescent="0.25">
      <c r="A431" s="151">
        <v>169458</v>
      </c>
      <c r="B431" s="152">
        <v>44580</v>
      </c>
      <c r="C431" s="150" t="s">
        <v>107</v>
      </c>
      <c r="D431" s="150" t="s">
        <v>2167</v>
      </c>
      <c r="E431" s="152">
        <v>44580</v>
      </c>
      <c r="F431" s="150" t="s">
        <v>317</v>
      </c>
      <c r="G431" s="150" t="s">
        <v>2168</v>
      </c>
      <c r="H431" s="150" t="s">
        <v>405</v>
      </c>
      <c r="I431" s="150" t="s">
        <v>3379</v>
      </c>
      <c r="J431" s="150" t="s">
        <v>3421</v>
      </c>
      <c r="K431" s="150" t="s">
        <v>405</v>
      </c>
      <c r="L431" s="150" t="s">
        <v>18</v>
      </c>
      <c r="M431" s="150" t="s">
        <v>18</v>
      </c>
      <c r="N431" s="150" t="s">
        <v>19</v>
      </c>
      <c r="O431" s="150" t="s">
        <v>161</v>
      </c>
      <c r="P431" s="150" t="s">
        <v>406</v>
      </c>
      <c r="Q431" s="150" t="s">
        <v>3377</v>
      </c>
      <c r="R431" s="150" t="s">
        <v>3377</v>
      </c>
      <c r="S431" s="151">
        <v>17440</v>
      </c>
      <c r="T431" s="151">
        <v>14520</v>
      </c>
      <c r="U431" s="151">
        <v>2920</v>
      </c>
      <c r="V431" s="150" t="s">
        <v>78</v>
      </c>
      <c r="W431" s="151">
        <v>2</v>
      </c>
      <c r="X431" s="150" t="s">
        <v>69</v>
      </c>
      <c r="Y431" s="150" t="s">
        <v>70</v>
      </c>
      <c r="Z431" s="150" t="s">
        <v>71</v>
      </c>
      <c r="AA431" s="150" t="s">
        <v>72</v>
      </c>
      <c r="AB431" s="151">
        <v>60056</v>
      </c>
      <c r="AC431" s="101">
        <f t="shared" si="24"/>
        <v>3</v>
      </c>
      <c r="AD431" s="101" t="str">
        <f t="shared" si="25"/>
        <v>janvier</v>
      </c>
      <c r="AE431" s="96">
        <f t="shared" si="26"/>
        <v>2.92</v>
      </c>
      <c r="AF431" s="149">
        <f t="shared" si="27"/>
        <v>1.0416666666666685E-2</v>
      </c>
      <c r="AG431" t="s">
        <v>3886</v>
      </c>
      <c r="AH431" s="96"/>
      <c r="AM431" s="96"/>
      <c r="AN431" s="96"/>
      <c r="AO431" s="96"/>
      <c r="AP431" s="96"/>
      <c r="AR431" s="96"/>
      <c r="AS431" s="96"/>
      <c r="AV431" s="96"/>
      <c r="AW431" s="96"/>
      <c r="AZ431" s="96"/>
      <c r="BA431" s="96"/>
      <c r="BB431" s="96"/>
      <c r="BC431" s="96"/>
      <c r="BD431" s="96"/>
      <c r="BE431" s="96"/>
      <c r="BF431" s="96"/>
      <c r="BH431" s="96"/>
      <c r="BI431" s="96"/>
      <c r="BJ431" s="96"/>
      <c r="BK431" s="96"/>
      <c r="BL431" s="96"/>
      <c r="BM431" s="96"/>
      <c r="BN431" s="96"/>
      <c r="BQ431" s="96"/>
      <c r="BR431" s="96"/>
      <c r="BS431" s="96"/>
      <c r="BU431" s="96"/>
      <c r="BW431" s="96"/>
      <c r="BX431" s="96"/>
      <c r="BY431" s="96"/>
      <c r="BZ431" s="96"/>
      <c r="CA431" s="96"/>
      <c r="CB431" s="96"/>
      <c r="CC431" s="96"/>
      <c r="CD431" s="96"/>
      <c r="CG431" s="96"/>
      <c r="CJ431" s="96"/>
      <c r="CL431" s="96"/>
      <c r="CM431" s="96"/>
      <c r="CN431" s="96"/>
      <c r="CY431" s="96"/>
      <c r="CZ431" s="96"/>
      <c r="DA431" s="96"/>
      <c r="DB431" s="96"/>
      <c r="DC431" s="96"/>
      <c r="DH431" s="96"/>
      <c r="DJ431" s="96"/>
      <c r="DK431" s="96"/>
      <c r="DL431" s="96"/>
      <c r="DM431" s="96"/>
      <c r="DP431" s="96"/>
      <c r="DQ431" s="96"/>
      <c r="DW431" s="96"/>
      <c r="EV431" s="96"/>
      <c r="EW431" s="96"/>
      <c r="FJ431" s="96"/>
      <c r="FK431" s="96"/>
      <c r="FL431" s="96"/>
      <c r="FT431" s="96"/>
      <c r="FU431" s="96"/>
      <c r="FV431" s="96"/>
      <c r="FW431" s="96"/>
      <c r="GE431" s="96"/>
      <c r="GF431" s="96"/>
      <c r="GG431" s="96"/>
      <c r="GH431" s="96"/>
    </row>
    <row r="432" spans="1:190" customFormat="1" ht="14.65" hidden="1" customHeight="1" x14ac:dyDescent="0.25">
      <c r="A432" s="151">
        <v>169460</v>
      </c>
      <c r="B432" s="152">
        <v>44580</v>
      </c>
      <c r="C432" s="150" t="s">
        <v>864</v>
      </c>
      <c r="D432" s="150" t="s">
        <v>2148</v>
      </c>
      <c r="E432" s="152">
        <v>44580</v>
      </c>
      <c r="F432" s="150" t="s">
        <v>765</v>
      </c>
      <c r="G432" s="150" t="s">
        <v>2149</v>
      </c>
      <c r="H432" s="150" t="s">
        <v>913</v>
      </c>
      <c r="I432" s="150" t="s">
        <v>3379</v>
      </c>
      <c r="J432" s="150" t="s">
        <v>3384</v>
      </c>
      <c r="K432" s="150" t="s">
        <v>913</v>
      </c>
      <c r="L432" s="150" t="s">
        <v>3385</v>
      </c>
      <c r="M432" s="150" t="s">
        <v>18</v>
      </c>
      <c r="N432" s="150" t="s">
        <v>19</v>
      </c>
      <c r="O432" s="150" t="s">
        <v>261</v>
      </c>
      <c r="P432" s="150" t="s">
        <v>914</v>
      </c>
      <c r="Q432" s="150" t="s">
        <v>3386</v>
      </c>
      <c r="R432" s="150" t="s">
        <v>3377</v>
      </c>
      <c r="S432" s="151">
        <v>39000</v>
      </c>
      <c r="T432" s="151">
        <v>23380</v>
      </c>
      <c r="U432" s="151">
        <v>15620</v>
      </c>
      <c r="V432" s="150" t="s">
        <v>78</v>
      </c>
      <c r="W432" s="151">
        <v>2</v>
      </c>
      <c r="X432" s="150" t="s">
        <v>69</v>
      </c>
      <c r="Y432" s="150" t="s">
        <v>70</v>
      </c>
      <c r="Z432" s="150" t="s">
        <v>71</v>
      </c>
      <c r="AA432" s="150" t="s">
        <v>72</v>
      </c>
      <c r="AB432" s="151">
        <v>0</v>
      </c>
      <c r="AC432" s="101">
        <f t="shared" si="24"/>
        <v>3</v>
      </c>
      <c r="AD432" s="101" t="str">
        <f t="shared" si="25"/>
        <v>janvier</v>
      </c>
      <c r="AE432" s="96">
        <f t="shared" si="26"/>
        <v>15.62</v>
      </c>
      <c r="AF432" s="149">
        <f t="shared" si="27"/>
        <v>0.12916666666666665</v>
      </c>
      <c r="AG432" t="s">
        <v>3888</v>
      </c>
      <c r="AH432" s="96"/>
      <c r="AM432" s="96"/>
      <c r="AN432" s="96"/>
      <c r="AO432" s="96"/>
      <c r="AP432" s="96"/>
      <c r="AR432" s="96"/>
      <c r="AS432" s="96"/>
      <c r="AV432" s="96"/>
      <c r="AW432" s="96"/>
      <c r="AZ432" s="96"/>
      <c r="BA432" s="96"/>
      <c r="BB432" s="96"/>
      <c r="BC432" s="96"/>
      <c r="BD432" s="96"/>
      <c r="BE432" s="96"/>
      <c r="BF432" s="96"/>
      <c r="BH432" s="96"/>
      <c r="BI432" s="96"/>
      <c r="BJ432" s="96"/>
      <c r="BK432" s="96"/>
      <c r="BL432" s="96"/>
      <c r="BM432" s="96"/>
      <c r="BN432" s="96"/>
      <c r="BQ432" s="96"/>
      <c r="BR432" s="96"/>
      <c r="BS432" s="96"/>
      <c r="BU432" s="96"/>
      <c r="BW432" s="96"/>
      <c r="BX432" s="96"/>
      <c r="BY432" s="96"/>
      <c r="BZ432" s="96"/>
      <c r="CA432" s="96"/>
      <c r="CB432" s="96"/>
      <c r="CC432" s="96"/>
      <c r="CD432" s="96"/>
      <c r="CG432" s="96"/>
      <c r="CJ432" s="96"/>
      <c r="CL432" s="96"/>
      <c r="CM432" s="96"/>
      <c r="CN432" s="96"/>
      <c r="CY432" s="96"/>
      <c r="CZ432" s="96"/>
      <c r="DA432" s="96"/>
      <c r="DB432" s="96"/>
      <c r="DC432" s="96"/>
      <c r="DH432" s="96"/>
      <c r="DJ432" s="96"/>
      <c r="DK432" s="96"/>
      <c r="DL432" s="96"/>
      <c r="DM432" s="96"/>
      <c r="DP432" s="96"/>
      <c r="DQ432" s="96"/>
      <c r="DW432" s="96"/>
      <c r="EV432" s="96"/>
      <c r="EW432" s="96"/>
      <c r="FJ432" s="96"/>
      <c r="FK432" s="96"/>
      <c r="FL432" s="96"/>
      <c r="FT432" s="96"/>
      <c r="FU432" s="96"/>
      <c r="FV432" s="96"/>
      <c r="FW432" s="96"/>
      <c r="GE432" s="96"/>
      <c r="GF432" s="96"/>
      <c r="GG432" s="96"/>
      <c r="GH432" s="96"/>
    </row>
    <row r="433" spans="1:190" customFormat="1" ht="14.65" hidden="1" customHeight="1" x14ac:dyDescent="0.25">
      <c r="A433" s="151">
        <v>169461</v>
      </c>
      <c r="B433" s="152">
        <v>44580</v>
      </c>
      <c r="C433" s="150" t="s">
        <v>109</v>
      </c>
      <c r="D433" s="150" t="s">
        <v>2162</v>
      </c>
      <c r="E433" s="152">
        <v>44580</v>
      </c>
      <c r="F433" s="150" t="s">
        <v>1449</v>
      </c>
      <c r="G433" s="150" t="s">
        <v>2163</v>
      </c>
      <c r="H433" s="150" t="s">
        <v>1788</v>
      </c>
      <c r="I433" s="150" t="s">
        <v>3389</v>
      </c>
      <c r="J433" s="150" t="s">
        <v>3393</v>
      </c>
      <c r="K433" s="150" t="s">
        <v>3441</v>
      </c>
      <c r="L433" s="150" t="s">
        <v>3394</v>
      </c>
      <c r="M433" s="150" t="s">
        <v>18</v>
      </c>
      <c r="N433" s="150" t="s">
        <v>919</v>
      </c>
      <c r="O433" s="150" t="s">
        <v>237</v>
      </c>
      <c r="P433" s="150" t="s">
        <v>2164</v>
      </c>
      <c r="Q433" s="150" t="s">
        <v>3395</v>
      </c>
      <c r="R433" s="150" t="s">
        <v>3377</v>
      </c>
      <c r="S433" s="151">
        <v>15440</v>
      </c>
      <c r="T433" s="151">
        <v>29040</v>
      </c>
      <c r="U433" s="151">
        <v>13600</v>
      </c>
      <c r="V433" s="150" t="s">
        <v>78</v>
      </c>
      <c r="W433" s="151">
        <v>2</v>
      </c>
      <c r="X433" s="150" t="s">
        <v>69</v>
      </c>
      <c r="Y433" s="150" t="s">
        <v>70</v>
      </c>
      <c r="Z433" s="150" t="s">
        <v>71</v>
      </c>
      <c r="AA433" s="150" t="s">
        <v>72</v>
      </c>
      <c r="AB433" s="151">
        <v>0</v>
      </c>
      <c r="AC433" s="101">
        <f t="shared" si="24"/>
        <v>3</v>
      </c>
      <c r="AD433" s="101" t="str">
        <f t="shared" si="25"/>
        <v>janvier</v>
      </c>
      <c r="AE433" s="96">
        <f t="shared" si="26"/>
        <v>13.6</v>
      </c>
      <c r="AF433" s="149">
        <f t="shared" si="27"/>
        <v>4.5138888888888895E-2</v>
      </c>
      <c r="AG433" t="s">
        <v>3888</v>
      </c>
      <c r="AH433" s="96"/>
      <c r="AM433" s="96"/>
      <c r="AN433" s="96"/>
      <c r="AO433" s="96"/>
      <c r="AP433" s="96"/>
      <c r="AR433" s="96"/>
      <c r="AS433" s="96"/>
      <c r="AV433" s="96"/>
      <c r="AW433" s="96"/>
      <c r="AZ433" s="96"/>
      <c r="BA433" s="96"/>
      <c r="BB433" s="96"/>
      <c r="BC433" s="96"/>
      <c r="BD433" s="96"/>
      <c r="BE433" s="96"/>
      <c r="BF433" s="96"/>
      <c r="BH433" s="96"/>
      <c r="BI433" s="96"/>
      <c r="BJ433" s="96"/>
      <c r="BK433" s="96"/>
      <c r="BL433" s="96"/>
      <c r="BM433" s="96"/>
      <c r="BN433" s="96"/>
      <c r="BQ433" s="96"/>
      <c r="BR433" s="96"/>
      <c r="BS433" s="96"/>
      <c r="BU433" s="96"/>
      <c r="BW433" s="96"/>
      <c r="BX433" s="96"/>
      <c r="BY433" s="96"/>
      <c r="BZ433" s="96"/>
      <c r="CA433" s="96"/>
      <c r="CB433" s="96"/>
      <c r="CC433" s="96"/>
      <c r="CD433" s="96"/>
      <c r="CG433" s="96"/>
      <c r="CJ433" s="96"/>
      <c r="CL433" s="96"/>
      <c r="CM433" s="96"/>
      <c r="CN433" s="96"/>
      <c r="CY433" s="96"/>
      <c r="CZ433" s="96"/>
      <c r="DA433" s="96"/>
      <c r="DB433" s="96"/>
      <c r="DC433" s="96"/>
      <c r="DH433" s="96"/>
      <c r="DJ433" s="96"/>
      <c r="DK433" s="96"/>
      <c r="DL433" s="96"/>
      <c r="DM433" s="96"/>
      <c r="DP433" s="96"/>
      <c r="DQ433" s="96"/>
      <c r="DW433" s="96"/>
      <c r="EV433" s="96"/>
      <c r="EW433" s="96"/>
      <c r="FJ433" s="96"/>
      <c r="FK433" s="96"/>
      <c r="FL433" s="96"/>
      <c r="FT433" s="96"/>
      <c r="FU433" s="96"/>
      <c r="FV433" s="96"/>
      <c r="FW433" s="96"/>
      <c r="GE433" s="96"/>
      <c r="GF433" s="96"/>
      <c r="GG433" s="96"/>
      <c r="GH433" s="96"/>
    </row>
    <row r="434" spans="1:190" customFormat="1" ht="14.65" hidden="1" customHeight="1" x14ac:dyDescent="0.25">
      <c r="A434" s="151">
        <v>169462</v>
      </c>
      <c r="B434" s="152">
        <v>44580</v>
      </c>
      <c r="C434" s="150" t="s">
        <v>241</v>
      </c>
      <c r="D434" s="150" t="s">
        <v>2169</v>
      </c>
      <c r="E434" s="152">
        <v>44580</v>
      </c>
      <c r="F434" s="150" t="s">
        <v>374</v>
      </c>
      <c r="G434" s="150" t="s">
        <v>2170</v>
      </c>
      <c r="H434" s="150" t="s">
        <v>728</v>
      </c>
      <c r="I434" s="150" t="s">
        <v>3379</v>
      </c>
      <c r="J434" s="150" t="s">
        <v>3421</v>
      </c>
      <c r="K434" s="150" t="s">
        <v>728</v>
      </c>
      <c r="L434" s="150" t="s">
        <v>18</v>
      </c>
      <c r="M434" s="150" t="s">
        <v>18</v>
      </c>
      <c r="N434" s="150" t="s">
        <v>19</v>
      </c>
      <c r="O434" s="150" t="s">
        <v>161</v>
      </c>
      <c r="P434" s="150" t="s">
        <v>729</v>
      </c>
      <c r="Q434" s="150" t="s">
        <v>3377</v>
      </c>
      <c r="R434" s="150" t="s">
        <v>3377</v>
      </c>
      <c r="S434" s="151">
        <v>17240</v>
      </c>
      <c r="T434" s="151">
        <v>14600</v>
      </c>
      <c r="U434" s="151">
        <v>2640</v>
      </c>
      <c r="V434" s="150" t="s">
        <v>78</v>
      </c>
      <c r="W434" s="151">
        <v>2</v>
      </c>
      <c r="X434" s="150" t="s">
        <v>69</v>
      </c>
      <c r="Y434" s="150" t="s">
        <v>70</v>
      </c>
      <c r="Z434" s="150" t="s">
        <v>71</v>
      </c>
      <c r="AA434" s="150" t="s">
        <v>72</v>
      </c>
      <c r="AB434" s="151">
        <v>60053</v>
      </c>
      <c r="AC434" s="101">
        <f t="shared" si="24"/>
        <v>3</v>
      </c>
      <c r="AD434" s="101" t="str">
        <f t="shared" si="25"/>
        <v>janvier</v>
      </c>
      <c r="AE434" s="96">
        <f t="shared" si="26"/>
        <v>2.64</v>
      </c>
      <c r="AF434" s="149">
        <f t="shared" si="27"/>
        <v>2.5694444444444464E-2</v>
      </c>
      <c r="AG434" t="s">
        <v>3886</v>
      </c>
      <c r="AH434" s="96"/>
      <c r="AM434" s="96"/>
      <c r="AN434" s="96"/>
      <c r="AO434" s="96"/>
      <c r="AP434" s="96"/>
      <c r="AR434" s="96"/>
      <c r="AS434" s="96"/>
      <c r="AV434" s="96"/>
      <c r="AW434" s="96"/>
      <c r="AZ434" s="96"/>
      <c r="BA434" s="96"/>
      <c r="BB434" s="96"/>
      <c r="BC434" s="96"/>
      <c r="BD434" s="96"/>
      <c r="BE434" s="96"/>
      <c r="BH434" s="96"/>
      <c r="BI434" s="96"/>
      <c r="BJ434" s="96"/>
      <c r="BK434" s="96"/>
      <c r="BL434" s="96"/>
      <c r="BM434" s="96"/>
      <c r="BN434" s="96"/>
      <c r="BQ434" s="96"/>
      <c r="BR434" s="96"/>
      <c r="BS434" s="96"/>
      <c r="BU434" s="96"/>
      <c r="BW434" s="96"/>
      <c r="BX434" s="96"/>
      <c r="BY434" s="96"/>
      <c r="BZ434" s="96"/>
      <c r="CA434" s="96"/>
      <c r="CB434" s="96"/>
      <c r="CC434" s="96"/>
      <c r="CD434" s="96"/>
      <c r="CG434" s="96"/>
      <c r="CJ434" s="96"/>
      <c r="CL434" s="96"/>
      <c r="CM434" s="96"/>
      <c r="CN434" s="96"/>
      <c r="CY434" s="96"/>
      <c r="DB434" s="96"/>
      <c r="DC434" s="96"/>
      <c r="DH434" s="96"/>
      <c r="DJ434" s="96"/>
      <c r="DK434" s="96"/>
      <c r="DM434" s="96"/>
      <c r="DP434" s="96"/>
      <c r="DQ434" s="96"/>
      <c r="DW434" s="96"/>
      <c r="EV434" s="96"/>
      <c r="EW434" s="96"/>
      <c r="FJ434" s="96"/>
      <c r="FK434" s="96"/>
      <c r="FL434" s="96"/>
      <c r="FT434" s="96"/>
      <c r="FU434" s="96"/>
      <c r="FV434" s="96"/>
      <c r="FW434" s="96"/>
      <c r="GE434" s="96"/>
      <c r="GF434" s="96"/>
      <c r="GG434" s="96"/>
      <c r="GH434" s="96"/>
    </row>
    <row r="435" spans="1:190" customFormat="1" ht="14.65" hidden="1" customHeight="1" x14ac:dyDescent="0.25">
      <c r="A435" s="151">
        <v>169463</v>
      </c>
      <c r="B435" s="152">
        <v>44580</v>
      </c>
      <c r="C435" s="150" t="s">
        <v>227</v>
      </c>
      <c r="D435" s="150" t="s">
        <v>2171</v>
      </c>
      <c r="E435" s="152">
        <v>44580</v>
      </c>
      <c r="F435" s="150" t="s">
        <v>259</v>
      </c>
      <c r="G435" s="150" t="s">
        <v>2172</v>
      </c>
      <c r="H435" s="150" t="s">
        <v>1856</v>
      </c>
      <c r="I435" s="150" t="s">
        <v>3379</v>
      </c>
      <c r="J435" s="150" t="s">
        <v>3421</v>
      </c>
      <c r="K435" s="150" t="s">
        <v>1856</v>
      </c>
      <c r="L435" s="150" t="s">
        <v>18</v>
      </c>
      <c r="M435" s="150" t="s">
        <v>18</v>
      </c>
      <c r="N435" s="150" t="s">
        <v>19</v>
      </c>
      <c r="O435" s="150" t="s">
        <v>161</v>
      </c>
      <c r="P435" s="150" t="s">
        <v>1655</v>
      </c>
      <c r="Q435" s="150" t="s">
        <v>3377</v>
      </c>
      <c r="R435" s="150" t="s">
        <v>3377</v>
      </c>
      <c r="S435" s="151">
        <v>18100</v>
      </c>
      <c r="T435" s="151">
        <v>14840</v>
      </c>
      <c r="U435" s="151">
        <v>3260</v>
      </c>
      <c r="V435" s="150" t="s">
        <v>78</v>
      </c>
      <c r="W435" s="151">
        <v>2</v>
      </c>
      <c r="X435" s="150" t="s">
        <v>69</v>
      </c>
      <c r="Y435" s="150" t="s">
        <v>70</v>
      </c>
      <c r="Z435" s="150" t="s">
        <v>71</v>
      </c>
      <c r="AA435" s="150" t="s">
        <v>72</v>
      </c>
      <c r="AB435" s="151">
        <v>14945</v>
      </c>
      <c r="AC435" s="101">
        <f t="shared" si="24"/>
        <v>3</v>
      </c>
      <c r="AD435" s="101" t="str">
        <f t="shared" si="25"/>
        <v>janvier</v>
      </c>
      <c r="AE435" s="96">
        <f t="shared" si="26"/>
        <v>3.26</v>
      </c>
      <c r="AF435" s="149">
        <f t="shared" si="27"/>
        <v>2.6388888888888851E-2</v>
      </c>
      <c r="AG435" t="s">
        <v>3886</v>
      </c>
      <c r="AH435" s="96"/>
      <c r="AM435" s="96"/>
      <c r="AN435" s="96"/>
      <c r="AO435" s="96"/>
      <c r="AP435" s="96"/>
      <c r="AR435" s="96"/>
      <c r="AS435" s="96"/>
      <c r="AV435" s="96"/>
      <c r="AW435" s="96"/>
      <c r="AZ435" s="96"/>
      <c r="BA435" s="96"/>
      <c r="BB435" s="96"/>
      <c r="BC435" s="96"/>
      <c r="BD435" s="96"/>
      <c r="BH435" s="96"/>
      <c r="BI435" s="96"/>
      <c r="BJ435" s="96"/>
      <c r="BK435" s="96"/>
      <c r="BL435" s="96"/>
      <c r="BM435" s="96"/>
      <c r="BN435" s="96"/>
      <c r="BQ435" s="96"/>
      <c r="BR435" s="96"/>
      <c r="BS435" s="96"/>
      <c r="BU435" s="96"/>
      <c r="BW435" s="96"/>
      <c r="BX435" s="96"/>
      <c r="BY435" s="96"/>
      <c r="BZ435" s="96"/>
      <c r="CA435" s="96"/>
      <c r="CB435" s="96"/>
      <c r="CC435" s="96"/>
      <c r="CD435" s="96"/>
      <c r="CE435" s="96"/>
      <c r="CG435" s="96"/>
      <c r="CJ435" s="96"/>
      <c r="CL435" s="96"/>
      <c r="CM435" s="96"/>
      <c r="CN435" s="96"/>
      <c r="CY435" s="96"/>
      <c r="CZ435" s="96"/>
      <c r="DA435" s="96"/>
      <c r="DB435" s="96"/>
      <c r="DC435" s="96"/>
      <c r="DH435" s="96"/>
      <c r="DJ435" s="96"/>
      <c r="DK435" s="96"/>
      <c r="DL435" s="96"/>
      <c r="DM435" s="96"/>
      <c r="DP435" s="96"/>
      <c r="DQ435" s="96"/>
      <c r="DW435" s="96"/>
      <c r="EV435" s="96"/>
      <c r="EW435" s="96"/>
      <c r="FJ435" s="96"/>
      <c r="FK435" s="96"/>
      <c r="FL435" s="96"/>
      <c r="FT435" s="96"/>
      <c r="FU435" s="96"/>
      <c r="FV435" s="96"/>
      <c r="FW435" s="96"/>
      <c r="GE435" s="96"/>
      <c r="GF435" s="96"/>
      <c r="GG435" s="96"/>
      <c r="GH435" s="96"/>
    </row>
    <row r="436" spans="1:190" customFormat="1" ht="14.65" hidden="1" customHeight="1" x14ac:dyDescent="0.25">
      <c r="A436" s="151">
        <v>169464</v>
      </c>
      <c r="B436" s="152">
        <v>44580</v>
      </c>
      <c r="C436" s="150" t="s">
        <v>205</v>
      </c>
      <c r="D436" s="150" t="s">
        <v>2173</v>
      </c>
      <c r="E436" s="152">
        <v>44580</v>
      </c>
      <c r="F436" s="150" t="s">
        <v>427</v>
      </c>
      <c r="G436" s="150" t="s">
        <v>2174</v>
      </c>
      <c r="H436" s="150" t="s">
        <v>348</v>
      </c>
      <c r="I436" s="150" t="s">
        <v>3379</v>
      </c>
      <c r="J436" s="150" t="s">
        <v>3382</v>
      </c>
      <c r="K436" s="150" t="s">
        <v>3391</v>
      </c>
      <c r="L436" s="150" t="s">
        <v>18</v>
      </c>
      <c r="M436" s="150" t="s">
        <v>18</v>
      </c>
      <c r="N436" s="150" t="s">
        <v>19</v>
      </c>
      <c r="O436" s="150" t="s">
        <v>335</v>
      </c>
      <c r="P436" s="150" t="s">
        <v>349</v>
      </c>
      <c r="Q436" s="150" t="s">
        <v>3377</v>
      </c>
      <c r="R436" s="150" t="s">
        <v>3377</v>
      </c>
      <c r="S436" s="151">
        <v>17860</v>
      </c>
      <c r="T436" s="151">
        <v>12980</v>
      </c>
      <c r="U436" s="151">
        <v>4880</v>
      </c>
      <c r="V436" s="150" t="s">
        <v>78</v>
      </c>
      <c r="W436" s="151">
        <v>2</v>
      </c>
      <c r="X436" s="150" t="s">
        <v>69</v>
      </c>
      <c r="Y436" s="150" t="s">
        <v>70</v>
      </c>
      <c r="Z436" s="150" t="s">
        <v>71</v>
      </c>
      <c r="AA436" s="150" t="s">
        <v>72</v>
      </c>
      <c r="AB436" s="151">
        <v>64487</v>
      </c>
      <c r="AC436" s="101">
        <f t="shared" si="24"/>
        <v>3</v>
      </c>
      <c r="AD436" s="101" t="str">
        <f t="shared" si="25"/>
        <v>janvier</v>
      </c>
      <c r="AE436" s="96">
        <f t="shared" si="26"/>
        <v>4.88</v>
      </c>
      <c r="AF436" s="149">
        <f t="shared" si="27"/>
        <v>1.736111111111116E-2</v>
      </c>
      <c r="AG436" t="s">
        <v>3886</v>
      </c>
      <c r="AH436" s="96"/>
      <c r="AM436" s="96"/>
      <c r="AN436" s="96"/>
      <c r="AO436" s="96"/>
      <c r="AP436" s="96"/>
      <c r="AR436" s="96"/>
      <c r="AS436" s="96"/>
      <c r="AV436" s="96"/>
      <c r="AW436" s="96"/>
      <c r="AZ436" s="96"/>
      <c r="BA436" s="96"/>
      <c r="BB436" s="96"/>
      <c r="BC436" s="96"/>
      <c r="BD436" s="96"/>
      <c r="BH436" s="96"/>
      <c r="BI436" s="96"/>
      <c r="BJ436" s="96"/>
      <c r="BK436" s="96"/>
      <c r="BL436" s="96"/>
      <c r="BM436" s="96"/>
      <c r="BN436" s="96"/>
      <c r="BQ436" s="96"/>
      <c r="BR436" s="96"/>
      <c r="BS436" s="96"/>
      <c r="BU436" s="96"/>
      <c r="BW436" s="96"/>
      <c r="BX436" s="96"/>
      <c r="BY436" s="96"/>
      <c r="BZ436" s="96"/>
      <c r="CA436" s="96"/>
      <c r="CB436" s="96"/>
      <c r="CC436" s="96"/>
      <c r="CD436" s="96"/>
      <c r="CJ436" s="96"/>
      <c r="CL436" s="96"/>
      <c r="CM436" s="96"/>
      <c r="CN436" s="96"/>
      <c r="CY436" s="96"/>
      <c r="CZ436" s="96"/>
      <c r="DA436" s="96"/>
      <c r="DB436" s="96"/>
      <c r="DC436" s="96"/>
      <c r="DH436" s="96"/>
      <c r="DJ436" s="96"/>
      <c r="DK436" s="96"/>
      <c r="DL436" s="96"/>
      <c r="DM436" s="96"/>
      <c r="DP436" s="96"/>
      <c r="DQ436" s="96"/>
      <c r="DW436" s="96"/>
      <c r="EV436" s="96"/>
      <c r="EW436" s="96"/>
      <c r="FJ436" s="96"/>
      <c r="FK436" s="96"/>
      <c r="FL436" s="96"/>
      <c r="FT436" s="96"/>
      <c r="FU436" s="96"/>
      <c r="FV436" s="96"/>
      <c r="FW436" s="96"/>
      <c r="GE436" s="96"/>
      <c r="GF436" s="96"/>
      <c r="GG436" s="96"/>
      <c r="GH436" s="96"/>
    </row>
    <row r="437" spans="1:190" customFormat="1" ht="14.65" hidden="1" customHeight="1" x14ac:dyDescent="0.25">
      <c r="A437" s="151">
        <v>169465</v>
      </c>
      <c r="B437" s="152">
        <v>44580</v>
      </c>
      <c r="C437" s="150" t="s">
        <v>94</v>
      </c>
      <c r="D437" s="150" t="s">
        <v>2175</v>
      </c>
      <c r="E437" s="152">
        <v>44580</v>
      </c>
      <c r="F437" s="150" t="s">
        <v>92</v>
      </c>
      <c r="G437" s="150" t="s">
        <v>2176</v>
      </c>
      <c r="H437" s="150" t="s">
        <v>363</v>
      </c>
      <c r="I437" s="150" t="s">
        <v>3379</v>
      </c>
      <c r="J437" s="150" t="s">
        <v>3421</v>
      </c>
      <c r="K437" s="150" t="s">
        <v>363</v>
      </c>
      <c r="L437" s="150" t="s">
        <v>18</v>
      </c>
      <c r="M437" s="150" t="s">
        <v>18</v>
      </c>
      <c r="N437" s="150" t="s">
        <v>19</v>
      </c>
      <c r="O437" s="150" t="s">
        <v>161</v>
      </c>
      <c r="P437" s="150" t="s">
        <v>364</v>
      </c>
      <c r="Q437" s="150" t="s">
        <v>3377</v>
      </c>
      <c r="R437" s="150" t="s">
        <v>3377</v>
      </c>
      <c r="S437" s="151">
        <v>13260</v>
      </c>
      <c r="T437" s="151">
        <v>11800</v>
      </c>
      <c r="U437" s="151">
        <v>1460</v>
      </c>
      <c r="V437" s="150" t="s">
        <v>78</v>
      </c>
      <c r="W437" s="151">
        <v>2</v>
      </c>
      <c r="X437" s="150" t="s">
        <v>69</v>
      </c>
      <c r="Y437" s="150" t="s">
        <v>70</v>
      </c>
      <c r="Z437" s="150" t="s">
        <v>71</v>
      </c>
      <c r="AA437" s="150" t="s">
        <v>72</v>
      </c>
      <c r="AB437" s="151">
        <v>60050</v>
      </c>
      <c r="AC437" s="101">
        <f t="shared" si="24"/>
        <v>3</v>
      </c>
      <c r="AD437" s="101" t="str">
        <f t="shared" si="25"/>
        <v>janvier</v>
      </c>
      <c r="AE437" s="96">
        <f t="shared" si="26"/>
        <v>1.46</v>
      </c>
      <c r="AF437" s="149">
        <f t="shared" si="27"/>
        <v>1.4583333333333337E-2</v>
      </c>
      <c r="AG437" t="s">
        <v>3886</v>
      </c>
      <c r="AH437" s="96"/>
      <c r="AM437" s="96"/>
      <c r="AN437" s="96"/>
      <c r="AO437" s="96"/>
      <c r="AP437" s="96"/>
      <c r="AR437" s="96"/>
      <c r="AS437" s="96"/>
      <c r="AV437" s="96"/>
      <c r="AW437" s="96"/>
      <c r="AZ437" s="96"/>
      <c r="BA437" s="96"/>
      <c r="BB437" s="96"/>
      <c r="BC437" s="96"/>
      <c r="BD437" s="96"/>
      <c r="BH437" s="96"/>
      <c r="BI437" s="96"/>
      <c r="BJ437" s="96"/>
      <c r="BK437" s="96"/>
      <c r="BL437" s="96"/>
      <c r="BM437" s="96"/>
      <c r="BN437" s="96"/>
      <c r="BQ437" s="96"/>
      <c r="BR437" s="96"/>
      <c r="BS437" s="96"/>
      <c r="BU437" s="96"/>
      <c r="BW437" s="96"/>
      <c r="BX437" s="96"/>
      <c r="BY437" s="96"/>
      <c r="BZ437" s="96"/>
      <c r="CA437" s="96"/>
      <c r="CB437" s="96"/>
      <c r="CC437" s="96"/>
      <c r="CD437" s="96"/>
      <c r="CG437" s="96"/>
      <c r="CJ437" s="96"/>
      <c r="CL437" s="96"/>
      <c r="CM437" s="96"/>
      <c r="CN437" s="96"/>
      <c r="CY437" s="96"/>
      <c r="DB437" s="96"/>
      <c r="DC437" s="96"/>
      <c r="DH437" s="96"/>
      <c r="DJ437" s="96"/>
      <c r="DK437" s="96"/>
      <c r="DL437" s="96"/>
      <c r="DM437" s="96"/>
      <c r="DP437" s="96"/>
      <c r="DQ437" s="96"/>
      <c r="DW437" s="96"/>
      <c r="EV437" s="96"/>
      <c r="EW437" s="96"/>
      <c r="FJ437" s="96"/>
      <c r="FK437" s="96"/>
      <c r="FL437" s="96"/>
      <c r="FT437" s="96"/>
      <c r="FU437" s="96"/>
      <c r="FV437" s="96"/>
      <c r="FW437" s="96"/>
      <c r="GE437" s="96"/>
      <c r="GF437" s="96"/>
      <c r="GG437" s="96"/>
      <c r="GH437" s="96"/>
    </row>
    <row r="438" spans="1:190" customFormat="1" ht="14.65" hidden="1" customHeight="1" x14ac:dyDescent="0.25">
      <c r="A438" s="151">
        <v>169467</v>
      </c>
      <c r="B438" s="152">
        <v>44580</v>
      </c>
      <c r="C438" s="150" t="s">
        <v>139</v>
      </c>
      <c r="D438" s="150" t="s">
        <v>2177</v>
      </c>
      <c r="E438" s="152">
        <v>44580</v>
      </c>
      <c r="F438" s="150" t="s">
        <v>225</v>
      </c>
      <c r="G438" s="150" t="s">
        <v>2178</v>
      </c>
      <c r="H438" s="150" t="s">
        <v>105</v>
      </c>
      <c r="I438" s="150" t="s">
        <v>3387</v>
      </c>
      <c r="J438" s="150" t="s">
        <v>3387</v>
      </c>
      <c r="K438" s="150" t="s">
        <v>105</v>
      </c>
      <c r="L438" s="150" t="s">
        <v>18</v>
      </c>
      <c r="M438" s="150" t="s">
        <v>18</v>
      </c>
      <c r="N438" s="150" t="s">
        <v>65</v>
      </c>
      <c r="O438" s="150" t="s">
        <v>66</v>
      </c>
      <c r="P438" s="150" t="s">
        <v>106</v>
      </c>
      <c r="Q438" s="150" t="s">
        <v>3377</v>
      </c>
      <c r="R438" s="150" t="s">
        <v>3377</v>
      </c>
      <c r="S438" s="151">
        <v>14080</v>
      </c>
      <c r="T438" s="151">
        <v>12840</v>
      </c>
      <c r="U438" s="151">
        <v>1240</v>
      </c>
      <c r="V438" s="150" t="s">
        <v>78</v>
      </c>
      <c r="W438" s="151">
        <v>2</v>
      </c>
      <c r="X438" s="150" t="s">
        <v>69</v>
      </c>
      <c r="Y438" s="150" t="s">
        <v>70</v>
      </c>
      <c r="Z438" s="150" t="s">
        <v>71</v>
      </c>
      <c r="AA438" s="150" t="s">
        <v>72</v>
      </c>
      <c r="AB438" s="151">
        <v>0</v>
      </c>
      <c r="AC438" s="101">
        <f t="shared" si="24"/>
        <v>3</v>
      </c>
      <c r="AD438" s="101" t="str">
        <f t="shared" si="25"/>
        <v>janvier</v>
      </c>
      <c r="AE438" s="96">
        <f t="shared" si="26"/>
        <v>1.24</v>
      </c>
      <c r="AF438" s="149">
        <f t="shared" si="27"/>
        <v>1.2500000000000011E-2</v>
      </c>
      <c r="AG438" t="s">
        <v>3886</v>
      </c>
      <c r="AH438" s="96"/>
      <c r="AM438" s="96"/>
      <c r="AN438" s="96"/>
      <c r="AO438" s="96"/>
      <c r="AP438" s="96"/>
      <c r="AR438" s="96"/>
      <c r="AS438" s="96"/>
      <c r="AV438" s="96"/>
      <c r="AW438" s="96"/>
      <c r="AZ438" s="96"/>
      <c r="BA438" s="96"/>
      <c r="BB438" s="96"/>
      <c r="BC438" s="96"/>
      <c r="BD438" s="96"/>
      <c r="BF438" s="96"/>
      <c r="BH438" s="96"/>
      <c r="BI438" s="96"/>
      <c r="BJ438" s="96"/>
      <c r="BK438" s="96"/>
      <c r="BL438" s="96"/>
      <c r="BM438" s="96"/>
      <c r="BN438" s="96"/>
      <c r="BQ438" s="96"/>
      <c r="BR438" s="96"/>
      <c r="BS438" s="96"/>
      <c r="BU438" s="96"/>
      <c r="BW438" s="96"/>
      <c r="BX438" s="96"/>
      <c r="BY438" s="96"/>
      <c r="BZ438" s="96"/>
      <c r="CA438" s="96"/>
      <c r="CB438" s="96"/>
      <c r="CC438" s="96"/>
      <c r="CD438" s="96"/>
      <c r="CG438" s="96"/>
      <c r="CJ438" s="96"/>
      <c r="CL438" s="96"/>
      <c r="CM438" s="96"/>
      <c r="CN438" s="96"/>
      <c r="CY438" s="96"/>
      <c r="DB438" s="96"/>
      <c r="DC438" s="96"/>
      <c r="DH438" s="96"/>
      <c r="DJ438" s="96"/>
      <c r="DK438" s="96"/>
      <c r="DL438" s="96"/>
      <c r="DM438" s="96"/>
      <c r="DP438" s="96"/>
      <c r="DQ438" s="96"/>
      <c r="DW438" s="96"/>
      <c r="EV438" s="96"/>
      <c r="EW438" s="96"/>
      <c r="FJ438" s="96"/>
      <c r="FK438" s="96"/>
      <c r="FL438" s="96"/>
      <c r="FT438" s="96"/>
      <c r="FU438" s="96"/>
      <c r="FV438" s="96"/>
      <c r="FW438" s="96"/>
      <c r="GE438" s="96"/>
      <c r="GF438" s="96"/>
      <c r="GG438" s="96"/>
      <c r="GH438" s="96"/>
    </row>
    <row r="439" spans="1:190" customFormat="1" hidden="1" x14ac:dyDescent="0.25">
      <c r="A439" s="151">
        <v>169468</v>
      </c>
      <c r="B439" s="152">
        <v>44580</v>
      </c>
      <c r="C439" s="150" t="s">
        <v>264</v>
      </c>
      <c r="D439" s="150" t="s">
        <v>2179</v>
      </c>
      <c r="E439" s="152">
        <v>44580</v>
      </c>
      <c r="F439" s="150" t="s">
        <v>429</v>
      </c>
      <c r="G439" s="150" t="s">
        <v>2180</v>
      </c>
      <c r="H439" s="150" t="s">
        <v>188</v>
      </c>
      <c r="I439" s="150" t="s">
        <v>3379</v>
      </c>
      <c r="J439" s="150" t="s">
        <v>3421</v>
      </c>
      <c r="K439" s="150" t="s">
        <v>188</v>
      </c>
      <c r="L439" s="150" t="s">
        <v>18</v>
      </c>
      <c r="M439" s="150" t="s">
        <v>18</v>
      </c>
      <c r="N439" s="150" t="s">
        <v>19</v>
      </c>
      <c r="O439" s="150" t="s">
        <v>161</v>
      </c>
      <c r="P439" s="150" t="s">
        <v>189</v>
      </c>
      <c r="Q439" s="150" t="s">
        <v>3377</v>
      </c>
      <c r="R439" s="150" t="s">
        <v>3377</v>
      </c>
      <c r="S439" s="151">
        <v>15860</v>
      </c>
      <c r="T439" s="151">
        <v>11880</v>
      </c>
      <c r="U439" s="151">
        <v>3980</v>
      </c>
      <c r="V439" s="150" t="s">
        <v>78</v>
      </c>
      <c r="W439" s="151">
        <v>2</v>
      </c>
      <c r="X439" s="150" t="s">
        <v>69</v>
      </c>
      <c r="Y439" s="150" t="s">
        <v>70</v>
      </c>
      <c r="Z439" s="150" t="s">
        <v>71</v>
      </c>
      <c r="AA439" s="150" t="s">
        <v>72</v>
      </c>
      <c r="AB439" s="151">
        <v>60049</v>
      </c>
      <c r="AC439" s="101">
        <f t="shared" si="24"/>
        <v>3</v>
      </c>
      <c r="AD439" s="101" t="str">
        <f t="shared" si="25"/>
        <v>janvier</v>
      </c>
      <c r="AE439" s="96">
        <f t="shared" si="26"/>
        <v>3.98</v>
      </c>
      <c r="AF439" s="149">
        <f t="shared" si="27"/>
        <v>1.3888888888888895E-2</v>
      </c>
      <c r="AG439" t="s">
        <v>3886</v>
      </c>
      <c r="AH439" s="96"/>
      <c r="AM439" s="96"/>
      <c r="AN439" s="96"/>
      <c r="AO439" s="96"/>
      <c r="AP439" s="96"/>
      <c r="AR439" s="96"/>
      <c r="AS439" s="96"/>
      <c r="AV439" s="96"/>
      <c r="AW439" s="96"/>
      <c r="AZ439" s="96"/>
      <c r="BA439" s="96"/>
      <c r="BB439" s="96"/>
      <c r="BC439" s="96"/>
      <c r="BD439" s="96"/>
      <c r="BF439" s="96"/>
      <c r="BH439" s="96"/>
      <c r="BI439" s="96"/>
      <c r="BJ439" s="96"/>
      <c r="BK439" s="96"/>
      <c r="BL439" s="96"/>
      <c r="BM439" s="96"/>
      <c r="BN439" s="96"/>
      <c r="BQ439" s="96"/>
      <c r="BR439" s="96"/>
      <c r="BS439" s="96"/>
      <c r="BU439" s="96"/>
      <c r="BW439" s="96"/>
      <c r="BX439" s="96"/>
      <c r="BY439" s="96"/>
      <c r="BZ439" s="96"/>
      <c r="CA439" s="96"/>
      <c r="CB439" s="96"/>
      <c r="CC439" s="96"/>
      <c r="CD439" s="96"/>
      <c r="CG439" s="96"/>
      <c r="CJ439" s="96"/>
      <c r="CL439" s="96"/>
      <c r="CM439" s="96"/>
      <c r="CN439" s="96"/>
      <c r="CY439" s="96"/>
      <c r="DB439" s="96"/>
      <c r="DC439" s="96"/>
      <c r="DH439" s="96"/>
      <c r="DJ439" s="96"/>
      <c r="DK439" s="96"/>
      <c r="DL439" s="96"/>
      <c r="DM439" s="96"/>
      <c r="DP439" s="96"/>
      <c r="DQ439" s="96"/>
      <c r="DW439" s="96"/>
      <c r="EV439" s="96"/>
      <c r="EW439" s="96"/>
      <c r="FJ439" s="96"/>
      <c r="FK439" s="96"/>
      <c r="FL439" s="96"/>
      <c r="FT439" s="96"/>
      <c r="FU439" s="96"/>
      <c r="FV439" s="96"/>
      <c r="FW439" s="96"/>
      <c r="GE439" s="96"/>
      <c r="GF439" s="96"/>
      <c r="GG439" s="96"/>
      <c r="GH439" s="96"/>
    </row>
    <row r="440" spans="1:190" customFormat="1" ht="14.65" hidden="1" customHeight="1" x14ac:dyDescent="0.25">
      <c r="A440" s="151">
        <v>169469</v>
      </c>
      <c r="B440" s="152">
        <v>44580</v>
      </c>
      <c r="C440" s="150" t="s">
        <v>138</v>
      </c>
      <c r="D440" s="150" t="s">
        <v>1793</v>
      </c>
      <c r="E440" s="152">
        <v>44580</v>
      </c>
      <c r="F440" s="150" t="s">
        <v>241</v>
      </c>
      <c r="G440" s="150" t="s">
        <v>1794</v>
      </c>
      <c r="H440" s="150" t="s">
        <v>385</v>
      </c>
      <c r="I440" s="150" t="s">
        <v>3379</v>
      </c>
      <c r="J440" s="150" t="s">
        <v>3421</v>
      </c>
      <c r="K440" s="150" t="s">
        <v>385</v>
      </c>
      <c r="L440" s="150" t="s">
        <v>18</v>
      </c>
      <c r="M440" s="150" t="s">
        <v>18</v>
      </c>
      <c r="N440" s="150" t="s">
        <v>19</v>
      </c>
      <c r="O440" s="150" t="s">
        <v>161</v>
      </c>
      <c r="P440" s="150" t="s">
        <v>386</v>
      </c>
      <c r="Q440" s="150" t="s">
        <v>3377</v>
      </c>
      <c r="R440" s="150" t="s">
        <v>3377</v>
      </c>
      <c r="S440" s="151">
        <v>19800</v>
      </c>
      <c r="T440" s="151">
        <v>14720</v>
      </c>
      <c r="U440" s="151">
        <v>5080</v>
      </c>
      <c r="V440" s="150" t="s">
        <v>78</v>
      </c>
      <c r="W440" s="151">
        <v>2</v>
      </c>
      <c r="X440" s="150" t="s">
        <v>69</v>
      </c>
      <c r="Y440" s="150" t="s">
        <v>70</v>
      </c>
      <c r="Z440" s="150" t="s">
        <v>71</v>
      </c>
      <c r="AA440" s="150" t="s">
        <v>72</v>
      </c>
      <c r="AB440" s="151">
        <v>83223</v>
      </c>
      <c r="AC440" s="101">
        <f t="shared" si="24"/>
        <v>3</v>
      </c>
      <c r="AD440" s="101" t="str">
        <f t="shared" si="25"/>
        <v>janvier</v>
      </c>
      <c r="AE440" s="96">
        <f t="shared" si="26"/>
        <v>5.08</v>
      </c>
      <c r="AF440" s="149">
        <f t="shared" si="27"/>
        <v>1.8749999999999989E-2</v>
      </c>
      <c r="AG440" t="s">
        <v>3886</v>
      </c>
      <c r="AH440" s="96"/>
      <c r="AM440" s="96"/>
      <c r="AN440" s="96"/>
      <c r="AO440" s="96"/>
      <c r="AP440" s="96"/>
      <c r="AR440" s="96"/>
      <c r="AS440" s="96"/>
      <c r="AV440" s="96"/>
      <c r="AW440" s="96"/>
      <c r="AZ440" s="96"/>
      <c r="BA440" s="96"/>
      <c r="BB440" s="96"/>
      <c r="BC440" s="96"/>
      <c r="BD440" s="96"/>
      <c r="BE440" s="96"/>
      <c r="BF440" s="96"/>
      <c r="BH440" s="96"/>
      <c r="BI440" s="96"/>
      <c r="BJ440" s="96"/>
      <c r="BK440" s="96"/>
      <c r="BL440" s="96"/>
      <c r="BM440" s="96"/>
      <c r="BN440" s="96"/>
      <c r="BQ440" s="96"/>
      <c r="BR440" s="96"/>
      <c r="BS440" s="96"/>
      <c r="BU440" s="96"/>
      <c r="BW440" s="96"/>
      <c r="BX440" s="96"/>
      <c r="BY440" s="96"/>
      <c r="BZ440" s="96"/>
      <c r="CA440" s="96"/>
      <c r="CB440" s="96"/>
      <c r="CC440" s="96"/>
      <c r="CD440" s="96"/>
      <c r="CG440" s="96"/>
      <c r="CJ440" s="96"/>
      <c r="CL440" s="96"/>
      <c r="CM440" s="96"/>
      <c r="CN440" s="96"/>
      <c r="CY440" s="96"/>
      <c r="CZ440" s="96"/>
      <c r="DA440" s="96"/>
      <c r="DB440" s="96"/>
      <c r="DC440" s="96"/>
      <c r="DH440" s="96"/>
      <c r="DJ440" s="96"/>
      <c r="DK440" s="96"/>
      <c r="DL440" s="96"/>
      <c r="DM440" s="96"/>
      <c r="DP440" s="96"/>
      <c r="DQ440" s="96"/>
      <c r="DW440" s="96"/>
      <c r="EV440" s="96"/>
      <c r="EW440" s="96"/>
      <c r="FJ440" s="96"/>
      <c r="FK440" s="96"/>
      <c r="FL440" s="96"/>
      <c r="FT440" s="96"/>
      <c r="FU440" s="96"/>
      <c r="FV440" s="96"/>
      <c r="FW440" s="96"/>
      <c r="GE440" s="96"/>
      <c r="GF440" s="96"/>
      <c r="GG440" s="96"/>
      <c r="GH440" s="96"/>
    </row>
    <row r="441" spans="1:190" customFormat="1" ht="14.65" hidden="1" customHeight="1" x14ac:dyDescent="0.25">
      <c r="A441" s="151">
        <v>169497</v>
      </c>
      <c r="B441" s="152">
        <v>44580</v>
      </c>
      <c r="C441" s="150" t="s">
        <v>207</v>
      </c>
      <c r="D441" s="150" t="s">
        <v>18</v>
      </c>
      <c r="E441" s="152">
        <v>44580</v>
      </c>
      <c r="F441" s="150" t="s">
        <v>207</v>
      </c>
      <c r="G441" s="150" t="s">
        <v>18</v>
      </c>
      <c r="H441" s="150" t="s">
        <v>828</v>
      </c>
      <c r="I441" s="150" t="s">
        <v>3389</v>
      </c>
      <c r="J441" s="150" t="s">
        <v>3397</v>
      </c>
      <c r="K441" s="150" t="s">
        <v>828</v>
      </c>
      <c r="L441" s="150" t="s">
        <v>3382</v>
      </c>
      <c r="M441" s="150" t="s">
        <v>18</v>
      </c>
      <c r="N441" s="150" t="s">
        <v>919</v>
      </c>
      <c r="O441" s="150" t="s">
        <v>937</v>
      </c>
      <c r="P441" s="150" t="s">
        <v>829</v>
      </c>
      <c r="Q441" s="150" t="s">
        <v>3398</v>
      </c>
      <c r="R441" s="150" t="s">
        <v>3377</v>
      </c>
      <c r="S441" s="151">
        <v>16840</v>
      </c>
      <c r="T441" s="151">
        <v>36100</v>
      </c>
      <c r="U441" s="151">
        <v>19260</v>
      </c>
      <c r="V441" s="150" t="s">
        <v>68</v>
      </c>
      <c r="W441" s="151">
        <v>2</v>
      </c>
      <c r="X441" s="150" t="s">
        <v>69</v>
      </c>
      <c r="Y441" s="150" t="s">
        <v>70</v>
      </c>
      <c r="Z441" s="150" t="s">
        <v>71</v>
      </c>
      <c r="AA441" s="150" t="s">
        <v>72</v>
      </c>
      <c r="AB441" s="151">
        <v>0</v>
      </c>
      <c r="AC441" s="101">
        <f t="shared" si="24"/>
        <v>3</v>
      </c>
      <c r="AD441" s="101" t="str">
        <f t="shared" si="25"/>
        <v>janvier</v>
      </c>
      <c r="AE441" s="96">
        <f t="shared" si="26"/>
        <v>19.260000000000002</v>
      </c>
      <c r="AF441" s="149">
        <f t="shared" si="27"/>
        <v>0</v>
      </c>
      <c r="AG441" t="s">
        <v>3888</v>
      </c>
      <c r="AH441" s="96"/>
      <c r="AM441" s="96"/>
      <c r="AN441" s="96"/>
      <c r="AO441" s="96"/>
      <c r="AP441" s="96"/>
      <c r="AR441" s="96"/>
      <c r="AS441" s="96"/>
      <c r="AV441" s="96"/>
      <c r="AW441" s="96"/>
      <c r="AZ441" s="96"/>
      <c r="BA441" s="96"/>
      <c r="BB441" s="96"/>
      <c r="BC441" s="96"/>
      <c r="BD441" s="96"/>
      <c r="BE441" s="96"/>
      <c r="BF441" s="96"/>
      <c r="BH441" s="96"/>
      <c r="BI441" s="96"/>
      <c r="BJ441" s="96"/>
      <c r="BK441" s="96"/>
      <c r="BL441" s="96"/>
      <c r="BM441" s="96"/>
      <c r="BN441" s="96"/>
      <c r="BQ441" s="96"/>
      <c r="BR441" s="96"/>
      <c r="BS441" s="96"/>
      <c r="BU441" s="96"/>
      <c r="BW441" s="96"/>
      <c r="BX441" s="96"/>
      <c r="BY441" s="96"/>
      <c r="BZ441" s="96"/>
      <c r="CA441" s="96"/>
      <c r="CB441" s="96"/>
      <c r="CC441" s="96"/>
      <c r="CD441" s="96"/>
      <c r="CG441" s="96"/>
      <c r="CJ441" s="96"/>
      <c r="CL441" s="96"/>
      <c r="CM441" s="96"/>
      <c r="CN441" s="96"/>
      <c r="CY441" s="96"/>
      <c r="CZ441" s="96"/>
      <c r="DA441" s="96"/>
      <c r="DB441" s="96"/>
      <c r="DC441" s="96"/>
      <c r="DH441" s="96"/>
      <c r="DJ441" s="96"/>
      <c r="DK441" s="96"/>
      <c r="DL441" s="96"/>
      <c r="DM441" s="96"/>
      <c r="DP441" s="96"/>
      <c r="DQ441" s="96"/>
      <c r="DW441" s="96"/>
      <c r="EV441" s="96"/>
      <c r="EW441" s="96"/>
      <c r="FJ441" s="96"/>
      <c r="FK441" s="96"/>
      <c r="FL441" s="96"/>
      <c r="FT441" s="96"/>
      <c r="FU441" s="96"/>
      <c r="FV441" s="96"/>
      <c r="FW441" s="96"/>
      <c r="GE441" s="96"/>
      <c r="GF441" s="96"/>
      <c r="GG441" s="96"/>
      <c r="GH441" s="96"/>
    </row>
    <row r="442" spans="1:190" customFormat="1" ht="14.65" hidden="1" customHeight="1" x14ac:dyDescent="0.25">
      <c r="A442" s="151">
        <v>169472</v>
      </c>
      <c r="B442" s="152">
        <v>44580</v>
      </c>
      <c r="C442" s="150" t="s">
        <v>141</v>
      </c>
      <c r="D442" s="150" t="s">
        <v>1795</v>
      </c>
      <c r="E442" s="152">
        <v>44580</v>
      </c>
      <c r="F442" s="150" t="s">
        <v>429</v>
      </c>
      <c r="G442" s="150" t="s">
        <v>1796</v>
      </c>
      <c r="H442" s="150" t="s">
        <v>550</v>
      </c>
      <c r="I442" s="150" t="s">
        <v>3379</v>
      </c>
      <c r="J442" s="150" t="s">
        <v>3380</v>
      </c>
      <c r="K442" s="150" t="s">
        <v>3399</v>
      </c>
      <c r="L442" s="150" t="s">
        <v>18</v>
      </c>
      <c r="M442" s="150" t="s">
        <v>18</v>
      </c>
      <c r="N442" s="150" t="s">
        <v>19</v>
      </c>
      <c r="O442" s="150" t="s">
        <v>314</v>
      </c>
      <c r="P442" s="150" t="s">
        <v>551</v>
      </c>
      <c r="Q442" s="150" t="s">
        <v>3377</v>
      </c>
      <c r="R442" s="150" t="s">
        <v>3377</v>
      </c>
      <c r="S442" s="151">
        <v>22000</v>
      </c>
      <c r="T442" s="151">
        <v>17760</v>
      </c>
      <c r="U442" s="151">
        <v>4240</v>
      </c>
      <c r="V442" s="150" t="s">
        <v>78</v>
      </c>
      <c r="W442" s="151">
        <v>2</v>
      </c>
      <c r="X442" s="150" t="s">
        <v>69</v>
      </c>
      <c r="Y442" s="150" t="s">
        <v>70</v>
      </c>
      <c r="Z442" s="150" t="s">
        <v>71</v>
      </c>
      <c r="AA442" s="150" t="s">
        <v>72</v>
      </c>
      <c r="AB442" s="151">
        <v>66268</v>
      </c>
      <c r="AC442" s="101">
        <f t="shared" si="24"/>
        <v>3</v>
      </c>
      <c r="AD442" s="101" t="str">
        <f t="shared" si="25"/>
        <v>janvier</v>
      </c>
      <c r="AE442" s="96">
        <f t="shared" si="26"/>
        <v>4.24</v>
      </c>
      <c r="AF442" s="149">
        <f t="shared" si="27"/>
        <v>2.2916666666666696E-2</v>
      </c>
      <c r="AG442" t="s">
        <v>3886</v>
      </c>
      <c r="AH442" s="96"/>
      <c r="AM442" s="96"/>
      <c r="AN442" s="96"/>
      <c r="AO442" s="96"/>
      <c r="AP442" s="96"/>
      <c r="AR442" s="96"/>
      <c r="AS442" s="96"/>
      <c r="AV442" s="96"/>
      <c r="AW442" s="96"/>
      <c r="AZ442" s="96"/>
      <c r="BA442" s="96"/>
      <c r="BB442" s="96"/>
      <c r="BC442" s="96"/>
      <c r="BD442" s="96"/>
      <c r="BE442" s="96"/>
      <c r="BF442" s="96"/>
      <c r="BH442" s="96"/>
      <c r="BI442" s="96"/>
      <c r="BJ442" s="96"/>
      <c r="BK442" s="96"/>
      <c r="BL442" s="96"/>
      <c r="BM442" s="96"/>
      <c r="BN442" s="96"/>
      <c r="BQ442" s="96"/>
      <c r="BR442" s="96"/>
      <c r="BS442" s="96"/>
      <c r="BU442" s="96"/>
      <c r="BW442" s="96"/>
      <c r="BX442" s="96"/>
      <c r="BY442" s="96"/>
      <c r="BZ442" s="96"/>
      <c r="CA442" s="96"/>
      <c r="CB442" s="96"/>
      <c r="CC442" s="96"/>
      <c r="CD442" s="96"/>
      <c r="CE442" s="96"/>
      <c r="CG442" s="96"/>
      <c r="CJ442" s="96"/>
      <c r="CL442" s="96"/>
      <c r="CM442" s="96"/>
      <c r="CN442" s="96"/>
      <c r="CY442" s="96"/>
      <c r="CZ442" s="96"/>
      <c r="DA442" s="96"/>
      <c r="DB442" s="96"/>
      <c r="DC442" s="96"/>
      <c r="DH442" s="96"/>
      <c r="DJ442" s="96"/>
      <c r="DK442" s="96"/>
      <c r="DL442" s="96"/>
      <c r="DM442" s="96"/>
      <c r="DP442" s="96"/>
      <c r="DQ442" s="96"/>
      <c r="DW442" s="96"/>
      <c r="EV442" s="96"/>
      <c r="EW442" s="96"/>
      <c r="FJ442" s="96"/>
      <c r="FK442" s="96"/>
      <c r="FL442" s="96"/>
      <c r="FT442" s="96"/>
      <c r="FU442" s="96"/>
      <c r="FV442" s="96"/>
      <c r="FW442" s="96"/>
      <c r="GE442" s="96"/>
      <c r="GF442" s="96"/>
      <c r="GG442" s="96"/>
      <c r="GH442" s="96"/>
    </row>
    <row r="443" spans="1:190" customFormat="1" ht="14.65" hidden="1" customHeight="1" x14ac:dyDescent="0.25">
      <c r="A443" s="151">
        <v>169473</v>
      </c>
      <c r="B443" s="152">
        <v>44580</v>
      </c>
      <c r="C443" s="150" t="s">
        <v>266</v>
      </c>
      <c r="D443" s="150" t="s">
        <v>1797</v>
      </c>
      <c r="E443" s="152">
        <v>44580</v>
      </c>
      <c r="F443" s="150" t="s">
        <v>227</v>
      </c>
      <c r="G443" s="150" t="s">
        <v>1798</v>
      </c>
      <c r="H443" s="150" t="s">
        <v>370</v>
      </c>
      <c r="I443" s="150" t="s">
        <v>3379</v>
      </c>
      <c r="J443" s="150" t="s">
        <v>3382</v>
      </c>
      <c r="K443" s="150" t="s">
        <v>3396</v>
      </c>
      <c r="L443" s="150" t="s">
        <v>18</v>
      </c>
      <c r="M443" s="150" t="s">
        <v>18</v>
      </c>
      <c r="N443" s="150" t="s">
        <v>19</v>
      </c>
      <c r="O443" s="150" t="s">
        <v>335</v>
      </c>
      <c r="P443" s="150" t="s">
        <v>371</v>
      </c>
      <c r="Q443" s="150" t="s">
        <v>3377</v>
      </c>
      <c r="R443" s="150" t="s">
        <v>3377</v>
      </c>
      <c r="S443" s="151">
        <v>14800</v>
      </c>
      <c r="T443" s="151">
        <v>11740</v>
      </c>
      <c r="U443" s="151">
        <v>3060</v>
      </c>
      <c r="V443" s="150" t="s">
        <v>78</v>
      </c>
      <c r="W443" s="151">
        <v>2</v>
      </c>
      <c r="X443" s="150" t="s">
        <v>69</v>
      </c>
      <c r="Y443" s="150" t="s">
        <v>70</v>
      </c>
      <c r="Z443" s="150" t="s">
        <v>71</v>
      </c>
      <c r="AA443" s="150" t="s">
        <v>72</v>
      </c>
      <c r="AB443" s="151">
        <v>83621</v>
      </c>
      <c r="AC443" s="101">
        <f t="shared" si="24"/>
        <v>3</v>
      </c>
      <c r="AD443" s="101" t="str">
        <f t="shared" si="25"/>
        <v>janvier</v>
      </c>
      <c r="AE443" s="96">
        <f t="shared" si="26"/>
        <v>3.06</v>
      </c>
      <c r="AF443" s="149">
        <f t="shared" si="27"/>
        <v>2.1527777777777812E-2</v>
      </c>
      <c r="AG443" t="s">
        <v>3886</v>
      </c>
      <c r="AH443" s="96"/>
      <c r="AM443" s="96"/>
      <c r="AN443" s="96"/>
      <c r="AO443" s="96"/>
      <c r="AP443" s="96"/>
      <c r="AR443" s="96"/>
      <c r="AS443" s="96"/>
      <c r="AV443" s="96"/>
      <c r="AW443" s="96"/>
      <c r="AZ443" s="96"/>
      <c r="BA443" s="96"/>
      <c r="BB443" s="96"/>
      <c r="BC443" s="96"/>
      <c r="BD443" s="96"/>
      <c r="BF443" s="96"/>
      <c r="BH443" s="96"/>
      <c r="BI443" s="96"/>
      <c r="BJ443" s="96"/>
      <c r="BK443" s="96"/>
      <c r="BL443" s="96"/>
      <c r="BM443" s="96"/>
      <c r="BN443" s="96"/>
      <c r="BQ443" s="96"/>
      <c r="BR443" s="96"/>
      <c r="BS443" s="96"/>
      <c r="BU443" s="96"/>
      <c r="BW443" s="96"/>
      <c r="BX443" s="96"/>
      <c r="BY443" s="96"/>
      <c r="BZ443" s="96"/>
      <c r="CA443" s="96"/>
      <c r="CB443" s="96"/>
      <c r="CC443" s="96"/>
      <c r="CD443" s="96"/>
      <c r="CG443" s="96"/>
      <c r="CJ443" s="96"/>
      <c r="CL443" s="96"/>
      <c r="CM443" s="96"/>
      <c r="CN443" s="96"/>
      <c r="CY443" s="96"/>
      <c r="DB443" s="96"/>
      <c r="DC443" s="96"/>
      <c r="DH443" s="96"/>
      <c r="DJ443" s="96"/>
      <c r="DK443" s="96"/>
      <c r="DL443" s="96"/>
      <c r="DM443" s="96"/>
      <c r="DP443" s="96"/>
      <c r="DQ443" s="96"/>
      <c r="DW443" s="96"/>
      <c r="EV443" s="96"/>
      <c r="EW443" s="96"/>
      <c r="FJ443" s="96"/>
      <c r="FK443" s="96"/>
      <c r="FL443" s="96"/>
      <c r="FT443" s="96"/>
      <c r="FU443" s="96"/>
      <c r="FV443" s="96"/>
      <c r="FW443" s="96"/>
      <c r="GE443" s="96"/>
      <c r="GF443" s="96"/>
      <c r="GG443" s="96"/>
      <c r="GH443" s="96"/>
    </row>
    <row r="444" spans="1:190" customFormat="1" ht="14.65" hidden="1" customHeight="1" x14ac:dyDescent="0.25">
      <c r="A444" s="151">
        <v>169474</v>
      </c>
      <c r="B444" s="152">
        <v>44580</v>
      </c>
      <c r="C444" s="150" t="s">
        <v>140</v>
      </c>
      <c r="D444" s="150" t="s">
        <v>1799</v>
      </c>
      <c r="E444" s="152">
        <v>44580</v>
      </c>
      <c r="F444" s="150" t="s">
        <v>200</v>
      </c>
      <c r="G444" s="150" t="s">
        <v>1800</v>
      </c>
      <c r="H444" s="150" t="s">
        <v>209</v>
      </c>
      <c r="I444" s="150" t="s">
        <v>3379</v>
      </c>
      <c r="J444" s="150" t="s">
        <v>3421</v>
      </c>
      <c r="K444" s="150" t="s">
        <v>209</v>
      </c>
      <c r="L444" s="150" t="s">
        <v>18</v>
      </c>
      <c r="M444" s="150" t="s">
        <v>18</v>
      </c>
      <c r="N444" s="150" t="s">
        <v>19</v>
      </c>
      <c r="O444" s="150" t="s">
        <v>161</v>
      </c>
      <c r="P444" s="150" t="s">
        <v>210</v>
      </c>
      <c r="Q444" s="150" t="s">
        <v>3377</v>
      </c>
      <c r="R444" s="150" t="s">
        <v>3377</v>
      </c>
      <c r="S444" s="151">
        <v>20620</v>
      </c>
      <c r="T444" s="151">
        <v>14860</v>
      </c>
      <c r="U444" s="151">
        <v>5760</v>
      </c>
      <c r="V444" s="150" t="s">
        <v>78</v>
      </c>
      <c r="W444" s="151">
        <v>2</v>
      </c>
      <c r="X444" s="150" t="s">
        <v>69</v>
      </c>
      <c r="Y444" s="150" t="s">
        <v>70</v>
      </c>
      <c r="Z444" s="150" t="s">
        <v>71</v>
      </c>
      <c r="AA444" s="150" t="s">
        <v>72</v>
      </c>
      <c r="AB444" s="151">
        <v>83217</v>
      </c>
      <c r="AC444" s="101">
        <f t="shared" si="24"/>
        <v>3</v>
      </c>
      <c r="AD444" s="101" t="str">
        <f t="shared" si="25"/>
        <v>janvier</v>
      </c>
      <c r="AE444" s="96">
        <f t="shared" si="26"/>
        <v>5.76</v>
      </c>
      <c r="AF444" s="149">
        <f t="shared" si="27"/>
        <v>2.3611111111111138E-2</v>
      </c>
      <c r="AG444" t="s">
        <v>3886</v>
      </c>
      <c r="AH444" s="96"/>
      <c r="AM444" s="96"/>
      <c r="AN444" s="96"/>
      <c r="AO444" s="96"/>
      <c r="AP444" s="96"/>
      <c r="AR444" s="96"/>
      <c r="AS444" s="96"/>
      <c r="AV444" s="96"/>
      <c r="AW444" s="96"/>
      <c r="AZ444" s="96"/>
      <c r="BA444" s="96"/>
      <c r="BB444" s="96"/>
      <c r="BC444" s="96"/>
      <c r="BD444" s="96"/>
      <c r="BE444" s="96"/>
      <c r="BF444" s="96"/>
      <c r="BH444" s="96"/>
      <c r="BI444" s="96"/>
      <c r="BJ444" s="96"/>
      <c r="BK444" s="96"/>
      <c r="BL444" s="96"/>
      <c r="BM444" s="96"/>
      <c r="BN444" s="96"/>
      <c r="BQ444" s="96"/>
      <c r="BR444" s="96"/>
      <c r="BS444" s="96"/>
      <c r="BU444" s="96"/>
      <c r="BW444" s="96"/>
      <c r="BX444" s="96"/>
      <c r="BY444" s="96"/>
      <c r="BZ444" s="96"/>
      <c r="CA444" s="96"/>
      <c r="CB444" s="96"/>
      <c r="CC444" s="96"/>
      <c r="CD444" s="96"/>
      <c r="CE444" s="96"/>
      <c r="CG444" s="96"/>
      <c r="CJ444" s="96"/>
      <c r="CL444" s="96"/>
      <c r="CM444" s="96"/>
      <c r="CN444" s="96"/>
      <c r="DH444" s="96"/>
      <c r="DJ444" s="96"/>
      <c r="DK444" s="96"/>
      <c r="DM444" s="96"/>
      <c r="DP444" s="96"/>
      <c r="DQ444" s="96"/>
      <c r="DW444" s="96"/>
      <c r="EV444" s="96"/>
      <c r="EW444" s="96"/>
      <c r="FJ444" s="96"/>
      <c r="FK444" s="96"/>
      <c r="FL444" s="96"/>
      <c r="FT444" s="96"/>
      <c r="FU444" s="96"/>
      <c r="FV444" s="96"/>
      <c r="FW444" s="96"/>
      <c r="GE444" s="96"/>
      <c r="GF444" s="96"/>
      <c r="GG444" s="96"/>
      <c r="GH444" s="96"/>
    </row>
    <row r="445" spans="1:190" customFormat="1" ht="14.65" hidden="1" customHeight="1" x14ac:dyDescent="0.25">
      <c r="A445" s="151">
        <v>169475</v>
      </c>
      <c r="B445" s="152">
        <v>44580</v>
      </c>
      <c r="C445" s="150" t="s">
        <v>275</v>
      </c>
      <c r="D445" s="150" t="s">
        <v>1801</v>
      </c>
      <c r="E445" s="152">
        <v>44580</v>
      </c>
      <c r="F445" s="150" t="s">
        <v>200</v>
      </c>
      <c r="G445" s="150" t="s">
        <v>1802</v>
      </c>
      <c r="H445" s="150" t="s">
        <v>609</v>
      </c>
      <c r="I445" s="150" t="s">
        <v>3379</v>
      </c>
      <c r="J445" s="150" t="s">
        <v>3421</v>
      </c>
      <c r="K445" s="150" t="s">
        <v>609</v>
      </c>
      <c r="L445" s="150" t="s">
        <v>18</v>
      </c>
      <c r="M445" s="150" t="s">
        <v>18</v>
      </c>
      <c r="N445" s="150" t="s">
        <v>19</v>
      </c>
      <c r="O445" s="150" t="s">
        <v>161</v>
      </c>
      <c r="P445" s="150" t="s">
        <v>610</v>
      </c>
      <c r="Q445" s="150" t="s">
        <v>3377</v>
      </c>
      <c r="R445" s="150" t="s">
        <v>3377</v>
      </c>
      <c r="S445" s="151">
        <v>19440</v>
      </c>
      <c r="T445" s="151">
        <v>14640</v>
      </c>
      <c r="U445" s="151">
        <v>4800</v>
      </c>
      <c r="V445" s="150" t="s">
        <v>78</v>
      </c>
      <c r="W445" s="151">
        <v>2</v>
      </c>
      <c r="X445" s="150" t="s">
        <v>69</v>
      </c>
      <c r="Y445" s="150" t="s">
        <v>70</v>
      </c>
      <c r="Z445" s="150" t="s">
        <v>71</v>
      </c>
      <c r="AA445" s="150" t="s">
        <v>72</v>
      </c>
      <c r="AB445" s="151">
        <v>83216</v>
      </c>
      <c r="AC445" s="101">
        <f t="shared" si="24"/>
        <v>3</v>
      </c>
      <c r="AD445" s="101" t="str">
        <f t="shared" si="25"/>
        <v>janvier</v>
      </c>
      <c r="AE445" s="96">
        <f t="shared" si="26"/>
        <v>4.8</v>
      </c>
      <c r="AF445" s="149">
        <f t="shared" si="27"/>
        <v>2.7083333333333348E-2</v>
      </c>
      <c r="AG445" t="s">
        <v>3886</v>
      </c>
      <c r="AH445" s="96"/>
      <c r="AM445" s="96"/>
      <c r="AN445" s="96"/>
      <c r="AO445" s="96"/>
      <c r="AP445" s="96"/>
      <c r="AR445" s="96"/>
      <c r="AS445" s="96"/>
      <c r="AV445" s="96"/>
      <c r="AW445" s="96"/>
      <c r="AZ445" s="96"/>
      <c r="BA445" s="96"/>
      <c r="BB445" s="96"/>
      <c r="BC445" s="96"/>
      <c r="BD445" s="96"/>
      <c r="BE445" s="96"/>
      <c r="BF445" s="96"/>
      <c r="BH445" s="96"/>
      <c r="BI445" s="96"/>
      <c r="BJ445" s="96"/>
      <c r="BK445" s="96"/>
      <c r="BL445" s="96"/>
      <c r="BM445" s="96"/>
      <c r="BN445" s="96"/>
      <c r="BQ445" s="96"/>
      <c r="BR445" s="96"/>
      <c r="BS445" s="96"/>
      <c r="BU445" s="96"/>
      <c r="BW445" s="96"/>
      <c r="BX445" s="96"/>
      <c r="BY445" s="96"/>
      <c r="BZ445" s="96"/>
      <c r="CA445" s="96"/>
      <c r="CB445" s="96"/>
      <c r="CC445" s="96"/>
      <c r="CD445" s="96"/>
      <c r="CG445" s="96"/>
      <c r="CJ445" s="96"/>
      <c r="CL445" s="96"/>
      <c r="CM445" s="96"/>
      <c r="CN445" s="96"/>
      <c r="CY445" s="96"/>
      <c r="CZ445" s="96"/>
      <c r="DA445" s="96"/>
      <c r="DB445" s="96"/>
      <c r="DC445" s="96"/>
      <c r="DH445" s="96"/>
      <c r="DJ445" s="96"/>
      <c r="DK445" s="96"/>
      <c r="DL445" s="96"/>
      <c r="DM445" s="96"/>
      <c r="DP445" s="96"/>
      <c r="DQ445" s="96"/>
      <c r="DW445" s="96"/>
      <c r="EV445" s="96"/>
      <c r="EW445" s="96"/>
      <c r="FJ445" s="96"/>
      <c r="FK445" s="96"/>
      <c r="FL445" s="96"/>
      <c r="FT445" s="96"/>
      <c r="FU445" s="96"/>
      <c r="FV445" s="96"/>
      <c r="FW445" s="96"/>
      <c r="GE445" s="96"/>
      <c r="GF445" s="96"/>
      <c r="GG445" s="96"/>
      <c r="GH445" s="96"/>
    </row>
    <row r="446" spans="1:190" customFormat="1" ht="14.65" hidden="1" customHeight="1" x14ac:dyDescent="0.25">
      <c r="A446" s="151">
        <v>169476</v>
      </c>
      <c r="B446" s="152">
        <v>44580</v>
      </c>
      <c r="C446" s="150" t="s">
        <v>222</v>
      </c>
      <c r="D446" s="150" t="s">
        <v>1803</v>
      </c>
      <c r="E446" s="152">
        <v>44580</v>
      </c>
      <c r="F446" s="150" t="s">
        <v>205</v>
      </c>
      <c r="G446" s="150" t="s">
        <v>1804</v>
      </c>
      <c r="H446" s="150" t="s">
        <v>460</v>
      </c>
      <c r="I446" s="150" t="s">
        <v>3379</v>
      </c>
      <c r="J446" s="150" t="s">
        <v>3382</v>
      </c>
      <c r="K446" s="150" t="s">
        <v>3416</v>
      </c>
      <c r="L446" s="150" t="s">
        <v>18</v>
      </c>
      <c r="M446" s="150" t="s">
        <v>18</v>
      </c>
      <c r="N446" s="150" t="s">
        <v>19</v>
      </c>
      <c r="O446" s="150" t="s">
        <v>335</v>
      </c>
      <c r="P446" s="150" t="s">
        <v>461</v>
      </c>
      <c r="Q446" s="150" t="s">
        <v>3377</v>
      </c>
      <c r="R446" s="150" t="s">
        <v>3377</v>
      </c>
      <c r="S446" s="151">
        <v>18460</v>
      </c>
      <c r="T446" s="151">
        <v>14840</v>
      </c>
      <c r="U446" s="151">
        <v>3620</v>
      </c>
      <c r="V446" s="150" t="s">
        <v>78</v>
      </c>
      <c r="W446" s="151">
        <v>2</v>
      </c>
      <c r="X446" s="150" t="s">
        <v>69</v>
      </c>
      <c r="Y446" s="150" t="s">
        <v>70</v>
      </c>
      <c r="Z446" s="150" t="s">
        <v>71</v>
      </c>
      <c r="AA446" s="150" t="s">
        <v>72</v>
      </c>
      <c r="AB446" s="151">
        <v>83628</v>
      </c>
      <c r="AC446" s="101">
        <f t="shared" si="24"/>
        <v>3</v>
      </c>
      <c r="AD446" s="101" t="str">
        <f t="shared" si="25"/>
        <v>janvier</v>
      </c>
      <c r="AE446" s="96">
        <f t="shared" si="26"/>
        <v>3.62</v>
      </c>
      <c r="AF446" s="149">
        <f t="shared" si="27"/>
        <v>3.125E-2</v>
      </c>
      <c r="AG446" t="s">
        <v>3886</v>
      </c>
      <c r="AH446" s="96"/>
      <c r="AM446" s="96"/>
      <c r="AN446" s="96"/>
      <c r="AO446" s="96"/>
      <c r="AP446" s="96"/>
      <c r="AR446" s="96"/>
      <c r="AS446" s="96"/>
      <c r="AV446" s="96"/>
      <c r="AW446" s="96"/>
      <c r="AZ446" s="96"/>
      <c r="BA446" s="96"/>
      <c r="BB446" s="96"/>
      <c r="BC446" s="96"/>
      <c r="BD446" s="96"/>
      <c r="BE446" s="96"/>
      <c r="BF446" s="96"/>
      <c r="BH446" s="96"/>
      <c r="BI446" s="96"/>
      <c r="BJ446" s="96"/>
      <c r="BK446" s="96"/>
      <c r="BL446" s="96"/>
      <c r="BM446" s="96"/>
      <c r="BN446" s="96"/>
      <c r="BQ446" s="96"/>
      <c r="BR446" s="96"/>
      <c r="BS446" s="96"/>
      <c r="BU446" s="96"/>
      <c r="BW446" s="96"/>
      <c r="BX446" s="96"/>
      <c r="BY446" s="96"/>
      <c r="BZ446" s="96"/>
      <c r="CA446" s="96"/>
      <c r="CB446" s="96"/>
      <c r="CC446" s="96"/>
      <c r="CG446" s="96"/>
      <c r="CJ446" s="96"/>
      <c r="CL446" s="96"/>
      <c r="CM446" s="96"/>
      <c r="CN446" s="96"/>
      <c r="CY446" s="96"/>
      <c r="CZ446" s="96"/>
      <c r="DB446" s="96"/>
      <c r="DC446" s="96"/>
      <c r="DH446" s="96"/>
      <c r="DJ446" s="96"/>
      <c r="DK446" s="96"/>
      <c r="DL446" s="96"/>
      <c r="DP446" s="96"/>
      <c r="DQ446" s="96"/>
      <c r="DW446" s="96"/>
      <c r="EV446" s="96"/>
      <c r="EW446" s="96"/>
      <c r="FJ446" s="96"/>
      <c r="FK446" s="96"/>
      <c r="FL446" s="96"/>
      <c r="FT446" s="96"/>
      <c r="FU446" s="96"/>
      <c r="FV446" s="96"/>
      <c r="FW446" s="96"/>
      <c r="GE446" s="96"/>
      <c r="GF446" s="96"/>
      <c r="GG446" s="96"/>
      <c r="GH446" s="96"/>
    </row>
    <row r="447" spans="1:190" customFormat="1" ht="14.65" hidden="1" customHeight="1" x14ac:dyDescent="0.25">
      <c r="A447" s="151">
        <v>169478</v>
      </c>
      <c r="B447" s="152">
        <v>44580</v>
      </c>
      <c r="C447" s="150" t="s">
        <v>543</v>
      </c>
      <c r="D447" s="150" t="s">
        <v>1805</v>
      </c>
      <c r="E447" s="152">
        <v>44580</v>
      </c>
      <c r="F447" s="150" t="s">
        <v>220</v>
      </c>
      <c r="G447" s="150" t="s">
        <v>1806</v>
      </c>
      <c r="H447" s="150" t="s">
        <v>196</v>
      </c>
      <c r="I447" s="150" t="s">
        <v>3379</v>
      </c>
      <c r="J447" s="150" t="s">
        <v>3421</v>
      </c>
      <c r="K447" s="150" t="s">
        <v>196</v>
      </c>
      <c r="L447" s="150" t="s">
        <v>18</v>
      </c>
      <c r="M447" s="150" t="s">
        <v>18</v>
      </c>
      <c r="N447" s="150" t="s">
        <v>19</v>
      </c>
      <c r="O447" s="150" t="s">
        <v>161</v>
      </c>
      <c r="P447" s="150" t="s">
        <v>197</v>
      </c>
      <c r="Q447" s="150" t="s">
        <v>3377</v>
      </c>
      <c r="R447" s="150" t="s">
        <v>3377</v>
      </c>
      <c r="S447" s="151">
        <v>19340</v>
      </c>
      <c r="T447" s="151">
        <v>14760</v>
      </c>
      <c r="U447" s="151">
        <v>4580</v>
      </c>
      <c r="V447" s="150" t="s">
        <v>78</v>
      </c>
      <c r="W447" s="151">
        <v>2</v>
      </c>
      <c r="X447" s="150" t="s">
        <v>69</v>
      </c>
      <c r="Y447" s="150" t="s">
        <v>70</v>
      </c>
      <c r="Z447" s="150" t="s">
        <v>71</v>
      </c>
      <c r="AA447" s="150" t="s">
        <v>72</v>
      </c>
      <c r="AB447" s="151">
        <v>78868</v>
      </c>
      <c r="AC447" s="101">
        <f t="shared" si="24"/>
        <v>3</v>
      </c>
      <c r="AD447" s="101" t="str">
        <f t="shared" si="25"/>
        <v>janvier</v>
      </c>
      <c r="AE447" s="96">
        <f t="shared" si="26"/>
        <v>4.58</v>
      </c>
      <c r="AF447" s="149">
        <f t="shared" si="27"/>
        <v>2.5000000000000022E-2</v>
      </c>
      <c r="AG447" t="s">
        <v>3886</v>
      </c>
      <c r="AH447" s="96"/>
      <c r="AM447" s="96"/>
      <c r="AN447" s="96"/>
      <c r="AO447" s="96"/>
      <c r="AP447" s="96"/>
      <c r="AR447" s="96"/>
      <c r="AS447" s="96"/>
      <c r="AV447" s="96"/>
      <c r="AW447" s="96"/>
      <c r="AZ447" s="96"/>
      <c r="BA447" s="96"/>
      <c r="BB447" s="96"/>
      <c r="BC447" s="96"/>
      <c r="BD447" s="96"/>
      <c r="BE447" s="96"/>
      <c r="BF447" s="96"/>
      <c r="BH447" s="96"/>
      <c r="BI447" s="96"/>
      <c r="BJ447" s="96"/>
      <c r="BK447" s="96"/>
      <c r="BL447" s="96"/>
      <c r="BM447" s="96"/>
      <c r="BN447" s="96"/>
      <c r="BQ447" s="96"/>
      <c r="BR447" s="96"/>
      <c r="BS447" s="96"/>
      <c r="BU447" s="96"/>
      <c r="BW447" s="96"/>
      <c r="BX447" s="96"/>
      <c r="BY447" s="96"/>
      <c r="BZ447" s="96"/>
      <c r="CA447" s="96"/>
      <c r="CB447" s="96"/>
      <c r="CC447" s="96"/>
      <c r="CD447" s="96"/>
      <c r="CG447" s="96"/>
      <c r="CJ447" s="96"/>
      <c r="CL447" s="96"/>
      <c r="CM447" s="96"/>
      <c r="CN447" s="96"/>
      <c r="CY447" s="96"/>
      <c r="CZ447" s="96"/>
      <c r="DA447" s="96"/>
      <c r="DB447" s="96"/>
      <c r="DC447" s="96"/>
      <c r="DH447" s="96"/>
      <c r="DJ447" s="96"/>
      <c r="DK447" s="96"/>
      <c r="DL447" s="96"/>
      <c r="DM447" s="96"/>
      <c r="DP447" s="96"/>
      <c r="DQ447" s="96"/>
      <c r="DW447" s="96"/>
      <c r="EV447" s="96"/>
      <c r="EW447" s="96"/>
      <c r="FJ447" s="96"/>
      <c r="FK447" s="96"/>
      <c r="FL447" s="96"/>
      <c r="FT447" s="96"/>
      <c r="FU447" s="96"/>
      <c r="FV447" s="96"/>
      <c r="FW447" s="96"/>
      <c r="GE447" s="96"/>
      <c r="GF447" s="96"/>
      <c r="GG447" s="96"/>
      <c r="GH447" s="96"/>
    </row>
    <row r="448" spans="1:190" customFormat="1" ht="14.65" hidden="1" customHeight="1" x14ac:dyDescent="0.25">
      <c r="A448" s="151">
        <v>169480</v>
      </c>
      <c r="B448" s="152">
        <v>44580</v>
      </c>
      <c r="C448" s="150" t="s">
        <v>221</v>
      </c>
      <c r="D448" s="150" t="s">
        <v>1807</v>
      </c>
      <c r="E448" s="152">
        <v>44580</v>
      </c>
      <c r="F448" s="150" t="s">
        <v>220</v>
      </c>
      <c r="G448" s="150" t="s">
        <v>1808</v>
      </c>
      <c r="H448" s="150" t="s">
        <v>169</v>
      </c>
      <c r="I448" s="150" t="s">
        <v>3379</v>
      </c>
      <c r="J448" s="150" t="s">
        <v>3421</v>
      </c>
      <c r="K448" s="150" t="s">
        <v>169</v>
      </c>
      <c r="L448" s="150" t="s">
        <v>18</v>
      </c>
      <c r="M448" s="150" t="s">
        <v>18</v>
      </c>
      <c r="N448" s="150" t="s">
        <v>19</v>
      </c>
      <c r="O448" s="150" t="s">
        <v>161</v>
      </c>
      <c r="P448" s="150" t="s">
        <v>170</v>
      </c>
      <c r="Q448" s="150" t="s">
        <v>3377</v>
      </c>
      <c r="R448" s="150" t="s">
        <v>3377</v>
      </c>
      <c r="S448" s="151">
        <v>13420</v>
      </c>
      <c r="T448" s="151">
        <v>11680</v>
      </c>
      <c r="U448" s="151">
        <v>1740</v>
      </c>
      <c r="V448" s="150" t="s">
        <v>78</v>
      </c>
      <c r="W448" s="151">
        <v>2</v>
      </c>
      <c r="X448" s="150" t="s">
        <v>69</v>
      </c>
      <c r="Y448" s="150" t="s">
        <v>70</v>
      </c>
      <c r="Z448" s="150" t="s">
        <v>71</v>
      </c>
      <c r="AA448" s="150" t="s">
        <v>72</v>
      </c>
      <c r="AB448" s="151">
        <v>89410</v>
      </c>
      <c r="AC448" s="101">
        <f t="shared" si="24"/>
        <v>3</v>
      </c>
      <c r="AD448" s="101" t="str">
        <f t="shared" si="25"/>
        <v>janvier</v>
      </c>
      <c r="AE448" s="96">
        <f t="shared" si="26"/>
        <v>1.74</v>
      </c>
      <c r="AF448" s="149">
        <f t="shared" si="27"/>
        <v>2.9166666666666674E-2</v>
      </c>
      <c r="AG448" t="s">
        <v>3886</v>
      </c>
      <c r="AH448" s="96"/>
      <c r="AM448" s="96"/>
      <c r="AN448" s="96"/>
      <c r="AO448" s="96"/>
      <c r="AP448" s="96"/>
      <c r="AR448" s="96"/>
      <c r="AS448" s="96"/>
      <c r="AV448" s="96"/>
      <c r="AW448" s="96"/>
      <c r="AZ448" s="96"/>
      <c r="BA448" s="96"/>
      <c r="BB448" s="96"/>
      <c r="BC448" s="96"/>
      <c r="BD448" s="96"/>
      <c r="BE448" s="96"/>
      <c r="BF448" s="96"/>
      <c r="BH448" s="96"/>
      <c r="BI448" s="96"/>
      <c r="BJ448" s="96"/>
      <c r="BK448" s="96"/>
      <c r="BL448" s="96"/>
      <c r="BM448" s="96"/>
      <c r="BN448" s="96"/>
      <c r="BQ448" s="96"/>
      <c r="BR448" s="96"/>
      <c r="BS448" s="96"/>
      <c r="BU448" s="96"/>
      <c r="BW448" s="96"/>
      <c r="BX448" s="96"/>
      <c r="BY448" s="96"/>
      <c r="BZ448" s="96"/>
      <c r="CA448" s="96"/>
      <c r="CB448" s="96"/>
      <c r="CC448" s="96"/>
      <c r="CD448" s="96"/>
      <c r="CG448" s="96"/>
      <c r="CJ448" s="96"/>
      <c r="CL448" s="96"/>
      <c r="CM448" s="96"/>
      <c r="CN448" s="96"/>
      <c r="CY448" s="96"/>
      <c r="CZ448" s="96"/>
      <c r="DA448" s="96"/>
      <c r="DB448" s="96"/>
      <c r="DC448" s="96"/>
      <c r="DH448" s="96"/>
      <c r="DJ448" s="96"/>
      <c r="DK448" s="96"/>
      <c r="DL448" s="96"/>
      <c r="DM448" s="96"/>
      <c r="DP448" s="96"/>
      <c r="DQ448" s="96"/>
      <c r="DW448" s="96"/>
      <c r="EV448" s="96"/>
      <c r="EW448" s="96"/>
      <c r="FJ448" s="96"/>
      <c r="FK448" s="96"/>
      <c r="FL448" s="96"/>
      <c r="FT448" s="96"/>
      <c r="FU448" s="96"/>
      <c r="FV448" s="96"/>
      <c r="FW448" s="96"/>
      <c r="GE448" s="96"/>
      <c r="GF448" s="96"/>
      <c r="GG448" s="96"/>
      <c r="GH448" s="96"/>
    </row>
    <row r="449" spans="1:190" customFormat="1" ht="14.65" hidden="1" customHeight="1" x14ac:dyDescent="0.25">
      <c r="A449" s="151">
        <v>169482</v>
      </c>
      <c r="B449" s="152">
        <v>44580</v>
      </c>
      <c r="C449" s="150" t="s">
        <v>639</v>
      </c>
      <c r="D449" s="150" t="s">
        <v>1809</v>
      </c>
      <c r="E449" s="152">
        <v>44580</v>
      </c>
      <c r="F449" s="150" t="s">
        <v>320</v>
      </c>
      <c r="G449" s="150" t="s">
        <v>1810</v>
      </c>
      <c r="H449" s="150" t="s">
        <v>213</v>
      </c>
      <c r="I449" s="150" t="s">
        <v>3379</v>
      </c>
      <c r="J449" s="150" t="s">
        <v>3421</v>
      </c>
      <c r="K449" s="150" t="s">
        <v>213</v>
      </c>
      <c r="L449" s="150" t="s">
        <v>18</v>
      </c>
      <c r="M449" s="150" t="s">
        <v>18</v>
      </c>
      <c r="N449" s="150" t="s">
        <v>19</v>
      </c>
      <c r="O449" s="150" t="s">
        <v>161</v>
      </c>
      <c r="P449" s="150" t="s">
        <v>214</v>
      </c>
      <c r="Q449" s="150" t="s">
        <v>3377</v>
      </c>
      <c r="R449" s="150" t="s">
        <v>3377</v>
      </c>
      <c r="S449" s="151">
        <v>14120</v>
      </c>
      <c r="T449" s="151">
        <v>11900</v>
      </c>
      <c r="U449" s="151">
        <v>2220</v>
      </c>
      <c r="V449" s="150" t="s">
        <v>78</v>
      </c>
      <c r="W449" s="151">
        <v>2</v>
      </c>
      <c r="X449" s="150" t="s">
        <v>69</v>
      </c>
      <c r="Y449" s="150" t="s">
        <v>70</v>
      </c>
      <c r="Z449" s="150" t="s">
        <v>71</v>
      </c>
      <c r="AA449" s="150" t="s">
        <v>72</v>
      </c>
      <c r="AB449" s="151">
        <v>50222</v>
      </c>
      <c r="AC449" s="101">
        <f t="shared" si="24"/>
        <v>3</v>
      </c>
      <c r="AD449" s="101" t="str">
        <f t="shared" si="25"/>
        <v>janvier</v>
      </c>
      <c r="AE449" s="96">
        <f t="shared" si="26"/>
        <v>2.2200000000000002</v>
      </c>
      <c r="AF449" s="149">
        <f t="shared" si="27"/>
        <v>2.7083333333333348E-2</v>
      </c>
      <c r="AG449" t="s">
        <v>3886</v>
      </c>
      <c r="AH449" s="96"/>
      <c r="AM449" s="96"/>
      <c r="AN449" s="96"/>
      <c r="AO449" s="96"/>
      <c r="AP449" s="96"/>
      <c r="AR449" s="96"/>
      <c r="AS449" s="96"/>
      <c r="AV449" s="96"/>
      <c r="AW449" s="96"/>
      <c r="AZ449" s="96"/>
      <c r="BA449" s="96"/>
      <c r="BB449" s="96"/>
      <c r="BC449" s="96"/>
      <c r="BD449" s="96"/>
      <c r="BE449" s="96"/>
      <c r="BF449" s="96"/>
      <c r="BH449" s="96"/>
      <c r="BI449" s="96"/>
      <c r="BJ449" s="96"/>
      <c r="BK449" s="96"/>
      <c r="BL449" s="96"/>
      <c r="BM449" s="96"/>
      <c r="BN449" s="96"/>
      <c r="BQ449" s="96"/>
      <c r="BR449" s="96"/>
      <c r="BS449" s="96"/>
      <c r="BU449" s="96"/>
      <c r="BW449" s="96"/>
      <c r="BX449" s="96"/>
      <c r="BY449" s="96"/>
      <c r="BZ449" s="96"/>
      <c r="CA449" s="96"/>
      <c r="CB449" s="96"/>
      <c r="CC449" s="96"/>
      <c r="CD449" s="96"/>
      <c r="CG449" s="96"/>
      <c r="CJ449" s="96"/>
      <c r="CL449" s="96"/>
      <c r="CM449" s="96"/>
      <c r="CN449" s="96"/>
      <c r="CY449" s="96"/>
      <c r="CZ449" s="96"/>
      <c r="DA449" s="96"/>
      <c r="DB449" s="96"/>
      <c r="DC449" s="96"/>
      <c r="DH449" s="96"/>
      <c r="DJ449" s="96"/>
      <c r="DK449" s="96"/>
      <c r="DL449" s="96"/>
      <c r="DM449" s="96"/>
      <c r="DP449" s="96"/>
      <c r="DQ449" s="96"/>
      <c r="DW449" s="96"/>
      <c r="EV449" s="96"/>
      <c r="EW449" s="96"/>
      <c r="FJ449" s="96"/>
      <c r="FK449" s="96"/>
      <c r="FL449" s="96"/>
      <c r="FT449" s="96"/>
      <c r="FU449" s="96"/>
      <c r="FV449" s="96"/>
      <c r="FW449" s="96"/>
      <c r="GE449" s="96"/>
      <c r="GF449" s="96"/>
      <c r="GG449" s="96"/>
      <c r="GH449" s="96"/>
    </row>
    <row r="450" spans="1:190" customFormat="1" ht="14.65" hidden="1" customHeight="1" x14ac:dyDescent="0.25">
      <c r="A450" s="151">
        <v>170266</v>
      </c>
      <c r="B450" s="152">
        <v>44580</v>
      </c>
      <c r="C450" s="150" t="s">
        <v>639</v>
      </c>
      <c r="D450" s="150" t="s">
        <v>18</v>
      </c>
      <c r="E450" s="152">
        <v>44580</v>
      </c>
      <c r="F450" s="150" t="s">
        <v>639</v>
      </c>
      <c r="G450" s="150" t="s">
        <v>18</v>
      </c>
      <c r="H450" s="150" t="s">
        <v>2532</v>
      </c>
      <c r="I450" s="150" t="s">
        <v>3376</v>
      </c>
      <c r="J450" s="150" t="s">
        <v>3393</v>
      </c>
      <c r="K450" s="150" t="s">
        <v>3476</v>
      </c>
      <c r="L450" s="150" t="s">
        <v>3394</v>
      </c>
      <c r="M450" s="150" t="s">
        <v>18</v>
      </c>
      <c r="N450" s="150" t="s">
        <v>656</v>
      </c>
      <c r="O450" s="150" t="s">
        <v>237</v>
      </c>
      <c r="P450" s="150" t="s">
        <v>1504</v>
      </c>
      <c r="Q450" s="150" t="s">
        <v>3395</v>
      </c>
      <c r="R450" s="150" t="s">
        <v>3377</v>
      </c>
      <c r="S450" s="151">
        <v>15760</v>
      </c>
      <c r="T450" s="151">
        <v>35320</v>
      </c>
      <c r="U450" s="151">
        <v>19560</v>
      </c>
      <c r="V450" s="150" t="s">
        <v>68</v>
      </c>
      <c r="W450" s="151">
        <v>2</v>
      </c>
      <c r="X450" s="150" t="s">
        <v>69</v>
      </c>
      <c r="Y450" s="150" t="s">
        <v>70</v>
      </c>
      <c r="Z450" s="150" t="s">
        <v>71</v>
      </c>
      <c r="AA450" s="150" t="s">
        <v>72</v>
      </c>
      <c r="AB450" s="151">
        <v>0</v>
      </c>
      <c r="AC450" s="101">
        <f t="shared" si="24"/>
        <v>3</v>
      </c>
      <c r="AD450" s="101" t="str">
        <f t="shared" si="25"/>
        <v>janvier</v>
      </c>
      <c r="AE450" s="96">
        <f t="shared" si="26"/>
        <v>19.559999999999999</v>
      </c>
      <c r="AF450" s="149">
        <f t="shared" si="27"/>
        <v>0</v>
      </c>
      <c r="AG450" t="s">
        <v>3888</v>
      </c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02"/>
      <c r="BD450" s="102"/>
      <c r="BE450" s="102"/>
      <c r="BF450" s="102"/>
      <c r="BG450" s="102"/>
      <c r="BH450" s="102"/>
      <c r="BI450" s="102"/>
      <c r="BJ450" s="102"/>
      <c r="BK450" s="102"/>
      <c r="BL450" s="102"/>
      <c r="BM450" s="102"/>
      <c r="BN450" s="102"/>
      <c r="BO450" s="102"/>
      <c r="BP450" s="102"/>
      <c r="BQ450" s="102"/>
      <c r="BR450" s="102"/>
      <c r="BS450" s="102"/>
      <c r="BT450" s="102"/>
      <c r="BU450" s="102"/>
      <c r="BV450" s="102"/>
      <c r="BW450" s="102"/>
      <c r="BX450" s="102"/>
      <c r="BY450" s="102"/>
      <c r="BZ450" s="102"/>
      <c r="CA450" s="102"/>
      <c r="CB450" s="102"/>
      <c r="CC450" s="102"/>
      <c r="CD450" s="102"/>
      <c r="CE450" s="102"/>
      <c r="CF450" s="102"/>
      <c r="CG450" s="102"/>
      <c r="CH450" s="102"/>
      <c r="CI450" s="102"/>
      <c r="CJ450" s="102"/>
      <c r="CK450" s="102"/>
      <c r="CL450" s="102"/>
      <c r="CM450" s="102"/>
      <c r="CN450" s="102"/>
      <c r="CO450" s="102"/>
      <c r="CP450" s="102"/>
      <c r="CQ450" s="102"/>
      <c r="CR450" s="102"/>
      <c r="CS450" s="102"/>
      <c r="CT450" s="102"/>
      <c r="CU450" s="102"/>
      <c r="CV450" s="102"/>
      <c r="CW450" s="102"/>
      <c r="CX450" s="102"/>
      <c r="CY450" s="102"/>
      <c r="CZ450" s="102"/>
      <c r="DA450" s="102"/>
      <c r="DB450" s="102"/>
      <c r="DC450" s="102"/>
      <c r="DD450" s="102"/>
      <c r="DE450" s="102"/>
      <c r="DF450" s="102"/>
      <c r="DG450" s="102"/>
      <c r="DH450" s="102"/>
      <c r="DI450" s="102"/>
      <c r="DJ450" s="102"/>
      <c r="DK450" s="102"/>
      <c r="DL450" s="102"/>
      <c r="DM450" s="102"/>
      <c r="DN450" s="102"/>
      <c r="DO450" s="102"/>
      <c r="DP450" s="102"/>
      <c r="DQ450" s="102"/>
      <c r="DR450" s="102"/>
      <c r="DS450" s="102"/>
      <c r="DT450" s="102"/>
      <c r="DU450" s="102"/>
      <c r="DV450" s="102"/>
      <c r="DW450" s="102"/>
      <c r="DX450" s="102"/>
      <c r="DY450" s="102"/>
      <c r="DZ450" s="102"/>
      <c r="EA450" s="102"/>
      <c r="EB450" s="102"/>
      <c r="EC450" s="102"/>
      <c r="ED450" s="102"/>
      <c r="EE450" s="102"/>
      <c r="EF450" s="102"/>
      <c r="EG450" s="102"/>
      <c r="EH450" s="102"/>
      <c r="EI450" s="102"/>
      <c r="EJ450" s="102"/>
      <c r="EK450" s="102"/>
      <c r="EL450" s="102"/>
      <c r="EM450" s="102"/>
      <c r="EN450" s="102"/>
      <c r="EO450" s="102"/>
      <c r="EP450" s="102"/>
      <c r="EQ450" s="102"/>
      <c r="ER450" s="102"/>
      <c r="ES450" s="102"/>
      <c r="ET450" s="102"/>
      <c r="EU450" s="102"/>
      <c r="EV450" s="102"/>
      <c r="EW450" s="102"/>
      <c r="EX450" s="102"/>
      <c r="EY450" s="102"/>
      <c r="EZ450" s="102"/>
      <c r="FA450" s="102"/>
      <c r="FB450" s="102"/>
      <c r="FC450" s="102"/>
      <c r="FD450" s="102"/>
      <c r="FE450" s="102"/>
      <c r="FF450" s="102"/>
      <c r="FG450" s="102"/>
      <c r="FH450" s="102"/>
      <c r="FI450" s="102"/>
      <c r="FJ450" s="102"/>
      <c r="FK450" s="102"/>
      <c r="FL450" s="102"/>
      <c r="FM450" s="102"/>
      <c r="FN450" s="102"/>
      <c r="FO450" s="102"/>
      <c r="FP450" s="102"/>
      <c r="FQ450" s="102"/>
      <c r="FR450" s="102"/>
      <c r="FS450" s="102"/>
      <c r="FT450" s="102"/>
      <c r="FU450" s="102"/>
      <c r="FV450" s="102"/>
      <c r="FW450" s="102"/>
      <c r="FX450" s="102"/>
      <c r="FY450" s="102"/>
      <c r="FZ450" s="102"/>
      <c r="GA450" s="102"/>
      <c r="GB450" s="102"/>
      <c r="GC450" s="102"/>
      <c r="GD450" s="102"/>
      <c r="GE450" s="102"/>
      <c r="GF450" s="102"/>
      <c r="GG450" s="102"/>
      <c r="GH450" s="102"/>
    </row>
    <row r="451" spans="1:190" customFormat="1" ht="14.65" hidden="1" customHeight="1" x14ac:dyDescent="0.25">
      <c r="A451" s="151">
        <v>169483</v>
      </c>
      <c r="B451" s="152">
        <v>44580</v>
      </c>
      <c r="C451" s="150" t="s">
        <v>818</v>
      </c>
      <c r="D451" s="150" t="s">
        <v>1811</v>
      </c>
      <c r="E451" s="152">
        <v>44580</v>
      </c>
      <c r="F451" s="150" t="s">
        <v>270</v>
      </c>
      <c r="G451" s="150" t="s">
        <v>1812</v>
      </c>
      <c r="H451" s="150" t="s">
        <v>507</v>
      </c>
      <c r="I451" s="150" t="s">
        <v>3379</v>
      </c>
      <c r="J451" s="150" t="s">
        <v>3421</v>
      </c>
      <c r="K451" s="150" t="s">
        <v>507</v>
      </c>
      <c r="L451" s="150" t="s">
        <v>18</v>
      </c>
      <c r="M451" s="150" t="s">
        <v>18</v>
      </c>
      <c r="N451" s="150" t="s">
        <v>19</v>
      </c>
      <c r="O451" s="150" t="s">
        <v>161</v>
      </c>
      <c r="P451" s="150" t="s">
        <v>508</v>
      </c>
      <c r="Q451" s="150" t="s">
        <v>3377</v>
      </c>
      <c r="R451" s="150" t="s">
        <v>3377</v>
      </c>
      <c r="S451" s="151">
        <v>13260</v>
      </c>
      <c r="T451" s="151">
        <v>11740</v>
      </c>
      <c r="U451" s="151">
        <v>1520</v>
      </c>
      <c r="V451" s="150" t="s">
        <v>78</v>
      </c>
      <c r="W451" s="151">
        <v>2</v>
      </c>
      <c r="X451" s="150" t="s">
        <v>69</v>
      </c>
      <c r="Y451" s="150" t="s">
        <v>70</v>
      </c>
      <c r="Z451" s="150" t="s">
        <v>71</v>
      </c>
      <c r="AA451" s="150" t="s">
        <v>72</v>
      </c>
      <c r="AB451" s="151">
        <v>89414</v>
      </c>
      <c r="AC451" s="101">
        <f t="shared" ref="AC451:AC514" si="28">_xlfn.ISOWEEKNUM(B451)</f>
        <v>3</v>
      </c>
      <c r="AD451" s="101" t="str">
        <f t="shared" ref="AD451:AD514" si="29">TEXT(B451,"mmmm")</f>
        <v>janvier</v>
      </c>
      <c r="AE451" s="96">
        <f t="shared" ref="AE451:AE514" si="30">U451/1000</f>
        <v>1.52</v>
      </c>
      <c r="AF451" s="149">
        <f t="shared" ref="AF451:AF514" si="31">C451-F451</f>
        <v>2.5694444444444409E-2</v>
      </c>
      <c r="AG451" t="s">
        <v>3886</v>
      </c>
      <c r="AH451" s="96"/>
      <c r="AM451" s="96"/>
      <c r="AN451" s="96"/>
      <c r="AO451" s="96"/>
      <c r="AP451" s="96"/>
      <c r="AR451" s="96"/>
      <c r="AS451" s="96"/>
      <c r="AV451" s="96"/>
      <c r="AW451" s="96"/>
      <c r="AZ451" s="96"/>
      <c r="BA451" s="96"/>
      <c r="BB451" s="96"/>
      <c r="BC451" s="96"/>
      <c r="BD451" s="96"/>
      <c r="BF451" s="96"/>
      <c r="BH451" s="96"/>
      <c r="BI451" s="96"/>
      <c r="BJ451" s="96"/>
      <c r="BK451" s="96"/>
      <c r="BL451" s="96"/>
      <c r="BM451" s="96"/>
      <c r="BN451" s="96"/>
      <c r="BQ451" s="96"/>
      <c r="BR451" s="96"/>
      <c r="BS451" s="96"/>
      <c r="BU451" s="96"/>
      <c r="BW451" s="96"/>
      <c r="BX451" s="96"/>
      <c r="BY451" s="96"/>
      <c r="BZ451" s="96"/>
      <c r="CA451" s="96"/>
      <c r="CB451" s="96"/>
      <c r="CC451" s="96"/>
      <c r="CG451" s="96"/>
      <c r="CJ451" s="96"/>
      <c r="CL451" s="96"/>
      <c r="CM451" s="96"/>
      <c r="CN451" s="96"/>
      <c r="CY451" s="96"/>
      <c r="CZ451" s="96"/>
      <c r="DB451" s="96"/>
      <c r="DH451" s="96"/>
      <c r="DJ451" s="96"/>
      <c r="DK451" s="96"/>
      <c r="DM451" s="96"/>
      <c r="DP451" s="96"/>
      <c r="DQ451" s="96"/>
      <c r="DW451" s="96"/>
      <c r="EV451" s="96"/>
      <c r="EW451" s="96"/>
      <c r="FJ451" s="96"/>
      <c r="FK451" s="96"/>
      <c r="FL451" s="96"/>
      <c r="FT451" s="96"/>
      <c r="FU451" s="96"/>
      <c r="FV451" s="96"/>
      <c r="FW451" s="96"/>
      <c r="GE451" s="96"/>
      <c r="GF451" s="96"/>
      <c r="GG451" s="96"/>
      <c r="GH451" s="96"/>
    </row>
    <row r="452" spans="1:190" customFormat="1" ht="14.65" hidden="1" customHeight="1" x14ac:dyDescent="0.25">
      <c r="A452" s="151">
        <v>169484</v>
      </c>
      <c r="B452" s="152">
        <v>44580</v>
      </c>
      <c r="C452" s="150" t="s">
        <v>99</v>
      </c>
      <c r="D452" s="150" t="s">
        <v>1813</v>
      </c>
      <c r="E452" s="152">
        <v>44580</v>
      </c>
      <c r="F452" s="150" t="s">
        <v>140</v>
      </c>
      <c r="G452" s="150" t="s">
        <v>1814</v>
      </c>
      <c r="H452" s="150" t="s">
        <v>276</v>
      </c>
      <c r="I452" s="150" t="s">
        <v>3379</v>
      </c>
      <c r="J452" s="150" t="s">
        <v>3421</v>
      </c>
      <c r="K452" s="150" t="s">
        <v>276</v>
      </c>
      <c r="L452" s="150" t="s">
        <v>18</v>
      </c>
      <c r="M452" s="150" t="s">
        <v>18</v>
      </c>
      <c r="N452" s="150" t="s">
        <v>19</v>
      </c>
      <c r="O452" s="150" t="s">
        <v>161</v>
      </c>
      <c r="P452" s="150" t="s">
        <v>277</v>
      </c>
      <c r="Q452" s="150" t="s">
        <v>3377</v>
      </c>
      <c r="R452" s="150" t="s">
        <v>3377</v>
      </c>
      <c r="S452" s="151">
        <v>2680</v>
      </c>
      <c r="T452" s="151">
        <v>2560</v>
      </c>
      <c r="U452" s="151">
        <v>120</v>
      </c>
      <c r="V452" s="150" t="s">
        <v>78</v>
      </c>
      <c r="W452" s="151">
        <v>2</v>
      </c>
      <c r="X452" s="150" t="s">
        <v>69</v>
      </c>
      <c r="Y452" s="150" t="s">
        <v>70</v>
      </c>
      <c r="Z452" s="150" t="s">
        <v>71</v>
      </c>
      <c r="AA452" s="150" t="s">
        <v>72</v>
      </c>
      <c r="AB452" s="151">
        <v>64489</v>
      </c>
      <c r="AC452" s="101">
        <f t="shared" si="28"/>
        <v>3</v>
      </c>
      <c r="AD452" s="101" t="str">
        <f t="shared" si="29"/>
        <v>janvier</v>
      </c>
      <c r="AE452" s="96">
        <f t="shared" si="30"/>
        <v>0.12</v>
      </c>
      <c r="AF452" s="149">
        <f t="shared" si="31"/>
        <v>2.7083333333333348E-2</v>
      </c>
      <c r="AG452" t="s">
        <v>3886</v>
      </c>
      <c r="AH452" s="96"/>
      <c r="AM452" s="96"/>
      <c r="AN452" s="96"/>
      <c r="AO452" s="96"/>
      <c r="AP452" s="96"/>
      <c r="AR452" s="96"/>
      <c r="AS452" s="96"/>
      <c r="AV452" s="96"/>
      <c r="AW452" s="96"/>
      <c r="AZ452" s="96"/>
      <c r="BA452" s="96"/>
      <c r="BB452" s="96"/>
      <c r="BC452" s="96"/>
      <c r="BD452" s="96"/>
      <c r="BE452" s="96"/>
      <c r="BF452" s="96"/>
      <c r="BH452" s="96"/>
      <c r="BI452" s="96"/>
      <c r="BJ452" s="96"/>
      <c r="BK452" s="96"/>
      <c r="BL452" s="96"/>
      <c r="BM452" s="96"/>
      <c r="BN452" s="96"/>
      <c r="BQ452" s="96"/>
      <c r="BR452" s="96"/>
      <c r="BS452" s="96"/>
      <c r="BU452" s="96"/>
      <c r="BW452" s="96"/>
      <c r="BX452" s="96"/>
      <c r="BY452" s="96"/>
      <c r="BZ452" s="96"/>
      <c r="CA452" s="96"/>
      <c r="CB452" s="96"/>
      <c r="CC452" s="96"/>
      <c r="CD452" s="96"/>
      <c r="CG452" s="96"/>
      <c r="CJ452" s="96"/>
      <c r="CL452" s="96"/>
      <c r="CM452" s="96"/>
      <c r="CN452" s="96"/>
      <c r="CY452" s="96"/>
      <c r="CZ452" s="96"/>
      <c r="DA452" s="96"/>
      <c r="DB452" s="96"/>
      <c r="DC452" s="96"/>
      <c r="DH452" s="96"/>
      <c r="DJ452" s="96"/>
      <c r="DK452" s="96"/>
      <c r="DL452" s="96"/>
      <c r="DM452" s="96"/>
      <c r="DP452" s="96"/>
      <c r="DQ452" s="96"/>
      <c r="DW452" s="96"/>
      <c r="EK452" s="96"/>
      <c r="EL452" s="96"/>
      <c r="EV452" s="96"/>
      <c r="EW452" s="96"/>
      <c r="FJ452" s="96"/>
      <c r="FK452" s="96"/>
      <c r="FL452" s="96"/>
      <c r="FT452" s="96"/>
      <c r="FU452" s="96"/>
      <c r="FV452" s="96"/>
      <c r="FW452" s="96"/>
      <c r="GE452" s="96"/>
      <c r="GF452" s="96"/>
      <c r="GG452" s="96"/>
      <c r="GH452" s="96"/>
    </row>
    <row r="453" spans="1:190" customFormat="1" ht="14.65" hidden="1" customHeight="1" x14ac:dyDescent="0.25">
      <c r="A453" s="151">
        <v>169485</v>
      </c>
      <c r="B453" s="152">
        <v>44580</v>
      </c>
      <c r="C453" s="150" t="s">
        <v>614</v>
      </c>
      <c r="D453" s="150" t="s">
        <v>1815</v>
      </c>
      <c r="E453" s="152">
        <v>44580</v>
      </c>
      <c r="F453" s="150" t="s">
        <v>285</v>
      </c>
      <c r="G453" s="150" t="s">
        <v>1816</v>
      </c>
      <c r="H453" s="150" t="s">
        <v>181</v>
      </c>
      <c r="I453" s="150" t="s">
        <v>3379</v>
      </c>
      <c r="J453" s="150" t="s">
        <v>3421</v>
      </c>
      <c r="K453" s="150" t="s">
        <v>181</v>
      </c>
      <c r="L453" s="150" t="s">
        <v>18</v>
      </c>
      <c r="M453" s="150" t="s">
        <v>18</v>
      </c>
      <c r="N453" s="150" t="s">
        <v>19</v>
      </c>
      <c r="O453" s="150" t="s">
        <v>161</v>
      </c>
      <c r="P453" s="150" t="s">
        <v>182</v>
      </c>
      <c r="Q453" s="150" t="s">
        <v>3377</v>
      </c>
      <c r="R453" s="150" t="s">
        <v>3377</v>
      </c>
      <c r="S453" s="151">
        <v>15400</v>
      </c>
      <c r="T453" s="151">
        <v>11500</v>
      </c>
      <c r="U453" s="151">
        <v>3900</v>
      </c>
      <c r="V453" s="150" t="s">
        <v>78</v>
      </c>
      <c r="W453" s="151">
        <v>2</v>
      </c>
      <c r="X453" s="150" t="s">
        <v>69</v>
      </c>
      <c r="Y453" s="150" t="s">
        <v>70</v>
      </c>
      <c r="Z453" s="150" t="s">
        <v>71</v>
      </c>
      <c r="AA453" s="150" t="s">
        <v>72</v>
      </c>
      <c r="AB453" s="151">
        <v>89412</v>
      </c>
      <c r="AC453" s="101">
        <f t="shared" si="28"/>
        <v>3</v>
      </c>
      <c r="AD453" s="101" t="str">
        <f t="shared" si="29"/>
        <v>janvier</v>
      </c>
      <c r="AE453" s="96">
        <f t="shared" si="30"/>
        <v>3.9</v>
      </c>
      <c r="AF453" s="149">
        <f t="shared" si="31"/>
        <v>2.6388888888888906E-2</v>
      </c>
      <c r="AG453" t="s">
        <v>3886</v>
      </c>
      <c r="AH453" s="96"/>
      <c r="AM453" s="96"/>
      <c r="AN453" s="96"/>
      <c r="AO453" s="96"/>
      <c r="AP453" s="96"/>
      <c r="AR453" s="96"/>
      <c r="AS453" s="96"/>
      <c r="AV453" s="96"/>
      <c r="AW453" s="96"/>
      <c r="AZ453" s="96"/>
      <c r="BA453" s="96"/>
      <c r="BB453" s="96"/>
      <c r="BC453" s="96"/>
      <c r="BD453" s="96"/>
      <c r="BH453" s="96"/>
      <c r="BI453" s="96"/>
      <c r="BJ453" s="96"/>
      <c r="BK453" s="96"/>
      <c r="BL453" s="96"/>
      <c r="BM453" s="96"/>
      <c r="BN453" s="96"/>
      <c r="BQ453" s="96"/>
      <c r="BR453" s="96"/>
      <c r="BS453" s="96"/>
      <c r="BU453" s="96"/>
      <c r="BW453" s="96"/>
      <c r="BX453" s="96"/>
      <c r="BY453" s="96"/>
      <c r="BZ453" s="96"/>
      <c r="CA453" s="96"/>
      <c r="CB453" s="96"/>
      <c r="CC453" s="96"/>
      <c r="CD453" s="96"/>
      <c r="CE453" s="96"/>
      <c r="CG453" s="96"/>
      <c r="CJ453" s="96"/>
      <c r="CL453" s="96"/>
      <c r="CM453" s="96"/>
      <c r="CN453" s="96"/>
      <c r="CY453" s="96"/>
      <c r="CZ453" s="96"/>
      <c r="DA453" s="96"/>
      <c r="DB453" s="96"/>
      <c r="DC453" s="96"/>
      <c r="DH453" s="96"/>
      <c r="DJ453" s="96"/>
      <c r="DK453" s="96"/>
      <c r="DL453" s="96"/>
      <c r="DM453" s="96"/>
      <c r="DP453" s="96"/>
      <c r="DQ453" s="96"/>
      <c r="DW453" s="96"/>
      <c r="EV453" s="96"/>
      <c r="EW453" s="96"/>
      <c r="FJ453" s="96"/>
      <c r="FK453" s="96"/>
      <c r="FL453" s="96"/>
      <c r="FT453" s="96"/>
      <c r="FU453" s="96"/>
      <c r="FV453" s="96"/>
      <c r="FW453" s="96"/>
      <c r="GE453" s="96"/>
      <c r="GF453" s="96"/>
      <c r="GG453" s="96"/>
      <c r="GH453" s="96"/>
    </row>
    <row r="454" spans="1:190" customFormat="1" ht="14.65" hidden="1" customHeight="1" x14ac:dyDescent="0.25">
      <c r="A454" s="151">
        <v>169487</v>
      </c>
      <c r="B454" s="152">
        <v>44580</v>
      </c>
      <c r="C454" s="150" t="s">
        <v>290</v>
      </c>
      <c r="D454" s="150" t="s">
        <v>1817</v>
      </c>
      <c r="E454" s="152">
        <v>44580</v>
      </c>
      <c r="F454" s="150" t="s">
        <v>285</v>
      </c>
      <c r="G454" s="150" t="s">
        <v>1818</v>
      </c>
      <c r="H454" s="150" t="s">
        <v>173</v>
      </c>
      <c r="I454" s="150" t="s">
        <v>3379</v>
      </c>
      <c r="J454" s="150" t="s">
        <v>3421</v>
      </c>
      <c r="K454" s="150" t="s">
        <v>173</v>
      </c>
      <c r="L454" s="150" t="s">
        <v>18</v>
      </c>
      <c r="M454" s="150" t="s">
        <v>18</v>
      </c>
      <c r="N454" s="150" t="s">
        <v>19</v>
      </c>
      <c r="O454" s="150" t="s">
        <v>161</v>
      </c>
      <c r="P454" s="150" t="s">
        <v>174</v>
      </c>
      <c r="Q454" s="150" t="s">
        <v>3377</v>
      </c>
      <c r="R454" s="150" t="s">
        <v>3377</v>
      </c>
      <c r="S454" s="151">
        <v>13520</v>
      </c>
      <c r="T454" s="151">
        <v>11420</v>
      </c>
      <c r="U454" s="151">
        <v>2100</v>
      </c>
      <c r="V454" s="150" t="s">
        <v>78</v>
      </c>
      <c r="W454" s="151">
        <v>2</v>
      </c>
      <c r="X454" s="150" t="s">
        <v>69</v>
      </c>
      <c r="Y454" s="150" t="s">
        <v>70</v>
      </c>
      <c r="Z454" s="150" t="s">
        <v>71</v>
      </c>
      <c r="AA454" s="150" t="s">
        <v>72</v>
      </c>
      <c r="AB454" s="151">
        <v>83220</v>
      </c>
      <c r="AC454" s="101">
        <f t="shared" si="28"/>
        <v>3</v>
      </c>
      <c r="AD454" s="101" t="str">
        <f t="shared" si="29"/>
        <v>janvier</v>
      </c>
      <c r="AE454" s="96">
        <f t="shared" si="30"/>
        <v>2.1</v>
      </c>
      <c r="AF454" s="149">
        <f t="shared" si="31"/>
        <v>3.0555555555555558E-2</v>
      </c>
      <c r="AG454" t="s">
        <v>3886</v>
      </c>
      <c r="AH454" s="96"/>
      <c r="AM454" s="96"/>
      <c r="AN454" s="96"/>
      <c r="AO454" s="96"/>
      <c r="AP454" s="96"/>
      <c r="AR454" s="96"/>
      <c r="AS454" s="96"/>
      <c r="AV454" s="96"/>
      <c r="AW454" s="96"/>
      <c r="AZ454" s="96"/>
      <c r="BA454" s="96"/>
      <c r="BB454" s="96"/>
      <c r="BC454" s="96"/>
      <c r="BD454" s="96"/>
      <c r="BH454" s="96"/>
      <c r="BI454" s="96"/>
      <c r="BJ454" s="96"/>
      <c r="BK454" s="96"/>
      <c r="BL454" s="96"/>
      <c r="BM454" s="96"/>
      <c r="BN454" s="96"/>
      <c r="BQ454" s="96"/>
      <c r="BR454" s="96"/>
      <c r="BS454" s="96"/>
      <c r="BU454" s="96"/>
      <c r="BW454" s="96"/>
      <c r="BX454" s="96"/>
      <c r="BY454" s="96"/>
      <c r="BZ454" s="96"/>
      <c r="CA454" s="96"/>
      <c r="CB454" s="96"/>
      <c r="CC454" s="96"/>
      <c r="CD454" s="96"/>
      <c r="CE454" s="96"/>
      <c r="CG454" s="96"/>
      <c r="CJ454" s="96"/>
      <c r="CL454" s="96"/>
      <c r="CM454" s="96"/>
      <c r="CN454" s="96"/>
      <c r="CY454" s="96"/>
      <c r="CZ454" s="96"/>
      <c r="DA454" s="96"/>
      <c r="DB454" s="96"/>
      <c r="DC454" s="96"/>
      <c r="DH454" s="96"/>
      <c r="DJ454" s="96"/>
      <c r="DK454" s="96"/>
      <c r="DL454" s="96"/>
      <c r="DM454" s="96"/>
      <c r="DP454" s="96"/>
      <c r="DQ454" s="96"/>
      <c r="DW454" s="96"/>
      <c r="EV454" s="96"/>
      <c r="EW454" s="96"/>
      <c r="FJ454" s="96"/>
      <c r="FK454" s="96"/>
      <c r="FL454" s="96"/>
      <c r="FT454" s="96"/>
      <c r="FU454" s="96"/>
      <c r="FV454" s="96"/>
      <c r="FW454" s="96"/>
      <c r="GE454" s="96"/>
      <c r="GF454" s="96"/>
      <c r="GG454" s="96"/>
      <c r="GH454" s="96"/>
    </row>
    <row r="455" spans="1:190" customFormat="1" ht="14.65" hidden="1" customHeight="1" x14ac:dyDescent="0.25">
      <c r="A455" s="151">
        <v>169488</v>
      </c>
      <c r="B455" s="152">
        <v>44580</v>
      </c>
      <c r="C455" s="150" t="s">
        <v>1495</v>
      </c>
      <c r="D455" s="150" t="s">
        <v>1819</v>
      </c>
      <c r="E455" s="152">
        <v>44580</v>
      </c>
      <c r="F455" s="150" t="s">
        <v>279</v>
      </c>
      <c r="G455" s="150" t="s">
        <v>1820</v>
      </c>
      <c r="H455" s="150" t="s">
        <v>480</v>
      </c>
      <c r="I455" s="150" t="s">
        <v>3379</v>
      </c>
      <c r="J455" s="150" t="s">
        <v>3380</v>
      </c>
      <c r="K455" s="150" t="s">
        <v>923</v>
      </c>
      <c r="L455" s="150" t="s">
        <v>18</v>
      </c>
      <c r="M455" s="150" t="s">
        <v>18</v>
      </c>
      <c r="N455" s="150" t="s">
        <v>19</v>
      </c>
      <c r="O455" s="150" t="s">
        <v>314</v>
      </c>
      <c r="P455" s="150" t="s">
        <v>481</v>
      </c>
      <c r="Q455" s="150" t="s">
        <v>3377</v>
      </c>
      <c r="R455" s="150" t="s">
        <v>3377</v>
      </c>
      <c r="S455" s="151">
        <v>20520</v>
      </c>
      <c r="T455" s="151">
        <v>18720</v>
      </c>
      <c r="U455" s="151">
        <v>1800</v>
      </c>
      <c r="V455" s="150" t="s">
        <v>78</v>
      </c>
      <c r="W455" s="151">
        <v>2</v>
      </c>
      <c r="X455" s="150" t="s">
        <v>69</v>
      </c>
      <c r="Y455" s="150" t="s">
        <v>70</v>
      </c>
      <c r="Z455" s="150" t="s">
        <v>71</v>
      </c>
      <c r="AA455" s="150" t="s">
        <v>72</v>
      </c>
      <c r="AB455" s="151">
        <v>83638</v>
      </c>
      <c r="AC455" s="101">
        <f t="shared" si="28"/>
        <v>3</v>
      </c>
      <c r="AD455" s="101" t="str">
        <f t="shared" si="29"/>
        <v>janvier</v>
      </c>
      <c r="AE455" s="96">
        <f t="shared" si="30"/>
        <v>1.8</v>
      </c>
      <c r="AF455" s="149">
        <f t="shared" si="31"/>
        <v>2.9861111111111116E-2</v>
      </c>
      <c r="AG455" t="s">
        <v>3886</v>
      </c>
      <c r="AH455" s="96"/>
      <c r="AM455" s="96"/>
      <c r="AN455" s="96"/>
      <c r="AO455" s="96"/>
      <c r="AP455" s="96"/>
      <c r="AR455" s="96"/>
      <c r="AS455" s="96"/>
      <c r="AV455" s="96"/>
      <c r="AW455" s="96"/>
      <c r="AZ455" s="96"/>
      <c r="BA455" s="96"/>
      <c r="BB455" s="96"/>
      <c r="BC455" s="96"/>
      <c r="BD455" s="96"/>
      <c r="BE455" s="96"/>
      <c r="BF455" s="96"/>
      <c r="BH455" s="96"/>
      <c r="BI455" s="96"/>
      <c r="BJ455" s="96"/>
      <c r="BK455" s="96"/>
      <c r="BL455" s="96"/>
      <c r="BM455" s="96"/>
      <c r="BN455" s="96"/>
      <c r="BQ455" s="96"/>
      <c r="BR455" s="96"/>
      <c r="BS455" s="96"/>
      <c r="BU455" s="96"/>
      <c r="BW455" s="96"/>
      <c r="BX455" s="96"/>
      <c r="BY455" s="96"/>
      <c r="BZ455" s="96"/>
      <c r="CA455" s="96"/>
      <c r="CB455" s="96"/>
      <c r="CC455" s="96"/>
      <c r="CD455" s="96"/>
      <c r="CG455" s="96"/>
      <c r="CJ455" s="96"/>
      <c r="CL455" s="96"/>
      <c r="CM455" s="96"/>
      <c r="CN455" s="96"/>
      <c r="CY455" s="96"/>
      <c r="CZ455" s="96"/>
      <c r="DA455" s="96"/>
      <c r="DB455" s="96"/>
      <c r="DC455" s="96"/>
      <c r="DH455" s="96"/>
      <c r="DJ455" s="96"/>
      <c r="DK455" s="96"/>
      <c r="DL455" s="96"/>
      <c r="DM455" s="96"/>
      <c r="DP455" s="96"/>
      <c r="DQ455" s="96"/>
      <c r="DW455" s="96"/>
      <c r="EV455" s="96"/>
      <c r="EW455" s="96"/>
      <c r="FJ455" s="96"/>
      <c r="FK455" s="96"/>
      <c r="FL455" s="96"/>
      <c r="FT455" s="96"/>
      <c r="FU455" s="96"/>
      <c r="FV455" s="96"/>
      <c r="FW455" s="96"/>
      <c r="GE455" s="96"/>
      <c r="GF455" s="96"/>
      <c r="GG455" s="96"/>
      <c r="GH455" s="96"/>
    </row>
    <row r="456" spans="1:190" customFormat="1" ht="14.65" hidden="1" customHeight="1" x14ac:dyDescent="0.25">
      <c r="A456" s="151">
        <v>169489</v>
      </c>
      <c r="B456" s="152">
        <v>44580</v>
      </c>
      <c r="C456" s="150" t="s">
        <v>844</v>
      </c>
      <c r="D456" s="150" t="s">
        <v>1821</v>
      </c>
      <c r="E456" s="152">
        <v>44580</v>
      </c>
      <c r="F456" s="150" t="s">
        <v>543</v>
      </c>
      <c r="G456" s="150" t="s">
        <v>1822</v>
      </c>
      <c r="H456" s="150" t="s">
        <v>85</v>
      </c>
      <c r="I456" s="150" t="s">
        <v>3387</v>
      </c>
      <c r="J456" s="150" t="s">
        <v>3387</v>
      </c>
      <c r="K456" s="150" t="s">
        <v>85</v>
      </c>
      <c r="L456" s="150" t="s">
        <v>18</v>
      </c>
      <c r="M456" s="150" t="s">
        <v>18</v>
      </c>
      <c r="N456" s="150" t="s">
        <v>65</v>
      </c>
      <c r="O456" s="150" t="s">
        <v>66</v>
      </c>
      <c r="P456" s="150" t="s">
        <v>86</v>
      </c>
      <c r="Q456" s="150" t="s">
        <v>3377</v>
      </c>
      <c r="R456" s="150" t="s">
        <v>3377</v>
      </c>
      <c r="S456" s="151">
        <v>20660</v>
      </c>
      <c r="T456" s="151">
        <v>14620</v>
      </c>
      <c r="U456" s="151">
        <v>6040</v>
      </c>
      <c r="V456" s="150" t="s">
        <v>78</v>
      </c>
      <c r="W456" s="151">
        <v>2</v>
      </c>
      <c r="X456" s="150" t="s">
        <v>69</v>
      </c>
      <c r="Y456" s="150" t="s">
        <v>70</v>
      </c>
      <c r="Z456" s="150" t="s">
        <v>71</v>
      </c>
      <c r="AA456" s="150" t="s">
        <v>72</v>
      </c>
      <c r="AB456" s="151">
        <v>0</v>
      </c>
      <c r="AC456" s="101">
        <f t="shared" si="28"/>
        <v>3</v>
      </c>
      <c r="AD456" s="101" t="str">
        <f t="shared" si="29"/>
        <v>janvier</v>
      </c>
      <c r="AE456" s="96">
        <f t="shared" si="30"/>
        <v>6.04</v>
      </c>
      <c r="AF456" s="149">
        <f t="shared" si="31"/>
        <v>3.0555555555555503E-2</v>
      </c>
      <c r="AG456" t="s">
        <v>3886</v>
      </c>
      <c r="AH456" s="96"/>
      <c r="AM456" s="96"/>
      <c r="AN456" s="96"/>
      <c r="AO456" s="96"/>
      <c r="AP456" s="96"/>
      <c r="AR456" s="96"/>
      <c r="AS456" s="96"/>
      <c r="AV456" s="96"/>
      <c r="AW456" s="96"/>
      <c r="AZ456" s="96"/>
      <c r="BA456" s="96"/>
      <c r="BB456" s="96"/>
      <c r="BC456" s="96"/>
      <c r="BD456" s="96"/>
      <c r="BE456" s="96"/>
      <c r="BF456" s="96"/>
      <c r="BH456" s="96"/>
      <c r="BI456" s="96"/>
      <c r="BJ456" s="96"/>
      <c r="BK456" s="96"/>
      <c r="BL456" s="96"/>
      <c r="BM456" s="96"/>
      <c r="BN456" s="96"/>
      <c r="BQ456" s="96"/>
      <c r="BR456" s="96"/>
      <c r="BS456" s="96"/>
      <c r="BU456" s="96"/>
      <c r="BW456" s="96"/>
      <c r="BX456" s="96"/>
      <c r="BY456" s="96"/>
      <c r="BZ456" s="96"/>
      <c r="CA456" s="96"/>
      <c r="CB456" s="96"/>
      <c r="CC456" s="96"/>
      <c r="CD456" s="96"/>
      <c r="CG456" s="96"/>
      <c r="CJ456" s="96"/>
      <c r="CL456" s="96"/>
      <c r="CM456" s="96"/>
      <c r="CN456" s="96"/>
      <c r="CY456" s="96"/>
      <c r="CZ456" s="96"/>
      <c r="DA456" s="96"/>
      <c r="DB456" s="96"/>
      <c r="DC456" s="96"/>
      <c r="DH456" s="96"/>
      <c r="DJ456" s="96"/>
      <c r="DK456" s="96"/>
      <c r="DL456" s="96"/>
      <c r="DM456" s="96"/>
      <c r="DP456" s="96"/>
      <c r="DQ456" s="96"/>
      <c r="DW456" s="96"/>
      <c r="EV456" s="96"/>
      <c r="EW456" s="96"/>
      <c r="FJ456" s="96"/>
      <c r="FK456" s="96"/>
      <c r="FL456" s="96"/>
      <c r="FT456" s="96"/>
      <c r="FU456" s="96"/>
      <c r="FV456" s="96"/>
      <c r="FW456" s="96"/>
      <c r="GE456" s="96"/>
      <c r="GF456" s="96"/>
      <c r="GG456" s="96"/>
      <c r="GH456" s="96"/>
    </row>
    <row r="457" spans="1:190" customFormat="1" ht="14.65" hidden="1" customHeight="1" x14ac:dyDescent="0.25">
      <c r="A457" s="151">
        <v>169490</v>
      </c>
      <c r="B457" s="152">
        <v>44580</v>
      </c>
      <c r="C457" s="150" t="s">
        <v>615</v>
      </c>
      <c r="D457" s="150" t="s">
        <v>1823</v>
      </c>
      <c r="E457" s="152">
        <v>44580</v>
      </c>
      <c r="F457" s="150" t="s">
        <v>221</v>
      </c>
      <c r="G457" s="150" t="s">
        <v>1824</v>
      </c>
      <c r="H457" s="150" t="s">
        <v>143</v>
      </c>
      <c r="I457" s="150" t="s">
        <v>3387</v>
      </c>
      <c r="J457" s="150" t="s">
        <v>3387</v>
      </c>
      <c r="K457" s="150" t="s">
        <v>143</v>
      </c>
      <c r="L457" s="150" t="s">
        <v>18</v>
      </c>
      <c r="M457" s="150" t="s">
        <v>18</v>
      </c>
      <c r="N457" s="150" t="s">
        <v>65</v>
      </c>
      <c r="O457" s="150" t="s">
        <v>66</v>
      </c>
      <c r="P457" s="150" t="s">
        <v>144</v>
      </c>
      <c r="Q457" s="150" t="s">
        <v>3377</v>
      </c>
      <c r="R457" s="150" t="s">
        <v>3377</v>
      </c>
      <c r="S457" s="151">
        <v>17300</v>
      </c>
      <c r="T457" s="151">
        <v>14160</v>
      </c>
      <c r="U457" s="151">
        <v>3140</v>
      </c>
      <c r="V457" s="150" t="s">
        <v>78</v>
      </c>
      <c r="W457" s="151">
        <v>2</v>
      </c>
      <c r="X457" s="150" t="s">
        <v>69</v>
      </c>
      <c r="Y457" s="150" t="s">
        <v>70</v>
      </c>
      <c r="Z457" s="150" t="s">
        <v>71</v>
      </c>
      <c r="AA457" s="150" t="s">
        <v>72</v>
      </c>
      <c r="AB457" s="151">
        <v>0</v>
      </c>
      <c r="AC457" s="101">
        <f t="shared" si="28"/>
        <v>3</v>
      </c>
      <c r="AD457" s="101" t="str">
        <f t="shared" si="29"/>
        <v>janvier</v>
      </c>
      <c r="AE457" s="96">
        <f t="shared" si="30"/>
        <v>3.14</v>
      </c>
      <c r="AF457" s="149">
        <f t="shared" si="31"/>
        <v>3.1249999999999944E-2</v>
      </c>
      <c r="AG457" t="s">
        <v>3886</v>
      </c>
      <c r="AH457" s="96"/>
      <c r="AM457" s="96"/>
      <c r="AN457" s="96"/>
      <c r="AO457" s="96"/>
      <c r="AP457" s="96"/>
      <c r="AR457" s="96"/>
      <c r="AS457" s="96"/>
      <c r="AV457" s="96"/>
      <c r="AW457" s="96"/>
      <c r="AZ457" s="96"/>
      <c r="BA457" s="96"/>
      <c r="BB457" s="96"/>
      <c r="BC457" s="96"/>
      <c r="BD457" s="96"/>
      <c r="BE457" s="96"/>
      <c r="BF457" s="96"/>
      <c r="BH457" s="96"/>
      <c r="BI457" s="96"/>
      <c r="BJ457" s="96"/>
      <c r="BK457" s="96"/>
      <c r="BL457" s="96"/>
      <c r="BM457" s="96"/>
      <c r="BN457" s="96"/>
      <c r="BQ457" s="96"/>
      <c r="BR457" s="96"/>
      <c r="BS457" s="96"/>
      <c r="BU457" s="96"/>
      <c r="BW457" s="96"/>
      <c r="BX457" s="96"/>
      <c r="BY457" s="96"/>
      <c r="BZ457" s="96"/>
      <c r="CA457" s="96"/>
      <c r="CB457" s="96"/>
      <c r="CC457" s="96"/>
      <c r="CD457" s="96"/>
      <c r="CE457" s="96"/>
      <c r="CG457" s="96"/>
      <c r="CJ457" s="96"/>
      <c r="CL457" s="96"/>
      <c r="CM457" s="96"/>
      <c r="CN457" s="96"/>
      <c r="CY457" s="96"/>
      <c r="CZ457" s="96"/>
      <c r="DA457" s="96"/>
      <c r="DB457" s="96"/>
      <c r="DC457" s="96"/>
      <c r="DH457" s="96"/>
      <c r="DJ457" s="96"/>
      <c r="DK457" s="96"/>
      <c r="DL457" s="96"/>
      <c r="DM457" s="96"/>
      <c r="DP457" s="96"/>
      <c r="DQ457" s="96"/>
      <c r="DW457" s="96"/>
      <c r="EV457" s="96"/>
      <c r="EW457" s="96"/>
      <c r="FJ457" s="96"/>
      <c r="FK457" s="96"/>
      <c r="FL457" s="96"/>
      <c r="FT457" s="96"/>
      <c r="FU457" s="96"/>
      <c r="FV457" s="96"/>
      <c r="FW457" s="96"/>
      <c r="GE457" s="96"/>
      <c r="GF457" s="96"/>
      <c r="GG457" s="96"/>
      <c r="GH457" s="96"/>
    </row>
    <row r="458" spans="1:190" customFormat="1" ht="14.65" hidden="1" customHeight="1" x14ac:dyDescent="0.25">
      <c r="A458" s="151">
        <v>169523</v>
      </c>
      <c r="B458" s="152">
        <v>44580</v>
      </c>
      <c r="C458" s="150" t="s">
        <v>1861</v>
      </c>
      <c r="D458" s="150" t="s">
        <v>18</v>
      </c>
      <c r="E458" s="152">
        <v>44580</v>
      </c>
      <c r="F458" s="150" t="s">
        <v>1861</v>
      </c>
      <c r="G458" s="150" t="s">
        <v>18</v>
      </c>
      <c r="H458" s="150" t="s">
        <v>1862</v>
      </c>
      <c r="I458" s="150" t="s">
        <v>3379</v>
      </c>
      <c r="J458" s="150" t="s">
        <v>3393</v>
      </c>
      <c r="K458" s="150" t="s">
        <v>1862</v>
      </c>
      <c r="L458" s="150" t="s">
        <v>3394</v>
      </c>
      <c r="M458" s="150" t="s">
        <v>18</v>
      </c>
      <c r="N458" s="150" t="s">
        <v>19</v>
      </c>
      <c r="O458" s="150" t="s">
        <v>237</v>
      </c>
      <c r="P458" s="150" t="s">
        <v>1863</v>
      </c>
      <c r="Q458" s="150" t="s">
        <v>3395</v>
      </c>
      <c r="R458" s="150" t="s">
        <v>3377</v>
      </c>
      <c r="S458" s="151">
        <v>15480</v>
      </c>
      <c r="T458" s="151">
        <v>37040</v>
      </c>
      <c r="U458" s="151">
        <v>21560</v>
      </c>
      <c r="V458" s="150" t="s">
        <v>68</v>
      </c>
      <c r="W458" s="151">
        <v>2</v>
      </c>
      <c r="X458" s="150" t="s">
        <v>69</v>
      </c>
      <c r="Y458" s="150" t="s">
        <v>70</v>
      </c>
      <c r="Z458" s="150" t="s">
        <v>71</v>
      </c>
      <c r="AA458" s="150" t="s">
        <v>72</v>
      </c>
      <c r="AB458" s="151">
        <v>0</v>
      </c>
      <c r="AC458" s="101">
        <f t="shared" si="28"/>
        <v>3</v>
      </c>
      <c r="AD458" s="101" t="str">
        <f t="shared" si="29"/>
        <v>janvier</v>
      </c>
      <c r="AE458" s="96">
        <f t="shared" si="30"/>
        <v>21.56</v>
      </c>
      <c r="AF458" s="149">
        <f t="shared" si="31"/>
        <v>0</v>
      </c>
      <c r="AG458" t="s">
        <v>3888</v>
      </c>
      <c r="AH458" s="96"/>
      <c r="AM458" s="96"/>
      <c r="AN458" s="96"/>
      <c r="AO458" s="96"/>
      <c r="AP458" s="96"/>
      <c r="AR458" s="96"/>
      <c r="AS458" s="96"/>
      <c r="AV458" s="96"/>
      <c r="AW458" s="96"/>
      <c r="AZ458" s="96"/>
      <c r="BA458" s="96"/>
      <c r="BB458" s="96"/>
      <c r="BC458" s="96"/>
      <c r="BD458" s="96"/>
      <c r="BE458" s="96"/>
      <c r="BF458" s="96"/>
      <c r="BH458" s="96"/>
      <c r="BI458" s="96"/>
      <c r="BJ458" s="96"/>
      <c r="BK458" s="96"/>
      <c r="BL458" s="96"/>
      <c r="BM458" s="96"/>
      <c r="BN458" s="96"/>
      <c r="BQ458" s="96"/>
      <c r="BR458" s="96"/>
      <c r="BS458" s="96"/>
      <c r="BU458" s="96"/>
      <c r="BW458" s="96"/>
      <c r="BX458" s="96"/>
      <c r="BY458" s="96"/>
      <c r="BZ458" s="96"/>
      <c r="CA458" s="96"/>
      <c r="CB458" s="96"/>
      <c r="CC458" s="96"/>
      <c r="CD458" s="96"/>
      <c r="CE458" s="96"/>
      <c r="CG458" s="96"/>
      <c r="CJ458" s="96"/>
      <c r="CL458" s="96"/>
      <c r="CM458" s="96"/>
      <c r="CN458" s="96"/>
      <c r="CY458" s="96"/>
      <c r="CZ458" s="96"/>
      <c r="DA458" s="96"/>
      <c r="DB458" s="96"/>
      <c r="DC458" s="96"/>
      <c r="DH458" s="96"/>
      <c r="DJ458" s="96"/>
      <c r="DK458" s="96"/>
      <c r="DL458" s="96"/>
      <c r="DM458" s="96"/>
      <c r="DP458" s="96"/>
      <c r="DQ458" s="96"/>
      <c r="DW458" s="96"/>
      <c r="EV458" s="96"/>
      <c r="EW458" s="96"/>
      <c r="FJ458" s="96"/>
      <c r="FK458" s="96"/>
      <c r="FL458" s="96"/>
      <c r="FT458" s="96"/>
      <c r="FU458" s="96"/>
      <c r="FV458" s="96"/>
      <c r="FW458" s="96"/>
      <c r="GE458" s="96"/>
      <c r="GF458" s="96"/>
      <c r="GG458" s="96"/>
      <c r="GH458" s="96"/>
    </row>
    <row r="459" spans="1:190" customFormat="1" ht="14.65" hidden="1" customHeight="1" x14ac:dyDescent="0.25">
      <c r="A459" s="151">
        <v>169492</v>
      </c>
      <c r="B459" s="152">
        <v>44580</v>
      </c>
      <c r="C459" s="150" t="s">
        <v>439</v>
      </c>
      <c r="D459" s="150" t="s">
        <v>1825</v>
      </c>
      <c r="E459" s="152">
        <v>44580</v>
      </c>
      <c r="F459" s="150" t="s">
        <v>798</v>
      </c>
      <c r="G459" s="150" t="s">
        <v>1826</v>
      </c>
      <c r="H459" s="150" t="s">
        <v>318</v>
      </c>
      <c r="I459" s="150" t="s">
        <v>3379</v>
      </c>
      <c r="J459" s="150" t="s">
        <v>3380</v>
      </c>
      <c r="K459" s="150" t="s">
        <v>3405</v>
      </c>
      <c r="L459" s="150" t="s">
        <v>18</v>
      </c>
      <c r="M459" s="150" t="s">
        <v>18</v>
      </c>
      <c r="N459" s="150" t="s">
        <v>19</v>
      </c>
      <c r="O459" s="150" t="s">
        <v>314</v>
      </c>
      <c r="P459" s="150" t="s">
        <v>319</v>
      </c>
      <c r="Q459" s="150" t="s">
        <v>3377</v>
      </c>
      <c r="R459" s="150" t="s">
        <v>3377</v>
      </c>
      <c r="S459" s="151">
        <v>20420</v>
      </c>
      <c r="T459" s="151">
        <v>17040</v>
      </c>
      <c r="U459" s="151">
        <v>3380</v>
      </c>
      <c r="V459" s="150" t="s">
        <v>78</v>
      </c>
      <c r="W459" s="151">
        <v>2</v>
      </c>
      <c r="X459" s="150" t="s">
        <v>69</v>
      </c>
      <c r="Y459" s="150" t="s">
        <v>70</v>
      </c>
      <c r="Z459" s="150" t="s">
        <v>71</v>
      </c>
      <c r="AA459" s="150" t="s">
        <v>72</v>
      </c>
      <c r="AB459" s="151">
        <v>70062</v>
      </c>
      <c r="AC459" s="101">
        <f t="shared" si="28"/>
        <v>3</v>
      </c>
      <c r="AD459" s="101" t="str">
        <f t="shared" si="29"/>
        <v>janvier</v>
      </c>
      <c r="AE459" s="96">
        <f t="shared" si="30"/>
        <v>3.38</v>
      </c>
      <c r="AF459" s="149">
        <f t="shared" si="31"/>
        <v>9.7222222222222987E-3</v>
      </c>
      <c r="AG459" t="s">
        <v>3886</v>
      </c>
      <c r="AH459" s="96"/>
      <c r="AM459" s="96"/>
      <c r="AN459" s="96"/>
      <c r="AO459" s="96"/>
      <c r="AP459" s="96"/>
      <c r="AR459" s="96"/>
      <c r="AS459" s="96"/>
      <c r="AV459" s="96"/>
      <c r="AW459" s="96"/>
      <c r="AZ459" s="96"/>
      <c r="BA459" s="96"/>
      <c r="BB459" s="96"/>
      <c r="BC459" s="96"/>
      <c r="BD459" s="96"/>
      <c r="BE459" s="96"/>
      <c r="BF459" s="96"/>
      <c r="BH459" s="96"/>
      <c r="BI459" s="96"/>
      <c r="BJ459" s="96"/>
      <c r="BK459" s="96"/>
      <c r="BL459" s="96"/>
      <c r="BM459" s="96"/>
      <c r="BN459" s="96"/>
      <c r="BQ459" s="96"/>
      <c r="BR459" s="96"/>
      <c r="BS459" s="96"/>
      <c r="BU459" s="96"/>
      <c r="BW459" s="96"/>
      <c r="BX459" s="96"/>
      <c r="BY459" s="96"/>
      <c r="BZ459" s="96"/>
      <c r="CA459" s="96"/>
      <c r="CB459" s="96"/>
      <c r="CC459" s="96"/>
      <c r="CD459" s="96"/>
      <c r="CG459" s="96"/>
      <c r="CJ459" s="96"/>
      <c r="CL459" s="96"/>
      <c r="CM459" s="96"/>
      <c r="CN459" s="96"/>
      <c r="CY459" s="96"/>
      <c r="CZ459" s="96"/>
      <c r="DA459" s="96"/>
      <c r="DB459" s="96"/>
      <c r="DC459" s="96"/>
      <c r="DH459" s="96"/>
      <c r="DJ459" s="96"/>
      <c r="DK459" s="96"/>
      <c r="DL459" s="96"/>
      <c r="DM459" s="96"/>
      <c r="DP459" s="96"/>
      <c r="DQ459" s="96"/>
      <c r="DW459" s="96"/>
      <c r="EV459" s="96"/>
      <c r="EW459" s="96"/>
      <c r="FJ459" s="96"/>
      <c r="FK459" s="96"/>
      <c r="FL459" s="96"/>
      <c r="FT459" s="96"/>
      <c r="FU459" s="96"/>
      <c r="FV459" s="96"/>
      <c r="FW459" s="96"/>
      <c r="GE459" s="96"/>
      <c r="GF459" s="96"/>
      <c r="GG459" s="96"/>
      <c r="GH459" s="96"/>
    </row>
    <row r="460" spans="1:190" customFormat="1" ht="14.65" hidden="1" customHeight="1" x14ac:dyDescent="0.25">
      <c r="A460" s="151">
        <v>169494</v>
      </c>
      <c r="B460" s="152">
        <v>44580</v>
      </c>
      <c r="C460" s="150" t="s">
        <v>672</v>
      </c>
      <c r="D460" s="150" t="s">
        <v>1827</v>
      </c>
      <c r="E460" s="152">
        <v>44580</v>
      </c>
      <c r="F460" s="150" t="s">
        <v>1498</v>
      </c>
      <c r="G460" s="150" t="s">
        <v>1828</v>
      </c>
      <c r="H460" s="150" t="s">
        <v>1829</v>
      </c>
      <c r="I460" s="150" t="s">
        <v>3387</v>
      </c>
      <c r="J460" s="150" t="s">
        <v>3387</v>
      </c>
      <c r="K460" s="150" t="s">
        <v>64</v>
      </c>
      <c r="L460" s="150" t="s">
        <v>18</v>
      </c>
      <c r="M460" s="150" t="s">
        <v>18</v>
      </c>
      <c r="N460" s="150" t="s">
        <v>65</v>
      </c>
      <c r="O460" s="150" t="s">
        <v>66</v>
      </c>
      <c r="P460" s="150" t="s">
        <v>67</v>
      </c>
      <c r="Q460" s="150" t="s">
        <v>3377</v>
      </c>
      <c r="R460" s="150" t="s">
        <v>3377</v>
      </c>
      <c r="S460" s="151">
        <v>15360</v>
      </c>
      <c r="T460" s="151">
        <v>13040</v>
      </c>
      <c r="U460" s="151">
        <v>2320</v>
      </c>
      <c r="V460" s="150" t="s">
        <v>78</v>
      </c>
      <c r="W460" s="151">
        <v>2</v>
      </c>
      <c r="X460" s="150" t="s">
        <v>69</v>
      </c>
      <c r="Y460" s="150" t="s">
        <v>70</v>
      </c>
      <c r="Z460" s="150" t="s">
        <v>71</v>
      </c>
      <c r="AA460" s="150" t="s">
        <v>72</v>
      </c>
      <c r="AB460" s="151">
        <v>0</v>
      </c>
      <c r="AC460" s="101">
        <f t="shared" si="28"/>
        <v>3</v>
      </c>
      <c r="AD460" s="101" t="str">
        <f t="shared" si="29"/>
        <v>janvier</v>
      </c>
      <c r="AE460" s="96">
        <f t="shared" si="30"/>
        <v>2.3199999999999998</v>
      </c>
      <c r="AF460" s="149">
        <f t="shared" si="31"/>
        <v>1.4583333333333393E-2</v>
      </c>
      <c r="AG460" t="s">
        <v>3886</v>
      </c>
      <c r="AH460" s="96"/>
      <c r="AM460" s="96"/>
      <c r="AN460" s="96"/>
      <c r="AO460" s="96"/>
      <c r="AP460" s="96"/>
      <c r="AR460" s="96"/>
      <c r="AS460" s="96"/>
      <c r="AV460" s="96"/>
      <c r="AW460" s="96"/>
      <c r="AZ460" s="96"/>
      <c r="BA460" s="96"/>
      <c r="BB460" s="96"/>
      <c r="BC460" s="96"/>
      <c r="BD460" s="96"/>
      <c r="BE460" s="96"/>
      <c r="BF460" s="96"/>
      <c r="BH460" s="96"/>
      <c r="BI460" s="96"/>
      <c r="BJ460" s="96"/>
      <c r="BK460" s="96"/>
      <c r="BL460" s="96"/>
      <c r="BM460" s="96"/>
      <c r="BN460" s="96"/>
      <c r="BQ460" s="96"/>
      <c r="BR460" s="96"/>
      <c r="BS460" s="96"/>
      <c r="BU460" s="96"/>
      <c r="BW460" s="96"/>
      <c r="BX460" s="96"/>
      <c r="BY460" s="96"/>
      <c r="BZ460" s="96"/>
      <c r="CA460" s="96"/>
      <c r="CB460" s="96"/>
      <c r="CC460" s="96"/>
      <c r="CD460" s="96"/>
      <c r="CE460" s="96"/>
      <c r="CG460" s="96"/>
      <c r="CJ460" s="96"/>
      <c r="CL460" s="96"/>
      <c r="CM460" s="96"/>
      <c r="CN460" s="96"/>
      <c r="CY460" s="96"/>
      <c r="CZ460" s="96"/>
      <c r="DA460" s="96"/>
      <c r="DB460" s="96"/>
      <c r="DC460" s="96"/>
      <c r="DH460" s="96"/>
      <c r="DJ460" s="96"/>
      <c r="DK460" s="96"/>
      <c r="DL460" s="96"/>
      <c r="DM460" s="96"/>
      <c r="DP460" s="96"/>
      <c r="DQ460" s="96"/>
      <c r="DW460" s="96"/>
      <c r="EV460" s="96"/>
      <c r="EW460" s="96"/>
      <c r="FJ460" s="96"/>
      <c r="FK460" s="96"/>
      <c r="FL460" s="96"/>
      <c r="FT460" s="96"/>
      <c r="FU460" s="96"/>
      <c r="FV460" s="96"/>
      <c r="FW460" s="96"/>
      <c r="GE460" s="96"/>
      <c r="GF460" s="96"/>
      <c r="GG460" s="96"/>
      <c r="GH460" s="96"/>
    </row>
    <row r="461" spans="1:190" customFormat="1" ht="14.65" hidden="1" customHeight="1" x14ac:dyDescent="0.25">
      <c r="A461" s="151">
        <v>169499</v>
      </c>
      <c r="B461" s="152">
        <v>44580</v>
      </c>
      <c r="C461" s="150" t="s">
        <v>724</v>
      </c>
      <c r="D461" s="150" t="s">
        <v>1830</v>
      </c>
      <c r="E461" s="152">
        <v>44580</v>
      </c>
      <c r="F461" s="150" t="s">
        <v>698</v>
      </c>
      <c r="G461" s="150" t="s">
        <v>1831</v>
      </c>
      <c r="H461" s="150" t="s">
        <v>1832</v>
      </c>
      <c r="I461" s="150" t="s">
        <v>3389</v>
      </c>
      <c r="J461" s="150" t="s">
        <v>3400</v>
      </c>
      <c r="K461" s="150" t="s">
        <v>766</v>
      </c>
      <c r="L461" s="150" t="s">
        <v>18</v>
      </c>
      <c r="M461" s="150" t="s">
        <v>3394</v>
      </c>
      <c r="N461" s="150" t="s">
        <v>919</v>
      </c>
      <c r="O461" s="150" t="s">
        <v>944</v>
      </c>
      <c r="P461" s="150" t="s">
        <v>767</v>
      </c>
      <c r="Q461" s="150" t="s">
        <v>3377</v>
      </c>
      <c r="R461" s="150" t="s">
        <v>3401</v>
      </c>
      <c r="S461" s="151">
        <v>25120</v>
      </c>
      <c r="T461" s="151">
        <v>17780</v>
      </c>
      <c r="U461" s="151">
        <v>7340</v>
      </c>
      <c r="V461" s="150" t="s">
        <v>78</v>
      </c>
      <c r="W461" s="151">
        <v>2</v>
      </c>
      <c r="X461" s="150" t="s">
        <v>69</v>
      </c>
      <c r="Y461" s="150" t="s">
        <v>70</v>
      </c>
      <c r="Z461" s="150" t="s">
        <v>71</v>
      </c>
      <c r="AA461" s="150" t="s">
        <v>72</v>
      </c>
      <c r="AB461" s="151">
        <v>0</v>
      </c>
      <c r="AC461" s="101">
        <f t="shared" si="28"/>
        <v>3</v>
      </c>
      <c r="AD461" s="101" t="str">
        <f t="shared" si="29"/>
        <v>janvier</v>
      </c>
      <c r="AE461" s="96">
        <f t="shared" si="30"/>
        <v>7.34</v>
      </c>
      <c r="AF461" s="149">
        <f t="shared" si="31"/>
        <v>1.388888888888884E-2</v>
      </c>
      <c r="AG461" t="s">
        <v>3886</v>
      </c>
      <c r="AH461" s="96"/>
      <c r="AM461" s="96"/>
      <c r="AN461" s="96"/>
      <c r="AO461" s="96"/>
      <c r="AP461" s="96"/>
      <c r="AR461" s="96"/>
      <c r="AS461" s="96"/>
      <c r="AV461" s="96"/>
      <c r="AW461" s="96"/>
      <c r="AZ461" s="96"/>
      <c r="BA461" s="96"/>
      <c r="BB461" s="96"/>
      <c r="BC461" s="96"/>
      <c r="BD461" s="96"/>
      <c r="BE461" s="96"/>
      <c r="BF461" s="96"/>
      <c r="BH461" s="96"/>
      <c r="BI461" s="96"/>
      <c r="BJ461" s="96"/>
      <c r="BK461" s="96"/>
      <c r="BL461" s="96"/>
      <c r="BM461" s="96"/>
      <c r="BN461" s="96"/>
      <c r="BQ461" s="96"/>
      <c r="BR461" s="96"/>
      <c r="BS461" s="96"/>
      <c r="BU461" s="96"/>
      <c r="BW461" s="96"/>
      <c r="BX461" s="96"/>
      <c r="BY461" s="96"/>
      <c r="BZ461" s="96"/>
      <c r="CA461" s="96"/>
      <c r="CB461" s="96"/>
      <c r="CC461" s="96"/>
      <c r="CD461" s="96"/>
      <c r="CE461" s="96"/>
      <c r="CG461" s="96"/>
      <c r="CJ461" s="96"/>
      <c r="CL461" s="96"/>
      <c r="CM461" s="96"/>
      <c r="CN461" s="96"/>
      <c r="CY461" s="96"/>
      <c r="CZ461" s="96"/>
      <c r="DA461" s="96"/>
      <c r="DB461" s="96"/>
      <c r="DC461" s="96"/>
      <c r="DH461" s="96"/>
      <c r="DJ461" s="96"/>
      <c r="DK461" s="96"/>
      <c r="DL461" s="96"/>
      <c r="DM461" s="96"/>
      <c r="DP461" s="96"/>
      <c r="DQ461" s="96"/>
      <c r="DW461" s="96"/>
      <c r="EV461" s="96"/>
      <c r="EW461" s="96"/>
      <c r="FJ461" s="96"/>
      <c r="FK461" s="96"/>
      <c r="FL461" s="96"/>
      <c r="FT461" s="96"/>
      <c r="FU461" s="96"/>
      <c r="FV461" s="96"/>
      <c r="FW461" s="96"/>
      <c r="GE461" s="96"/>
      <c r="GF461" s="96"/>
      <c r="GG461" s="96"/>
      <c r="GH461" s="96"/>
    </row>
    <row r="462" spans="1:190" customFormat="1" ht="14.65" hidden="1" customHeight="1" x14ac:dyDescent="0.25">
      <c r="A462" s="151">
        <v>169500</v>
      </c>
      <c r="B462" s="152">
        <v>44580</v>
      </c>
      <c r="C462" s="150" t="s">
        <v>519</v>
      </c>
      <c r="D462" s="150" t="s">
        <v>1833</v>
      </c>
      <c r="E462" s="152">
        <v>44580</v>
      </c>
      <c r="F462" s="150" t="s">
        <v>516</v>
      </c>
      <c r="G462" s="150" t="s">
        <v>1834</v>
      </c>
      <c r="H462" s="150" t="s">
        <v>741</v>
      </c>
      <c r="I462" s="150" t="s">
        <v>3389</v>
      </c>
      <c r="J462" s="150" t="s">
        <v>3389</v>
      </c>
      <c r="K462" s="150" t="s">
        <v>741</v>
      </c>
      <c r="L462" s="150" t="s">
        <v>18</v>
      </c>
      <c r="M462" s="150" t="s">
        <v>3427</v>
      </c>
      <c r="N462" s="150" t="s">
        <v>919</v>
      </c>
      <c r="O462" s="150" t="s">
        <v>920</v>
      </c>
      <c r="P462" s="150" t="s">
        <v>742</v>
      </c>
      <c r="Q462" s="150" t="s">
        <v>3377</v>
      </c>
      <c r="R462" s="150" t="s">
        <v>3428</v>
      </c>
      <c r="S462" s="151">
        <v>27360</v>
      </c>
      <c r="T462" s="151">
        <v>22260</v>
      </c>
      <c r="U462" s="151">
        <v>5100</v>
      </c>
      <c r="V462" s="150" t="s">
        <v>78</v>
      </c>
      <c r="W462" s="151">
        <v>2</v>
      </c>
      <c r="X462" s="150" t="s">
        <v>69</v>
      </c>
      <c r="Y462" s="150" t="s">
        <v>70</v>
      </c>
      <c r="Z462" s="150" t="s">
        <v>71</v>
      </c>
      <c r="AA462" s="150" t="s">
        <v>72</v>
      </c>
      <c r="AB462" s="151">
        <v>0</v>
      </c>
      <c r="AC462" s="101">
        <f t="shared" si="28"/>
        <v>3</v>
      </c>
      <c r="AD462" s="101" t="str">
        <f t="shared" si="29"/>
        <v>janvier</v>
      </c>
      <c r="AE462" s="96">
        <f t="shared" si="30"/>
        <v>5.0999999999999996</v>
      </c>
      <c r="AF462" s="149">
        <f t="shared" si="31"/>
        <v>3.125E-2</v>
      </c>
      <c r="AG462" t="s">
        <v>3562</v>
      </c>
      <c r="AH462" s="96"/>
      <c r="AM462" s="96"/>
      <c r="AN462" s="96"/>
      <c r="AO462" s="96"/>
      <c r="AP462" s="96"/>
      <c r="AR462" s="96"/>
      <c r="AS462" s="96"/>
      <c r="AV462" s="96"/>
      <c r="AW462" s="96"/>
      <c r="AZ462" s="96"/>
      <c r="BA462" s="96"/>
      <c r="BB462" s="96"/>
      <c r="BC462" s="96"/>
      <c r="BD462" s="96"/>
      <c r="BE462" s="96"/>
      <c r="BF462" s="96"/>
      <c r="BH462" s="96"/>
      <c r="BI462" s="96"/>
      <c r="BJ462" s="96"/>
      <c r="BK462" s="96"/>
      <c r="BL462" s="96"/>
      <c r="BM462" s="96"/>
      <c r="BN462" s="96"/>
      <c r="BQ462" s="96"/>
      <c r="BR462" s="96"/>
      <c r="BS462" s="96"/>
      <c r="BU462" s="96"/>
      <c r="BW462" s="96"/>
      <c r="BX462" s="96"/>
      <c r="BY462" s="96"/>
      <c r="BZ462" s="96"/>
      <c r="CA462" s="96"/>
      <c r="CB462" s="96"/>
      <c r="CC462" s="96"/>
      <c r="CD462" s="96"/>
      <c r="CG462" s="96"/>
      <c r="CJ462" s="96"/>
      <c r="CL462" s="96"/>
      <c r="CM462" s="96"/>
      <c r="CN462" s="96"/>
      <c r="CY462" s="96"/>
      <c r="CZ462" s="96"/>
      <c r="DA462" s="96"/>
      <c r="DB462" s="96"/>
      <c r="DC462" s="96"/>
      <c r="DH462" s="96"/>
      <c r="DJ462" s="96"/>
      <c r="DK462" s="96"/>
      <c r="DL462" s="96"/>
      <c r="DM462" s="96"/>
      <c r="DP462" s="96"/>
      <c r="DQ462" s="96"/>
      <c r="DW462" s="96"/>
      <c r="EV462" s="96"/>
      <c r="EW462" s="96"/>
      <c r="FJ462" s="96"/>
      <c r="FK462" s="96"/>
      <c r="FL462" s="96"/>
      <c r="FT462" s="96"/>
      <c r="FU462" s="96"/>
      <c r="FV462" s="96"/>
      <c r="FW462" s="96"/>
      <c r="GE462" s="96"/>
      <c r="GF462" s="96"/>
      <c r="GG462" s="96"/>
      <c r="GH462" s="96"/>
    </row>
    <row r="463" spans="1:190" customFormat="1" ht="14.65" hidden="1" customHeight="1" x14ac:dyDescent="0.25">
      <c r="A463" s="151">
        <v>169502</v>
      </c>
      <c r="B463" s="152">
        <v>44580</v>
      </c>
      <c r="C463" s="150" t="s">
        <v>523</v>
      </c>
      <c r="D463" s="150" t="s">
        <v>1835</v>
      </c>
      <c r="E463" s="152">
        <v>44580</v>
      </c>
      <c r="F463" s="150" t="s">
        <v>491</v>
      </c>
      <c r="G463" s="150" t="s">
        <v>1836</v>
      </c>
      <c r="H463" s="150" t="s">
        <v>192</v>
      </c>
      <c r="I463" s="150" t="s">
        <v>3379</v>
      </c>
      <c r="J463" s="150" t="s">
        <v>3421</v>
      </c>
      <c r="K463" s="150" t="s">
        <v>192</v>
      </c>
      <c r="L463" s="150" t="s">
        <v>18</v>
      </c>
      <c r="M463" s="150" t="s">
        <v>18</v>
      </c>
      <c r="N463" s="150" t="s">
        <v>19</v>
      </c>
      <c r="O463" s="150" t="s">
        <v>161</v>
      </c>
      <c r="P463" s="150" t="s">
        <v>193</v>
      </c>
      <c r="Q463" s="150" t="s">
        <v>3377</v>
      </c>
      <c r="R463" s="150" t="s">
        <v>3377</v>
      </c>
      <c r="S463" s="151">
        <v>14180</v>
      </c>
      <c r="T463" s="151">
        <v>11640</v>
      </c>
      <c r="U463" s="151">
        <v>2540</v>
      </c>
      <c r="V463" s="150" t="s">
        <v>78</v>
      </c>
      <c r="W463" s="151">
        <v>2</v>
      </c>
      <c r="X463" s="150" t="s">
        <v>69</v>
      </c>
      <c r="Y463" s="150" t="s">
        <v>70</v>
      </c>
      <c r="Z463" s="150" t="s">
        <v>71</v>
      </c>
      <c r="AA463" s="150" t="s">
        <v>72</v>
      </c>
      <c r="AB463" s="151">
        <v>83219</v>
      </c>
      <c r="AC463" s="101">
        <f t="shared" si="28"/>
        <v>3</v>
      </c>
      <c r="AD463" s="101" t="str">
        <f t="shared" si="29"/>
        <v>janvier</v>
      </c>
      <c r="AE463" s="96">
        <f t="shared" si="30"/>
        <v>2.54</v>
      </c>
      <c r="AF463" s="149">
        <f t="shared" si="31"/>
        <v>4.1666666666667629E-3</v>
      </c>
      <c r="AG463" t="s">
        <v>3886</v>
      </c>
      <c r="AH463" s="96"/>
      <c r="AM463" s="96"/>
      <c r="AN463" s="96"/>
      <c r="AO463" s="96"/>
      <c r="AP463" s="96"/>
      <c r="AR463" s="96"/>
      <c r="AS463" s="96"/>
      <c r="AV463" s="96"/>
      <c r="AW463" s="96"/>
      <c r="AZ463" s="96"/>
      <c r="BA463" s="96"/>
      <c r="BB463" s="96"/>
      <c r="BC463" s="96"/>
      <c r="BD463" s="96"/>
      <c r="BE463" s="96"/>
      <c r="BF463" s="96"/>
      <c r="BH463" s="96"/>
      <c r="BI463" s="96"/>
      <c r="BJ463" s="96"/>
      <c r="BK463" s="96"/>
      <c r="BL463" s="96"/>
      <c r="BM463" s="96"/>
      <c r="BN463" s="96"/>
      <c r="BQ463" s="96"/>
      <c r="BR463" s="96"/>
      <c r="BS463" s="96"/>
      <c r="BU463" s="96"/>
      <c r="BW463" s="96"/>
      <c r="BX463" s="96"/>
      <c r="BY463" s="96"/>
      <c r="BZ463" s="96"/>
      <c r="CA463" s="96"/>
      <c r="CB463" s="96"/>
      <c r="CC463" s="96"/>
      <c r="CD463" s="96"/>
      <c r="CG463" s="96"/>
      <c r="CJ463" s="96"/>
      <c r="CL463" s="96"/>
      <c r="CM463" s="96"/>
      <c r="CN463" s="96"/>
      <c r="CY463" s="96"/>
      <c r="CZ463" s="96"/>
      <c r="DA463" s="96"/>
      <c r="DB463" s="96"/>
      <c r="DC463" s="96"/>
      <c r="DH463" s="96"/>
      <c r="DJ463" s="96"/>
      <c r="DK463" s="96"/>
      <c r="DL463" s="96"/>
      <c r="DM463" s="96"/>
      <c r="DP463" s="96"/>
      <c r="DQ463" s="96"/>
      <c r="DW463" s="96"/>
      <c r="EV463" s="96"/>
      <c r="EW463" s="96"/>
      <c r="FJ463" s="96"/>
      <c r="FK463" s="96"/>
      <c r="FL463" s="96"/>
      <c r="FT463" s="96"/>
      <c r="FU463" s="96"/>
      <c r="FV463" s="96"/>
      <c r="FW463" s="96"/>
      <c r="GE463" s="96"/>
      <c r="GF463" s="96"/>
      <c r="GG463" s="96"/>
      <c r="GH463" s="96"/>
    </row>
    <row r="464" spans="1:190" customFormat="1" ht="14.65" hidden="1" customHeight="1" x14ac:dyDescent="0.25">
      <c r="A464" s="151">
        <v>169504</v>
      </c>
      <c r="B464" s="152">
        <v>44580</v>
      </c>
      <c r="C464" s="150" t="s">
        <v>804</v>
      </c>
      <c r="D464" s="150" t="s">
        <v>1837</v>
      </c>
      <c r="E464" s="152">
        <v>44580</v>
      </c>
      <c r="F464" s="150" t="s">
        <v>269</v>
      </c>
      <c r="G464" s="150" t="s">
        <v>1838</v>
      </c>
      <c r="H464" s="150" t="s">
        <v>913</v>
      </c>
      <c r="I464" s="150" t="s">
        <v>3379</v>
      </c>
      <c r="J464" s="150" t="s">
        <v>3384</v>
      </c>
      <c r="K464" s="150" t="s">
        <v>913</v>
      </c>
      <c r="L464" s="150" t="s">
        <v>3385</v>
      </c>
      <c r="M464" s="150" t="s">
        <v>18</v>
      </c>
      <c r="N464" s="150" t="s">
        <v>19</v>
      </c>
      <c r="O464" s="150" t="s">
        <v>261</v>
      </c>
      <c r="P464" s="150" t="s">
        <v>914</v>
      </c>
      <c r="Q464" s="150" t="s">
        <v>3386</v>
      </c>
      <c r="R464" s="150" t="s">
        <v>3377</v>
      </c>
      <c r="S464" s="151">
        <v>34720</v>
      </c>
      <c r="T464" s="151">
        <v>23340</v>
      </c>
      <c r="U464" s="151">
        <v>11380</v>
      </c>
      <c r="V464" s="150" t="s">
        <v>78</v>
      </c>
      <c r="W464" s="151">
        <v>2</v>
      </c>
      <c r="X464" s="150" t="s">
        <v>69</v>
      </c>
      <c r="Y464" s="150" t="s">
        <v>70</v>
      </c>
      <c r="Z464" s="150" t="s">
        <v>71</v>
      </c>
      <c r="AA464" s="150" t="s">
        <v>72</v>
      </c>
      <c r="AB464" s="151">
        <v>0</v>
      </c>
      <c r="AC464" s="101">
        <f t="shared" si="28"/>
        <v>3</v>
      </c>
      <c r="AD464" s="101" t="str">
        <f t="shared" si="29"/>
        <v>janvier</v>
      </c>
      <c r="AE464" s="96">
        <f t="shared" si="30"/>
        <v>11.38</v>
      </c>
      <c r="AF464" s="149">
        <f t="shared" si="31"/>
        <v>0.19652777777777775</v>
      </c>
      <c r="AG464" t="s">
        <v>3888</v>
      </c>
      <c r="AH464" s="96"/>
      <c r="AM464" s="96"/>
      <c r="AN464" s="96"/>
      <c r="AO464" s="96"/>
      <c r="AP464" s="96"/>
      <c r="AR464" s="96"/>
      <c r="AS464" s="96"/>
      <c r="AV464" s="96"/>
      <c r="AW464" s="96"/>
      <c r="AZ464" s="96"/>
      <c r="BA464" s="96"/>
      <c r="BB464" s="96"/>
      <c r="BC464" s="96"/>
      <c r="BD464" s="96"/>
      <c r="BE464" s="96"/>
      <c r="BF464" s="96"/>
      <c r="BH464" s="96"/>
      <c r="BI464" s="96"/>
      <c r="BJ464" s="96"/>
      <c r="BK464" s="96"/>
      <c r="BL464" s="96"/>
      <c r="BM464" s="96"/>
      <c r="BN464" s="96"/>
      <c r="BQ464" s="96"/>
      <c r="BR464" s="96"/>
      <c r="BS464" s="96"/>
      <c r="BU464" s="96"/>
      <c r="BW464" s="96"/>
      <c r="BX464" s="96"/>
      <c r="BY464" s="96"/>
      <c r="BZ464" s="96"/>
      <c r="CA464" s="96"/>
      <c r="CB464" s="96"/>
      <c r="CC464" s="96"/>
      <c r="CD464" s="96"/>
      <c r="CG464" s="96"/>
      <c r="CJ464" s="96"/>
      <c r="CL464" s="96"/>
      <c r="CM464" s="96"/>
      <c r="CN464" s="96"/>
      <c r="CY464" s="96"/>
      <c r="CZ464" s="96"/>
      <c r="DA464" s="96"/>
      <c r="DB464" s="96"/>
      <c r="DC464" s="96"/>
      <c r="DH464" s="96"/>
      <c r="DJ464" s="96"/>
      <c r="DK464" s="96"/>
      <c r="DL464" s="96"/>
      <c r="DM464" s="96"/>
      <c r="DP464" s="96"/>
      <c r="DQ464" s="96"/>
      <c r="DW464" s="96"/>
      <c r="EV464" s="96"/>
      <c r="EW464" s="96"/>
      <c r="FJ464" s="96"/>
      <c r="FK464" s="96"/>
      <c r="FL464" s="96"/>
      <c r="FT464" s="96"/>
      <c r="FU464" s="96"/>
      <c r="FV464" s="96"/>
      <c r="FW464" s="96"/>
      <c r="GE464" s="96"/>
      <c r="GF464" s="96"/>
      <c r="GG464" s="96"/>
      <c r="GH464" s="96"/>
    </row>
    <row r="465" spans="1:190" customFormat="1" ht="14.65" hidden="1" customHeight="1" x14ac:dyDescent="0.25">
      <c r="A465" s="151">
        <v>169505</v>
      </c>
      <c r="B465" s="152">
        <v>44580</v>
      </c>
      <c r="C465" s="150" t="s">
        <v>447</v>
      </c>
      <c r="D465" s="150" t="s">
        <v>1839</v>
      </c>
      <c r="E465" s="152">
        <v>44580</v>
      </c>
      <c r="F465" s="150" t="s">
        <v>760</v>
      </c>
      <c r="G465" s="150" t="s">
        <v>1840</v>
      </c>
      <c r="H465" s="150" t="s">
        <v>1841</v>
      </c>
      <c r="I465" s="150" t="s">
        <v>3379</v>
      </c>
      <c r="J465" s="150" t="s">
        <v>3393</v>
      </c>
      <c r="K465" s="150" t="s">
        <v>3454</v>
      </c>
      <c r="L465" s="150" t="s">
        <v>3394</v>
      </c>
      <c r="M465" s="150" t="s">
        <v>18</v>
      </c>
      <c r="N465" s="150" t="s">
        <v>19</v>
      </c>
      <c r="O465" s="150" t="s">
        <v>237</v>
      </c>
      <c r="P465" s="150" t="s">
        <v>1504</v>
      </c>
      <c r="Q465" s="150" t="s">
        <v>3395</v>
      </c>
      <c r="R465" s="150" t="s">
        <v>3377</v>
      </c>
      <c r="S465" s="151">
        <v>15720</v>
      </c>
      <c r="T465" s="151">
        <v>35420</v>
      </c>
      <c r="U465" s="151">
        <v>19700</v>
      </c>
      <c r="V465" s="150" t="s">
        <v>78</v>
      </c>
      <c r="W465" s="151">
        <v>2</v>
      </c>
      <c r="X465" s="150" t="s">
        <v>69</v>
      </c>
      <c r="Y465" s="150" t="s">
        <v>70</v>
      </c>
      <c r="Z465" s="150" t="s">
        <v>71</v>
      </c>
      <c r="AA465" s="150" t="s">
        <v>72</v>
      </c>
      <c r="AB465" s="151">
        <v>0</v>
      </c>
      <c r="AC465" s="101">
        <f t="shared" si="28"/>
        <v>3</v>
      </c>
      <c r="AD465" s="101" t="str">
        <f t="shared" si="29"/>
        <v>janvier</v>
      </c>
      <c r="AE465" s="96">
        <f t="shared" si="30"/>
        <v>19.7</v>
      </c>
      <c r="AF465" s="149">
        <f t="shared" si="31"/>
        <v>0.16180555555555554</v>
      </c>
      <c r="AG465" t="s">
        <v>3888</v>
      </c>
      <c r="AH465" s="96"/>
      <c r="AM465" s="96"/>
      <c r="AN465" s="96"/>
      <c r="AO465" s="96"/>
      <c r="AP465" s="96"/>
      <c r="AR465" s="96"/>
      <c r="AS465" s="96"/>
      <c r="AV465" s="96"/>
      <c r="AW465" s="96"/>
      <c r="AZ465" s="96"/>
      <c r="BA465" s="96"/>
      <c r="BB465" s="96"/>
      <c r="BC465" s="96"/>
      <c r="BD465" s="96"/>
      <c r="BE465" s="96"/>
      <c r="BF465" s="96"/>
      <c r="BH465" s="96"/>
      <c r="BI465" s="96"/>
      <c r="BJ465" s="96"/>
      <c r="BK465" s="96"/>
      <c r="BL465" s="96"/>
      <c r="BM465" s="96"/>
      <c r="BN465" s="96"/>
      <c r="BQ465" s="96"/>
      <c r="BR465" s="96"/>
      <c r="BS465" s="96"/>
      <c r="BU465" s="96"/>
      <c r="BW465" s="96"/>
      <c r="BX465" s="96"/>
      <c r="BY465" s="96"/>
      <c r="BZ465" s="96"/>
      <c r="CA465" s="96"/>
      <c r="CB465" s="96"/>
      <c r="CC465" s="96"/>
      <c r="CD465" s="96"/>
      <c r="CG465" s="96"/>
      <c r="CJ465" s="96"/>
      <c r="CL465" s="96"/>
      <c r="CM465" s="96"/>
      <c r="CN465" s="96"/>
      <c r="CY465" s="96"/>
      <c r="CZ465" s="96"/>
      <c r="DA465" s="96"/>
      <c r="DB465" s="96"/>
      <c r="DC465" s="96"/>
      <c r="DH465" s="96"/>
      <c r="DJ465" s="96"/>
      <c r="DK465" s="96"/>
      <c r="DL465" s="96"/>
      <c r="DM465" s="96"/>
      <c r="DP465" s="96"/>
      <c r="DQ465" s="96"/>
      <c r="DW465" s="96"/>
      <c r="EV465" s="96"/>
      <c r="EW465" s="96"/>
      <c r="FJ465" s="96"/>
      <c r="FK465" s="96"/>
      <c r="FL465" s="96"/>
      <c r="FT465" s="96"/>
      <c r="FU465" s="96"/>
      <c r="FV465" s="96"/>
      <c r="FW465" s="96"/>
      <c r="GE465" s="96"/>
      <c r="GF465" s="96"/>
      <c r="GG465" s="96"/>
      <c r="GH465" s="96"/>
    </row>
    <row r="466" spans="1:190" customFormat="1" ht="14.65" hidden="1" customHeight="1" x14ac:dyDescent="0.25">
      <c r="A466" s="151">
        <v>169507</v>
      </c>
      <c r="B466" s="152">
        <v>44580</v>
      </c>
      <c r="C466" s="150" t="s">
        <v>625</v>
      </c>
      <c r="D466" s="150" t="s">
        <v>1842</v>
      </c>
      <c r="E466" s="152">
        <v>44580</v>
      </c>
      <c r="F466" s="150" t="s">
        <v>494</v>
      </c>
      <c r="G466" s="150" t="s">
        <v>1843</v>
      </c>
      <c r="H466" s="150" t="s">
        <v>480</v>
      </c>
      <c r="I466" s="150" t="s">
        <v>3379</v>
      </c>
      <c r="J466" s="150" t="s">
        <v>3380</v>
      </c>
      <c r="K466" s="150" t="s">
        <v>923</v>
      </c>
      <c r="L466" s="150" t="s">
        <v>18</v>
      </c>
      <c r="M466" s="150" t="s">
        <v>18</v>
      </c>
      <c r="N466" s="150" t="s">
        <v>19</v>
      </c>
      <c r="O466" s="150" t="s">
        <v>314</v>
      </c>
      <c r="P466" s="150" t="s">
        <v>481</v>
      </c>
      <c r="Q466" s="150" t="s">
        <v>3377</v>
      </c>
      <c r="R466" s="150" t="s">
        <v>3377</v>
      </c>
      <c r="S466" s="151">
        <v>20920</v>
      </c>
      <c r="T466" s="151">
        <v>18700</v>
      </c>
      <c r="U466" s="151">
        <v>2220</v>
      </c>
      <c r="V466" s="150" t="s">
        <v>78</v>
      </c>
      <c r="W466" s="151">
        <v>2</v>
      </c>
      <c r="X466" s="150" t="s">
        <v>69</v>
      </c>
      <c r="Y466" s="150" t="s">
        <v>70</v>
      </c>
      <c r="Z466" s="150" t="s">
        <v>71</v>
      </c>
      <c r="AA466" s="150" t="s">
        <v>72</v>
      </c>
      <c r="AB466" s="151">
        <v>83638</v>
      </c>
      <c r="AC466" s="101">
        <f t="shared" si="28"/>
        <v>3</v>
      </c>
      <c r="AD466" s="101" t="str">
        <f t="shared" si="29"/>
        <v>janvier</v>
      </c>
      <c r="AE466" s="96">
        <f t="shared" si="30"/>
        <v>2.2200000000000002</v>
      </c>
      <c r="AF466" s="149">
        <f t="shared" si="31"/>
        <v>1.3194444444444509E-2</v>
      </c>
      <c r="AG466" t="s">
        <v>3886</v>
      </c>
      <c r="AH466" s="96"/>
      <c r="AM466" s="96"/>
      <c r="AN466" s="96"/>
      <c r="AO466" s="96"/>
      <c r="AP466" s="96"/>
      <c r="AR466" s="96"/>
      <c r="AS466" s="96"/>
      <c r="AV466" s="96"/>
      <c r="AW466" s="96"/>
      <c r="AZ466" s="96"/>
      <c r="BA466" s="96"/>
      <c r="BB466" s="96"/>
      <c r="BC466" s="96"/>
      <c r="BD466" s="96"/>
      <c r="BE466" s="96"/>
      <c r="BF466" s="96"/>
      <c r="BH466" s="96"/>
      <c r="BI466" s="96"/>
      <c r="BJ466" s="96"/>
      <c r="BK466" s="96"/>
      <c r="BL466" s="96"/>
      <c r="BM466" s="96"/>
      <c r="BN466" s="96"/>
      <c r="BQ466" s="96"/>
      <c r="BR466" s="96"/>
      <c r="BS466" s="96"/>
      <c r="BU466" s="96"/>
      <c r="BW466" s="96"/>
      <c r="BX466" s="96"/>
      <c r="BY466" s="96"/>
      <c r="BZ466" s="96"/>
      <c r="CA466" s="96"/>
      <c r="CB466" s="96"/>
      <c r="CC466" s="96"/>
      <c r="CD466" s="96"/>
      <c r="CG466" s="96"/>
      <c r="CJ466" s="96"/>
      <c r="CL466" s="96"/>
      <c r="CM466" s="96"/>
      <c r="CN466" s="96"/>
      <c r="CY466" s="96"/>
      <c r="CZ466" s="96"/>
      <c r="DA466" s="96"/>
      <c r="DB466" s="96"/>
      <c r="DC466" s="96"/>
      <c r="DH466" s="96"/>
      <c r="DJ466" s="96"/>
      <c r="DK466" s="96"/>
      <c r="DL466" s="96"/>
      <c r="DM466" s="96"/>
      <c r="DP466" s="96"/>
      <c r="DQ466" s="96"/>
      <c r="DW466" s="96"/>
      <c r="EV466" s="96"/>
      <c r="EW466" s="96"/>
      <c r="FJ466" s="96"/>
      <c r="FK466" s="96"/>
      <c r="FL466" s="96"/>
      <c r="FT466" s="96"/>
      <c r="FU466" s="96"/>
      <c r="FV466" s="96"/>
      <c r="FW466" s="96"/>
      <c r="GE466" s="96"/>
      <c r="GF466" s="96"/>
      <c r="GG466" s="96"/>
      <c r="GH466" s="96"/>
    </row>
    <row r="467" spans="1:190" customFormat="1" ht="14.65" hidden="1" customHeight="1" x14ac:dyDescent="0.25">
      <c r="A467" s="151">
        <v>169509</v>
      </c>
      <c r="B467" s="152">
        <v>44580</v>
      </c>
      <c r="C467" s="150" t="s">
        <v>682</v>
      </c>
      <c r="D467" s="150" t="s">
        <v>1844</v>
      </c>
      <c r="E467" s="152">
        <v>44580</v>
      </c>
      <c r="F467" s="150" t="s">
        <v>151</v>
      </c>
      <c r="G467" s="150" t="s">
        <v>1845</v>
      </c>
      <c r="H467" s="150" t="s">
        <v>181</v>
      </c>
      <c r="I467" s="150" t="s">
        <v>3379</v>
      </c>
      <c r="J467" s="150" t="s">
        <v>3421</v>
      </c>
      <c r="K467" s="150" t="s">
        <v>181</v>
      </c>
      <c r="L467" s="150" t="s">
        <v>18</v>
      </c>
      <c r="M467" s="150" t="s">
        <v>18</v>
      </c>
      <c r="N467" s="150" t="s">
        <v>19</v>
      </c>
      <c r="O467" s="150" t="s">
        <v>161</v>
      </c>
      <c r="P467" s="150" t="s">
        <v>182</v>
      </c>
      <c r="Q467" s="150" t="s">
        <v>3377</v>
      </c>
      <c r="R467" s="150" t="s">
        <v>3377</v>
      </c>
      <c r="S467" s="151">
        <v>14560</v>
      </c>
      <c r="T467" s="151">
        <v>11480</v>
      </c>
      <c r="U467" s="151">
        <v>3080</v>
      </c>
      <c r="V467" s="150" t="s">
        <v>78</v>
      </c>
      <c r="W467" s="151">
        <v>2</v>
      </c>
      <c r="X467" s="150" t="s">
        <v>69</v>
      </c>
      <c r="Y467" s="150" t="s">
        <v>70</v>
      </c>
      <c r="Z467" s="150" t="s">
        <v>71</v>
      </c>
      <c r="AA467" s="150" t="s">
        <v>72</v>
      </c>
      <c r="AB467" s="151">
        <v>89412</v>
      </c>
      <c r="AC467" s="101">
        <f t="shared" si="28"/>
        <v>3</v>
      </c>
      <c r="AD467" s="101" t="str">
        <f t="shared" si="29"/>
        <v>janvier</v>
      </c>
      <c r="AE467" s="96">
        <f t="shared" si="30"/>
        <v>3.08</v>
      </c>
      <c r="AF467" s="149">
        <f t="shared" si="31"/>
        <v>1.1805555555555514E-2</v>
      </c>
      <c r="AG467" t="s">
        <v>3886</v>
      </c>
      <c r="AH467" s="96"/>
      <c r="AM467" s="96"/>
      <c r="AN467" s="96"/>
      <c r="AO467" s="96"/>
      <c r="AP467" s="96"/>
      <c r="AR467" s="96"/>
      <c r="AS467" s="96"/>
      <c r="AV467" s="96"/>
      <c r="AW467" s="96"/>
      <c r="AZ467" s="96"/>
      <c r="BA467" s="96"/>
      <c r="BB467" s="96"/>
      <c r="BC467" s="96"/>
      <c r="BD467" s="96"/>
      <c r="BF467" s="96"/>
      <c r="BH467" s="96"/>
      <c r="BI467" s="96"/>
      <c r="BJ467" s="96"/>
      <c r="BK467" s="96"/>
      <c r="BL467" s="96"/>
      <c r="BM467" s="96"/>
      <c r="BN467" s="96"/>
      <c r="BQ467" s="96"/>
      <c r="BR467" s="96"/>
      <c r="BS467" s="96"/>
      <c r="BU467" s="96"/>
      <c r="BW467" s="96"/>
      <c r="BX467" s="96"/>
      <c r="BY467" s="96"/>
      <c r="BZ467" s="96"/>
      <c r="CA467" s="96"/>
      <c r="CB467" s="96"/>
      <c r="CC467" s="96"/>
      <c r="CD467" s="96"/>
      <c r="CE467" s="96"/>
      <c r="CG467" s="96"/>
      <c r="CJ467" s="96"/>
      <c r="CL467" s="96"/>
      <c r="CM467" s="96"/>
      <c r="CN467" s="96"/>
      <c r="DH467" s="96"/>
      <c r="DJ467" s="96"/>
      <c r="DK467" s="96"/>
      <c r="DM467" s="96"/>
      <c r="DP467" s="96"/>
      <c r="DQ467" s="96"/>
      <c r="DW467" s="96"/>
      <c r="EV467" s="96"/>
      <c r="EW467" s="96"/>
      <c r="FJ467" s="96"/>
      <c r="FK467" s="96"/>
      <c r="FL467" s="96"/>
      <c r="FT467" s="96"/>
      <c r="FU467" s="96"/>
      <c r="FV467" s="96"/>
      <c r="FW467" s="96"/>
      <c r="GE467" s="96"/>
      <c r="GF467" s="96"/>
      <c r="GG467" s="96"/>
      <c r="GH467" s="96"/>
    </row>
    <row r="468" spans="1:190" customFormat="1" ht="14.65" hidden="1" customHeight="1" x14ac:dyDescent="0.25">
      <c r="A468" s="151">
        <v>169510</v>
      </c>
      <c r="B468" s="152">
        <v>44580</v>
      </c>
      <c r="C468" s="150" t="s">
        <v>588</v>
      </c>
      <c r="D468" s="150" t="s">
        <v>1846</v>
      </c>
      <c r="E468" s="152">
        <v>44580</v>
      </c>
      <c r="F468" s="150" t="s">
        <v>294</v>
      </c>
      <c r="G468" s="150" t="s">
        <v>1847</v>
      </c>
      <c r="H468" s="150" t="s">
        <v>318</v>
      </c>
      <c r="I468" s="150" t="s">
        <v>3379</v>
      </c>
      <c r="J468" s="150" t="s">
        <v>3380</v>
      </c>
      <c r="K468" s="150" t="s">
        <v>3405</v>
      </c>
      <c r="L468" s="150" t="s">
        <v>18</v>
      </c>
      <c r="M468" s="150" t="s">
        <v>18</v>
      </c>
      <c r="N468" s="150" t="s">
        <v>19</v>
      </c>
      <c r="O468" s="150" t="s">
        <v>314</v>
      </c>
      <c r="P468" s="150" t="s">
        <v>319</v>
      </c>
      <c r="Q468" s="150" t="s">
        <v>3377</v>
      </c>
      <c r="R468" s="150" t="s">
        <v>3377</v>
      </c>
      <c r="S468" s="151">
        <v>18960</v>
      </c>
      <c r="T468" s="151">
        <v>17000</v>
      </c>
      <c r="U468" s="151">
        <v>1960</v>
      </c>
      <c r="V468" s="150" t="s">
        <v>78</v>
      </c>
      <c r="W468" s="151">
        <v>2</v>
      </c>
      <c r="X468" s="150" t="s">
        <v>69</v>
      </c>
      <c r="Y468" s="150" t="s">
        <v>70</v>
      </c>
      <c r="Z468" s="150" t="s">
        <v>71</v>
      </c>
      <c r="AA468" s="150" t="s">
        <v>72</v>
      </c>
      <c r="AB468" s="151">
        <v>70062</v>
      </c>
      <c r="AC468" s="101">
        <f t="shared" si="28"/>
        <v>3</v>
      </c>
      <c r="AD468" s="101" t="str">
        <f t="shared" si="29"/>
        <v>janvier</v>
      </c>
      <c r="AE468" s="96">
        <f t="shared" si="30"/>
        <v>1.96</v>
      </c>
      <c r="AF468" s="149">
        <f t="shared" si="31"/>
        <v>1.3194444444444398E-2</v>
      </c>
      <c r="AG468" t="s">
        <v>3886</v>
      </c>
      <c r="AH468" s="96"/>
      <c r="AM468" s="96"/>
      <c r="AN468" s="96"/>
      <c r="AO468" s="96"/>
      <c r="AP468" s="96"/>
      <c r="AR468" s="96"/>
      <c r="AS468" s="96"/>
      <c r="AV468" s="96"/>
      <c r="AW468" s="96"/>
      <c r="AZ468" s="96"/>
      <c r="BA468" s="96"/>
      <c r="BB468" s="96"/>
      <c r="BC468" s="96"/>
      <c r="BD468" s="96"/>
      <c r="BE468" s="96"/>
      <c r="BF468" s="96"/>
      <c r="BH468" s="96"/>
      <c r="BI468" s="96"/>
      <c r="BJ468" s="96"/>
      <c r="BK468" s="96"/>
      <c r="BL468" s="96"/>
      <c r="BM468" s="96"/>
      <c r="BN468" s="96"/>
      <c r="BQ468" s="96"/>
      <c r="BR468" s="96"/>
      <c r="BS468" s="96"/>
      <c r="BU468" s="96"/>
      <c r="BW468" s="96"/>
      <c r="BX468" s="96"/>
      <c r="BY468" s="96"/>
      <c r="BZ468" s="96"/>
      <c r="CA468" s="96"/>
      <c r="CB468" s="96"/>
      <c r="CC468" s="96"/>
      <c r="CD468" s="96"/>
      <c r="CE468" s="96"/>
      <c r="CG468" s="96"/>
      <c r="CJ468" s="96"/>
      <c r="CL468" s="96"/>
      <c r="CM468" s="96"/>
      <c r="CN468" s="96"/>
      <c r="CY468" s="96"/>
      <c r="CZ468" s="96"/>
      <c r="DA468" s="96"/>
      <c r="DB468" s="96"/>
      <c r="DC468" s="96"/>
      <c r="DH468" s="96"/>
      <c r="DJ468" s="96"/>
      <c r="DK468" s="96"/>
      <c r="DL468" s="96"/>
      <c r="DM468" s="96"/>
      <c r="DP468" s="96"/>
      <c r="DQ468" s="96"/>
      <c r="DW468" s="96"/>
      <c r="EV468" s="96"/>
      <c r="EW468" s="96"/>
      <c r="FJ468" s="96"/>
      <c r="FK468" s="96"/>
      <c r="FL468" s="96"/>
      <c r="FT468" s="96"/>
      <c r="FU468" s="96"/>
      <c r="FV468" s="96"/>
      <c r="FW468" s="96"/>
      <c r="GE468" s="96"/>
      <c r="GF468" s="96"/>
      <c r="GG468" s="96"/>
      <c r="GH468" s="96"/>
    </row>
    <row r="469" spans="1:190" customFormat="1" ht="14.65" hidden="1" customHeight="1" x14ac:dyDescent="0.25">
      <c r="A469" s="151">
        <v>169512</v>
      </c>
      <c r="B469" s="152">
        <v>44580</v>
      </c>
      <c r="C469" s="150" t="s">
        <v>529</v>
      </c>
      <c r="D469" s="150" t="s">
        <v>1848</v>
      </c>
      <c r="E469" s="152">
        <v>44580</v>
      </c>
      <c r="F469" s="150" t="s">
        <v>824</v>
      </c>
      <c r="G469" s="150" t="s">
        <v>1849</v>
      </c>
      <c r="H469" s="150" t="s">
        <v>381</v>
      </c>
      <c r="I469" s="150" t="s">
        <v>3379</v>
      </c>
      <c r="J469" s="150" t="s">
        <v>3382</v>
      </c>
      <c r="K469" s="150" t="s">
        <v>3434</v>
      </c>
      <c r="L469" s="150" t="s">
        <v>18</v>
      </c>
      <c r="M469" s="150" t="s">
        <v>18</v>
      </c>
      <c r="N469" s="150" t="s">
        <v>19</v>
      </c>
      <c r="O469" s="150" t="s">
        <v>335</v>
      </c>
      <c r="P469" s="150" t="s">
        <v>382</v>
      </c>
      <c r="Q469" s="150" t="s">
        <v>3377</v>
      </c>
      <c r="R469" s="150" t="s">
        <v>3377</v>
      </c>
      <c r="S469" s="151">
        <v>16700</v>
      </c>
      <c r="T469" s="151">
        <v>14820</v>
      </c>
      <c r="U469" s="151">
        <v>1880</v>
      </c>
      <c r="V469" s="150" t="s">
        <v>78</v>
      </c>
      <c r="W469" s="151">
        <v>2</v>
      </c>
      <c r="X469" s="150" t="s">
        <v>69</v>
      </c>
      <c r="Y469" s="150" t="s">
        <v>70</v>
      </c>
      <c r="Z469" s="150" t="s">
        <v>71</v>
      </c>
      <c r="AA469" s="150" t="s">
        <v>72</v>
      </c>
      <c r="AB469" s="151">
        <v>83626</v>
      </c>
      <c r="AC469" s="101">
        <f t="shared" si="28"/>
        <v>3</v>
      </c>
      <c r="AD469" s="101" t="str">
        <f t="shared" si="29"/>
        <v>janvier</v>
      </c>
      <c r="AE469" s="96">
        <f t="shared" si="30"/>
        <v>1.88</v>
      </c>
      <c r="AF469" s="149">
        <f t="shared" si="31"/>
        <v>9.0277777777777457E-3</v>
      </c>
      <c r="AG469" t="s">
        <v>3886</v>
      </c>
      <c r="AH469" s="96"/>
      <c r="AM469" s="96"/>
      <c r="AN469" s="96"/>
      <c r="AO469" s="96"/>
      <c r="AP469" s="96"/>
      <c r="AR469" s="96"/>
      <c r="AS469" s="96"/>
      <c r="AV469" s="96"/>
      <c r="AW469" s="96"/>
      <c r="AZ469" s="96"/>
      <c r="BA469" s="96"/>
      <c r="BB469" s="96"/>
      <c r="BC469" s="96"/>
      <c r="BD469" s="96"/>
      <c r="BE469" s="96"/>
      <c r="BF469" s="96"/>
      <c r="BH469" s="96"/>
      <c r="BI469" s="96"/>
      <c r="BJ469" s="96"/>
      <c r="BK469" s="96"/>
      <c r="BL469" s="96"/>
      <c r="BM469" s="96"/>
      <c r="BN469" s="96"/>
      <c r="BQ469" s="96"/>
      <c r="BR469" s="96"/>
      <c r="BS469" s="96"/>
      <c r="BU469" s="96"/>
      <c r="BW469" s="96"/>
      <c r="BX469" s="96"/>
      <c r="BY469" s="96"/>
      <c r="BZ469" s="96"/>
      <c r="CA469" s="96"/>
      <c r="CB469" s="96"/>
      <c r="CC469" s="96"/>
      <c r="CD469" s="96"/>
      <c r="CG469" s="96"/>
      <c r="CJ469" s="96"/>
      <c r="CL469" s="96"/>
      <c r="CM469" s="96"/>
      <c r="CN469" s="96"/>
      <c r="CY469" s="96"/>
      <c r="CZ469" s="96"/>
      <c r="DA469" s="96"/>
      <c r="DB469" s="96"/>
      <c r="DC469" s="96"/>
      <c r="DH469" s="96"/>
      <c r="DJ469" s="96"/>
      <c r="DK469" s="96"/>
      <c r="DL469" s="96"/>
      <c r="DM469" s="96"/>
      <c r="DP469" s="96"/>
      <c r="DQ469" s="96"/>
      <c r="DW469" s="96"/>
      <c r="EV469" s="96"/>
      <c r="EW469" s="96"/>
      <c r="FJ469" s="96"/>
      <c r="FK469" s="96"/>
      <c r="FL469" s="96"/>
      <c r="FT469" s="96"/>
      <c r="FU469" s="96"/>
      <c r="FV469" s="96"/>
      <c r="FW469" s="96"/>
      <c r="GE469" s="96"/>
      <c r="GF469" s="96"/>
      <c r="GG469" s="96"/>
      <c r="GH469" s="96"/>
    </row>
    <row r="470" spans="1:190" customFormat="1" ht="14.65" hidden="1" customHeight="1" x14ac:dyDescent="0.25">
      <c r="A470" s="151">
        <v>169517</v>
      </c>
      <c r="B470" s="152">
        <v>44580</v>
      </c>
      <c r="C470" s="150" t="s">
        <v>1850</v>
      </c>
      <c r="D470" s="150" t="s">
        <v>1851</v>
      </c>
      <c r="E470" s="152">
        <v>44580</v>
      </c>
      <c r="F470" s="150" t="s">
        <v>1852</v>
      </c>
      <c r="G470" s="150" t="s">
        <v>1853</v>
      </c>
      <c r="H470" s="150" t="s">
        <v>460</v>
      </c>
      <c r="I470" s="150" t="s">
        <v>3379</v>
      </c>
      <c r="J470" s="150" t="s">
        <v>3382</v>
      </c>
      <c r="K470" s="150" t="s">
        <v>3416</v>
      </c>
      <c r="L470" s="150" t="s">
        <v>18</v>
      </c>
      <c r="M470" s="150" t="s">
        <v>18</v>
      </c>
      <c r="N470" s="150" t="s">
        <v>19</v>
      </c>
      <c r="O470" s="150" t="s">
        <v>335</v>
      </c>
      <c r="P470" s="150" t="s">
        <v>461</v>
      </c>
      <c r="Q470" s="150" t="s">
        <v>3377</v>
      </c>
      <c r="R470" s="150" t="s">
        <v>3377</v>
      </c>
      <c r="S470" s="151">
        <v>16500</v>
      </c>
      <c r="T470" s="151">
        <v>14800</v>
      </c>
      <c r="U470" s="151">
        <v>1700</v>
      </c>
      <c r="V470" s="150" t="s">
        <v>78</v>
      </c>
      <c r="W470" s="151">
        <v>2</v>
      </c>
      <c r="X470" s="150" t="s">
        <v>69</v>
      </c>
      <c r="Y470" s="150" t="s">
        <v>70</v>
      </c>
      <c r="Z470" s="150" t="s">
        <v>71</v>
      </c>
      <c r="AA470" s="150" t="s">
        <v>72</v>
      </c>
      <c r="AB470" s="151">
        <v>83628</v>
      </c>
      <c r="AC470" s="101">
        <f t="shared" si="28"/>
        <v>3</v>
      </c>
      <c r="AD470" s="101" t="str">
        <f t="shared" si="29"/>
        <v>janvier</v>
      </c>
      <c r="AE470" s="96">
        <f t="shared" si="30"/>
        <v>1.7</v>
      </c>
      <c r="AF470" s="149">
        <f t="shared" si="31"/>
        <v>3.4722222222222099E-3</v>
      </c>
      <c r="AG470" t="s">
        <v>3886</v>
      </c>
      <c r="AH470" s="96"/>
      <c r="AM470" s="96"/>
      <c r="AN470" s="96"/>
      <c r="AO470" s="96"/>
      <c r="AP470" s="96"/>
      <c r="AR470" s="96"/>
      <c r="AS470" s="96"/>
      <c r="AV470" s="96"/>
      <c r="AW470" s="96"/>
      <c r="AZ470" s="96"/>
      <c r="BA470" s="96"/>
      <c r="BB470" s="96"/>
      <c r="BC470" s="96"/>
      <c r="BD470" s="96"/>
      <c r="BE470" s="96"/>
      <c r="BF470" s="96"/>
      <c r="BH470" s="96"/>
      <c r="BI470" s="96"/>
      <c r="BJ470" s="96"/>
      <c r="BK470" s="96"/>
      <c r="BL470" s="96"/>
      <c r="BM470" s="96"/>
      <c r="BN470" s="96"/>
      <c r="BQ470" s="96"/>
      <c r="BR470" s="96"/>
      <c r="BS470" s="96"/>
      <c r="BU470" s="96"/>
      <c r="BW470" s="96"/>
      <c r="BX470" s="96"/>
      <c r="BY470" s="96"/>
      <c r="BZ470" s="96"/>
      <c r="CA470" s="96"/>
      <c r="CB470" s="96"/>
      <c r="CC470" s="96"/>
      <c r="CD470" s="96"/>
      <c r="CG470" s="96"/>
      <c r="CJ470" s="96"/>
      <c r="CL470" s="96"/>
      <c r="CM470" s="96"/>
      <c r="CN470" s="96"/>
      <c r="CY470" s="96"/>
      <c r="CZ470" s="96"/>
      <c r="DA470" s="96"/>
      <c r="DB470" s="96"/>
      <c r="DC470" s="96"/>
      <c r="DH470" s="96"/>
      <c r="DJ470" s="96"/>
      <c r="DK470" s="96"/>
      <c r="DL470" s="96"/>
      <c r="DM470" s="96"/>
      <c r="DP470" s="96"/>
      <c r="DQ470" s="96"/>
      <c r="DW470" s="96"/>
      <c r="EV470" s="96"/>
      <c r="EW470" s="96"/>
      <c r="FJ470" s="96"/>
      <c r="FK470" s="96"/>
      <c r="FL470" s="96"/>
      <c r="FT470" s="96"/>
      <c r="FU470" s="96"/>
      <c r="FV470" s="96"/>
      <c r="FW470" s="96"/>
      <c r="GE470" s="96"/>
      <c r="GF470" s="96"/>
      <c r="GG470" s="96"/>
      <c r="GH470" s="96"/>
    </row>
    <row r="471" spans="1:190" customFormat="1" ht="14.65" hidden="1" customHeight="1" x14ac:dyDescent="0.25">
      <c r="A471" s="151">
        <v>169519</v>
      </c>
      <c r="B471" s="152">
        <v>44580</v>
      </c>
      <c r="C471" s="150" t="s">
        <v>731</v>
      </c>
      <c r="D471" s="150" t="s">
        <v>1854</v>
      </c>
      <c r="E471" s="152">
        <v>44580</v>
      </c>
      <c r="F471" s="150" t="s">
        <v>890</v>
      </c>
      <c r="G471" s="150" t="s">
        <v>1855</v>
      </c>
      <c r="H471" s="150" t="s">
        <v>1856</v>
      </c>
      <c r="I471" s="150" t="s">
        <v>3379</v>
      </c>
      <c r="J471" s="150" t="s">
        <v>3421</v>
      </c>
      <c r="K471" s="150" t="s">
        <v>1856</v>
      </c>
      <c r="L471" s="150" t="s">
        <v>18</v>
      </c>
      <c r="M471" s="150" t="s">
        <v>18</v>
      </c>
      <c r="N471" s="150" t="s">
        <v>19</v>
      </c>
      <c r="O471" s="150" t="s">
        <v>161</v>
      </c>
      <c r="P471" s="150" t="s">
        <v>1655</v>
      </c>
      <c r="Q471" s="150" t="s">
        <v>3377</v>
      </c>
      <c r="R471" s="150" t="s">
        <v>3377</v>
      </c>
      <c r="S471" s="151">
        <v>18000</v>
      </c>
      <c r="T471" s="151">
        <v>14840</v>
      </c>
      <c r="U471" s="151">
        <v>3160</v>
      </c>
      <c r="V471" s="150" t="s">
        <v>78</v>
      </c>
      <c r="W471" s="151">
        <v>2</v>
      </c>
      <c r="X471" s="150" t="s">
        <v>69</v>
      </c>
      <c r="Y471" s="150" t="s">
        <v>70</v>
      </c>
      <c r="Z471" s="150" t="s">
        <v>71</v>
      </c>
      <c r="AA471" s="150" t="s">
        <v>72</v>
      </c>
      <c r="AB471" s="151">
        <v>14945</v>
      </c>
      <c r="AC471" s="101">
        <f t="shared" si="28"/>
        <v>3</v>
      </c>
      <c r="AD471" s="101" t="str">
        <f t="shared" si="29"/>
        <v>janvier</v>
      </c>
      <c r="AE471" s="96">
        <f t="shared" si="30"/>
        <v>3.16</v>
      </c>
      <c r="AF471" s="149">
        <f t="shared" si="31"/>
        <v>6.2499999999999778E-3</v>
      </c>
      <c r="AG471" t="s">
        <v>3886</v>
      </c>
      <c r="AH471" s="96"/>
      <c r="AM471" s="96"/>
      <c r="AN471" s="96"/>
      <c r="AO471" s="96"/>
      <c r="AP471" s="96"/>
      <c r="AR471" s="96"/>
      <c r="AS471" s="96"/>
      <c r="AV471" s="96"/>
      <c r="AW471" s="96"/>
      <c r="AZ471" s="96"/>
      <c r="BA471" s="96"/>
      <c r="BB471" s="96"/>
      <c r="BC471" s="96"/>
      <c r="BD471" s="96"/>
      <c r="BE471" s="96"/>
      <c r="BF471" s="96"/>
      <c r="BH471" s="96"/>
      <c r="BI471" s="96"/>
      <c r="BJ471" s="96"/>
      <c r="BK471" s="96"/>
      <c r="BL471" s="96"/>
      <c r="BM471" s="96"/>
      <c r="BN471" s="96"/>
      <c r="BQ471" s="96"/>
      <c r="BR471" s="96"/>
      <c r="BS471" s="96"/>
      <c r="BU471" s="96"/>
      <c r="BW471" s="96"/>
      <c r="BX471" s="96"/>
      <c r="BY471" s="96"/>
      <c r="BZ471" s="96"/>
      <c r="CA471" s="96"/>
      <c r="CB471" s="96"/>
      <c r="CC471" s="96"/>
      <c r="CD471" s="96"/>
      <c r="CG471" s="96"/>
      <c r="CJ471" s="96"/>
      <c r="CL471" s="96"/>
      <c r="CM471" s="96"/>
      <c r="CN471" s="96"/>
      <c r="CY471" s="96"/>
      <c r="CZ471" s="96"/>
      <c r="DA471" s="96"/>
      <c r="DB471" s="96"/>
      <c r="DC471" s="96"/>
      <c r="DH471" s="96"/>
      <c r="DJ471" s="96"/>
      <c r="DK471" s="96"/>
      <c r="DL471" s="96"/>
      <c r="DM471" s="96"/>
      <c r="DP471" s="96"/>
      <c r="DQ471" s="96"/>
      <c r="DW471" s="96"/>
      <c r="EV471" s="96"/>
      <c r="EW471" s="96"/>
      <c r="FJ471" s="96"/>
      <c r="FK471" s="96"/>
      <c r="FL471" s="96"/>
      <c r="FT471" s="96"/>
      <c r="FU471" s="96"/>
      <c r="FV471" s="96"/>
      <c r="FW471" s="96"/>
      <c r="GE471" s="96"/>
      <c r="GF471" s="96"/>
      <c r="GG471" s="96"/>
      <c r="GH471" s="96"/>
    </row>
    <row r="472" spans="1:190" customFormat="1" ht="14.65" hidden="1" customHeight="1" x14ac:dyDescent="0.25">
      <c r="A472" s="151">
        <v>169521</v>
      </c>
      <c r="B472" s="152">
        <v>44580</v>
      </c>
      <c r="C472" s="150" t="s">
        <v>705</v>
      </c>
      <c r="D472" s="150" t="s">
        <v>1857</v>
      </c>
      <c r="E472" s="152">
        <v>44580</v>
      </c>
      <c r="F472" s="150" t="s">
        <v>730</v>
      </c>
      <c r="G472" s="150" t="s">
        <v>1858</v>
      </c>
      <c r="H472" s="150" t="s">
        <v>728</v>
      </c>
      <c r="I472" s="150" t="s">
        <v>3379</v>
      </c>
      <c r="J472" s="150" t="s">
        <v>3421</v>
      </c>
      <c r="K472" s="150" t="s">
        <v>728</v>
      </c>
      <c r="L472" s="150" t="s">
        <v>18</v>
      </c>
      <c r="M472" s="150" t="s">
        <v>18</v>
      </c>
      <c r="N472" s="150" t="s">
        <v>19</v>
      </c>
      <c r="O472" s="150" t="s">
        <v>161</v>
      </c>
      <c r="P472" s="150" t="s">
        <v>729</v>
      </c>
      <c r="Q472" s="150" t="s">
        <v>3377</v>
      </c>
      <c r="R472" s="150" t="s">
        <v>3377</v>
      </c>
      <c r="S472" s="151">
        <v>17960</v>
      </c>
      <c r="T472" s="151">
        <v>14600</v>
      </c>
      <c r="U472" s="151">
        <v>3360</v>
      </c>
      <c r="V472" s="150" t="s">
        <v>78</v>
      </c>
      <c r="W472" s="151">
        <v>2</v>
      </c>
      <c r="X472" s="150" t="s">
        <v>69</v>
      </c>
      <c r="Y472" s="150" t="s">
        <v>70</v>
      </c>
      <c r="Z472" s="150" t="s">
        <v>71</v>
      </c>
      <c r="AA472" s="150" t="s">
        <v>72</v>
      </c>
      <c r="AB472" s="151">
        <v>60053</v>
      </c>
      <c r="AC472" s="101">
        <f t="shared" si="28"/>
        <v>3</v>
      </c>
      <c r="AD472" s="101" t="str">
        <f t="shared" si="29"/>
        <v>janvier</v>
      </c>
      <c r="AE472" s="96">
        <f t="shared" si="30"/>
        <v>3.36</v>
      </c>
      <c r="AF472" s="149">
        <f t="shared" si="31"/>
        <v>1.1111111111111072E-2</v>
      </c>
      <c r="AG472" t="s">
        <v>3886</v>
      </c>
      <c r="AH472" s="96"/>
      <c r="AM472" s="96"/>
      <c r="AN472" s="96"/>
      <c r="AO472" s="96"/>
      <c r="AP472" s="96"/>
      <c r="AR472" s="96"/>
      <c r="AS472" s="96"/>
      <c r="AV472" s="96"/>
      <c r="AW472" s="96"/>
      <c r="AZ472" s="96"/>
      <c r="BA472" s="96"/>
      <c r="BB472" s="96"/>
      <c r="BC472" s="96"/>
      <c r="BD472" s="96"/>
      <c r="BE472" s="96"/>
      <c r="BF472" s="96"/>
      <c r="BH472" s="96"/>
      <c r="BI472" s="96"/>
      <c r="BJ472" s="96"/>
      <c r="BK472" s="96"/>
      <c r="BL472" s="96"/>
      <c r="BM472" s="96"/>
      <c r="BN472" s="96"/>
      <c r="BQ472" s="96"/>
      <c r="BR472" s="96"/>
      <c r="BS472" s="96"/>
      <c r="BU472" s="96"/>
      <c r="BW472" s="96"/>
      <c r="BX472" s="96"/>
      <c r="BY472" s="96"/>
      <c r="BZ472" s="96"/>
      <c r="CA472" s="96"/>
      <c r="CB472" s="96"/>
      <c r="CC472" s="96"/>
      <c r="CD472" s="96"/>
      <c r="CG472" s="96"/>
      <c r="CJ472" s="96"/>
      <c r="CL472" s="96"/>
      <c r="CM472" s="96"/>
      <c r="CN472" s="96"/>
      <c r="CY472" s="96"/>
      <c r="CZ472" s="96"/>
      <c r="DA472" s="96"/>
      <c r="DB472" s="96"/>
      <c r="DC472" s="96"/>
      <c r="DH472" s="96"/>
      <c r="DJ472" s="96"/>
      <c r="DK472" s="96"/>
      <c r="DL472" s="96"/>
      <c r="DM472" s="96"/>
      <c r="DP472" s="96"/>
      <c r="DQ472" s="96"/>
      <c r="DW472" s="96"/>
      <c r="EK472" s="96"/>
      <c r="EL472" s="96"/>
      <c r="EV472" s="96"/>
      <c r="EW472" s="96"/>
      <c r="FJ472" s="96"/>
      <c r="FK472" s="96"/>
      <c r="FL472" s="96"/>
      <c r="FT472" s="96"/>
      <c r="FU472" s="96"/>
      <c r="FV472" s="96"/>
      <c r="FW472" s="96"/>
      <c r="GE472" s="96"/>
      <c r="GF472" s="96"/>
      <c r="GG472" s="96"/>
      <c r="GH472" s="96"/>
    </row>
    <row r="473" spans="1:190" customFormat="1" ht="14.65" hidden="1" customHeight="1" x14ac:dyDescent="0.25">
      <c r="A473" s="151">
        <v>169522</v>
      </c>
      <c r="B473" s="152">
        <v>44580</v>
      </c>
      <c r="C473" s="150" t="s">
        <v>704</v>
      </c>
      <c r="D473" s="150" t="s">
        <v>1859</v>
      </c>
      <c r="E473" s="152">
        <v>44580</v>
      </c>
      <c r="F473" s="150" t="s">
        <v>730</v>
      </c>
      <c r="G473" s="150" t="s">
        <v>1860</v>
      </c>
      <c r="H473" s="150" t="s">
        <v>405</v>
      </c>
      <c r="I473" s="150" t="s">
        <v>3379</v>
      </c>
      <c r="J473" s="150" t="s">
        <v>3421</v>
      </c>
      <c r="K473" s="150" t="s">
        <v>405</v>
      </c>
      <c r="L473" s="150" t="s">
        <v>18</v>
      </c>
      <c r="M473" s="150" t="s">
        <v>18</v>
      </c>
      <c r="N473" s="150" t="s">
        <v>19</v>
      </c>
      <c r="O473" s="150" t="s">
        <v>161</v>
      </c>
      <c r="P473" s="150" t="s">
        <v>406</v>
      </c>
      <c r="Q473" s="150" t="s">
        <v>3377</v>
      </c>
      <c r="R473" s="150" t="s">
        <v>3377</v>
      </c>
      <c r="S473" s="151">
        <v>17200</v>
      </c>
      <c r="T473" s="151">
        <v>14560</v>
      </c>
      <c r="U473" s="151">
        <v>2640</v>
      </c>
      <c r="V473" s="150" t="s">
        <v>78</v>
      </c>
      <c r="W473" s="151">
        <v>2</v>
      </c>
      <c r="X473" s="150" t="s">
        <v>69</v>
      </c>
      <c r="Y473" s="150" t="s">
        <v>70</v>
      </c>
      <c r="Z473" s="150" t="s">
        <v>71</v>
      </c>
      <c r="AA473" s="150" t="s">
        <v>72</v>
      </c>
      <c r="AB473" s="151">
        <v>60056</v>
      </c>
      <c r="AC473" s="101">
        <f t="shared" si="28"/>
        <v>3</v>
      </c>
      <c r="AD473" s="101" t="str">
        <f t="shared" si="29"/>
        <v>janvier</v>
      </c>
      <c r="AE473" s="96">
        <f t="shared" si="30"/>
        <v>2.64</v>
      </c>
      <c r="AF473" s="149">
        <f t="shared" si="31"/>
        <v>1.7361111111111049E-2</v>
      </c>
      <c r="AG473" t="s">
        <v>3886</v>
      </c>
      <c r="AH473" s="96"/>
      <c r="AM473" s="96"/>
      <c r="AN473" s="96"/>
      <c r="AO473" s="96"/>
      <c r="AP473" s="96"/>
      <c r="AR473" s="96"/>
      <c r="AS473" s="96"/>
      <c r="AV473" s="96"/>
      <c r="AW473" s="96"/>
      <c r="AZ473" s="96"/>
      <c r="BA473" s="96"/>
      <c r="BB473" s="96"/>
      <c r="BC473" s="96"/>
      <c r="BD473" s="96"/>
      <c r="BF473" s="96"/>
      <c r="BH473" s="96"/>
      <c r="BI473" s="96"/>
      <c r="BJ473" s="96"/>
      <c r="BK473" s="96"/>
      <c r="BL473" s="96"/>
      <c r="BM473" s="96"/>
      <c r="BN473" s="96"/>
      <c r="BQ473" s="96"/>
      <c r="BR473" s="96"/>
      <c r="BS473" s="96"/>
      <c r="BU473" s="96"/>
      <c r="BW473" s="96"/>
      <c r="BX473" s="96"/>
      <c r="BY473" s="96"/>
      <c r="BZ473" s="96"/>
      <c r="CA473" s="96"/>
      <c r="CB473" s="96"/>
      <c r="CC473" s="96"/>
      <c r="CD473" s="96"/>
      <c r="CG473" s="96"/>
      <c r="CJ473" s="96"/>
      <c r="CL473" s="96"/>
      <c r="CM473" s="96"/>
      <c r="CN473" s="96"/>
      <c r="CY473" s="96"/>
      <c r="DB473" s="96"/>
      <c r="DC473" s="96"/>
      <c r="DH473" s="96"/>
      <c r="DJ473" s="96"/>
      <c r="DK473" s="96"/>
      <c r="DM473" s="96"/>
      <c r="DP473" s="96"/>
      <c r="DQ473" s="96"/>
      <c r="DW473" s="96"/>
      <c r="EV473" s="96"/>
      <c r="EW473" s="96"/>
      <c r="FJ473" s="96"/>
      <c r="FK473" s="96"/>
      <c r="FL473" s="96"/>
      <c r="FT473" s="96"/>
      <c r="FU473" s="96"/>
      <c r="FV473" s="96"/>
      <c r="FW473" s="96"/>
      <c r="GE473" s="96"/>
      <c r="GF473" s="96"/>
      <c r="GG473" s="96"/>
      <c r="GH473" s="96"/>
    </row>
    <row r="474" spans="1:190" customFormat="1" ht="14.65" hidden="1" customHeight="1" x14ac:dyDescent="0.25">
      <c r="A474" s="151">
        <v>169524</v>
      </c>
      <c r="B474" s="152">
        <v>44580</v>
      </c>
      <c r="C474" s="150" t="s">
        <v>646</v>
      </c>
      <c r="D474" s="150" t="s">
        <v>1864</v>
      </c>
      <c r="E474" s="152">
        <v>44580</v>
      </c>
      <c r="F474" s="150" t="s">
        <v>707</v>
      </c>
      <c r="G474" s="150" t="s">
        <v>1865</v>
      </c>
      <c r="H474" s="150" t="s">
        <v>334</v>
      </c>
      <c r="I474" s="150" t="s">
        <v>3379</v>
      </c>
      <c r="J474" s="150" t="s">
        <v>3382</v>
      </c>
      <c r="K474" s="150" t="s">
        <v>531</v>
      </c>
      <c r="L474" s="150" t="s">
        <v>18</v>
      </c>
      <c r="M474" s="150" t="s">
        <v>18</v>
      </c>
      <c r="N474" s="150" t="s">
        <v>19</v>
      </c>
      <c r="O474" s="150" t="s">
        <v>335</v>
      </c>
      <c r="P474" s="150" t="s">
        <v>336</v>
      </c>
      <c r="Q474" s="150" t="s">
        <v>3377</v>
      </c>
      <c r="R474" s="150" t="s">
        <v>3377</v>
      </c>
      <c r="S474" s="151">
        <v>15620</v>
      </c>
      <c r="T474" s="151">
        <v>14960</v>
      </c>
      <c r="U474" s="151">
        <v>660</v>
      </c>
      <c r="V474" s="150" t="s">
        <v>78</v>
      </c>
      <c r="W474" s="151">
        <v>2</v>
      </c>
      <c r="X474" s="150" t="s">
        <v>69</v>
      </c>
      <c r="Y474" s="150" t="s">
        <v>70</v>
      </c>
      <c r="Z474" s="150" t="s">
        <v>71</v>
      </c>
      <c r="AA474" s="150" t="s">
        <v>72</v>
      </c>
      <c r="AB474" s="151">
        <v>83625</v>
      </c>
      <c r="AC474" s="101">
        <f t="shared" si="28"/>
        <v>3</v>
      </c>
      <c r="AD474" s="101" t="str">
        <f t="shared" si="29"/>
        <v>janvier</v>
      </c>
      <c r="AE474" s="96">
        <f t="shared" si="30"/>
        <v>0.66</v>
      </c>
      <c r="AF474" s="149">
        <f t="shared" si="31"/>
        <v>7.6388888888888618E-3</v>
      </c>
      <c r="AG474" t="s">
        <v>3886</v>
      </c>
      <c r="AH474" s="96"/>
      <c r="AM474" s="96"/>
      <c r="AN474" s="96"/>
      <c r="AO474" s="96"/>
      <c r="AP474" s="96"/>
      <c r="AR474" s="96"/>
      <c r="AS474" s="96"/>
      <c r="AV474" s="96"/>
      <c r="AW474" s="96"/>
      <c r="AZ474" s="96"/>
      <c r="BA474" s="96"/>
      <c r="BB474" s="96"/>
      <c r="BC474" s="96"/>
      <c r="BD474" s="96"/>
      <c r="BE474" s="96"/>
      <c r="BF474" s="96"/>
      <c r="BH474" s="96"/>
      <c r="BI474" s="96"/>
      <c r="BJ474" s="96"/>
      <c r="BK474" s="96"/>
      <c r="BL474" s="96"/>
      <c r="BM474" s="96"/>
      <c r="BN474" s="96"/>
      <c r="BQ474" s="96"/>
      <c r="BR474" s="96"/>
      <c r="BS474" s="96"/>
      <c r="BU474" s="96"/>
      <c r="BW474" s="96"/>
      <c r="BX474" s="96"/>
      <c r="BY474" s="96"/>
      <c r="BZ474" s="96"/>
      <c r="CA474" s="96"/>
      <c r="CB474" s="96"/>
      <c r="CC474" s="96"/>
      <c r="CD474" s="96"/>
      <c r="CE474" s="96"/>
      <c r="CG474" s="96"/>
      <c r="CJ474" s="96"/>
      <c r="CL474" s="96"/>
      <c r="CM474" s="96"/>
      <c r="CN474" s="96"/>
      <c r="CY474" s="96"/>
      <c r="DC474" s="96"/>
      <c r="DH474" s="96"/>
      <c r="DJ474" s="96"/>
      <c r="DK474" s="96"/>
      <c r="DM474" s="96"/>
      <c r="DP474" s="96"/>
      <c r="DQ474" s="96"/>
      <c r="DW474" s="96"/>
      <c r="EV474" s="96"/>
      <c r="EW474" s="96"/>
      <c r="FJ474" s="96"/>
      <c r="FK474" s="96"/>
      <c r="FL474" s="96"/>
      <c r="FT474" s="96"/>
      <c r="FU474" s="96"/>
      <c r="FV474" s="96"/>
      <c r="FW474" s="96"/>
      <c r="GE474" s="96"/>
      <c r="GF474" s="96"/>
      <c r="GG474" s="96"/>
      <c r="GH474" s="96"/>
    </row>
    <row r="475" spans="1:190" customFormat="1" ht="14.65" hidden="1" customHeight="1" x14ac:dyDescent="0.25">
      <c r="A475" s="151">
        <v>169527</v>
      </c>
      <c r="B475" s="152">
        <v>44580</v>
      </c>
      <c r="C475" s="150" t="s">
        <v>1524</v>
      </c>
      <c r="D475" s="150" t="s">
        <v>1866</v>
      </c>
      <c r="E475" s="152">
        <v>44580</v>
      </c>
      <c r="F475" s="150" t="s">
        <v>303</v>
      </c>
      <c r="G475" s="150" t="s">
        <v>1867</v>
      </c>
      <c r="H475" s="150" t="s">
        <v>609</v>
      </c>
      <c r="I475" s="150" t="s">
        <v>3379</v>
      </c>
      <c r="J475" s="150" t="s">
        <v>3421</v>
      </c>
      <c r="K475" s="150" t="s">
        <v>609</v>
      </c>
      <c r="L475" s="150" t="s">
        <v>18</v>
      </c>
      <c r="M475" s="150" t="s">
        <v>18</v>
      </c>
      <c r="N475" s="150" t="s">
        <v>19</v>
      </c>
      <c r="O475" s="150" t="s">
        <v>161</v>
      </c>
      <c r="P475" s="150" t="s">
        <v>610</v>
      </c>
      <c r="Q475" s="150" t="s">
        <v>3377</v>
      </c>
      <c r="R475" s="150" t="s">
        <v>3377</v>
      </c>
      <c r="S475" s="151">
        <v>20440</v>
      </c>
      <c r="T475" s="151">
        <v>14720</v>
      </c>
      <c r="U475" s="151">
        <v>5720</v>
      </c>
      <c r="V475" s="150" t="s">
        <v>78</v>
      </c>
      <c r="W475" s="151">
        <v>2</v>
      </c>
      <c r="X475" s="150" t="s">
        <v>69</v>
      </c>
      <c r="Y475" s="150" t="s">
        <v>70</v>
      </c>
      <c r="Z475" s="150" t="s">
        <v>71</v>
      </c>
      <c r="AA475" s="150" t="s">
        <v>72</v>
      </c>
      <c r="AB475" s="151">
        <v>83216</v>
      </c>
      <c r="AC475" s="101">
        <f t="shared" si="28"/>
        <v>3</v>
      </c>
      <c r="AD475" s="101" t="str">
        <f t="shared" si="29"/>
        <v>janvier</v>
      </c>
      <c r="AE475" s="96">
        <f t="shared" si="30"/>
        <v>5.72</v>
      </c>
      <c r="AF475" s="149">
        <f t="shared" si="31"/>
        <v>5.5555555555555358E-3</v>
      </c>
      <c r="AG475" t="s">
        <v>3886</v>
      </c>
      <c r="AH475" s="96"/>
      <c r="AM475" s="96"/>
      <c r="AN475" s="96"/>
      <c r="AO475" s="96"/>
      <c r="AP475" s="96"/>
      <c r="AR475" s="96"/>
      <c r="AS475" s="96"/>
      <c r="AV475" s="96"/>
      <c r="AW475" s="96"/>
      <c r="AZ475" s="96"/>
      <c r="BA475" s="96"/>
      <c r="BB475" s="96"/>
      <c r="BC475" s="96"/>
      <c r="BD475" s="96"/>
      <c r="BE475" s="96"/>
      <c r="BF475" s="96"/>
      <c r="BH475" s="96"/>
      <c r="BI475" s="96"/>
      <c r="BJ475" s="96"/>
      <c r="BK475" s="96"/>
      <c r="BL475" s="96"/>
      <c r="BM475" s="96"/>
      <c r="BN475" s="96"/>
      <c r="BQ475" s="96"/>
      <c r="BR475" s="96"/>
      <c r="BS475" s="96"/>
      <c r="BU475" s="96"/>
      <c r="BW475" s="96"/>
      <c r="BX475" s="96"/>
      <c r="BY475" s="96"/>
      <c r="BZ475" s="96"/>
      <c r="CA475" s="96"/>
      <c r="CB475" s="96"/>
      <c r="CC475" s="96"/>
      <c r="CD475" s="96"/>
      <c r="CE475" s="96"/>
      <c r="CG475" s="96"/>
      <c r="CJ475" s="96"/>
      <c r="CL475" s="96"/>
      <c r="CM475" s="96"/>
      <c r="CN475" s="96"/>
      <c r="CY475" s="96"/>
      <c r="CZ475" s="96"/>
      <c r="DA475" s="96"/>
      <c r="DB475" s="96"/>
      <c r="DC475" s="96"/>
      <c r="DH475" s="96"/>
      <c r="DJ475" s="96"/>
      <c r="DK475" s="96"/>
      <c r="DL475" s="96"/>
      <c r="DM475" s="96"/>
      <c r="DP475" s="96"/>
      <c r="DQ475" s="96"/>
      <c r="DW475" s="96"/>
      <c r="EV475" s="96"/>
      <c r="EW475" s="96"/>
      <c r="FJ475" s="96"/>
      <c r="FK475" s="96"/>
      <c r="FL475" s="96"/>
      <c r="FT475" s="96"/>
      <c r="FU475" s="96"/>
      <c r="FV475" s="96"/>
      <c r="FW475" s="96"/>
      <c r="GE475" s="96"/>
      <c r="GF475" s="96"/>
      <c r="GG475" s="96"/>
      <c r="GH475" s="96"/>
    </row>
    <row r="476" spans="1:190" customFormat="1" ht="14.65" hidden="1" customHeight="1" x14ac:dyDescent="0.25">
      <c r="A476" s="151">
        <v>169528</v>
      </c>
      <c r="B476" s="152">
        <v>44580</v>
      </c>
      <c r="C476" s="150" t="s">
        <v>414</v>
      </c>
      <c r="D476" s="150" t="s">
        <v>1868</v>
      </c>
      <c r="E476" s="152">
        <v>44580</v>
      </c>
      <c r="F476" s="150" t="s">
        <v>632</v>
      </c>
      <c r="G476" s="150" t="s">
        <v>1869</v>
      </c>
      <c r="H476" s="150" t="s">
        <v>363</v>
      </c>
      <c r="I476" s="150" t="s">
        <v>3379</v>
      </c>
      <c r="J476" s="150" t="s">
        <v>3421</v>
      </c>
      <c r="K476" s="150" t="s">
        <v>363</v>
      </c>
      <c r="L476" s="150" t="s">
        <v>18</v>
      </c>
      <c r="M476" s="150" t="s">
        <v>18</v>
      </c>
      <c r="N476" s="150" t="s">
        <v>19</v>
      </c>
      <c r="O476" s="150" t="s">
        <v>161</v>
      </c>
      <c r="P476" s="150" t="s">
        <v>364</v>
      </c>
      <c r="Q476" s="150" t="s">
        <v>3377</v>
      </c>
      <c r="R476" s="150" t="s">
        <v>3377</v>
      </c>
      <c r="S476" s="151">
        <v>13740</v>
      </c>
      <c r="T476" s="151">
        <v>11820</v>
      </c>
      <c r="U476" s="151">
        <v>1920</v>
      </c>
      <c r="V476" s="150" t="s">
        <v>78</v>
      </c>
      <c r="W476" s="151">
        <v>2</v>
      </c>
      <c r="X476" s="150" t="s">
        <v>69</v>
      </c>
      <c r="Y476" s="150" t="s">
        <v>70</v>
      </c>
      <c r="Z476" s="150" t="s">
        <v>71</v>
      </c>
      <c r="AA476" s="150" t="s">
        <v>72</v>
      </c>
      <c r="AB476" s="151">
        <v>60050</v>
      </c>
      <c r="AC476" s="101">
        <f t="shared" si="28"/>
        <v>3</v>
      </c>
      <c r="AD476" s="101" t="str">
        <f t="shared" si="29"/>
        <v>janvier</v>
      </c>
      <c r="AE476" s="96">
        <f t="shared" si="30"/>
        <v>1.92</v>
      </c>
      <c r="AF476" s="149">
        <f t="shared" si="31"/>
        <v>5.5555555555555358E-3</v>
      </c>
      <c r="AG476" t="s">
        <v>3886</v>
      </c>
      <c r="AH476" s="96"/>
      <c r="AM476" s="96"/>
      <c r="AN476" s="96"/>
      <c r="AO476" s="96"/>
      <c r="AP476" s="96"/>
      <c r="AR476" s="96"/>
      <c r="AS476" s="96"/>
      <c r="AV476" s="96"/>
      <c r="AW476" s="96"/>
      <c r="AZ476" s="96"/>
      <c r="BA476" s="96"/>
      <c r="BB476" s="96"/>
      <c r="BC476" s="96"/>
      <c r="BD476" s="96"/>
      <c r="BE476" s="96"/>
      <c r="BF476" s="96"/>
      <c r="BH476" s="96"/>
      <c r="BI476" s="96"/>
      <c r="BJ476" s="96"/>
      <c r="BK476" s="96"/>
      <c r="BL476" s="96"/>
      <c r="BM476" s="96"/>
      <c r="BN476" s="96"/>
      <c r="BQ476" s="96"/>
      <c r="BR476" s="96"/>
      <c r="BS476" s="96"/>
      <c r="BU476" s="96"/>
      <c r="BW476" s="96"/>
      <c r="BX476" s="96"/>
      <c r="BY476" s="96"/>
      <c r="BZ476" s="96"/>
      <c r="CA476" s="96"/>
      <c r="CB476" s="96"/>
      <c r="CC476" s="96"/>
      <c r="CD476" s="96"/>
      <c r="CE476" s="96"/>
      <c r="CG476" s="96"/>
      <c r="CJ476" s="96"/>
      <c r="CL476" s="96"/>
      <c r="CM476" s="96"/>
      <c r="CN476" s="96"/>
      <c r="CY476" s="96"/>
      <c r="CZ476" s="96"/>
      <c r="DA476" s="96"/>
      <c r="DB476" s="96"/>
      <c r="DC476" s="96"/>
      <c r="DH476" s="96"/>
      <c r="DJ476" s="96"/>
      <c r="DK476" s="96"/>
      <c r="DL476" s="96"/>
      <c r="DM476" s="96"/>
      <c r="DP476" s="96"/>
      <c r="DQ476" s="96"/>
      <c r="DW476" s="96"/>
      <c r="EV476" s="96"/>
      <c r="EW476" s="96"/>
      <c r="FJ476" s="96"/>
      <c r="FK476" s="96"/>
      <c r="FL476" s="96"/>
      <c r="FT476" s="96"/>
      <c r="FU476" s="96"/>
      <c r="FV476" s="96"/>
      <c r="FW476" s="96"/>
      <c r="GE476" s="96"/>
      <c r="GF476" s="96"/>
      <c r="GG476" s="96"/>
      <c r="GH476" s="96"/>
    </row>
    <row r="477" spans="1:190" customFormat="1" ht="14.65" hidden="1" customHeight="1" x14ac:dyDescent="0.25">
      <c r="A477" s="151">
        <v>169529</v>
      </c>
      <c r="B477" s="152">
        <v>44580</v>
      </c>
      <c r="C477" s="150" t="s">
        <v>416</v>
      </c>
      <c r="D477" s="150" t="s">
        <v>1870</v>
      </c>
      <c r="E477" s="152">
        <v>44580</v>
      </c>
      <c r="F477" s="150" t="s">
        <v>409</v>
      </c>
      <c r="G477" s="150" t="s">
        <v>1871</v>
      </c>
      <c r="H477" s="150" t="s">
        <v>385</v>
      </c>
      <c r="I477" s="150" t="s">
        <v>3379</v>
      </c>
      <c r="J477" s="150" t="s">
        <v>3421</v>
      </c>
      <c r="K477" s="150" t="s">
        <v>385</v>
      </c>
      <c r="L477" s="150" t="s">
        <v>18</v>
      </c>
      <c r="M477" s="150" t="s">
        <v>18</v>
      </c>
      <c r="N477" s="150" t="s">
        <v>19</v>
      </c>
      <c r="O477" s="150" t="s">
        <v>161</v>
      </c>
      <c r="P477" s="150" t="s">
        <v>386</v>
      </c>
      <c r="Q477" s="150" t="s">
        <v>3377</v>
      </c>
      <c r="R477" s="150" t="s">
        <v>3377</v>
      </c>
      <c r="S477" s="151">
        <v>18880</v>
      </c>
      <c r="T477" s="151">
        <v>14620</v>
      </c>
      <c r="U477" s="151">
        <v>4260</v>
      </c>
      <c r="V477" s="150" t="s">
        <v>78</v>
      </c>
      <c r="W477" s="151">
        <v>2</v>
      </c>
      <c r="X477" s="150" t="s">
        <v>69</v>
      </c>
      <c r="Y477" s="150" t="s">
        <v>70</v>
      </c>
      <c r="Z477" s="150" t="s">
        <v>71</v>
      </c>
      <c r="AA477" s="150" t="s">
        <v>72</v>
      </c>
      <c r="AB477" s="151">
        <v>83223</v>
      </c>
      <c r="AC477" s="101">
        <f t="shared" si="28"/>
        <v>3</v>
      </c>
      <c r="AD477" s="101" t="str">
        <f t="shared" si="29"/>
        <v>janvier</v>
      </c>
      <c r="AE477" s="96">
        <f t="shared" si="30"/>
        <v>4.26</v>
      </c>
      <c r="AF477" s="149">
        <f t="shared" si="31"/>
        <v>6.9444444444444198E-3</v>
      </c>
      <c r="AG477" t="s">
        <v>3886</v>
      </c>
      <c r="AH477" s="96"/>
      <c r="AM477" s="96"/>
      <c r="AN477" s="96"/>
      <c r="AO477" s="96"/>
      <c r="AP477" s="96"/>
      <c r="AR477" s="96"/>
      <c r="AS477" s="96"/>
      <c r="AV477" s="96"/>
      <c r="AW477" s="96"/>
      <c r="AZ477" s="96"/>
      <c r="BA477" s="96"/>
      <c r="BB477" s="96"/>
      <c r="BC477" s="96"/>
      <c r="BD477" s="96"/>
      <c r="BF477" s="96"/>
      <c r="BH477" s="96"/>
      <c r="BI477" s="96"/>
      <c r="BJ477" s="96"/>
      <c r="BK477" s="96"/>
      <c r="BL477" s="96"/>
      <c r="BM477" s="96"/>
      <c r="BN477" s="96"/>
      <c r="BQ477" s="96"/>
      <c r="BR477" s="96"/>
      <c r="BS477" s="96"/>
      <c r="BU477" s="96"/>
      <c r="BW477" s="96"/>
      <c r="BX477" s="96"/>
      <c r="BY477" s="96"/>
      <c r="BZ477" s="96"/>
      <c r="CA477" s="96"/>
      <c r="CB477" s="96"/>
      <c r="CC477" s="96"/>
      <c r="CD477" s="96"/>
      <c r="CE477" s="96"/>
      <c r="CG477" s="96"/>
      <c r="CJ477" s="96"/>
      <c r="CL477" s="96"/>
      <c r="CM477" s="96"/>
      <c r="CN477" s="96"/>
      <c r="DH477" s="96"/>
      <c r="DJ477" s="96"/>
      <c r="DK477" s="96"/>
      <c r="DM477" s="96"/>
      <c r="DP477" s="96"/>
      <c r="DQ477" s="96"/>
      <c r="DW477" s="96"/>
      <c r="EV477" s="96"/>
      <c r="EW477" s="96"/>
      <c r="FJ477" s="96"/>
      <c r="FK477" s="96"/>
      <c r="FL477" s="96"/>
      <c r="FT477" s="96"/>
      <c r="FU477" s="96"/>
      <c r="FV477" s="96"/>
      <c r="FW477" s="96"/>
      <c r="GE477" s="96"/>
      <c r="GF477" s="96"/>
      <c r="GG477" s="96"/>
      <c r="GH477" s="96"/>
    </row>
    <row r="478" spans="1:190" customFormat="1" ht="14.65" hidden="1" customHeight="1" x14ac:dyDescent="0.25">
      <c r="A478" s="151">
        <v>169530</v>
      </c>
      <c r="B478" s="152">
        <v>44580</v>
      </c>
      <c r="C478" s="150" t="s">
        <v>307</v>
      </c>
      <c r="D478" s="150" t="s">
        <v>1872</v>
      </c>
      <c r="E478" s="152">
        <v>44580</v>
      </c>
      <c r="F478" s="150" t="s">
        <v>899</v>
      </c>
      <c r="G478" s="150" t="s">
        <v>1873</v>
      </c>
      <c r="H478" s="150" t="s">
        <v>1874</v>
      </c>
      <c r="I478" s="150" t="s">
        <v>3379</v>
      </c>
      <c r="J478" s="150" t="s">
        <v>3419</v>
      </c>
      <c r="K478" s="150" t="s">
        <v>1874</v>
      </c>
      <c r="L478" s="150" t="s">
        <v>3409</v>
      </c>
      <c r="M478" s="150" t="s">
        <v>18</v>
      </c>
      <c r="N478" s="150" t="s">
        <v>19</v>
      </c>
      <c r="O478" s="150" t="s">
        <v>567</v>
      </c>
      <c r="P478" s="150" t="s">
        <v>1875</v>
      </c>
      <c r="Q478" s="150" t="s">
        <v>3420</v>
      </c>
      <c r="R478" s="150" t="s">
        <v>3377</v>
      </c>
      <c r="S478" s="151">
        <v>14800</v>
      </c>
      <c r="T478" s="151">
        <v>40180</v>
      </c>
      <c r="U478" s="151">
        <v>25380</v>
      </c>
      <c r="V478" s="150" t="s">
        <v>78</v>
      </c>
      <c r="W478" s="151">
        <v>2</v>
      </c>
      <c r="X478" s="150" t="s">
        <v>69</v>
      </c>
      <c r="Y478" s="150" t="s">
        <v>70</v>
      </c>
      <c r="Z478" s="150" t="s">
        <v>71</v>
      </c>
      <c r="AA478" s="150" t="s">
        <v>72</v>
      </c>
      <c r="AB478" s="151">
        <v>0</v>
      </c>
      <c r="AC478" s="101">
        <f t="shared" si="28"/>
        <v>3</v>
      </c>
      <c r="AD478" s="101" t="str">
        <f t="shared" si="29"/>
        <v>janvier</v>
      </c>
      <c r="AE478" s="96">
        <f t="shared" si="30"/>
        <v>25.38</v>
      </c>
      <c r="AF478" s="149">
        <f t="shared" si="31"/>
        <v>7.0138888888888862E-2</v>
      </c>
      <c r="AG478" t="s">
        <v>3888</v>
      </c>
      <c r="AH478" s="96"/>
      <c r="AM478" s="96"/>
      <c r="AN478" s="96"/>
      <c r="AO478" s="96"/>
      <c r="AP478" s="96"/>
      <c r="AR478" s="96"/>
      <c r="AS478" s="96"/>
      <c r="AV478" s="96"/>
      <c r="AW478" s="96"/>
      <c r="AZ478" s="96"/>
      <c r="BA478" s="96"/>
      <c r="BB478" s="96"/>
      <c r="BC478" s="96"/>
      <c r="BD478" s="96"/>
      <c r="BE478" s="96"/>
      <c r="BF478" s="96"/>
      <c r="BH478" s="96"/>
      <c r="BI478" s="96"/>
      <c r="BJ478" s="96"/>
      <c r="BK478" s="96"/>
      <c r="BL478" s="96"/>
      <c r="BM478" s="96"/>
      <c r="BN478" s="96"/>
      <c r="BQ478" s="96"/>
      <c r="BR478" s="96"/>
      <c r="BS478" s="96"/>
      <c r="BU478" s="96"/>
      <c r="BW478" s="96"/>
      <c r="BX478" s="96"/>
      <c r="BY478" s="96"/>
      <c r="BZ478" s="96"/>
      <c r="CA478" s="96"/>
      <c r="CB478" s="96"/>
      <c r="CC478" s="96"/>
      <c r="CD478" s="96"/>
      <c r="CE478" s="96"/>
      <c r="CG478" s="96"/>
      <c r="CJ478" s="96"/>
      <c r="CL478" s="96"/>
      <c r="CM478" s="96"/>
      <c r="CN478" s="96"/>
      <c r="CY478" s="96"/>
      <c r="CZ478" s="96"/>
      <c r="DA478" s="96"/>
      <c r="DB478" s="96"/>
      <c r="DC478" s="96"/>
      <c r="DH478" s="96"/>
      <c r="DJ478" s="96"/>
      <c r="DK478" s="96"/>
      <c r="DL478" s="96"/>
      <c r="DM478" s="96"/>
      <c r="DP478" s="96"/>
      <c r="DQ478" s="96"/>
      <c r="DW478" s="96"/>
      <c r="EV478" s="96"/>
      <c r="EW478" s="96"/>
      <c r="FJ478" s="96"/>
      <c r="FK478" s="96"/>
      <c r="FL478" s="96"/>
      <c r="FT478" s="96"/>
      <c r="FU478" s="96"/>
      <c r="FV478" s="96"/>
      <c r="FW478" s="96"/>
      <c r="GE478" s="96"/>
      <c r="GF478" s="96"/>
      <c r="GG478" s="96"/>
      <c r="GH478" s="96"/>
    </row>
    <row r="479" spans="1:190" customFormat="1" ht="14.65" hidden="1" customHeight="1" x14ac:dyDescent="0.25">
      <c r="A479" s="151">
        <v>169531</v>
      </c>
      <c r="B479" s="152">
        <v>44580</v>
      </c>
      <c r="C479" s="150" t="s">
        <v>415</v>
      </c>
      <c r="D479" s="150" t="s">
        <v>1876</v>
      </c>
      <c r="E479" s="152">
        <v>44580</v>
      </c>
      <c r="F479" s="150" t="s">
        <v>411</v>
      </c>
      <c r="G479" s="150" t="s">
        <v>1877</v>
      </c>
      <c r="H479" s="150" t="s">
        <v>192</v>
      </c>
      <c r="I479" s="150" t="s">
        <v>3379</v>
      </c>
      <c r="J479" s="150" t="s">
        <v>3421</v>
      </c>
      <c r="K479" s="150" t="s">
        <v>192</v>
      </c>
      <c r="L479" s="150" t="s">
        <v>18</v>
      </c>
      <c r="M479" s="150" t="s">
        <v>18</v>
      </c>
      <c r="N479" s="150" t="s">
        <v>19</v>
      </c>
      <c r="O479" s="150" t="s">
        <v>161</v>
      </c>
      <c r="P479" s="150" t="s">
        <v>193</v>
      </c>
      <c r="Q479" s="150" t="s">
        <v>3377</v>
      </c>
      <c r="R479" s="150" t="s">
        <v>3377</v>
      </c>
      <c r="S479" s="151">
        <v>14240</v>
      </c>
      <c r="T479" s="151">
        <v>11640</v>
      </c>
      <c r="U479" s="151">
        <v>2600</v>
      </c>
      <c r="V479" s="150" t="s">
        <v>78</v>
      </c>
      <c r="W479" s="151">
        <v>2</v>
      </c>
      <c r="X479" s="150" t="s">
        <v>69</v>
      </c>
      <c r="Y479" s="150" t="s">
        <v>70</v>
      </c>
      <c r="Z479" s="150" t="s">
        <v>71</v>
      </c>
      <c r="AA479" s="150" t="s">
        <v>72</v>
      </c>
      <c r="AB479" s="151">
        <v>83219</v>
      </c>
      <c r="AC479" s="101">
        <f t="shared" si="28"/>
        <v>3</v>
      </c>
      <c r="AD479" s="101" t="str">
        <f t="shared" si="29"/>
        <v>janvier</v>
      </c>
      <c r="AE479" s="96">
        <f t="shared" si="30"/>
        <v>2.6</v>
      </c>
      <c r="AF479" s="149">
        <f t="shared" si="31"/>
        <v>1.041666666666663E-2</v>
      </c>
      <c r="AG479" t="s">
        <v>3886</v>
      </c>
      <c r="AH479" s="96"/>
      <c r="AM479" s="96"/>
      <c r="AN479" s="96"/>
      <c r="AO479" s="96"/>
      <c r="AP479" s="96"/>
      <c r="AR479" s="96"/>
      <c r="AS479" s="96"/>
      <c r="AV479" s="96"/>
      <c r="AW479" s="96"/>
      <c r="AZ479" s="96"/>
      <c r="BA479" s="96"/>
      <c r="BB479" s="96"/>
      <c r="BC479" s="96"/>
      <c r="BD479" s="96"/>
      <c r="BE479" s="96"/>
      <c r="BF479" s="96"/>
      <c r="BH479" s="96"/>
      <c r="BI479" s="96"/>
      <c r="BJ479" s="96"/>
      <c r="BK479" s="96"/>
      <c r="BL479" s="96"/>
      <c r="BM479" s="96"/>
      <c r="BN479" s="96"/>
      <c r="BQ479" s="96"/>
      <c r="BR479" s="96"/>
      <c r="BS479" s="96"/>
      <c r="BU479" s="96"/>
      <c r="BW479" s="96"/>
      <c r="BX479" s="96"/>
      <c r="BY479" s="96"/>
      <c r="BZ479" s="96"/>
      <c r="CA479" s="96"/>
      <c r="CB479" s="96"/>
      <c r="CC479" s="96"/>
      <c r="CG479" s="96"/>
      <c r="CJ479" s="96"/>
      <c r="CL479" s="96"/>
      <c r="CM479" s="96"/>
      <c r="CN479" s="96"/>
      <c r="CY479" s="96"/>
      <c r="DB479" s="96"/>
      <c r="DC479" s="96"/>
      <c r="DH479" s="96"/>
      <c r="DJ479" s="96"/>
      <c r="DK479" s="96"/>
      <c r="DL479" s="96"/>
      <c r="DM479" s="96"/>
      <c r="DP479" s="96"/>
      <c r="DQ479" s="96"/>
      <c r="DW479" s="96"/>
      <c r="EV479" s="96"/>
      <c r="EW479" s="96"/>
      <c r="FJ479" s="96"/>
      <c r="FK479" s="96"/>
      <c r="FL479" s="96"/>
      <c r="FT479" s="96"/>
      <c r="FU479" s="96"/>
      <c r="FV479" s="96"/>
      <c r="FW479" s="96"/>
      <c r="GE479" s="96"/>
      <c r="GF479" s="96"/>
      <c r="GG479" s="96"/>
      <c r="GH479" s="96"/>
    </row>
    <row r="480" spans="1:190" customFormat="1" ht="14.65" hidden="1" customHeight="1" x14ac:dyDescent="0.25">
      <c r="A480" s="151">
        <v>169532</v>
      </c>
      <c r="B480" s="152">
        <v>44580</v>
      </c>
      <c r="C480" s="150" t="s">
        <v>710</v>
      </c>
      <c r="D480" s="150" t="s">
        <v>1878</v>
      </c>
      <c r="E480" s="152">
        <v>44580</v>
      </c>
      <c r="F480" s="150" t="s">
        <v>414</v>
      </c>
      <c r="G480" s="150" t="s">
        <v>1879</v>
      </c>
      <c r="H480" s="150" t="s">
        <v>209</v>
      </c>
      <c r="I480" s="150" t="s">
        <v>3379</v>
      </c>
      <c r="J480" s="150" t="s">
        <v>3421</v>
      </c>
      <c r="K480" s="150" t="s">
        <v>209</v>
      </c>
      <c r="L480" s="150" t="s">
        <v>18</v>
      </c>
      <c r="M480" s="150" t="s">
        <v>18</v>
      </c>
      <c r="N480" s="150" t="s">
        <v>19</v>
      </c>
      <c r="O480" s="150" t="s">
        <v>161</v>
      </c>
      <c r="P480" s="150" t="s">
        <v>210</v>
      </c>
      <c r="Q480" s="150" t="s">
        <v>3377</v>
      </c>
      <c r="R480" s="150" t="s">
        <v>3377</v>
      </c>
      <c r="S480" s="151">
        <v>20400</v>
      </c>
      <c r="T480" s="151">
        <v>14720</v>
      </c>
      <c r="U480" s="151">
        <v>5680</v>
      </c>
      <c r="V480" s="150" t="s">
        <v>78</v>
      </c>
      <c r="W480" s="151">
        <v>2</v>
      </c>
      <c r="X480" s="150" t="s">
        <v>69</v>
      </c>
      <c r="Y480" s="150" t="s">
        <v>70</v>
      </c>
      <c r="Z480" s="150" t="s">
        <v>71</v>
      </c>
      <c r="AA480" s="150" t="s">
        <v>72</v>
      </c>
      <c r="AB480" s="151">
        <v>83217</v>
      </c>
      <c r="AC480" s="101">
        <f t="shared" si="28"/>
        <v>3</v>
      </c>
      <c r="AD480" s="101" t="str">
        <f t="shared" si="29"/>
        <v>janvier</v>
      </c>
      <c r="AE480" s="96">
        <f t="shared" si="30"/>
        <v>5.68</v>
      </c>
      <c r="AF480" s="149">
        <f t="shared" si="31"/>
        <v>1.1111111111111072E-2</v>
      </c>
      <c r="AG480" t="s">
        <v>3886</v>
      </c>
      <c r="AH480" s="96"/>
      <c r="AM480" s="96"/>
      <c r="AN480" s="96"/>
      <c r="AO480" s="96"/>
      <c r="AP480" s="96"/>
      <c r="AR480" s="96"/>
      <c r="AS480" s="96"/>
      <c r="AV480" s="96"/>
      <c r="AW480" s="96"/>
      <c r="AZ480" s="96"/>
      <c r="BA480" s="96"/>
      <c r="BB480" s="96"/>
      <c r="BC480" s="96"/>
      <c r="BD480" s="96"/>
      <c r="BE480" s="96"/>
      <c r="BF480" s="96"/>
      <c r="BH480" s="96"/>
      <c r="BI480" s="96"/>
      <c r="BJ480" s="96"/>
      <c r="BK480" s="96"/>
      <c r="BL480" s="96"/>
      <c r="BM480" s="96"/>
      <c r="BN480" s="96"/>
      <c r="BQ480" s="96"/>
      <c r="BR480" s="96"/>
      <c r="BS480" s="96"/>
      <c r="BU480" s="96"/>
      <c r="BW480" s="96"/>
      <c r="BX480" s="96"/>
      <c r="BY480" s="96"/>
      <c r="BZ480" s="96"/>
      <c r="CA480" s="96"/>
      <c r="CB480" s="96"/>
      <c r="CC480" s="96"/>
      <c r="CD480" s="96"/>
      <c r="CG480" s="96"/>
      <c r="CJ480" s="96"/>
      <c r="CL480" s="96"/>
      <c r="CM480" s="96"/>
      <c r="CN480" s="96"/>
      <c r="CY480" s="96"/>
      <c r="CZ480" s="96"/>
      <c r="DA480" s="96"/>
      <c r="DB480" s="96"/>
      <c r="DC480" s="96"/>
      <c r="DH480" s="96"/>
      <c r="DJ480" s="96"/>
      <c r="DK480" s="96"/>
      <c r="DL480" s="96"/>
      <c r="DM480" s="96"/>
      <c r="DP480" s="96"/>
      <c r="DQ480" s="96"/>
      <c r="DW480" s="96"/>
      <c r="EV480" s="96"/>
      <c r="EW480" s="96"/>
      <c r="FJ480" s="96"/>
      <c r="FK480" s="96"/>
      <c r="FL480" s="96"/>
      <c r="FT480" s="96"/>
      <c r="FU480" s="96"/>
      <c r="FV480" s="96"/>
      <c r="FW480" s="96"/>
      <c r="GE480" s="96"/>
      <c r="GF480" s="96"/>
      <c r="GG480" s="96"/>
      <c r="GH480" s="96"/>
    </row>
    <row r="481" spans="1:190" customFormat="1" ht="14.65" hidden="1" customHeight="1" x14ac:dyDescent="0.25">
      <c r="A481" s="151">
        <v>169535</v>
      </c>
      <c r="B481" s="152">
        <v>44581</v>
      </c>
      <c r="C481" s="150" t="s">
        <v>1880</v>
      </c>
      <c r="D481" s="150" t="s">
        <v>1881</v>
      </c>
      <c r="E481" s="152">
        <v>44581</v>
      </c>
      <c r="F481" s="150" t="s">
        <v>536</v>
      </c>
      <c r="G481" s="150" t="s">
        <v>1882</v>
      </c>
      <c r="H481" s="150" t="s">
        <v>537</v>
      </c>
      <c r="I481" s="150" t="s">
        <v>3379</v>
      </c>
      <c r="J481" s="150" t="s">
        <v>3421</v>
      </c>
      <c r="K481" s="150" t="s">
        <v>537</v>
      </c>
      <c r="L481" s="150" t="s">
        <v>18</v>
      </c>
      <c r="M481" s="150" t="s">
        <v>18</v>
      </c>
      <c r="N481" s="150" t="s">
        <v>19</v>
      </c>
      <c r="O481" s="150" t="s">
        <v>161</v>
      </c>
      <c r="P481" s="150" t="s">
        <v>538</v>
      </c>
      <c r="Q481" s="150" t="s">
        <v>3377</v>
      </c>
      <c r="R481" s="150" t="s">
        <v>3377</v>
      </c>
      <c r="S481" s="151">
        <v>14220</v>
      </c>
      <c r="T481" s="151">
        <v>10840</v>
      </c>
      <c r="U481" s="151">
        <v>3380</v>
      </c>
      <c r="V481" s="150" t="s">
        <v>78</v>
      </c>
      <c r="W481" s="151">
        <v>2</v>
      </c>
      <c r="X481" s="150" t="s">
        <v>69</v>
      </c>
      <c r="Y481" s="150" t="s">
        <v>70</v>
      </c>
      <c r="Z481" s="150" t="s">
        <v>71</v>
      </c>
      <c r="AA481" s="150" t="s">
        <v>72</v>
      </c>
      <c r="AB481" s="151">
        <v>60061</v>
      </c>
      <c r="AC481" s="101">
        <f t="shared" si="28"/>
        <v>3</v>
      </c>
      <c r="AD481" s="101" t="str">
        <f t="shared" si="29"/>
        <v>janvier</v>
      </c>
      <c r="AE481" s="96">
        <f t="shared" si="30"/>
        <v>3.38</v>
      </c>
      <c r="AF481" s="149">
        <f t="shared" si="31"/>
        <v>3.472222222222222E-3</v>
      </c>
      <c r="AG481" t="s">
        <v>3886</v>
      </c>
      <c r="AH481" s="96"/>
      <c r="AM481" s="96"/>
      <c r="AN481" s="96"/>
      <c r="AO481" s="96"/>
      <c r="AP481" s="96"/>
      <c r="AR481" s="96"/>
      <c r="AS481" s="96"/>
      <c r="AV481" s="96"/>
      <c r="AW481" s="96"/>
      <c r="AZ481" s="96"/>
      <c r="BA481" s="96"/>
      <c r="BB481" s="96"/>
      <c r="BC481" s="96"/>
      <c r="BD481" s="96"/>
      <c r="BE481" s="96"/>
      <c r="BF481" s="96"/>
      <c r="BH481" s="96"/>
      <c r="BI481" s="96"/>
      <c r="BJ481" s="96"/>
      <c r="BK481" s="96"/>
      <c r="BL481" s="96"/>
      <c r="BM481" s="96"/>
      <c r="BN481" s="96"/>
      <c r="BQ481" s="96"/>
      <c r="BR481" s="96"/>
      <c r="BS481" s="96"/>
      <c r="BU481" s="96"/>
      <c r="BW481" s="96"/>
      <c r="BX481" s="96"/>
      <c r="BY481" s="96"/>
      <c r="BZ481" s="96"/>
      <c r="CA481" s="96"/>
      <c r="CB481" s="96"/>
      <c r="CC481" s="96"/>
      <c r="CD481" s="96"/>
      <c r="CG481" s="96"/>
      <c r="CJ481" s="96"/>
      <c r="CL481" s="96"/>
      <c r="CM481" s="96"/>
      <c r="CN481" s="96"/>
      <c r="CY481" s="96"/>
      <c r="CZ481" s="96"/>
      <c r="DA481" s="96"/>
      <c r="DB481" s="96"/>
      <c r="DC481" s="96"/>
      <c r="DH481" s="96"/>
      <c r="DJ481" s="96"/>
      <c r="DK481" s="96"/>
      <c r="DL481" s="96"/>
      <c r="DM481" s="96"/>
      <c r="DP481" s="96"/>
      <c r="DQ481" s="96"/>
      <c r="DW481" s="96"/>
      <c r="EV481" s="96"/>
      <c r="EW481" s="96"/>
      <c r="FJ481" s="96"/>
      <c r="FK481" s="96"/>
      <c r="FL481" s="96"/>
      <c r="FT481" s="96"/>
      <c r="FU481" s="96"/>
      <c r="FV481" s="96"/>
      <c r="FW481" s="96"/>
      <c r="GE481" s="96"/>
      <c r="GF481" s="96"/>
      <c r="GG481" s="96"/>
      <c r="GH481" s="96"/>
    </row>
    <row r="482" spans="1:190" customFormat="1" ht="14.65" hidden="1" customHeight="1" x14ac:dyDescent="0.25">
      <c r="A482" s="151">
        <v>169536</v>
      </c>
      <c r="B482" s="152">
        <v>44581</v>
      </c>
      <c r="C482" s="150" t="s">
        <v>634</v>
      </c>
      <c r="D482" s="150" t="s">
        <v>1883</v>
      </c>
      <c r="E482" s="152">
        <v>44581</v>
      </c>
      <c r="F482" s="150" t="s">
        <v>1884</v>
      </c>
      <c r="G482" s="150" t="s">
        <v>1885</v>
      </c>
      <c r="H482" s="150" t="s">
        <v>248</v>
      </c>
      <c r="I482" s="150" t="s">
        <v>3379</v>
      </c>
      <c r="J482" s="150" t="s">
        <v>3421</v>
      </c>
      <c r="K482" s="150" t="s">
        <v>248</v>
      </c>
      <c r="L482" s="150" t="s">
        <v>18</v>
      </c>
      <c r="M482" s="150" t="s">
        <v>18</v>
      </c>
      <c r="N482" s="150" t="s">
        <v>19</v>
      </c>
      <c r="O482" s="150" t="s">
        <v>161</v>
      </c>
      <c r="P482" s="150" t="s">
        <v>249</v>
      </c>
      <c r="Q482" s="150" t="s">
        <v>3377</v>
      </c>
      <c r="R482" s="150" t="s">
        <v>3377</v>
      </c>
      <c r="S482" s="151">
        <v>15620</v>
      </c>
      <c r="T482" s="151">
        <v>11460</v>
      </c>
      <c r="U482" s="151">
        <v>4160</v>
      </c>
      <c r="V482" s="150" t="s">
        <v>78</v>
      </c>
      <c r="W482" s="151">
        <v>2</v>
      </c>
      <c r="X482" s="150" t="s">
        <v>69</v>
      </c>
      <c r="Y482" s="150" t="s">
        <v>70</v>
      </c>
      <c r="Z482" s="150" t="s">
        <v>71</v>
      </c>
      <c r="AA482" s="150" t="s">
        <v>72</v>
      </c>
      <c r="AB482" s="151">
        <v>60051</v>
      </c>
      <c r="AC482" s="101">
        <f t="shared" si="28"/>
        <v>3</v>
      </c>
      <c r="AD482" s="101" t="str">
        <f t="shared" si="29"/>
        <v>janvier</v>
      </c>
      <c r="AE482" s="96">
        <f t="shared" si="30"/>
        <v>4.16</v>
      </c>
      <c r="AF482" s="149">
        <f t="shared" si="31"/>
        <v>1.1111111111111112E-2</v>
      </c>
      <c r="AG482" t="s">
        <v>3886</v>
      </c>
      <c r="AH482" s="96"/>
      <c r="AM482" s="96"/>
      <c r="AN482" s="96"/>
      <c r="AO482" s="96"/>
      <c r="AP482" s="96"/>
      <c r="AR482" s="96"/>
      <c r="AS482" s="96"/>
      <c r="AV482" s="96"/>
      <c r="AW482" s="96"/>
      <c r="AZ482" s="96"/>
      <c r="BA482" s="96"/>
      <c r="BB482" s="96"/>
      <c r="BC482" s="96"/>
      <c r="BD482" s="96"/>
      <c r="BF482" s="96"/>
      <c r="BH482" s="96"/>
      <c r="BI482" s="96"/>
      <c r="BJ482" s="96"/>
      <c r="BK482" s="96"/>
      <c r="BL482" s="96"/>
      <c r="BM482" s="96"/>
      <c r="BN482" s="96"/>
      <c r="BQ482" s="96"/>
      <c r="BR482" s="96"/>
      <c r="BS482" s="96"/>
      <c r="BU482" s="96"/>
      <c r="BW482" s="96"/>
      <c r="BX482" s="96"/>
      <c r="BY482" s="96"/>
      <c r="BZ482" s="96"/>
      <c r="CA482" s="96"/>
      <c r="CB482" s="96"/>
      <c r="CC482" s="96"/>
      <c r="CD482" s="96"/>
      <c r="CE482" s="96"/>
      <c r="CG482" s="96"/>
      <c r="CJ482" s="96"/>
      <c r="CL482" s="96"/>
      <c r="CM482" s="96"/>
      <c r="CN482" s="96"/>
      <c r="DH482" s="96"/>
      <c r="DJ482" s="96"/>
      <c r="DK482" s="96"/>
      <c r="DM482" s="96"/>
      <c r="DP482" s="96"/>
      <c r="DQ482" s="96"/>
      <c r="DW482" s="96"/>
      <c r="EV482" s="96"/>
      <c r="EW482" s="96"/>
      <c r="FJ482" s="96"/>
      <c r="FK482" s="96"/>
      <c r="FL482" s="96"/>
      <c r="FT482" s="96"/>
      <c r="FU482" s="96"/>
      <c r="FV482" s="96"/>
      <c r="FW482" s="96"/>
      <c r="GE482" s="96"/>
      <c r="GF482" s="96"/>
      <c r="GG482" s="96"/>
      <c r="GH482" s="96"/>
    </row>
    <row r="483" spans="1:190" customFormat="1" ht="14.65" hidden="1" customHeight="1" x14ac:dyDescent="0.25">
      <c r="A483" s="151">
        <v>169537</v>
      </c>
      <c r="B483" s="152">
        <v>44581</v>
      </c>
      <c r="C483" s="150" t="s">
        <v>1886</v>
      </c>
      <c r="D483" s="150" t="s">
        <v>1887</v>
      </c>
      <c r="E483" s="152">
        <v>44581</v>
      </c>
      <c r="F483" s="150" t="s">
        <v>1888</v>
      </c>
      <c r="G483" s="150" t="s">
        <v>1889</v>
      </c>
      <c r="H483" s="150" t="s">
        <v>537</v>
      </c>
      <c r="I483" s="150" t="s">
        <v>3379</v>
      </c>
      <c r="J483" s="150" t="s">
        <v>3421</v>
      </c>
      <c r="K483" s="150" t="s">
        <v>537</v>
      </c>
      <c r="L483" s="150" t="s">
        <v>18</v>
      </c>
      <c r="M483" s="150" t="s">
        <v>18</v>
      </c>
      <c r="N483" s="150" t="s">
        <v>19</v>
      </c>
      <c r="O483" s="150" t="s">
        <v>161</v>
      </c>
      <c r="P483" s="150" t="s">
        <v>538</v>
      </c>
      <c r="Q483" s="150" t="s">
        <v>3377</v>
      </c>
      <c r="R483" s="150" t="s">
        <v>3377</v>
      </c>
      <c r="S483" s="151">
        <v>12060</v>
      </c>
      <c r="T483" s="151">
        <v>10820</v>
      </c>
      <c r="U483" s="151">
        <v>1240</v>
      </c>
      <c r="V483" s="150" t="s">
        <v>78</v>
      </c>
      <c r="W483" s="151">
        <v>2</v>
      </c>
      <c r="X483" s="150" t="s">
        <v>69</v>
      </c>
      <c r="Y483" s="150" t="s">
        <v>70</v>
      </c>
      <c r="Z483" s="150" t="s">
        <v>71</v>
      </c>
      <c r="AA483" s="150" t="s">
        <v>72</v>
      </c>
      <c r="AB483" s="151">
        <v>60061</v>
      </c>
      <c r="AC483" s="101">
        <f t="shared" si="28"/>
        <v>3</v>
      </c>
      <c r="AD483" s="101" t="str">
        <f t="shared" si="29"/>
        <v>janvier</v>
      </c>
      <c r="AE483" s="96">
        <f t="shared" si="30"/>
        <v>1.24</v>
      </c>
      <c r="AF483" s="149">
        <f t="shared" si="31"/>
        <v>2.7777777777777818E-3</v>
      </c>
      <c r="AG483" t="s">
        <v>3886</v>
      </c>
      <c r="AH483" s="96"/>
      <c r="AM483" s="96"/>
      <c r="AN483" s="96"/>
      <c r="AO483" s="96"/>
      <c r="AP483" s="96"/>
      <c r="AR483" s="96"/>
      <c r="AS483" s="96"/>
      <c r="AV483" s="96"/>
      <c r="AW483" s="96"/>
      <c r="AZ483" s="96"/>
      <c r="BA483" s="96"/>
      <c r="BB483" s="96"/>
      <c r="BC483" s="96"/>
      <c r="BD483" s="96"/>
      <c r="BE483" s="96"/>
      <c r="BF483" s="96"/>
      <c r="BH483" s="96"/>
      <c r="BI483" s="96"/>
      <c r="BJ483" s="96"/>
      <c r="BK483" s="96"/>
      <c r="BL483" s="96"/>
      <c r="BM483" s="96"/>
      <c r="BN483" s="96"/>
      <c r="BQ483" s="96"/>
      <c r="BR483" s="96"/>
      <c r="BS483" s="96"/>
      <c r="BU483" s="96"/>
      <c r="BW483" s="96"/>
      <c r="BX483" s="96"/>
      <c r="BY483" s="96"/>
      <c r="BZ483" s="96"/>
      <c r="CA483" s="96"/>
      <c r="CB483" s="96"/>
      <c r="CC483" s="96"/>
      <c r="CD483" s="96"/>
      <c r="CG483" s="96"/>
      <c r="CJ483" s="96"/>
      <c r="CL483" s="96"/>
      <c r="CM483" s="96"/>
      <c r="CN483" s="96"/>
      <c r="CY483" s="96"/>
      <c r="CZ483" s="96"/>
      <c r="DA483" s="96"/>
      <c r="DB483" s="96"/>
      <c r="DC483" s="96"/>
      <c r="DH483" s="96"/>
      <c r="DJ483" s="96"/>
      <c r="DK483" s="96"/>
      <c r="DL483" s="96"/>
      <c r="DM483" s="96"/>
      <c r="DP483" s="96"/>
      <c r="DQ483" s="96"/>
      <c r="DW483" s="96"/>
      <c r="EV483" s="96"/>
      <c r="EW483" s="96"/>
      <c r="FJ483" s="96"/>
      <c r="FK483" s="96"/>
      <c r="FL483" s="96"/>
      <c r="FT483" s="96"/>
      <c r="FU483" s="96"/>
      <c r="FV483" s="96"/>
      <c r="FW483" s="96"/>
      <c r="GE483" s="96"/>
      <c r="GF483" s="96"/>
      <c r="GG483" s="96"/>
      <c r="GH483" s="96"/>
    </row>
    <row r="484" spans="1:190" customFormat="1" ht="14.65" hidden="1" customHeight="1" x14ac:dyDescent="0.25">
      <c r="A484" s="151">
        <v>169538</v>
      </c>
      <c r="B484" s="152">
        <v>44581</v>
      </c>
      <c r="C484" s="150" t="s">
        <v>1890</v>
      </c>
      <c r="D484" s="150" t="s">
        <v>1891</v>
      </c>
      <c r="E484" s="152">
        <v>44581</v>
      </c>
      <c r="F484" s="150" t="s">
        <v>1892</v>
      </c>
      <c r="G484" s="150" t="s">
        <v>1893</v>
      </c>
      <c r="H484" s="150" t="s">
        <v>177</v>
      </c>
      <c r="I484" s="150" t="s">
        <v>3379</v>
      </c>
      <c r="J484" s="150" t="s">
        <v>3421</v>
      </c>
      <c r="K484" s="150" t="s">
        <v>177</v>
      </c>
      <c r="L484" s="150" t="s">
        <v>18</v>
      </c>
      <c r="M484" s="150" t="s">
        <v>18</v>
      </c>
      <c r="N484" s="150" t="s">
        <v>19</v>
      </c>
      <c r="O484" s="150" t="s">
        <v>161</v>
      </c>
      <c r="P484" s="150" t="s">
        <v>178</v>
      </c>
      <c r="Q484" s="150" t="s">
        <v>3377</v>
      </c>
      <c r="R484" s="150" t="s">
        <v>3377</v>
      </c>
      <c r="S484" s="151">
        <v>13680</v>
      </c>
      <c r="T484" s="151">
        <v>11600</v>
      </c>
      <c r="U484" s="151">
        <v>2080</v>
      </c>
      <c r="V484" s="150" t="s">
        <v>78</v>
      </c>
      <c r="W484" s="151">
        <v>2</v>
      </c>
      <c r="X484" s="150" t="s">
        <v>69</v>
      </c>
      <c r="Y484" s="150" t="s">
        <v>70</v>
      </c>
      <c r="Z484" s="150" t="s">
        <v>71</v>
      </c>
      <c r="AA484" s="150" t="s">
        <v>72</v>
      </c>
      <c r="AB484" s="151">
        <v>60052</v>
      </c>
      <c r="AC484" s="101">
        <f t="shared" si="28"/>
        <v>3</v>
      </c>
      <c r="AD484" s="101" t="str">
        <f t="shared" si="29"/>
        <v>janvier</v>
      </c>
      <c r="AE484" s="96">
        <f t="shared" si="30"/>
        <v>2.08</v>
      </c>
      <c r="AF484" s="149">
        <f t="shared" si="31"/>
        <v>4.8611111111111077E-3</v>
      </c>
      <c r="AG484" t="s">
        <v>3886</v>
      </c>
      <c r="AH484" s="96"/>
      <c r="AM484" s="96"/>
      <c r="AN484" s="96"/>
      <c r="AO484" s="96"/>
      <c r="AP484" s="96"/>
      <c r="AR484" s="96"/>
      <c r="AS484" s="96"/>
      <c r="AV484" s="96"/>
      <c r="AW484" s="96"/>
      <c r="AZ484" s="96"/>
      <c r="BA484" s="96"/>
      <c r="BB484" s="96"/>
      <c r="BC484" s="96"/>
      <c r="BD484" s="96"/>
      <c r="BE484" s="96"/>
      <c r="BF484" s="96"/>
      <c r="BH484" s="96"/>
      <c r="BI484" s="96"/>
      <c r="BJ484" s="96"/>
      <c r="BK484" s="96"/>
      <c r="BL484" s="96"/>
      <c r="BM484" s="96"/>
      <c r="BN484" s="96"/>
      <c r="BQ484" s="96"/>
      <c r="BR484" s="96"/>
      <c r="BS484" s="96"/>
      <c r="BU484" s="96"/>
      <c r="BW484" s="96"/>
      <c r="BX484" s="96"/>
      <c r="BY484" s="96"/>
      <c r="BZ484" s="96"/>
      <c r="CA484" s="96"/>
      <c r="CB484" s="96"/>
      <c r="CC484" s="96"/>
      <c r="CD484" s="96"/>
      <c r="CG484" s="96"/>
      <c r="CJ484" s="96"/>
      <c r="CL484" s="96"/>
      <c r="CM484" s="96"/>
      <c r="CN484" s="96"/>
      <c r="CY484" s="96"/>
      <c r="CZ484" s="96"/>
      <c r="DA484" s="96"/>
      <c r="DB484" s="96"/>
      <c r="DC484" s="96"/>
      <c r="DH484" s="96"/>
      <c r="DJ484" s="96"/>
      <c r="DK484" s="96"/>
      <c r="DL484" s="96"/>
      <c r="DM484" s="96"/>
      <c r="DP484" s="96"/>
      <c r="DQ484" s="96"/>
      <c r="DW484" s="96"/>
      <c r="EV484" s="96"/>
      <c r="EW484" s="96"/>
      <c r="FJ484" s="96"/>
      <c r="FK484" s="96"/>
      <c r="FL484" s="96"/>
      <c r="FT484" s="96"/>
      <c r="FU484" s="96"/>
      <c r="FV484" s="96"/>
      <c r="FW484" s="96"/>
      <c r="GE484" s="96"/>
      <c r="GF484" s="96"/>
      <c r="GG484" s="96"/>
      <c r="GH484" s="96"/>
    </row>
    <row r="485" spans="1:190" customFormat="1" ht="14.65" hidden="1" customHeight="1" x14ac:dyDescent="0.25">
      <c r="A485" s="151">
        <v>169540</v>
      </c>
      <c r="B485" s="152">
        <v>44581</v>
      </c>
      <c r="C485" s="150" t="s">
        <v>1721</v>
      </c>
      <c r="D485" s="150" t="s">
        <v>18</v>
      </c>
      <c r="E485" s="152">
        <v>44581</v>
      </c>
      <c r="F485" s="150" t="s">
        <v>1721</v>
      </c>
      <c r="G485" s="150" t="s">
        <v>18</v>
      </c>
      <c r="H485" s="150" t="s">
        <v>1894</v>
      </c>
      <c r="I485" s="150" t="s">
        <v>3376</v>
      </c>
      <c r="J485" s="150" t="s">
        <v>3376</v>
      </c>
      <c r="K485" s="150" t="s">
        <v>616</v>
      </c>
      <c r="L485" s="150" t="s">
        <v>18</v>
      </c>
      <c r="M485" s="150" t="s">
        <v>3385</v>
      </c>
      <c r="N485" s="150" t="s">
        <v>656</v>
      </c>
      <c r="O485" s="150" t="s">
        <v>657</v>
      </c>
      <c r="P485" s="150" t="s">
        <v>618</v>
      </c>
      <c r="Q485" s="150" t="s">
        <v>3377</v>
      </c>
      <c r="R485" s="150" t="s">
        <v>3390</v>
      </c>
      <c r="S485" s="151">
        <v>16120</v>
      </c>
      <c r="T485" s="151">
        <v>13200</v>
      </c>
      <c r="U485" s="151">
        <v>2920</v>
      </c>
      <c r="V485" s="150" t="s">
        <v>68</v>
      </c>
      <c r="W485" s="151">
        <v>2</v>
      </c>
      <c r="X485" s="150" t="s">
        <v>69</v>
      </c>
      <c r="Y485" s="150" t="s">
        <v>70</v>
      </c>
      <c r="Z485" s="150" t="s">
        <v>71</v>
      </c>
      <c r="AA485" s="150" t="s">
        <v>72</v>
      </c>
      <c r="AB485" s="151">
        <v>0</v>
      </c>
      <c r="AC485" s="101">
        <f t="shared" si="28"/>
        <v>3</v>
      </c>
      <c r="AD485" s="101" t="str">
        <f t="shared" si="29"/>
        <v>janvier</v>
      </c>
      <c r="AE485" s="96">
        <f t="shared" si="30"/>
        <v>2.92</v>
      </c>
      <c r="AF485" s="149">
        <f t="shared" si="31"/>
        <v>0</v>
      </c>
      <c r="AG485" t="s">
        <v>3562</v>
      </c>
      <c r="AH485" s="96"/>
      <c r="AM485" s="96"/>
      <c r="AN485" s="96"/>
      <c r="AO485" s="96"/>
      <c r="AP485" s="96"/>
      <c r="AR485" s="96"/>
      <c r="AS485" s="96"/>
      <c r="AV485" s="96"/>
      <c r="AW485" s="96"/>
      <c r="AZ485" s="96"/>
      <c r="BA485" s="96"/>
      <c r="BB485" s="96"/>
      <c r="BC485" s="96"/>
      <c r="BD485" s="96"/>
      <c r="BE485" s="96"/>
      <c r="BF485" s="96"/>
      <c r="BH485" s="96"/>
      <c r="BI485" s="96"/>
      <c r="BJ485" s="96"/>
      <c r="BK485" s="96"/>
      <c r="BL485" s="96"/>
      <c r="BM485" s="96"/>
      <c r="BN485" s="96"/>
      <c r="BQ485" s="96"/>
      <c r="BR485" s="96"/>
      <c r="BS485" s="96"/>
      <c r="BU485" s="96"/>
      <c r="BW485" s="96"/>
      <c r="BX485" s="96"/>
      <c r="BY485" s="96"/>
      <c r="BZ485" s="96"/>
      <c r="CA485" s="96"/>
      <c r="CB485" s="96"/>
      <c r="CC485" s="96"/>
      <c r="CD485" s="96"/>
      <c r="CG485" s="96"/>
      <c r="CJ485" s="96"/>
      <c r="CL485" s="96"/>
      <c r="CM485" s="96"/>
      <c r="CN485" s="96"/>
      <c r="CY485" s="96"/>
      <c r="CZ485" s="96"/>
      <c r="DA485" s="96"/>
      <c r="DB485" s="96"/>
      <c r="DC485" s="96"/>
      <c r="DH485" s="96"/>
      <c r="DJ485" s="96"/>
      <c r="DK485" s="96"/>
      <c r="DL485" s="96"/>
      <c r="DM485" s="96"/>
      <c r="DP485" s="96"/>
      <c r="DQ485" s="96"/>
      <c r="DW485" s="96"/>
      <c r="EV485" s="96"/>
      <c r="EW485" s="96"/>
      <c r="FJ485" s="96"/>
      <c r="FK485" s="96"/>
      <c r="FL485" s="96"/>
      <c r="FT485" s="96"/>
      <c r="FU485" s="96"/>
      <c r="FV485" s="96"/>
      <c r="FW485" s="96"/>
      <c r="GE485" s="96"/>
      <c r="GF485" s="96"/>
      <c r="GG485" s="96"/>
      <c r="GH485" s="96"/>
    </row>
    <row r="486" spans="1:190" customFormat="1" ht="14.65" hidden="1" customHeight="1" x14ac:dyDescent="0.25">
      <c r="A486" s="151">
        <v>169544</v>
      </c>
      <c r="B486" s="152">
        <v>44581</v>
      </c>
      <c r="C486" s="150" t="s">
        <v>425</v>
      </c>
      <c r="D486" s="150" t="s">
        <v>1895</v>
      </c>
      <c r="E486" s="152">
        <v>44581</v>
      </c>
      <c r="F486" s="150" t="s">
        <v>811</v>
      </c>
      <c r="G486" s="150" t="s">
        <v>1896</v>
      </c>
      <c r="H486" s="150" t="s">
        <v>1897</v>
      </c>
      <c r="I486" s="150" t="s">
        <v>3389</v>
      </c>
      <c r="J486" s="150" t="s">
        <v>3389</v>
      </c>
      <c r="K486" s="150" t="s">
        <v>655</v>
      </c>
      <c r="L486" s="150" t="s">
        <v>18</v>
      </c>
      <c r="M486" s="150" t="s">
        <v>3385</v>
      </c>
      <c r="N486" s="150" t="s">
        <v>919</v>
      </c>
      <c r="O486" s="150" t="s">
        <v>920</v>
      </c>
      <c r="P486" s="150" t="s">
        <v>658</v>
      </c>
      <c r="Q486" s="150" t="s">
        <v>3377</v>
      </c>
      <c r="R486" s="150" t="s">
        <v>3390</v>
      </c>
      <c r="S486" s="151">
        <v>25560</v>
      </c>
      <c r="T486" s="151">
        <v>18220</v>
      </c>
      <c r="U486" s="151">
        <v>7340</v>
      </c>
      <c r="V486" s="150" t="s">
        <v>78</v>
      </c>
      <c r="W486" s="151">
        <v>2</v>
      </c>
      <c r="X486" s="150" t="s">
        <v>69</v>
      </c>
      <c r="Y486" s="150" t="s">
        <v>70</v>
      </c>
      <c r="Z486" s="150" t="s">
        <v>71</v>
      </c>
      <c r="AA486" s="150" t="s">
        <v>72</v>
      </c>
      <c r="AB486" s="151">
        <v>0</v>
      </c>
      <c r="AC486" s="101">
        <f t="shared" si="28"/>
        <v>3</v>
      </c>
      <c r="AD486" s="101" t="str">
        <f t="shared" si="29"/>
        <v>janvier</v>
      </c>
      <c r="AE486" s="96">
        <f t="shared" si="30"/>
        <v>7.34</v>
      </c>
      <c r="AF486" s="149">
        <f t="shared" si="31"/>
        <v>2.3611111111111138E-2</v>
      </c>
      <c r="AG486" t="s">
        <v>3562</v>
      </c>
      <c r="AH486" s="96"/>
      <c r="AM486" s="96"/>
      <c r="AN486" s="96"/>
      <c r="AO486" s="96"/>
      <c r="AP486" s="96"/>
      <c r="AR486" s="96"/>
      <c r="AS486" s="96"/>
      <c r="AV486" s="96"/>
      <c r="AW486" s="96"/>
      <c r="AZ486" s="96"/>
      <c r="BA486" s="96"/>
      <c r="BB486" s="96"/>
      <c r="BC486" s="96"/>
      <c r="BD486" s="96"/>
      <c r="BE486" s="96"/>
      <c r="BF486" s="96"/>
      <c r="BH486" s="96"/>
      <c r="BI486" s="96"/>
      <c r="BJ486" s="96"/>
      <c r="BK486" s="96"/>
      <c r="BL486" s="96"/>
      <c r="BM486" s="96"/>
      <c r="BN486" s="96"/>
      <c r="BQ486" s="96"/>
      <c r="BR486" s="96"/>
      <c r="BS486" s="96"/>
      <c r="BU486" s="96"/>
      <c r="BW486" s="96"/>
      <c r="BX486" s="96"/>
      <c r="BY486" s="96"/>
      <c r="BZ486" s="96"/>
      <c r="CA486" s="96"/>
      <c r="CB486" s="96"/>
      <c r="CC486" s="96"/>
      <c r="CD486" s="96"/>
      <c r="CE486" s="96"/>
      <c r="CG486" s="96"/>
      <c r="CJ486" s="96"/>
      <c r="CL486" s="96"/>
      <c r="CM486" s="96"/>
      <c r="CN486" s="96"/>
      <c r="CY486" s="96"/>
      <c r="CZ486" s="96"/>
      <c r="DA486" s="96"/>
      <c r="DB486" s="96"/>
      <c r="DC486" s="96"/>
      <c r="DH486" s="96"/>
      <c r="DJ486" s="96"/>
      <c r="DK486" s="96"/>
      <c r="DL486" s="96"/>
      <c r="DM486" s="96"/>
      <c r="DP486" s="96"/>
      <c r="DQ486" s="96"/>
      <c r="DW486" s="96"/>
      <c r="EV486" s="96"/>
      <c r="EW486" s="96"/>
      <c r="FJ486" s="96"/>
      <c r="FK486" s="96"/>
      <c r="FL486" s="96"/>
      <c r="FT486" s="96"/>
      <c r="FU486" s="96"/>
      <c r="FV486" s="96"/>
      <c r="FW486" s="96"/>
      <c r="GE486" s="96"/>
      <c r="GF486" s="96"/>
      <c r="GG486" s="96"/>
      <c r="GH486" s="96"/>
    </row>
    <row r="487" spans="1:190" customFormat="1" ht="14.65" hidden="1" customHeight="1" x14ac:dyDescent="0.25">
      <c r="A487" s="151">
        <v>169605</v>
      </c>
      <c r="B487" s="152">
        <v>44581</v>
      </c>
      <c r="C487" s="150" t="s">
        <v>718</v>
      </c>
      <c r="D487" s="150" t="s">
        <v>18</v>
      </c>
      <c r="E487" s="152">
        <v>44581</v>
      </c>
      <c r="F487" s="150" t="s">
        <v>718</v>
      </c>
      <c r="G487" s="150" t="s">
        <v>18</v>
      </c>
      <c r="H487" s="150" t="s">
        <v>880</v>
      </c>
      <c r="I487" s="150" t="s">
        <v>3389</v>
      </c>
      <c r="J487" s="150" t="s">
        <v>3384</v>
      </c>
      <c r="K487" s="150" t="s">
        <v>616</v>
      </c>
      <c r="L487" s="150" t="s">
        <v>3414</v>
      </c>
      <c r="M487" s="150" t="s">
        <v>18</v>
      </c>
      <c r="N487" s="150" t="s">
        <v>919</v>
      </c>
      <c r="O487" s="150" t="s">
        <v>261</v>
      </c>
      <c r="P487" s="150" t="s">
        <v>618</v>
      </c>
      <c r="Q487" s="150" t="s">
        <v>3415</v>
      </c>
      <c r="R487" s="150" t="s">
        <v>3377</v>
      </c>
      <c r="S487" s="151">
        <v>36560</v>
      </c>
      <c r="T487" s="151">
        <v>22200</v>
      </c>
      <c r="U487" s="151">
        <v>14360</v>
      </c>
      <c r="V487" s="150" t="s">
        <v>68</v>
      </c>
      <c r="W487" s="151">
        <v>2</v>
      </c>
      <c r="X487" s="150" t="s">
        <v>69</v>
      </c>
      <c r="Y487" s="150" t="s">
        <v>70</v>
      </c>
      <c r="Z487" s="150" t="s">
        <v>71</v>
      </c>
      <c r="AA487" s="150" t="s">
        <v>72</v>
      </c>
      <c r="AB487" s="151">
        <v>0</v>
      </c>
      <c r="AC487" s="101">
        <f t="shared" si="28"/>
        <v>3</v>
      </c>
      <c r="AD487" s="101" t="str">
        <f t="shared" si="29"/>
        <v>janvier</v>
      </c>
      <c r="AE487" s="96">
        <f t="shared" si="30"/>
        <v>14.36</v>
      </c>
      <c r="AF487" s="149">
        <f t="shared" si="31"/>
        <v>0</v>
      </c>
      <c r="AG487" t="s">
        <v>3888</v>
      </c>
      <c r="AH487" s="96"/>
      <c r="AM487" s="96"/>
      <c r="AN487" s="96"/>
      <c r="AO487" s="96"/>
      <c r="AP487" s="96"/>
      <c r="AR487" s="96"/>
      <c r="AS487" s="96"/>
      <c r="AV487" s="96"/>
      <c r="AW487" s="96"/>
      <c r="AZ487" s="96"/>
      <c r="BA487" s="96"/>
      <c r="BB487" s="96"/>
      <c r="BC487" s="96"/>
      <c r="BD487" s="96"/>
      <c r="BE487" s="96"/>
      <c r="BF487" s="96"/>
      <c r="BH487" s="96"/>
      <c r="BI487" s="96"/>
      <c r="BJ487" s="96"/>
      <c r="BK487" s="96"/>
      <c r="BL487" s="96"/>
      <c r="BM487" s="96"/>
      <c r="BN487" s="96"/>
      <c r="BQ487" s="96"/>
      <c r="BR487" s="96"/>
      <c r="BS487" s="96"/>
      <c r="BU487" s="96"/>
      <c r="BW487" s="96"/>
      <c r="BX487" s="96"/>
      <c r="BY487" s="96"/>
      <c r="BZ487" s="96"/>
      <c r="CA487" s="96"/>
      <c r="CB487" s="96"/>
      <c r="CC487" s="96"/>
      <c r="CD487" s="96"/>
      <c r="CG487" s="96"/>
      <c r="CJ487" s="96"/>
      <c r="CL487" s="96"/>
      <c r="CM487" s="96"/>
      <c r="CN487" s="96"/>
      <c r="CY487" s="96"/>
      <c r="CZ487" s="96"/>
      <c r="DA487" s="96"/>
      <c r="DB487" s="96"/>
      <c r="DC487" s="96"/>
      <c r="DH487" s="96"/>
      <c r="DJ487" s="96"/>
      <c r="DK487" s="96"/>
      <c r="DL487" s="96"/>
      <c r="DM487" s="96"/>
      <c r="DP487" s="96"/>
      <c r="DQ487" s="96"/>
      <c r="DW487" s="96"/>
      <c r="EK487" s="96"/>
      <c r="EL487" s="96"/>
      <c r="EV487" s="96"/>
      <c r="EW487" s="96"/>
      <c r="FJ487" s="96"/>
      <c r="FK487" s="96"/>
      <c r="FL487" s="96"/>
      <c r="FT487" s="96"/>
      <c r="FU487" s="96"/>
      <c r="FV487" s="96"/>
      <c r="FW487" s="96"/>
      <c r="GE487" s="96"/>
      <c r="GF487" s="96"/>
      <c r="GG487" s="96"/>
      <c r="GH487" s="96"/>
    </row>
    <row r="488" spans="1:190" customFormat="1" ht="14.65" hidden="1" customHeight="1" x14ac:dyDescent="0.25">
      <c r="A488" s="151">
        <v>169547</v>
      </c>
      <c r="B488" s="152">
        <v>44581</v>
      </c>
      <c r="C488" s="150" t="s">
        <v>607</v>
      </c>
      <c r="D488" s="150" t="s">
        <v>1898</v>
      </c>
      <c r="E488" s="152">
        <v>44581</v>
      </c>
      <c r="F488" s="150" t="s">
        <v>869</v>
      </c>
      <c r="G488" s="150" t="s">
        <v>1899</v>
      </c>
      <c r="H488" s="150" t="s">
        <v>363</v>
      </c>
      <c r="I488" s="150" t="s">
        <v>3379</v>
      </c>
      <c r="J488" s="150" t="s">
        <v>3421</v>
      </c>
      <c r="K488" s="150" t="s">
        <v>363</v>
      </c>
      <c r="L488" s="150" t="s">
        <v>18</v>
      </c>
      <c r="M488" s="150" t="s">
        <v>18</v>
      </c>
      <c r="N488" s="150" t="s">
        <v>19</v>
      </c>
      <c r="O488" s="150" t="s">
        <v>161</v>
      </c>
      <c r="P488" s="150" t="s">
        <v>364</v>
      </c>
      <c r="Q488" s="150" t="s">
        <v>3377</v>
      </c>
      <c r="R488" s="150" t="s">
        <v>3377</v>
      </c>
      <c r="S488" s="151">
        <v>14400</v>
      </c>
      <c r="T488" s="151">
        <v>11860</v>
      </c>
      <c r="U488" s="151">
        <v>2540</v>
      </c>
      <c r="V488" s="150" t="s">
        <v>78</v>
      </c>
      <c r="W488" s="151">
        <v>2</v>
      </c>
      <c r="X488" s="150" t="s">
        <v>69</v>
      </c>
      <c r="Y488" s="150" t="s">
        <v>70</v>
      </c>
      <c r="Z488" s="150" t="s">
        <v>71</v>
      </c>
      <c r="AA488" s="150" t="s">
        <v>72</v>
      </c>
      <c r="AB488" s="151">
        <v>60050</v>
      </c>
      <c r="AC488" s="101">
        <f t="shared" si="28"/>
        <v>3</v>
      </c>
      <c r="AD488" s="101" t="str">
        <f t="shared" si="29"/>
        <v>janvier</v>
      </c>
      <c r="AE488" s="96">
        <f t="shared" si="30"/>
        <v>2.54</v>
      </c>
      <c r="AF488" s="149">
        <f t="shared" si="31"/>
        <v>3.1944444444444442E-2</v>
      </c>
      <c r="AG488" t="s">
        <v>3886</v>
      </c>
      <c r="AH488" s="96"/>
      <c r="AM488" s="96"/>
      <c r="AN488" s="96"/>
      <c r="AO488" s="96"/>
      <c r="AP488" s="96"/>
      <c r="AR488" s="96"/>
      <c r="AS488" s="96"/>
      <c r="AV488" s="96"/>
      <c r="AW488" s="96"/>
      <c r="AZ488" s="96"/>
      <c r="BA488" s="96"/>
      <c r="BB488" s="96"/>
      <c r="BC488" s="96"/>
      <c r="BD488" s="96"/>
      <c r="BE488" s="96"/>
      <c r="BF488" s="96"/>
      <c r="BH488" s="96"/>
      <c r="BI488" s="96"/>
      <c r="BJ488" s="96"/>
      <c r="BK488" s="96"/>
      <c r="BL488" s="96"/>
      <c r="BM488" s="96"/>
      <c r="BN488" s="96"/>
      <c r="BQ488" s="96"/>
      <c r="BR488" s="96"/>
      <c r="BS488" s="96"/>
      <c r="BU488" s="96"/>
      <c r="BW488" s="96"/>
      <c r="BX488" s="96"/>
      <c r="BY488" s="96"/>
      <c r="BZ488" s="96"/>
      <c r="CA488" s="96"/>
      <c r="CB488" s="96"/>
      <c r="CC488" s="96"/>
      <c r="CD488" s="96"/>
      <c r="CG488" s="96"/>
      <c r="CJ488" s="96"/>
      <c r="CL488" s="96"/>
      <c r="CM488" s="96"/>
      <c r="CN488" s="96"/>
      <c r="CY488" s="96"/>
      <c r="CZ488" s="96"/>
      <c r="DA488" s="96"/>
      <c r="DB488" s="96"/>
      <c r="DC488" s="96"/>
      <c r="DH488" s="96"/>
      <c r="DJ488" s="96"/>
      <c r="DK488" s="96"/>
      <c r="DL488" s="96"/>
      <c r="DM488" s="96"/>
      <c r="DP488" s="96"/>
      <c r="DQ488" s="96"/>
      <c r="DW488" s="96"/>
      <c r="EV488" s="96"/>
      <c r="EW488" s="96"/>
      <c r="FJ488" s="96"/>
      <c r="FK488" s="96"/>
      <c r="FL488" s="96"/>
      <c r="FT488" s="96"/>
      <c r="FU488" s="96"/>
      <c r="FV488" s="96"/>
      <c r="FW488" s="96"/>
      <c r="GE488" s="96"/>
      <c r="GF488" s="96"/>
      <c r="GG488" s="96"/>
      <c r="GH488" s="96"/>
    </row>
    <row r="489" spans="1:190" customFormat="1" ht="14.65" hidden="1" customHeight="1" x14ac:dyDescent="0.25">
      <c r="A489" s="151">
        <v>169551</v>
      </c>
      <c r="B489" s="152">
        <v>44581</v>
      </c>
      <c r="C489" s="150" t="s">
        <v>505</v>
      </c>
      <c r="D489" s="150" t="s">
        <v>1900</v>
      </c>
      <c r="E489" s="152">
        <v>44581</v>
      </c>
      <c r="F489" s="150" t="s">
        <v>339</v>
      </c>
      <c r="G489" s="150" t="s">
        <v>1901</v>
      </c>
      <c r="H489" s="150" t="s">
        <v>188</v>
      </c>
      <c r="I489" s="150" t="s">
        <v>3379</v>
      </c>
      <c r="J489" s="150" t="s">
        <v>3421</v>
      </c>
      <c r="K489" s="150" t="s">
        <v>188</v>
      </c>
      <c r="L489" s="150" t="s">
        <v>18</v>
      </c>
      <c r="M489" s="150" t="s">
        <v>18</v>
      </c>
      <c r="N489" s="150" t="s">
        <v>19</v>
      </c>
      <c r="O489" s="150" t="s">
        <v>161</v>
      </c>
      <c r="P489" s="150" t="s">
        <v>189</v>
      </c>
      <c r="Q489" s="150" t="s">
        <v>3377</v>
      </c>
      <c r="R489" s="150" t="s">
        <v>3377</v>
      </c>
      <c r="S489" s="151">
        <v>16300</v>
      </c>
      <c r="T489" s="151">
        <v>11820</v>
      </c>
      <c r="U489" s="151">
        <v>4480</v>
      </c>
      <c r="V489" s="150" t="s">
        <v>78</v>
      </c>
      <c r="W489" s="151">
        <v>2</v>
      </c>
      <c r="X489" s="150" t="s">
        <v>69</v>
      </c>
      <c r="Y489" s="150" t="s">
        <v>70</v>
      </c>
      <c r="Z489" s="150" t="s">
        <v>71</v>
      </c>
      <c r="AA489" s="150" t="s">
        <v>72</v>
      </c>
      <c r="AB489" s="151">
        <v>60049</v>
      </c>
      <c r="AC489" s="101">
        <f t="shared" si="28"/>
        <v>3</v>
      </c>
      <c r="AD489" s="101" t="str">
        <f t="shared" si="29"/>
        <v>janvier</v>
      </c>
      <c r="AE489" s="96">
        <f t="shared" si="30"/>
        <v>4.4800000000000004</v>
      </c>
      <c r="AF489" s="149">
        <f t="shared" si="31"/>
        <v>8.3333333333333592E-3</v>
      </c>
      <c r="AG489" t="s">
        <v>3886</v>
      </c>
      <c r="AH489" s="96"/>
      <c r="AM489" s="96"/>
      <c r="AN489" s="96"/>
      <c r="AO489" s="96"/>
      <c r="AP489" s="96"/>
      <c r="AR489" s="96"/>
      <c r="AS489" s="96"/>
      <c r="AV489" s="96"/>
      <c r="AW489" s="96"/>
      <c r="AZ489" s="96"/>
      <c r="BA489" s="96"/>
      <c r="BB489" s="96"/>
      <c r="BC489" s="96"/>
      <c r="BD489" s="96"/>
      <c r="BE489" s="96"/>
      <c r="BF489" s="96"/>
      <c r="BH489" s="96"/>
      <c r="BI489" s="96"/>
      <c r="BJ489" s="96"/>
      <c r="BK489" s="96"/>
      <c r="BL489" s="96"/>
      <c r="BM489" s="96"/>
      <c r="BN489" s="96"/>
      <c r="BQ489" s="96"/>
      <c r="BR489" s="96"/>
      <c r="BS489" s="96"/>
      <c r="BU489" s="96"/>
      <c r="BW489" s="96"/>
      <c r="BX489" s="96"/>
      <c r="BY489" s="96"/>
      <c r="BZ489" s="96"/>
      <c r="CA489" s="96"/>
      <c r="CB489" s="96"/>
      <c r="CC489" s="96"/>
      <c r="CD489" s="96"/>
      <c r="CE489" s="96"/>
      <c r="CG489" s="96"/>
      <c r="CJ489" s="96"/>
      <c r="CL489" s="96"/>
      <c r="CM489" s="96"/>
      <c r="CN489" s="96"/>
      <c r="DH489" s="96"/>
      <c r="DJ489" s="96"/>
      <c r="DK489" s="96"/>
      <c r="DM489" s="96"/>
      <c r="DP489" s="96"/>
      <c r="DQ489" s="96"/>
      <c r="DW489" s="96"/>
      <c r="EV489" s="96"/>
      <c r="EW489" s="96"/>
      <c r="FJ489" s="96"/>
      <c r="FK489" s="96"/>
      <c r="FL489" s="96"/>
      <c r="FT489" s="96"/>
      <c r="FU489" s="96"/>
      <c r="FV489" s="96"/>
      <c r="FW489" s="96"/>
      <c r="GE489" s="96"/>
      <c r="GF489" s="96"/>
      <c r="GG489" s="96"/>
      <c r="GH489" s="96"/>
    </row>
    <row r="490" spans="1:190" customFormat="1" ht="14.65" hidden="1" customHeight="1" x14ac:dyDescent="0.25">
      <c r="A490" s="151">
        <v>169554</v>
      </c>
      <c r="B490" s="152">
        <v>44581</v>
      </c>
      <c r="C490" s="150" t="s">
        <v>458</v>
      </c>
      <c r="D490" s="150" t="s">
        <v>1902</v>
      </c>
      <c r="E490" s="152">
        <v>44581</v>
      </c>
      <c r="F490" s="150" t="s">
        <v>187</v>
      </c>
      <c r="G490" s="150" t="s">
        <v>1903</v>
      </c>
      <c r="H490" s="150" t="s">
        <v>181</v>
      </c>
      <c r="I490" s="150" t="s">
        <v>3379</v>
      </c>
      <c r="J490" s="150" t="s">
        <v>3421</v>
      </c>
      <c r="K490" s="150" t="s">
        <v>181</v>
      </c>
      <c r="L490" s="150" t="s">
        <v>18</v>
      </c>
      <c r="M490" s="150" t="s">
        <v>18</v>
      </c>
      <c r="N490" s="150" t="s">
        <v>19</v>
      </c>
      <c r="O490" s="150" t="s">
        <v>161</v>
      </c>
      <c r="P490" s="150" t="s">
        <v>182</v>
      </c>
      <c r="Q490" s="150" t="s">
        <v>3377</v>
      </c>
      <c r="R490" s="150" t="s">
        <v>3377</v>
      </c>
      <c r="S490" s="151">
        <v>15520</v>
      </c>
      <c r="T490" s="151">
        <v>11760</v>
      </c>
      <c r="U490" s="151">
        <v>3760</v>
      </c>
      <c r="V490" s="150" t="s">
        <v>78</v>
      </c>
      <c r="W490" s="151">
        <v>2</v>
      </c>
      <c r="X490" s="150" t="s">
        <v>69</v>
      </c>
      <c r="Y490" s="150" t="s">
        <v>70</v>
      </c>
      <c r="Z490" s="150" t="s">
        <v>71</v>
      </c>
      <c r="AA490" s="150" t="s">
        <v>72</v>
      </c>
      <c r="AB490" s="151">
        <v>89412</v>
      </c>
      <c r="AC490" s="101">
        <f t="shared" si="28"/>
        <v>3</v>
      </c>
      <c r="AD490" s="101" t="str">
        <f t="shared" si="29"/>
        <v>janvier</v>
      </c>
      <c r="AE490" s="96">
        <f t="shared" si="30"/>
        <v>3.76</v>
      </c>
      <c r="AF490" s="149">
        <f t="shared" si="31"/>
        <v>2.9861111111111116E-2</v>
      </c>
      <c r="AG490" t="s">
        <v>3886</v>
      </c>
      <c r="AH490" s="96"/>
      <c r="AM490" s="96"/>
      <c r="AN490" s="96"/>
      <c r="AO490" s="96"/>
      <c r="AP490" s="96"/>
      <c r="AR490" s="96"/>
      <c r="AS490" s="96"/>
      <c r="AV490" s="96"/>
      <c r="AW490" s="96"/>
      <c r="AZ490" s="96"/>
      <c r="BA490" s="96"/>
      <c r="BB490" s="96"/>
      <c r="BC490" s="96"/>
      <c r="BD490" s="96"/>
      <c r="BE490" s="96"/>
      <c r="BF490" s="96"/>
      <c r="BH490" s="96"/>
      <c r="BI490" s="96"/>
      <c r="BJ490" s="96"/>
      <c r="BK490" s="96"/>
      <c r="BL490" s="96"/>
      <c r="BM490" s="96"/>
      <c r="BN490" s="96"/>
      <c r="BQ490" s="96"/>
      <c r="BR490" s="96"/>
      <c r="BS490" s="96"/>
      <c r="BU490" s="96"/>
      <c r="BW490" s="96"/>
      <c r="BX490" s="96"/>
      <c r="BY490" s="96"/>
      <c r="BZ490" s="96"/>
      <c r="CA490" s="96"/>
      <c r="CB490" s="96"/>
      <c r="CC490" s="96"/>
      <c r="CD490" s="96"/>
      <c r="CE490" s="96"/>
      <c r="CG490" s="96"/>
      <c r="CJ490" s="96"/>
      <c r="CL490" s="96"/>
      <c r="CM490" s="96"/>
      <c r="CN490" s="96"/>
      <c r="CY490" s="96"/>
      <c r="CZ490" s="96"/>
      <c r="DA490" s="96"/>
      <c r="DB490" s="96"/>
      <c r="DC490" s="96"/>
      <c r="DH490" s="96"/>
      <c r="DJ490" s="96"/>
      <c r="DK490" s="96"/>
      <c r="DL490" s="96"/>
      <c r="DM490" s="96"/>
      <c r="DP490" s="96"/>
      <c r="DQ490" s="96"/>
      <c r="DW490" s="96"/>
      <c r="EV490" s="96"/>
      <c r="EW490" s="96"/>
      <c r="FJ490" s="96"/>
      <c r="FK490" s="96"/>
      <c r="FL490" s="96"/>
      <c r="FT490" s="96"/>
      <c r="FU490" s="96"/>
      <c r="FV490" s="96"/>
      <c r="FW490" s="96"/>
      <c r="GE490" s="96"/>
      <c r="GF490" s="96"/>
      <c r="GG490" s="96"/>
      <c r="GH490" s="96"/>
    </row>
    <row r="491" spans="1:190" customFormat="1" ht="14.65" hidden="1" customHeight="1" x14ac:dyDescent="0.25">
      <c r="A491" s="151">
        <v>169557</v>
      </c>
      <c r="B491" s="152">
        <v>44581</v>
      </c>
      <c r="C491" s="150" t="s">
        <v>377</v>
      </c>
      <c r="D491" s="150" t="s">
        <v>1904</v>
      </c>
      <c r="E491" s="152">
        <v>44581</v>
      </c>
      <c r="F491" s="150" t="s">
        <v>584</v>
      </c>
      <c r="G491" s="150" t="s">
        <v>1905</v>
      </c>
      <c r="H491" s="150" t="s">
        <v>64</v>
      </c>
      <c r="I491" s="150" t="s">
        <v>3387</v>
      </c>
      <c r="J491" s="150" t="s">
        <v>3455</v>
      </c>
      <c r="K491" s="150" t="s">
        <v>64</v>
      </c>
      <c r="L491" s="150" t="s">
        <v>18</v>
      </c>
      <c r="M491" s="150" t="s">
        <v>18</v>
      </c>
      <c r="N491" s="150" t="s">
        <v>65</v>
      </c>
      <c r="O491" s="150" t="s">
        <v>490</v>
      </c>
      <c r="P491" s="150" t="s">
        <v>67</v>
      </c>
      <c r="Q491" s="150" t="s">
        <v>3377</v>
      </c>
      <c r="R491" s="150" t="s">
        <v>3377</v>
      </c>
      <c r="S491" s="151">
        <v>14020</v>
      </c>
      <c r="T491" s="151">
        <v>12120</v>
      </c>
      <c r="U491" s="151">
        <v>1900</v>
      </c>
      <c r="V491" s="150" t="s">
        <v>78</v>
      </c>
      <c r="W491" s="151">
        <v>2</v>
      </c>
      <c r="X491" s="150" t="s">
        <v>69</v>
      </c>
      <c r="Y491" s="150" t="s">
        <v>70</v>
      </c>
      <c r="Z491" s="150" t="s">
        <v>71</v>
      </c>
      <c r="AA491" s="150" t="s">
        <v>72</v>
      </c>
      <c r="AB491" s="151">
        <v>0</v>
      </c>
      <c r="AC491" s="101">
        <f t="shared" si="28"/>
        <v>3</v>
      </c>
      <c r="AD491" s="101" t="str">
        <f t="shared" si="29"/>
        <v>janvier</v>
      </c>
      <c r="AE491" s="96">
        <f t="shared" si="30"/>
        <v>1.9</v>
      </c>
      <c r="AF491" s="149">
        <f t="shared" si="31"/>
        <v>1.8055555555555547E-2</v>
      </c>
      <c r="AG491" t="s">
        <v>3887</v>
      </c>
      <c r="AH491" s="96"/>
      <c r="AM491" s="96"/>
      <c r="AN491" s="96"/>
      <c r="AO491" s="96"/>
      <c r="AP491" s="96"/>
      <c r="AR491" s="96"/>
      <c r="AS491" s="96"/>
      <c r="AV491" s="96"/>
      <c r="AW491" s="96"/>
      <c r="AZ491" s="96"/>
      <c r="BA491" s="96"/>
      <c r="BB491" s="96"/>
      <c r="BC491" s="96"/>
      <c r="BD491" s="96"/>
      <c r="BE491" s="96"/>
      <c r="BF491" s="96"/>
      <c r="BH491" s="96"/>
      <c r="BI491" s="96"/>
      <c r="BJ491" s="96"/>
      <c r="BK491" s="96"/>
      <c r="BL491" s="96"/>
      <c r="BM491" s="96"/>
      <c r="BN491" s="96"/>
      <c r="BQ491" s="96"/>
      <c r="BR491" s="96"/>
      <c r="BS491" s="96"/>
      <c r="BU491" s="96"/>
      <c r="BW491" s="96"/>
      <c r="BX491" s="96"/>
      <c r="BY491" s="96"/>
      <c r="BZ491" s="96"/>
      <c r="CA491" s="96"/>
      <c r="CB491" s="96"/>
      <c r="CC491" s="96"/>
      <c r="CD491" s="96"/>
      <c r="CE491" s="96"/>
      <c r="CG491" s="96"/>
      <c r="CJ491" s="96"/>
      <c r="CL491" s="96"/>
      <c r="CM491" s="96"/>
      <c r="CN491" s="96"/>
      <c r="CY491" s="96"/>
      <c r="CZ491" s="96"/>
      <c r="DA491" s="96"/>
      <c r="DB491" s="96"/>
      <c r="DC491" s="96"/>
      <c r="DH491" s="96"/>
      <c r="DJ491" s="96"/>
      <c r="DK491" s="96"/>
      <c r="DL491" s="96"/>
      <c r="DM491" s="96"/>
      <c r="DP491" s="96"/>
      <c r="DQ491" s="96"/>
      <c r="DW491" s="96"/>
      <c r="EV491" s="96"/>
      <c r="EW491" s="96"/>
      <c r="FJ491" s="96"/>
      <c r="FK491" s="96"/>
      <c r="FL491" s="96"/>
      <c r="FT491" s="96"/>
      <c r="FU491" s="96"/>
      <c r="FV491" s="96"/>
      <c r="FW491" s="96"/>
      <c r="GE491" s="96"/>
      <c r="GF491" s="96"/>
      <c r="GG491" s="96"/>
      <c r="GH491" s="96"/>
    </row>
    <row r="492" spans="1:190" customFormat="1" ht="14.65" hidden="1" customHeight="1" x14ac:dyDescent="0.25">
      <c r="A492" s="151">
        <v>169558</v>
      </c>
      <c r="B492" s="152">
        <v>44581</v>
      </c>
      <c r="C492" s="150" t="s">
        <v>255</v>
      </c>
      <c r="D492" s="150" t="s">
        <v>1906</v>
      </c>
      <c r="E492" s="152">
        <v>44581</v>
      </c>
      <c r="F492" s="150" t="s">
        <v>594</v>
      </c>
      <c r="G492" s="150" t="s">
        <v>1907</v>
      </c>
      <c r="H492" s="150" t="s">
        <v>480</v>
      </c>
      <c r="I492" s="150" t="s">
        <v>3379</v>
      </c>
      <c r="J492" s="150" t="s">
        <v>3380</v>
      </c>
      <c r="K492" s="150" t="s">
        <v>923</v>
      </c>
      <c r="L492" s="150" t="s">
        <v>18</v>
      </c>
      <c r="M492" s="150" t="s">
        <v>18</v>
      </c>
      <c r="N492" s="150" t="s">
        <v>19</v>
      </c>
      <c r="O492" s="150" t="s">
        <v>314</v>
      </c>
      <c r="P492" s="150" t="s">
        <v>481</v>
      </c>
      <c r="Q492" s="150" t="s">
        <v>3377</v>
      </c>
      <c r="R492" s="150" t="s">
        <v>3377</v>
      </c>
      <c r="S492" s="151">
        <v>20480</v>
      </c>
      <c r="T492" s="151">
        <v>18820</v>
      </c>
      <c r="U492" s="151">
        <v>1660</v>
      </c>
      <c r="V492" s="150" t="s">
        <v>78</v>
      </c>
      <c r="W492" s="151">
        <v>2</v>
      </c>
      <c r="X492" s="150" t="s">
        <v>69</v>
      </c>
      <c r="Y492" s="150" t="s">
        <v>70</v>
      </c>
      <c r="Z492" s="150" t="s">
        <v>71</v>
      </c>
      <c r="AA492" s="150" t="s">
        <v>72</v>
      </c>
      <c r="AB492" s="151">
        <v>83638</v>
      </c>
      <c r="AC492" s="101">
        <f t="shared" si="28"/>
        <v>3</v>
      </c>
      <c r="AD492" s="101" t="str">
        <f t="shared" si="29"/>
        <v>janvier</v>
      </c>
      <c r="AE492" s="96">
        <f t="shared" si="30"/>
        <v>1.66</v>
      </c>
      <c r="AF492" s="149">
        <f t="shared" si="31"/>
        <v>1.5972222222222221E-2</v>
      </c>
      <c r="AG492" t="s">
        <v>3886</v>
      </c>
      <c r="AH492" s="96"/>
      <c r="AM492" s="96"/>
      <c r="AN492" s="96"/>
      <c r="AO492" s="96"/>
      <c r="AP492" s="96"/>
      <c r="AR492" s="96"/>
      <c r="AS492" s="96"/>
      <c r="AV492" s="96"/>
      <c r="AW492" s="96"/>
      <c r="AZ492" s="96"/>
      <c r="BA492" s="96"/>
      <c r="BB492" s="96"/>
      <c r="BC492" s="96"/>
      <c r="BD492" s="96"/>
      <c r="BE492" s="96"/>
      <c r="BF492" s="96"/>
      <c r="BH492" s="96"/>
      <c r="BI492" s="96"/>
      <c r="BJ492" s="96"/>
      <c r="BK492" s="96"/>
      <c r="BL492" s="96"/>
      <c r="BM492" s="96"/>
      <c r="BN492" s="96"/>
      <c r="BQ492" s="96"/>
      <c r="BR492" s="96"/>
      <c r="BS492" s="96"/>
      <c r="BU492" s="96"/>
      <c r="BW492" s="96"/>
      <c r="BX492" s="96"/>
      <c r="BY492" s="96"/>
      <c r="BZ492" s="96"/>
      <c r="CA492" s="96"/>
      <c r="CB492" s="96"/>
      <c r="CC492" s="96"/>
      <c r="CD492" s="96"/>
      <c r="CE492" s="96"/>
      <c r="CG492" s="96"/>
      <c r="CJ492" s="96"/>
      <c r="CL492" s="96"/>
      <c r="CM492" s="96"/>
      <c r="CN492" s="96"/>
      <c r="CY492" s="96"/>
      <c r="CZ492" s="96"/>
      <c r="DB492" s="96"/>
      <c r="DC492" s="96"/>
      <c r="DH492" s="96"/>
      <c r="DJ492" s="96"/>
      <c r="DK492" s="96"/>
      <c r="DL492" s="96"/>
      <c r="DP492" s="96"/>
      <c r="DQ492" s="96"/>
      <c r="DW492" s="96"/>
      <c r="EV492" s="96"/>
      <c r="EW492" s="96"/>
      <c r="FJ492" s="96"/>
      <c r="FK492" s="96"/>
      <c r="FL492" s="96"/>
      <c r="FT492" s="96"/>
      <c r="FU492" s="96"/>
      <c r="FV492" s="96"/>
      <c r="FW492" s="96"/>
      <c r="GE492" s="96"/>
      <c r="GF492" s="96"/>
      <c r="GG492" s="96"/>
      <c r="GH492" s="96"/>
    </row>
    <row r="493" spans="1:190" customFormat="1" ht="14.65" hidden="1" customHeight="1" x14ac:dyDescent="0.25">
      <c r="A493" s="151">
        <v>169560</v>
      </c>
      <c r="B493" s="152">
        <v>44581</v>
      </c>
      <c r="C493" s="150" t="s">
        <v>225</v>
      </c>
      <c r="D493" s="150" t="s">
        <v>1908</v>
      </c>
      <c r="E493" s="152">
        <v>44581</v>
      </c>
      <c r="F493" s="150" t="s">
        <v>109</v>
      </c>
      <c r="G493" s="150" t="s">
        <v>1909</v>
      </c>
      <c r="H493" s="150" t="s">
        <v>173</v>
      </c>
      <c r="I493" s="150" t="s">
        <v>3379</v>
      </c>
      <c r="J493" s="150" t="s">
        <v>3421</v>
      </c>
      <c r="K493" s="150" t="s">
        <v>173</v>
      </c>
      <c r="L493" s="150" t="s">
        <v>18</v>
      </c>
      <c r="M493" s="150" t="s">
        <v>18</v>
      </c>
      <c r="N493" s="150" t="s">
        <v>19</v>
      </c>
      <c r="O493" s="150" t="s">
        <v>161</v>
      </c>
      <c r="P493" s="150" t="s">
        <v>174</v>
      </c>
      <c r="Q493" s="150" t="s">
        <v>3377</v>
      </c>
      <c r="R493" s="150" t="s">
        <v>3377</v>
      </c>
      <c r="S493" s="151">
        <v>14500</v>
      </c>
      <c r="T493" s="151">
        <v>11620</v>
      </c>
      <c r="U493" s="151">
        <v>2880</v>
      </c>
      <c r="V493" s="150" t="s">
        <v>78</v>
      </c>
      <c r="W493" s="151">
        <v>2</v>
      </c>
      <c r="X493" s="150" t="s">
        <v>69</v>
      </c>
      <c r="Y493" s="150" t="s">
        <v>70</v>
      </c>
      <c r="Z493" s="150" t="s">
        <v>71</v>
      </c>
      <c r="AA493" s="150" t="s">
        <v>72</v>
      </c>
      <c r="AB493" s="151">
        <v>83220</v>
      </c>
      <c r="AC493" s="101">
        <f t="shared" si="28"/>
        <v>3</v>
      </c>
      <c r="AD493" s="101" t="str">
        <f t="shared" si="29"/>
        <v>janvier</v>
      </c>
      <c r="AE493" s="96">
        <f t="shared" si="30"/>
        <v>2.88</v>
      </c>
      <c r="AF493" s="149">
        <f t="shared" si="31"/>
        <v>4.8611111111110938E-3</v>
      </c>
      <c r="AG493" t="s">
        <v>3886</v>
      </c>
      <c r="AH493" s="96"/>
      <c r="AM493" s="96"/>
      <c r="AN493" s="96"/>
      <c r="AO493" s="96"/>
      <c r="AP493" s="96"/>
      <c r="AR493" s="96"/>
      <c r="AS493" s="96"/>
      <c r="AV493" s="96"/>
      <c r="AW493" s="96"/>
      <c r="AZ493" s="96"/>
      <c r="BA493" s="96"/>
      <c r="BB493" s="96"/>
      <c r="BC493" s="96"/>
      <c r="BD493" s="96"/>
      <c r="BE493" s="96"/>
      <c r="BF493" s="96"/>
      <c r="BH493" s="96"/>
      <c r="BI493" s="96"/>
      <c r="BJ493" s="96"/>
      <c r="BK493" s="96"/>
      <c r="BL493" s="96"/>
      <c r="BM493" s="96"/>
      <c r="BN493" s="96"/>
      <c r="BQ493" s="96"/>
      <c r="BR493" s="96"/>
      <c r="BS493" s="96"/>
      <c r="BU493" s="96"/>
      <c r="BW493" s="96"/>
      <c r="BX493" s="96"/>
      <c r="BY493" s="96"/>
      <c r="BZ493" s="96"/>
      <c r="CA493" s="96"/>
      <c r="CB493" s="96"/>
      <c r="CC493" s="96"/>
      <c r="CD493" s="96"/>
      <c r="CE493" s="96"/>
      <c r="CG493" s="96"/>
      <c r="CJ493" s="96"/>
      <c r="CL493" s="96"/>
      <c r="CM493" s="96"/>
      <c r="CN493" s="96"/>
      <c r="CY493" s="96"/>
      <c r="CZ493" s="96"/>
      <c r="DA493" s="96"/>
      <c r="DB493" s="96"/>
      <c r="DC493" s="96"/>
      <c r="DH493" s="96"/>
      <c r="DJ493" s="96"/>
      <c r="DK493" s="96"/>
      <c r="DL493" s="96"/>
      <c r="DM493" s="96"/>
      <c r="DP493" s="96"/>
      <c r="DQ493" s="96"/>
      <c r="DW493" s="96"/>
      <c r="EV493" s="96"/>
      <c r="EW493" s="96"/>
      <c r="FJ493" s="96"/>
      <c r="FK493" s="96"/>
      <c r="FL493" s="96"/>
      <c r="FT493" s="96"/>
      <c r="FU493" s="96"/>
      <c r="FV493" s="96"/>
      <c r="FW493" s="96"/>
      <c r="GE493" s="96"/>
      <c r="GF493" s="96"/>
      <c r="GG493" s="96"/>
      <c r="GH493" s="96"/>
    </row>
    <row r="494" spans="1:190" customFormat="1" ht="14.65" hidden="1" customHeight="1" x14ac:dyDescent="0.25">
      <c r="A494" s="151">
        <v>169721</v>
      </c>
      <c r="B494" s="152">
        <v>44581</v>
      </c>
      <c r="C494" s="150" t="s">
        <v>265</v>
      </c>
      <c r="D494" s="150" t="s">
        <v>18</v>
      </c>
      <c r="E494" s="152">
        <v>44581</v>
      </c>
      <c r="F494" s="150" t="s">
        <v>265</v>
      </c>
      <c r="G494" s="150" t="s">
        <v>18</v>
      </c>
      <c r="H494" s="150" t="s">
        <v>88</v>
      </c>
      <c r="I494" s="150" t="s">
        <v>3387</v>
      </c>
      <c r="J494" s="150" t="s">
        <v>3387</v>
      </c>
      <c r="K494" s="150" t="s">
        <v>88</v>
      </c>
      <c r="L494" s="150" t="s">
        <v>18</v>
      </c>
      <c r="M494" s="150" t="s">
        <v>18</v>
      </c>
      <c r="N494" s="150" t="s">
        <v>65</v>
      </c>
      <c r="O494" s="150" t="s">
        <v>66</v>
      </c>
      <c r="P494" s="150" t="s">
        <v>89</v>
      </c>
      <c r="Q494" s="150" t="s">
        <v>3377</v>
      </c>
      <c r="R494" s="150" t="s">
        <v>3377</v>
      </c>
      <c r="S494" s="151">
        <v>19600</v>
      </c>
      <c r="T494" s="151">
        <v>14860</v>
      </c>
      <c r="U494" s="151">
        <v>4740</v>
      </c>
      <c r="V494" s="150" t="s">
        <v>68</v>
      </c>
      <c r="W494" s="151">
        <v>2</v>
      </c>
      <c r="X494" s="150" t="s">
        <v>69</v>
      </c>
      <c r="Y494" s="150" t="s">
        <v>70</v>
      </c>
      <c r="Z494" s="150" t="s">
        <v>71</v>
      </c>
      <c r="AA494" s="150" t="s">
        <v>72</v>
      </c>
      <c r="AB494" s="151">
        <v>0</v>
      </c>
      <c r="AC494" s="101">
        <f t="shared" si="28"/>
        <v>3</v>
      </c>
      <c r="AD494" s="101" t="str">
        <f t="shared" si="29"/>
        <v>janvier</v>
      </c>
      <c r="AE494" s="96">
        <f t="shared" si="30"/>
        <v>4.74</v>
      </c>
      <c r="AF494" s="149">
        <f t="shared" si="31"/>
        <v>0</v>
      </c>
      <c r="AG494" t="s">
        <v>3886</v>
      </c>
      <c r="AH494" s="96"/>
      <c r="AM494" s="96"/>
      <c r="AN494" s="96"/>
      <c r="AO494" s="96"/>
      <c r="AP494" s="96"/>
      <c r="AR494" s="96"/>
      <c r="AS494" s="96"/>
      <c r="AV494" s="96"/>
      <c r="AW494" s="96"/>
      <c r="AZ494" s="96"/>
      <c r="BA494" s="96"/>
      <c r="BB494" s="96"/>
      <c r="BC494" s="96"/>
      <c r="BD494" s="96"/>
      <c r="BE494" s="96"/>
      <c r="BF494" s="96"/>
      <c r="BH494" s="96"/>
      <c r="BI494" s="96"/>
      <c r="BJ494" s="96"/>
      <c r="BK494" s="96"/>
      <c r="BL494" s="96"/>
      <c r="BM494" s="96"/>
      <c r="BN494" s="96"/>
      <c r="BQ494" s="96"/>
      <c r="BR494" s="96"/>
      <c r="BS494" s="96"/>
      <c r="BU494" s="96"/>
      <c r="BW494" s="96"/>
      <c r="BX494" s="96"/>
      <c r="BY494" s="96"/>
      <c r="BZ494" s="96"/>
      <c r="CA494" s="96"/>
      <c r="CB494" s="96"/>
      <c r="CC494" s="96"/>
      <c r="CG494" s="96"/>
      <c r="CJ494" s="96"/>
      <c r="CL494" s="96"/>
      <c r="CM494" s="96"/>
      <c r="CN494" s="96"/>
      <c r="CY494" s="96"/>
      <c r="DB494" s="96"/>
      <c r="DC494" s="96"/>
      <c r="DH494" s="96"/>
      <c r="DJ494" s="96"/>
      <c r="DK494" s="96"/>
      <c r="DL494" s="96"/>
      <c r="DM494" s="96"/>
      <c r="DP494" s="96"/>
      <c r="DQ494" s="96"/>
      <c r="DW494" s="96"/>
      <c r="EJ494" s="96"/>
      <c r="EK494" s="96"/>
      <c r="EL494" s="96"/>
      <c r="EV494" s="96"/>
      <c r="EW494" s="96"/>
      <c r="FJ494" s="96"/>
      <c r="FK494" s="96"/>
      <c r="FL494" s="96"/>
      <c r="FT494" s="96"/>
      <c r="FU494" s="96"/>
      <c r="FV494" s="96"/>
      <c r="FW494" s="96"/>
      <c r="GE494" s="96"/>
      <c r="GF494" s="96"/>
      <c r="GG494" s="96"/>
      <c r="GH494" s="96"/>
    </row>
    <row r="495" spans="1:190" customFormat="1" ht="14.65" hidden="1" customHeight="1" x14ac:dyDescent="0.25">
      <c r="A495" s="151">
        <v>169565</v>
      </c>
      <c r="B495" s="152">
        <v>44581</v>
      </c>
      <c r="C495" s="150" t="s">
        <v>94</v>
      </c>
      <c r="D495" s="150" t="s">
        <v>1910</v>
      </c>
      <c r="E495" s="152">
        <v>44581</v>
      </c>
      <c r="F495" s="150" t="s">
        <v>219</v>
      </c>
      <c r="G495" s="150" t="s">
        <v>1911</v>
      </c>
      <c r="H495" s="150" t="s">
        <v>341</v>
      </c>
      <c r="I495" s="150" t="s">
        <v>3379</v>
      </c>
      <c r="J495" s="150" t="s">
        <v>3421</v>
      </c>
      <c r="K495" s="150" t="s">
        <v>341</v>
      </c>
      <c r="L495" s="150" t="s">
        <v>18</v>
      </c>
      <c r="M495" s="150" t="s">
        <v>18</v>
      </c>
      <c r="N495" s="150" t="s">
        <v>19</v>
      </c>
      <c r="O495" s="150" t="s">
        <v>161</v>
      </c>
      <c r="P495" s="150" t="s">
        <v>342</v>
      </c>
      <c r="Q495" s="150" t="s">
        <v>3377</v>
      </c>
      <c r="R495" s="150" t="s">
        <v>3377</v>
      </c>
      <c r="S495" s="151">
        <v>11160</v>
      </c>
      <c r="T495" s="151">
        <v>10900</v>
      </c>
      <c r="U495" s="151">
        <v>260</v>
      </c>
      <c r="V495" s="150" t="s">
        <v>78</v>
      </c>
      <c r="W495" s="151">
        <v>2</v>
      </c>
      <c r="X495" s="150" t="s">
        <v>69</v>
      </c>
      <c r="Y495" s="150" t="s">
        <v>70</v>
      </c>
      <c r="Z495" s="150" t="s">
        <v>71</v>
      </c>
      <c r="AA495" s="150" t="s">
        <v>72</v>
      </c>
      <c r="AB495" s="151">
        <v>59085</v>
      </c>
      <c r="AC495" s="101">
        <f t="shared" si="28"/>
        <v>3</v>
      </c>
      <c r="AD495" s="101" t="str">
        <f t="shared" si="29"/>
        <v>janvier</v>
      </c>
      <c r="AE495" s="96">
        <f t="shared" si="30"/>
        <v>0.26</v>
      </c>
      <c r="AF495" s="149">
        <f t="shared" si="31"/>
        <v>1.2500000000000011E-2</v>
      </c>
      <c r="AG495" t="s">
        <v>3886</v>
      </c>
      <c r="AH495" s="96"/>
      <c r="AM495" s="96"/>
      <c r="AN495" s="96"/>
      <c r="AO495" s="96"/>
      <c r="AP495" s="96"/>
      <c r="AR495" s="96"/>
      <c r="AS495" s="96"/>
      <c r="AV495" s="96"/>
      <c r="AW495" s="96"/>
      <c r="AZ495" s="96"/>
      <c r="BA495" s="96"/>
      <c r="BB495" s="96"/>
      <c r="BC495" s="96"/>
      <c r="BD495" s="96"/>
      <c r="BE495" s="96"/>
      <c r="BF495" s="96"/>
      <c r="BH495" s="96"/>
      <c r="BI495" s="96"/>
      <c r="BJ495" s="96"/>
      <c r="BK495" s="96"/>
      <c r="BL495" s="96"/>
      <c r="BM495" s="96"/>
      <c r="BN495" s="96"/>
      <c r="BQ495" s="96"/>
      <c r="BR495" s="96"/>
      <c r="BS495" s="96"/>
      <c r="BU495" s="96"/>
      <c r="BW495" s="96"/>
      <c r="BX495" s="96"/>
      <c r="BY495" s="96"/>
      <c r="BZ495" s="96"/>
      <c r="CA495" s="96"/>
      <c r="CB495" s="96"/>
      <c r="CC495" s="96"/>
      <c r="CD495" s="96"/>
      <c r="CE495" s="96"/>
      <c r="CG495" s="96"/>
      <c r="CJ495" s="96"/>
      <c r="CL495" s="96"/>
      <c r="CM495" s="96"/>
      <c r="CN495" s="96"/>
      <c r="CY495" s="96"/>
      <c r="CZ495" s="96"/>
      <c r="DA495" s="96"/>
      <c r="DB495" s="96"/>
      <c r="DC495" s="96"/>
      <c r="DH495" s="96"/>
      <c r="DJ495" s="96"/>
      <c r="DK495" s="96"/>
      <c r="DL495" s="96"/>
      <c r="DM495" s="96"/>
      <c r="DP495" s="96"/>
      <c r="DQ495" s="96"/>
      <c r="DW495" s="96"/>
      <c r="EV495" s="96"/>
      <c r="EW495" s="96"/>
      <c r="FJ495" s="96"/>
      <c r="FK495" s="96"/>
      <c r="FL495" s="96"/>
      <c r="FT495" s="96"/>
      <c r="FU495" s="96"/>
      <c r="FV495" s="96"/>
      <c r="FW495" s="96"/>
      <c r="GE495" s="96"/>
      <c r="GF495" s="96"/>
      <c r="GG495" s="96"/>
      <c r="GH495" s="96"/>
    </row>
    <row r="496" spans="1:190" customFormat="1" ht="14.65" hidden="1" customHeight="1" x14ac:dyDescent="0.25">
      <c r="A496" s="151">
        <v>169568</v>
      </c>
      <c r="B496" s="152">
        <v>44581</v>
      </c>
      <c r="C496" s="150" t="s">
        <v>198</v>
      </c>
      <c r="D496" s="150" t="s">
        <v>1912</v>
      </c>
      <c r="E496" s="152">
        <v>44581</v>
      </c>
      <c r="F496" s="150" t="s">
        <v>95</v>
      </c>
      <c r="G496" s="150" t="s">
        <v>1913</v>
      </c>
      <c r="H496" s="150" t="s">
        <v>181</v>
      </c>
      <c r="I496" s="150" t="s">
        <v>3379</v>
      </c>
      <c r="J496" s="150" t="s">
        <v>3421</v>
      </c>
      <c r="K496" s="150" t="s">
        <v>181</v>
      </c>
      <c r="L496" s="150" t="s">
        <v>18</v>
      </c>
      <c r="M496" s="150" t="s">
        <v>18</v>
      </c>
      <c r="N496" s="150" t="s">
        <v>19</v>
      </c>
      <c r="O496" s="150" t="s">
        <v>161</v>
      </c>
      <c r="P496" s="150" t="s">
        <v>182</v>
      </c>
      <c r="Q496" s="150" t="s">
        <v>3377</v>
      </c>
      <c r="R496" s="150" t="s">
        <v>3377</v>
      </c>
      <c r="S496" s="151">
        <v>12880</v>
      </c>
      <c r="T496" s="151">
        <v>11660</v>
      </c>
      <c r="U496" s="151">
        <v>1220</v>
      </c>
      <c r="V496" s="150" t="s">
        <v>78</v>
      </c>
      <c r="W496" s="151">
        <v>2</v>
      </c>
      <c r="X496" s="150" t="s">
        <v>69</v>
      </c>
      <c r="Y496" s="150" t="s">
        <v>70</v>
      </c>
      <c r="Z496" s="150" t="s">
        <v>71</v>
      </c>
      <c r="AA496" s="150" t="s">
        <v>72</v>
      </c>
      <c r="AB496" s="151">
        <v>89412</v>
      </c>
      <c r="AC496" s="101">
        <f t="shared" si="28"/>
        <v>3</v>
      </c>
      <c r="AD496" s="101" t="str">
        <f t="shared" si="29"/>
        <v>janvier</v>
      </c>
      <c r="AE496" s="96">
        <f t="shared" si="30"/>
        <v>1.22</v>
      </c>
      <c r="AF496" s="149">
        <f t="shared" si="31"/>
        <v>9.0277777777778012E-3</v>
      </c>
      <c r="AG496" t="s">
        <v>3886</v>
      </c>
      <c r="AH496" s="96"/>
      <c r="AM496" s="96"/>
      <c r="AN496" s="96"/>
      <c r="AO496" s="96"/>
      <c r="AP496" s="96"/>
      <c r="AR496" s="96"/>
      <c r="AS496" s="96"/>
      <c r="AV496" s="96"/>
      <c r="AW496" s="96"/>
      <c r="AZ496" s="96"/>
      <c r="BA496" s="96"/>
      <c r="BB496" s="96"/>
      <c r="BC496" s="96"/>
      <c r="BD496" s="96"/>
      <c r="BE496" s="96"/>
      <c r="BF496" s="96"/>
      <c r="BH496" s="96"/>
      <c r="BI496" s="96"/>
      <c r="BJ496" s="96"/>
      <c r="BK496" s="96"/>
      <c r="BL496" s="96"/>
      <c r="BM496" s="96"/>
      <c r="BN496" s="96"/>
      <c r="BQ496" s="96"/>
      <c r="BR496" s="96"/>
      <c r="BS496" s="96"/>
      <c r="BU496" s="96"/>
      <c r="BW496" s="96"/>
      <c r="BX496" s="96"/>
      <c r="BY496" s="96"/>
      <c r="BZ496" s="96"/>
      <c r="CA496" s="96"/>
      <c r="CB496" s="96"/>
      <c r="CC496" s="96"/>
      <c r="CG496" s="96"/>
      <c r="CJ496" s="96"/>
      <c r="CL496" s="96"/>
      <c r="CM496" s="96"/>
      <c r="CN496" s="96"/>
      <c r="CY496" s="96"/>
      <c r="DB496" s="96"/>
      <c r="DC496" s="96"/>
      <c r="DH496" s="96"/>
      <c r="DM496" s="96"/>
      <c r="DP496" s="96"/>
      <c r="DQ496" s="96"/>
      <c r="DW496" s="96"/>
      <c r="EV496" s="96"/>
      <c r="EW496" s="96"/>
      <c r="FJ496" s="96"/>
      <c r="FK496" s="96"/>
      <c r="FL496" s="96"/>
      <c r="FT496" s="96"/>
      <c r="FU496" s="96"/>
      <c r="FV496" s="96"/>
      <c r="FW496" s="96"/>
      <c r="GE496" s="96"/>
      <c r="GF496" s="96"/>
      <c r="GG496" s="96"/>
      <c r="GH496" s="96"/>
    </row>
    <row r="497" spans="1:190" customFormat="1" ht="14.65" hidden="1" customHeight="1" x14ac:dyDescent="0.25">
      <c r="A497" s="151">
        <v>169569</v>
      </c>
      <c r="B497" s="152">
        <v>44581</v>
      </c>
      <c r="C497" s="150" t="s">
        <v>220</v>
      </c>
      <c r="D497" s="150" t="s">
        <v>1914</v>
      </c>
      <c r="E497" s="152">
        <v>44581</v>
      </c>
      <c r="F497" s="150" t="s">
        <v>568</v>
      </c>
      <c r="G497" s="150" t="s">
        <v>1915</v>
      </c>
      <c r="H497" s="150" t="s">
        <v>363</v>
      </c>
      <c r="I497" s="150" t="s">
        <v>3379</v>
      </c>
      <c r="J497" s="150" t="s">
        <v>3421</v>
      </c>
      <c r="K497" s="150" t="s">
        <v>363</v>
      </c>
      <c r="L497" s="150" t="s">
        <v>18</v>
      </c>
      <c r="M497" s="150" t="s">
        <v>18</v>
      </c>
      <c r="N497" s="150" t="s">
        <v>19</v>
      </c>
      <c r="O497" s="150" t="s">
        <v>161</v>
      </c>
      <c r="P497" s="150" t="s">
        <v>364</v>
      </c>
      <c r="Q497" s="150" t="s">
        <v>3377</v>
      </c>
      <c r="R497" s="150" t="s">
        <v>3377</v>
      </c>
      <c r="S497" s="151">
        <v>13620</v>
      </c>
      <c r="T497" s="151">
        <v>11820</v>
      </c>
      <c r="U497" s="151">
        <v>1800</v>
      </c>
      <c r="V497" s="150" t="s">
        <v>78</v>
      </c>
      <c r="W497" s="151">
        <v>2</v>
      </c>
      <c r="X497" s="150" t="s">
        <v>69</v>
      </c>
      <c r="Y497" s="150" t="s">
        <v>70</v>
      </c>
      <c r="Z497" s="150" t="s">
        <v>71</v>
      </c>
      <c r="AA497" s="150" t="s">
        <v>72</v>
      </c>
      <c r="AB497" s="151">
        <v>60050</v>
      </c>
      <c r="AC497" s="101">
        <f t="shared" si="28"/>
        <v>3</v>
      </c>
      <c r="AD497" s="101" t="str">
        <f t="shared" si="29"/>
        <v>janvier</v>
      </c>
      <c r="AE497" s="96">
        <f t="shared" si="30"/>
        <v>1.8</v>
      </c>
      <c r="AF497" s="149">
        <f t="shared" si="31"/>
        <v>9.7222222222222432E-3</v>
      </c>
      <c r="AG497" t="s">
        <v>3886</v>
      </c>
      <c r="AH497" s="96"/>
      <c r="AM497" s="96"/>
      <c r="AN497" s="96"/>
      <c r="AO497" s="96"/>
      <c r="AP497" s="96"/>
      <c r="AR497" s="96"/>
      <c r="AS497" s="96"/>
      <c r="AV497" s="96"/>
      <c r="AW497" s="96"/>
      <c r="AZ497" s="96"/>
      <c r="BA497" s="96"/>
      <c r="BB497" s="96"/>
      <c r="BC497" s="96"/>
      <c r="BD497" s="96"/>
      <c r="BE497" s="96"/>
      <c r="BF497" s="96"/>
      <c r="BH497" s="96"/>
      <c r="BI497" s="96"/>
      <c r="BJ497" s="96"/>
      <c r="BK497" s="96"/>
      <c r="BL497" s="96"/>
      <c r="BM497" s="96"/>
      <c r="BN497" s="96"/>
      <c r="BQ497" s="96"/>
      <c r="BR497" s="96"/>
      <c r="BS497" s="96"/>
      <c r="BU497" s="96"/>
      <c r="BW497" s="96"/>
      <c r="BX497" s="96"/>
      <c r="BY497" s="96"/>
      <c r="BZ497" s="96"/>
      <c r="CA497" s="96"/>
      <c r="CB497" s="96"/>
      <c r="CC497" s="96"/>
      <c r="CD497" s="96"/>
      <c r="CG497" s="96"/>
      <c r="CJ497" s="96"/>
      <c r="CL497" s="96"/>
      <c r="CM497" s="96"/>
      <c r="CN497" s="96"/>
      <c r="CY497" s="96"/>
      <c r="CZ497" s="96"/>
      <c r="DA497" s="96"/>
      <c r="DB497" s="96"/>
      <c r="DC497" s="96"/>
      <c r="DH497" s="96"/>
      <c r="DJ497" s="96"/>
      <c r="DK497" s="96"/>
      <c r="DL497" s="96"/>
      <c r="DM497" s="96"/>
      <c r="DP497" s="96"/>
      <c r="DQ497" s="96"/>
      <c r="DW497" s="96"/>
      <c r="EV497" s="96"/>
      <c r="EW497" s="96"/>
      <c r="FJ497" s="96"/>
      <c r="FK497" s="96"/>
      <c r="FL497" s="96"/>
      <c r="FT497" s="96"/>
      <c r="FU497" s="96"/>
      <c r="FV497" s="96"/>
      <c r="FW497" s="96"/>
      <c r="GE497" s="96"/>
      <c r="GF497" s="96"/>
      <c r="GG497" s="96"/>
      <c r="GH497" s="96"/>
    </row>
    <row r="498" spans="1:190" customFormat="1" ht="14.65" hidden="1" customHeight="1" x14ac:dyDescent="0.25">
      <c r="A498" s="151">
        <v>169571</v>
      </c>
      <c r="B498" s="152">
        <v>44581</v>
      </c>
      <c r="C498" s="150" t="s">
        <v>384</v>
      </c>
      <c r="D498" s="150" t="s">
        <v>1916</v>
      </c>
      <c r="E498" s="152">
        <v>44581</v>
      </c>
      <c r="F498" s="150" t="s">
        <v>198</v>
      </c>
      <c r="G498" s="150" t="s">
        <v>1917</v>
      </c>
      <c r="H498" s="150" t="s">
        <v>209</v>
      </c>
      <c r="I498" s="150" t="s">
        <v>3379</v>
      </c>
      <c r="J498" s="150" t="s">
        <v>3421</v>
      </c>
      <c r="K498" s="150" t="s">
        <v>209</v>
      </c>
      <c r="L498" s="150" t="s">
        <v>18</v>
      </c>
      <c r="M498" s="150" t="s">
        <v>18</v>
      </c>
      <c r="N498" s="150" t="s">
        <v>19</v>
      </c>
      <c r="O498" s="150" t="s">
        <v>161</v>
      </c>
      <c r="P498" s="150" t="s">
        <v>210</v>
      </c>
      <c r="Q498" s="150" t="s">
        <v>3377</v>
      </c>
      <c r="R498" s="150" t="s">
        <v>3377</v>
      </c>
      <c r="S498" s="151">
        <v>20420</v>
      </c>
      <c r="T498" s="151">
        <v>14920</v>
      </c>
      <c r="U498" s="151">
        <v>5500</v>
      </c>
      <c r="V498" s="150" t="s">
        <v>78</v>
      </c>
      <c r="W498" s="151">
        <v>2</v>
      </c>
      <c r="X498" s="150" t="s">
        <v>69</v>
      </c>
      <c r="Y498" s="150" t="s">
        <v>70</v>
      </c>
      <c r="Z498" s="150" t="s">
        <v>71</v>
      </c>
      <c r="AA498" s="150" t="s">
        <v>72</v>
      </c>
      <c r="AB498" s="151">
        <v>83217</v>
      </c>
      <c r="AC498" s="101">
        <f t="shared" si="28"/>
        <v>3</v>
      </c>
      <c r="AD498" s="101" t="str">
        <f t="shared" si="29"/>
        <v>janvier</v>
      </c>
      <c r="AE498" s="96">
        <f t="shared" si="30"/>
        <v>5.5</v>
      </c>
      <c r="AF498" s="149">
        <f t="shared" si="31"/>
        <v>9.0277777777777457E-3</v>
      </c>
      <c r="AG498" t="s">
        <v>3886</v>
      </c>
      <c r="AH498" s="96"/>
      <c r="AM498" s="96"/>
      <c r="AN498" s="96"/>
      <c r="AO498" s="96"/>
      <c r="AP498" s="96"/>
      <c r="AR498" s="96"/>
      <c r="AS498" s="96"/>
      <c r="AV498" s="96"/>
      <c r="AW498" s="96"/>
      <c r="AZ498" s="96"/>
      <c r="BA498" s="96"/>
      <c r="BB498" s="96"/>
      <c r="BC498" s="96"/>
      <c r="BD498" s="96"/>
      <c r="BE498" s="96"/>
      <c r="BF498" s="96"/>
      <c r="BH498" s="96"/>
      <c r="BI498" s="96"/>
      <c r="BJ498" s="96"/>
      <c r="BK498" s="96"/>
      <c r="BL498" s="96"/>
      <c r="BM498" s="96"/>
      <c r="BN498" s="96"/>
      <c r="BQ498" s="96"/>
      <c r="BR498" s="96"/>
      <c r="BS498" s="96"/>
      <c r="BU498" s="96"/>
      <c r="BW498" s="96"/>
      <c r="BX498" s="96"/>
      <c r="BY498" s="96"/>
      <c r="BZ498" s="96"/>
      <c r="CA498" s="96"/>
      <c r="CB498" s="96"/>
      <c r="CC498" s="96"/>
      <c r="CD498" s="96"/>
      <c r="CG498" s="96"/>
      <c r="CJ498" s="96"/>
      <c r="CL498" s="96"/>
      <c r="CM498" s="96"/>
      <c r="CN498" s="96"/>
      <c r="CY498" s="96"/>
      <c r="CZ498" s="96"/>
      <c r="DA498" s="96"/>
      <c r="DB498" s="96"/>
      <c r="DC498" s="96"/>
      <c r="DH498" s="96"/>
      <c r="DJ498" s="96"/>
      <c r="DK498" s="96"/>
      <c r="DL498" s="96"/>
      <c r="DM498" s="96"/>
      <c r="DP498" s="96"/>
      <c r="DQ498" s="96"/>
      <c r="DW498" s="96"/>
      <c r="EV498" s="96"/>
      <c r="EW498" s="96"/>
      <c r="FJ498" s="96"/>
      <c r="FK498" s="96"/>
      <c r="FL498" s="96"/>
      <c r="FT498" s="96"/>
      <c r="FU498" s="96"/>
      <c r="FV498" s="96"/>
      <c r="FW498" s="96"/>
      <c r="GE498" s="96"/>
      <c r="GF498" s="96"/>
      <c r="GG498" s="96"/>
      <c r="GH498" s="96"/>
    </row>
    <row r="499" spans="1:190" customFormat="1" ht="14.65" hidden="1" customHeight="1" x14ac:dyDescent="0.25">
      <c r="A499" s="151">
        <v>169573</v>
      </c>
      <c r="B499" s="152">
        <v>44581</v>
      </c>
      <c r="C499" s="150" t="s">
        <v>269</v>
      </c>
      <c r="D499" s="150" t="s">
        <v>1918</v>
      </c>
      <c r="E499" s="152">
        <v>44581</v>
      </c>
      <c r="F499" s="150" t="s">
        <v>199</v>
      </c>
      <c r="G499" s="150" t="s">
        <v>1919</v>
      </c>
      <c r="H499" s="150" t="s">
        <v>196</v>
      </c>
      <c r="I499" s="150" t="s">
        <v>3379</v>
      </c>
      <c r="J499" s="150" t="s">
        <v>3421</v>
      </c>
      <c r="K499" s="150" t="s">
        <v>196</v>
      </c>
      <c r="L499" s="150" t="s">
        <v>18</v>
      </c>
      <c r="M499" s="150" t="s">
        <v>18</v>
      </c>
      <c r="N499" s="150" t="s">
        <v>19</v>
      </c>
      <c r="O499" s="150" t="s">
        <v>161</v>
      </c>
      <c r="P499" s="150" t="s">
        <v>197</v>
      </c>
      <c r="Q499" s="150" t="s">
        <v>3377</v>
      </c>
      <c r="R499" s="150" t="s">
        <v>3377</v>
      </c>
      <c r="S499" s="151">
        <v>19100</v>
      </c>
      <c r="T499" s="151">
        <v>14680</v>
      </c>
      <c r="U499" s="151">
        <v>4420</v>
      </c>
      <c r="V499" s="150" t="s">
        <v>78</v>
      </c>
      <c r="W499" s="151">
        <v>2</v>
      </c>
      <c r="X499" s="150" t="s">
        <v>69</v>
      </c>
      <c r="Y499" s="150" t="s">
        <v>70</v>
      </c>
      <c r="Z499" s="150" t="s">
        <v>71</v>
      </c>
      <c r="AA499" s="150" t="s">
        <v>72</v>
      </c>
      <c r="AB499" s="151">
        <v>78868</v>
      </c>
      <c r="AC499" s="101">
        <f t="shared" si="28"/>
        <v>3</v>
      </c>
      <c r="AD499" s="101" t="str">
        <f t="shared" si="29"/>
        <v>janvier</v>
      </c>
      <c r="AE499" s="96">
        <f t="shared" si="30"/>
        <v>4.42</v>
      </c>
      <c r="AF499" s="149">
        <f t="shared" si="31"/>
        <v>9.7222222222222432E-3</v>
      </c>
      <c r="AG499" t="s">
        <v>3886</v>
      </c>
      <c r="AH499" s="96"/>
      <c r="AM499" s="96"/>
      <c r="AN499" s="96"/>
      <c r="AO499" s="96"/>
      <c r="AP499" s="96"/>
      <c r="AR499" s="96"/>
      <c r="AS499" s="96"/>
      <c r="AV499" s="96"/>
      <c r="AW499" s="96"/>
      <c r="AZ499" s="96"/>
      <c r="BA499" s="96"/>
      <c r="BB499" s="96"/>
      <c r="BC499" s="96"/>
      <c r="BD499" s="96"/>
      <c r="BE499" s="96"/>
      <c r="BF499" s="96"/>
      <c r="BH499" s="96"/>
      <c r="BI499" s="96"/>
      <c r="BJ499" s="96"/>
      <c r="BK499" s="96"/>
      <c r="BL499" s="96"/>
      <c r="BM499" s="96"/>
      <c r="BN499" s="96"/>
      <c r="BQ499" s="96"/>
      <c r="BR499" s="96"/>
      <c r="BS499" s="96"/>
      <c r="BU499" s="96"/>
      <c r="BW499" s="96"/>
      <c r="BX499" s="96"/>
      <c r="BY499" s="96"/>
      <c r="BZ499" s="96"/>
      <c r="CA499" s="96"/>
      <c r="CB499" s="96"/>
      <c r="CC499" s="96"/>
      <c r="CD499" s="96"/>
      <c r="CG499" s="96"/>
      <c r="CJ499" s="96"/>
      <c r="CL499" s="96"/>
      <c r="CM499" s="96"/>
      <c r="CN499" s="96"/>
      <c r="CY499" s="96"/>
      <c r="CZ499" s="96"/>
      <c r="DA499" s="96"/>
      <c r="DB499" s="96"/>
      <c r="DC499" s="96"/>
      <c r="DH499" s="96"/>
      <c r="DJ499" s="96"/>
      <c r="DK499" s="96"/>
      <c r="DL499" s="96"/>
      <c r="DM499" s="96"/>
      <c r="DP499" s="96"/>
      <c r="DQ499" s="96"/>
      <c r="DW499" s="96"/>
      <c r="EV499" s="96"/>
      <c r="EW499" s="96"/>
      <c r="FJ499" s="96"/>
      <c r="FK499" s="96"/>
      <c r="FL499" s="96"/>
      <c r="FT499" s="96"/>
      <c r="FU499" s="96"/>
      <c r="FV499" s="96"/>
      <c r="FW499" s="96"/>
      <c r="GE499" s="96"/>
      <c r="GF499" s="96"/>
      <c r="GG499" s="96"/>
      <c r="GH499" s="96"/>
    </row>
    <row r="500" spans="1:190" customFormat="1" ht="14.65" hidden="1" customHeight="1" x14ac:dyDescent="0.25">
      <c r="A500" s="151">
        <v>169576</v>
      </c>
      <c r="B500" s="152">
        <v>44581</v>
      </c>
      <c r="C500" s="150" t="s">
        <v>387</v>
      </c>
      <c r="D500" s="150" t="s">
        <v>1920</v>
      </c>
      <c r="E500" s="152">
        <v>44581</v>
      </c>
      <c r="F500" s="150" t="s">
        <v>201</v>
      </c>
      <c r="G500" s="150" t="s">
        <v>1921</v>
      </c>
      <c r="H500" s="150" t="s">
        <v>188</v>
      </c>
      <c r="I500" s="150" t="s">
        <v>3379</v>
      </c>
      <c r="J500" s="150" t="s">
        <v>3421</v>
      </c>
      <c r="K500" s="150" t="s">
        <v>188</v>
      </c>
      <c r="L500" s="150" t="s">
        <v>18</v>
      </c>
      <c r="M500" s="150" t="s">
        <v>18</v>
      </c>
      <c r="N500" s="150" t="s">
        <v>19</v>
      </c>
      <c r="O500" s="150" t="s">
        <v>161</v>
      </c>
      <c r="P500" s="150" t="s">
        <v>189</v>
      </c>
      <c r="Q500" s="150" t="s">
        <v>3377</v>
      </c>
      <c r="R500" s="150" t="s">
        <v>3377</v>
      </c>
      <c r="S500" s="151">
        <v>13000</v>
      </c>
      <c r="T500" s="151">
        <v>11800</v>
      </c>
      <c r="U500" s="151">
        <v>1200</v>
      </c>
      <c r="V500" s="150" t="s">
        <v>78</v>
      </c>
      <c r="W500" s="151">
        <v>2</v>
      </c>
      <c r="X500" s="150" t="s">
        <v>69</v>
      </c>
      <c r="Y500" s="150" t="s">
        <v>70</v>
      </c>
      <c r="Z500" s="150" t="s">
        <v>71</v>
      </c>
      <c r="AA500" s="150" t="s">
        <v>72</v>
      </c>
      <c r="AB500" s="151">
        <v>60049</v>
      </c>
      <c r="AC500" s="101">
        <f t="shared" si="28"/>
        <v>3</v>
      </c>
      <c r="AD500" s="101" t="str">
        <f t="shared" si="29"/>
        <v>janvier</v>
      </c>
      <c r="AE500" s="96">
        <f t="shared" si="30"/>
        <v>1.2</v>
      </c>
      <c r="AF500" s="149">
        <f t="shared" si="31"/>
        <v>1.3888888888888895E-2</v>
      </c>
      <c r="AG500" t="s">
        <v>3886</v>
      </c>
      <c r="AH500" s="96"/>
      <c r="AM500" s="96"/>
      <c r="AN500" s="96"/>
      <c r="AO500" s="96"/>
      <c r="AP500" s="96"/>
      <c r="AR500" s="96"/>
      <c r="AS500" s="96"/>
      <c r="AV500" s="96"/>
      <c r="AW500" s="96"/>
      <c r="AZ500" s="96"/>
      <c r="BA500" s="96"/>
      <c r="BB500" s="96"/>
      <c r="BC500" s="96"/>
      <c r="BD500" s="96"/>
      <c r="BE500" s="96"/>
      <c r="BF500" s="96"/>
      <c r="BH500" s="96"/>
      <c r="BI500" s="96"/>
      <c r="BJ500" s="96"/>
      <c r="BK500" s="96"/>
      <c r="BL500" s="96"/>
      <c r="BM500" s="96"/>
      <c r="BN500" s="96"/>
      <c r="BQ500" s="96"/>
      <c r="BR500" s="96"/>
      <c r="BS500" s="96"/>
      <c r="BU500" s="96"/>
      <c r="BW500" s="96"/>
      <c r="BX500" s="96"/>
      <c r="BY500" s="96"/>
      <c r="BZ500" s="96"/>
      <c r="CA500" s="96"/>
      <c r="CB500" s="96"/>
      <c r="CC500" s="96"/>
      <c r="CD500" s="96"/>
      <c r="CG500" s="96"/>
      <c r="CJ500" s="96"/>
      <c r="CL500" s="96"/>
      <c r="CM500" s="96"/>
      <c r="CN500" s="96"/>
      <c r="CY500" s="96"/>
      <c r="CZ500" s="96"/>
      <c r="DA500" s="96"/>
      <c r="DB500" s="96"/>
      <c r="DC500" s="96"/>
      <c r="DH500" s="96"/>
      <c r="DJ500" s="96"/>
      <c r="DK500" s="96"/>
      <c r="DL500" s="96"/>
      <c r="DM500" s="96"/>
      <c r="DP500" s="96"/>
      <c r="DQ500" s="96"/>
      <c r="DW500" s="96"/>
      <c r="EV500" s="96"/>
      <c r="EW500" s="96"/>
      <c r="FJ500" s="96"/>
      <c r="FK500" s="96"/>
      <c r="FL500" s="96"/>
      <c r="FT500" s="96"/>
      <c r="FU500" s="96"/>
      <c r="FV500" s="96"/>
      <c r="FW500" s="96"/>
      <c r="GE500" s="96"/>
      <c r="GF500" s="96"/>
      <c r="GG500" s="96"/>
      <c r="GH500" s="96"/>
    </row>
    <row r="501" spans="1:190" customFormat="1" hidden="1" x14ac:dyDescent="0.25">
      <c r="A501" s="151">
        <v>169579</v>
      </c>
      <c r="B501" s="152">
        <v>44581</v>
      </c>
      <c r="C501" s="150" t="s">
        <v>517</v>
      </c>
      <c r="D501" s="150" t="s">
        <v>1924</v>
      </c>
      <c r="E501" s="152">
        <v>44581</v>
      </c>
      <c r="F501" s="150" t="s">
        <v>138</v>
      </c>
      <c r="G501" s="150" t="s">
        <v>1925</v>
      </c>
      <c r="H501" s="150" t="s">
        <v>136</v>
      </c>
      <c r="I501" s="150" t="s">
        <v>3387</v>
      </c>
      <c r="J501" s="150" t="s">
        <v>3387</v>
      </c>
      <c r="K501" s="150" t="s">
        <v>136</v>
      </c>
      <c r="L501" s="150" t="s">
        <v>18</v>
      </c>
      <c r="M501" s="150" t="s">
        <v>18</v>
      </c>
      <c r="N501" s="150" t="s">
        <v>65</v>
      </c>
      <c r="O501" s="150" t="s">
        <v>66</v>
      </c>
      <c r="P501" s="150" t="s">
        <v>137</v>
      </c>
      <c r="Q501" s="150" t="s">
        <v>3377</v>
      </c>
      <c r="R501" s="150" t="s">
        <v>3377</v>
      </c>
      <c r="S501" s="151">
        <v>19560</v>
      </c>
      <c r="T501" s="151">
        <v>14840</v>
      </c>
      <c r="U501" s="151">
        <v>4720</v>
      </c>
      <c r="V501" s="150" t="s">
        <v>78</v>
      </c>
      <c r="W501" s="151">
        <v>2</v>
      </c>
      <c r="X501" s="150" t="s">
        <v>69</v>
      </c>
      <c r="Y501" s="150" t="s">
        <v>70</v>
      </c>
      <c r="Z501" s="150" t="s">
        <v>71</v>
      </c>
      <c r="AA501" s="150" t="s">
        <v>72</v>
      </c>
      <c r="AB501" s="151">
        <v>0</v>
      </c>
      <c r="AC501" s="101">
        <f t="shared" si="28"/>
        <v>3</v>
      </c>
      <c r="AD501" s="101" t="str">
        <f t="shared" si="29"/>
        <v>janvier</v>
      </c>
      <c r="AE501" s="96">
        <f t="shared" si="30"/>
        <v>4.72</v>
      </c>
      <c r="AF501" s="149">
        <f t="shared" si="31"/>
        <v>1.7361111111111105E-2</v>
      </c>
      <c r="AG501" t="s">
        <v>3886</v>
      </c>
      <c r="AH501" s="96"/>
      <c r="AM501" s="96"/>
      <c r="AN501" s="96"/>
      <c r="AO501" s="96"/>
      <c r="AP501" s="96"/>
      <c r="AR501" s="96"/>
      <c r="AS501" s="96"/>
      <c r="AV501" s="96"/>
      <c r="AW501" s="96"/>
      <c r="AZ501" s="96"/>
      <c r="BA501" s="96"/>
      <c r="BB501" s="96"/>
      <c r="BC501" s="96"/>
      <c r="BD501" s="96"/>
      <c r="BF501" s="96"/>
      <c r="BH501" s="96"/>
      <c r="BI501" s="96"/>
      <c r="BJ501" s="96"/>
      <c r="BK501" s="96"/>
      <c r="BL501" s="96"/>
      <c r="BM501" s="96"/>
      <c r="BN501" s="96"/>
      <c r="BQ501" s="96"/>
      <c r="BR501" s="96"/>
      <c r="BS501" s="96"/>
      <c r="BU501" s="96"/>
      <c r="BW501" s="96"/>
      <c r="BX501" s="96"/>
      <c r="BY501" s="96"/>
      <c r="BZ501" s="96"/>
      <c r="CA501" s="96"/>
      <c r="CB501" s="96"/>
      <c r="CC501" s="96"/>
      <c r="CD501" s="96"/>
      <c r="CG501" s="96"/>
      <c r="CJ501" s="96"/>
      <c r="CL501" s="96"/>
      <c r="CM501" s="96"/>
      <c r="CN501" s="96"/>
      <c r="CY501" s="96"/>
      <c r="DB501" s="96"/>
      <c r="DC501" s="96"/>
      <c r="DH501" s="96"/>
      <c r="DJ501" s="96"/>
      <c r="DK501" s="96"/>
      <c r="DL501" s="96"/>
      <c r="DM501" s="96"/>
      <c r="DP501" s="96"/>
      <c r="DQ501" s="96"/>
      <c r="DW501" s="96"/>
      <c r="EV501" s="96"/>
      <c r="EW501" s="96"/>
      <c r="FJ501" s="96"/>
      <c r="FK501" s="96"/>
      <c r="FL501" s="96"/>
      <c r="FT501" s="96"/>
      <c r="FU501" s="96"/>
      <c r="FV501" s="96"/>
      <c r="FW501" s="96"/>
      <c r="GE501" s="96"/>
      <c r="GF501" s="96"/>
      <c r="GG501" s="96"/>
      <c r="GH501" s="96"/>
    </row>
    <row r="502" spans="1:190" customFormat="1" ht="14.65" hidden="1" customHeight="1" x14ac:dyDescent="0.25">
      <c r="A502" s="151">
        <v>169590</v>
      </c>
      <c r="B502" s="152">
        <v>44581</v>
      </c>
      <c r="C502" s="150" t="s">
        <v>510</v>
      </c>
      <c r="D502" s="150" t="s">
        <v>18</v>
      </c>
      <c r="E502" s="152">
        <v>44581</v>
      </c>
      <c r="F502" s="150" t="s">
        <v>510</v>
      </c>
      <c r="G502" s="150" t="s">
        <v>18</v>
      </c>
      <c r="H502" s="150" t="s">
        <v>766</v>
      </c>
      <c r="I502" s="150" t="s">
        <v>3376</v>
      </c>
      <c r="J502" s="150" t="s">
        <v>3376</v>
      </c>
      <c r="K502" s="150" t="s">
        <v>766</v>
      </c>
      <c r="L502" s="150" t="s">
        <v>18</v>
      </c>
      <c r="M502" s="150" t="s">
        <v>3409</v>
      </c>
      <c r="N502" s="150" t="s">
        <v>656</v>
      </c>
      <c r="O502" s="150" t="s">
        <v>657</v>
      </c>
      <c r="P502" s="150" t="s">
        <v>767</v>
      </c>
      <c r="Q502" s="150" t="s">
        <v>3377</v>
      </c>
      <c r="R502" s="150" t="s">
        <v>3410</v>
      </c>
      <c r="S502" s="151">
        <v>30540</v>
      </c>
      <c r="T502" s="151">
        <v>17880</v>
      </c>
      <c r="U502" s="151">
        <v>12660</v>
      </c>
      <c r="V502" s="150" t="s">
        <v>68</v>
      </c>
      <c r="W502" s="151">
        <v>2</v>
      </c>
      <c r="X502" s="150" t="s">
        <v>69</v>
      </c>
      <c r="Y502" s="150" t="s">
        <v>70</v>
      </c>
      <c r="Z502" s="150" t="s">
        <v>71</v>
      </c>
      <c r="AA502" s="150" t="s">
        <v>72</v>
      </c>
      <c r="AB502" s="151">
        <v>0</v>
      </c>
      <c r="AC502" s="101">
        <f t="shared" si="28"/>
        <v>3</v>
      </c>
      <c r="AD502" s="101" t="str">
        <f t="shared" si="29"/>
        <v>janvier</v>
      </c>
      <c r="AE502" s="96">
        <f t="shared" si="30"/>
        <v>12.66</v>
      </c>
      <c r="AF502" s="149">
        <f t="shared" si="31"/>
        <v>0</v>
      </c>
      <c r="AG502" t="s">
        <v>3562</v>
      </c>
      <c r="AH502" s="96"/>
      <c r="AM502" s="96"/>
      <c r="AN502" s="96"/>
      <c r="AO502" s="96"/>
      <c r="AP502" s="96"/>
      <c r="AR502" s="96"/>
      <c r="AS502" s="96"/>
      <c r="AV502" s="96"/>
      <c r="AW502" s="96"/>
      <c r="AZ502" s="96"/>
      <c r="BA502" s="96"/>
      <c r="BB502" s="96"/>
      <c r="BC502" s="96"/>
      <c r="BD502" s="96"/>
      <c r="BE502" s="96"/>
      <c r="BF502" s="96"/>
      <c r="BH502" s="96"/>
      <c r="BI502" s="96"/>
      <c r="BJ502" s="96"/>
      <c r="BK502" s="96"/>
      <c r="BL502" s="96"/>
      <c r="BM502" s="96"/>
      <c r="BN502" s="96"/>
      <c r="BQ502" s="96"/>
      <c r="BR502" s="96"/>
      <c r="BS502" s="96"/>
      <c r="BU502" s="96"/>
      <c r="BW502" s="96"/>
      <c r="BX502" s="96"/>
      <c r="BY502" s="96"/>
      <c r="BZ502" s="96"/>
      <c r="CA502" s="96"/>
      <c r="CB502" s="96"/>
      <c r="CC502" s="96"/>
      <c r="CD502" s="96"/>
      <c r="CG502" s="96"/>
      <c r="CJ502" s="96"/>
      <c r="CL502" s="96"/>
      <c r="CM502" s="96"/>
      <c r="CN502" s="96"/>
      <c r="CY502" s="96"/>
      <c r="CZ502" s="96"/>
      <c r="DA502" s="96"/>
      <c r="DB502" s="96"/>
      <c r="DC502" s="96"/>
      <c r="DH502" s="96"/>
      <c r="DJ502" s="96"/>
      <c r="DK502" s="96"/>
      <c r="DL502" s="96"/>
      <c r="DM502" s="96"/>
      <c r="DP502" s="96"/>
      <c r="DQ502" s="96"/>
      <c r="DW502" s="96"/>
      <c r="EV502" s="96"/>
      <c r="EW502" s="96"/>
      <c r="FJ502" s="96"/>
      <c r="FK502" s="96"/>
      <c r="FL502" s="96"/>
      <c r="FT502" s="96"/>
      <c r="FU502" s="96"/>
      <c r="FV502" s="96"/>
      <c r="FW502" s="96"/>
      <c r="GE502" s="96"/>
      <c r="GF502" s="96"/>
      <c r="GG502" s="96"/>
      <c r="GH502" s="96"/>
    </row>
    <row r="503" spans="1:190" customFormat="1" ht="14.65" hidden="1" customHeight="1" x14ac:dyDescent="0.25">
      <c r="A503" s="151">
        <v>169596</v>
      </c>
      <c r="B503" s="152">
        <v>44581</v>
      </c>
      <c r="C503" s="150" t="s">
        <v>389</v>
      </c>
      <c r="D503" s="150" t="s">
        <v>18</v>
      </c>
      <c r="E503" s="152">
        <v>44581</v>
      </c>
      <c r="F503" s="150" t="s">
        <v>389</v>
      </c>
      <c r="G503" s="150" t="s">
        <v>18</v>
      </c>
      <c r="H503" s="150" t="s">
        <v>85</v>
      </c>
      <c r="I503" s="150" t="s">
        <v>3387</v>
      </c>
      <c r="J503" s="150" t="s">
        <v>3387</v>
      </c>
      <c r="K503" s="150" t="s">
        <v>85</v>
      </c>
      <c r="L503" s="150" t="s">
        <v>18</v>
      </c>
      <c r="M503" s="150" t="s">
        <v>18</v>
      </c>
      <c r="N503" s="150" t="s">
        <v>65</v>
      </c>
      <c r="O503" s="150" t="s">
        <v>66</v>
      </c>
      <c r="P503" s="150" t="s">
        <v>86</v>
      </c>
      <c r="Q503" s="150" t="s">
        <v>3377</v>
      </c>
      <c r="R503" s="150" t="s">
        <v>3377</v>
      </c>
      <c r="S503" s="151">
        <v>20100</v>
      </c>
      <c r="T503" s="151">
        <v>14500</v>
      </c>
      <c r="U503" s="151">
        <v>5600</v>
      </c>
      <c r="V503" s="150" t="s">
        <v>68</v>
      </c>
      <c r="W503" s="151">
        <v>2</v>
      </c>
      <c r="X503" s="150" t="s">
        <v>69</v>
      </c>
      <c r="Y503" s="150" t="s">
        <v>70</v>
      </c>
      <c r="Z503" s="150" t="s">
        <v>71</v>
      </c>
      <c r="AA503" s="150" t="s">
        <v>72</v>
      </c>
      <c r="AB503" s="151">
        <v>0</v>
      </c>
      <c r="AC503" s="101">
        <f t="shared" si="28"/>
        <v>3</v>
      </c>
      <c r="AD503" s="101" t="str">
        <f t="shared" si="29"/>
        <v>janvier</v>
      </c>
      <c r="AE503" s="96">
        <f t="shared" si="30"/>
        <v>5.6</v>
      </c>
      <c r="AF503" s="149">
        <f t="shared" si="31"/>
        <v>0</v>
      </c>
      <c r="AG503" t="s">
        <v>3886</v>
      </c>
      <c r="AH503" s="96"/>
      <c r="AM503" s="96"/>
      <c r="AN503" s="96"/>
      <c r="AO503" s="96"/>
      <c r="AP503" s="96"/>
      <c r="AR503" s="96"/>
      <c r="AS503" s="96"/>
      <c r="AV503" s="96"/>
      <c r="AW503" s="96"/>
      <c r="AZ503" s="96"/>
      <c r="BA503" s="96"/>
      <c r="BB503" s="96"/>
      <c r="BC503" s="96"/>
      <c r="BD503" s="96"/>
      <c r="BE503" s="96"/>
      <c r="BF503" s="96"/>
      <c r="BH503" s="96"/>
      <c r="BI503" s="96"/>
      <c r="BJ503" s="96"/>
      <c r="BK503" s="96"/>
      <c r="BL503" s="96"/>
      <c r="BM503" s="96"/>
      <c r="BN503" s="96"/>
      <c r="BQ503" s="96"/>
      <c r="BR503" s="96"/>
      <c r="BS503" s="96"/>
      <c r="BU503" s="96"/>
      <c r="BW503" s="96"/>
      <c r="BX503" s="96"/>
      <c r="BY503" s="96"/>
      <c r="BZ503" s="96"/>
      <c r="CA503" s="96"/>
      <c r="CB503" s="96"/>
      <c r="CC503" s="96"/>
      <c r="CD503" s="96"/>
      <c r="CG503" s="96"/>
      <c r="CJ503" s="96"/>
      <c r="CL503" s="96"/>
      <c r="CM503" s="96"/>
      <c r="CN503" s="96"/>
      <c r="CY503" s="96"/>
      <c r="CZ503" s="96"/>
      <c r="DA503" s="96"/>
      <c r="DB503" s="96"/>
      <c r="DC503" s="96"/>
      <c r="DH503" s="96"/>
      <c r="DJ503" s="96"/>
      <c r="DK503" s="96"/>
      <c r="DL503" s="96"/>
      <c r="DM503" s="96"/>
      <c r="DP503" s="96"/>
      <c r="DQ503" s="96"/>
      <c r="DW503" s="96"/>
      <c r="EV503" s="96"/>
      <c r="EW503" s="96"/>
      <c r="FJ503" s="96"/>
      <c r="FK503" s="96"/>
      <c r="FL503" s="96"/>
      <c r="FT503" s="96"/>
      <c r="FU503" s="96"/>
      <c r="FV503" s="96"/>
      <c r="FW503" s="96"/>
      <c r="GE503" s="96"/>
      <c r="GF503" s="96"/>
      <c r="GG503" s="96"/>
      <c r="GH503" s="96"/>
    </row>
    <row r="504" spans="1:190" customFormat="1" ht="14.65" hidden="1" customHeight="1" x14ac:dyDescent="0.25">
      <c r="A504" s="151">
        <v>169583</v>
      </c>
      <c r="B504" s="152">
        <v>44581</v>
      </c>
      <c r="C504" s="150" t="s">
        <v>511</v>
      </c>
      <c r="D504" s="150" t="s">
        <v>1926</v>
      </c>
      <c r="E504" s="152">
        <v>44581</v>
      </c>
      <c r="F504" s="150" t="s">
        <v>100</v>
      </c>
      <c r="G504" s="150" t="s">
        <v>1927</v>
      </c>
      <c r="H504" s="150" t="s">
        <v>334</v>
      </c>
      <c r="I504" s="150" t="s">
        <v>3379</v>
      </c>
      <c r="J504" s="150" t="s">
        <v>3382</v>
      </c>
      <c r="K504" s="150" t="s">
        <v>531</v>
      </c>
      <c r="L504" s="150" t="s">
        <v>18</v>
      </c>
      <c r="M504" s="150" t="s">
        <v>18</v>
      </c>
      <c r="N504" s="150" t="s">
        <v>19</v>
      </c>
      <c r="O504" s="150" t="s">
        <v>335</v>
      </c>
      <c r="P504" s="150" t="s">
        <v>336</v>
      </c>
      <c r="Q504" s="150" t="s">
        <v>3377</v>
      </c>
      <c r="R504" s="150" t="s">
        <v>3377</v>
      </c>
      <c r="S504" s="151">
        <v>17120</v>
      </c>
      <c r="T504" s="151">
        <v>14940</v>
      </c>
      <c r="U504" s="151">
        <v>2180</v>
      </c>
      <c r="V504" s="150" t="s">
        <v>78</v>
      </c>
      <c r="W504" s="151">
        <v>2</v>
      </c>
      <c r="X504" s="150" t="s">
        <v>69</v>
      </c>
      <c r="Y504" s="150" t="s">
        <v>70</v>
      </c>
      <c r="Z504" s="150" t="s">
        <v>71</v>
      </c>
      <c r="AA504" s="150" t="s">
        <v>72</v>
      </c>
      <c r="AB504" s="151">
        <v>83625</v>
      </c>
      <c r="AC504" s="101">
        <f t="shared" si="28"/>
        <v>3</v>
      </c>
      <c r="AD504" s="101" t="str">
        <f t="shared" si="29"/>
        <v>janvier</v>
      </c>
      <c r="AE504" s="96">
        <f t="shared" si="30"/>
        <v>2.1800000000000002</v>
      </c>
      <c r="AF504" s="149">
        <f t="shared" si="31"/>
        <v>1.9444444444444431E-2</v>
      </c>
      <c r="AG504" t="s">
        <v>3886</v>
      </c>
      <c r="AH504" s="96"/>
      <c r="AM504" s="96"/>
      <c r="AN504" s="96"/>
      <c r="AO504" s="96"/>
      <c r="AP504" s="96"/>
      <c r="AR504" s="96"/>
      <c r="AS504" s="96"/>
      <c r="AV504" s="96"/>
      <c r="AW504" s="96"/>
      <c r="AZ504" s="96"/>
      <c r="BA504" s="96"/>
      <c r="BB504" s="96"/>
      <c r="BC504" s="96"/>
      <c r="BD504" s="96"/>
      <c r="BE504" s="96"/>
      <c r="BF504" s="96"/>
      <c r="BH504" s="96"/>
      <c r="BI504" s="96"/>
      <c r="BJ504" s="96"/>
      <c r="BK504" s="96"/>
      <c r="BL504" s="96"/>
      <c r="BM504" s="96"/>
      <c r="BN504" s="96"/>
      <c r="BQ504" s="96"/>
      <c r="BR504" s="96"/>
      <c r="BS504" s="96"/>
      <c r="BU504" s="96"/>
      <c r="BW504" s="96"/>
      <c r="BX504" s="96"/>
      <c r="BY504" s="96"/>
      <c r="BZ504" s="96"/>
      <c r="CA504" s="96"/>
      <c r="CB504" s="96"/>
      <c r="CC504" s="96"/>
      <c r="CD504" s="96"/>
      <c r="CE504" s="96"/>
      <c r="CG504" s="96"/>
      <c r="CJ504" s="96"/>
      <c r="CL504" s="96"/>
      <c r="CM504" s="96"/>
      <c r="CN504" s="96"/>
      <c r="CY504" s="96"/>
      <c r="CZ504" s="96"/>
      <c r="DA504" s="96"/>
      <c r="DB504" s="96"/>
      <c r="DC504" s="96"/>
      <c r="DH504" s="96"/>
      <c r="DJ504" s="96"/>
      <c r="DK504" s="96"/>
      <c r="DL504" s="96"/>
      <c r="DM504" s="96"/>
      <c r="DP504" s="96"/>
      <c r="DQ504" s="96"/>
      <c r="DW504" s="96"/>
      <c r="EV504" s="96"/>
      <c r="EW504" s="96"/>
      <c r="FJ504" s="96"/>
      <c r="FK504" s="96"/>
      <c r="FL504" s="96"/>
      <c r="FT504" s="96"/>
      <c r="FU504" s="96"/>
      <c r="FV504" s="96"/>
      <c r="FW504" s="96"/>
      <c r="GE504" s="96"/>
      <c r="GF504" s="96"/>
      <c r="GG504" s="96"/>
      <c r="GH504" s="96"/>
    </row>
    <row r="505" spans="1:190" customFormat="1" ht="14.65" hidden="1" customHeight="1" x14ac:dyDescent="0.25">
      <c r="A505" s="151">
        <v>169584</v>
      </c>
      <c r="B505" s="152">
        <v>44581</v>
      </c>
      <c r="C505" s="150" t="s">
        <v>1928</v>
      </c>
      <c r="D505" s="150" t="s">
        <v>1929</v>
      </c>
      <c r="E505" s="152">
        <v>44581</v>
      </c>
      <c r="F505" s="150" t="s">
        <v>99</v>
      </c>
      <c r="G505" s="150" t="s">
        <v>1930</v>
      </c>
      <c r="H505" s="150" t="s">
        <v>690</v>
      </c>
      <c r="I505" s="150" t="s">
        <v>3379</v>
      </c>
      <c r="J505" s="150" t="s">
        <v>3382</v>
      </c>
      <c r="K505" s="150" t="s">
        <v>3383</v>
      </c>
      <c r="L505" s="150" t="s">
        <v>18</v>
      </c>
      <c r="M505" s="150" t="s">
        <v>18</v>
      </c>
      <c r="N505" s="150" t="s">
        <v>19</v>
      </c>
      <c r="O505" s="150" t="s">
        <v>335</v>
      </c>
      <c r="P505" s="150" t="s">
        <v>691</v>
      </c>
      <c r="Q505" s="150" t="s">
        <v>3377</v>
      </c>
      <c r="R505" s="150" t="s">
        <v>3377</v>
      </c>
      <c r="S505" s="151">
        <v>17240</v>
      </c>
      <c r="T505" s="151">
        <v>12880</v>
      </c>
      <c r="U505" s="151">
        <v>4360</v>
      </c>
      <c r="V505" s="150" t="s">
        <v>78</v>
      </c>
      <c r="W505" s="151">
        <v>2</v>
      </c>
      <c r="X505" s="150" t="s">
        <v>69</v>
      </c>
      <c r="Y505" s="150" t="s">
        <v>70</v>
      </c>
      <c r="Z505" s="150" t="s">
        <v>71</v>
      </c>
      <c r="AA505" s="150" t="s">
        <v>72</v>
      </c>
      <c r="AB505" s="151">
        <v>64488</v>
      </c>
      <c r="AC505" s="101">
        <f t="shared" si="28"/>
        <v>3</v>
      </c>
      <c r="AD505" s="101" t="str">
        <f t="shared" si="29"/>
        <v>janvier</v>
      </c>
      <c r="AE505" s="96">
        <f t="shared" si="30"/>
        <v>4.3600000000000003</v>
      </c>
      <c r="AF505" s="149">
        <f t="shared" si="31"/>
        <v>1.388888888888884E-2</v>
      </c>
      <c r="AG505" t="s">
        <v>3886</v>
      </c>
      <c r="AH505" s="96"/>
      <c r="AM505" s="96"/>
      <c r="AN505" s="96"/>
      <c r="AO505" s="96"/>
      <c r="AP505" s="96"/>
      <c r="AR505" s="96"/>
      <c r="AS505" s="96"/>
      <c r="AV505" s="96"/>
      <c r="AW505" s="96"/>
      <c r="AZ505" s="96"/>
      <c r="BA505" s="96"/>
      <c r="BB505" s="96"/>
      <c r="BC505" s="96"/>
      <c r="BD505" s="96"/>
      <c r="BE505" s="96"/>
      <c r="BF505" s="96"/>
      <c r="BH505" s="96"/>
      <c r="BI505" s="96"/>
      <c r="BJ505" s="96"/>
      <c r="BK505" s="96"/>
      <c r="BL505" s="96"/>
      <c r="BM505" s="96"/>
      <c r="BN505" s="96"/>
      <c r="BQ505" s="96"/>
      <c r="BR505" s="96"/>
      <c r="BS505" s="96"/>
      <c r="BU505" s="96"/>
      <c r="BW505" s="96"/>
      <c r="BX505" s="96"/>
      <c r="BY505" s="96"/>
      <c r="BZ505" s="96"/>
      <c r="CA505" s="96"/>
      <c r="CB505" s="96"/>
      <c r="CC505" s="96"/>
      <c r="CD505" s="96"/>
      <c r="CG505" s="96"/>
      <c r="CJ505" s="96"/>
      <c r="CL505" s="96"/>
      <c r="CM505" s="96"/>
      <c r="CN505" s="96"/>
      <c r="CY505" s="96"/>
      <c r="CZ505" s="96"/>
      <c r="DA505" s="96"/>
      <c r="DB505" s="96"/>
      <c r="DC505" s="96"/>
      <c r="DH505" s="96"/>
      <c r="DJ505" s="96"/>
      <c r="DK505" s="96"/>
      <c r="DL505" s="96"/>
      <c r="DM505" s="96"/>
      <c r="DP505" s="96"/>
      <c r="DQ505" s="96"/>
      <c r="DW505" s="96"/>
      <c r="EV505" s="96"/>
      <c r="EW505" s="96"/>
      <c r="FJ505" s="96"/>
      <c r="FK505" s="96"/>
      <c r="FL505" s="96"/>
      <c r="FT505" s="96"/>
      <c r="FU505" s="96"/>
      <c r="FV505" s="96"/>
      <c r="FW505" s="96"/>
      <c r="GE505" s="96"/>
      <c r="GF505" s="96"/>
      <c r="GG505" s="96"/>
      <c r="GH505" s="96"/>
    </row>
    <row r="506" spans="1:190" customFormat="1" ht="14.65" hidden="1" customHeight="1" x14ac:dyDescent="0.25">
      <c r="A506" s="151">
        <v>169585</v>
      </c>
      <c r="B506" s="152">
        <v>44581</v>
      </c>
      <c r="C506" s="150" t="s">
        <v>112</v>
      </c>
      <c r="D506" s="150" t="s">
        <v>1931</v>
      </c>
      <c r="E506" s="152">
        <v>44581</v>
      </c>
      <c r="F506" s="150" t="s">
        <v>84</v>
      </c>
      <c r="G506" s="150" t="s">
        <v>1932</v>
      </c>
      <c r="H506" s="150" t="s">
        <v>81</v>
      </c>
      <c r="I506" s="150" t="s">
        <v>3387</v>
      </c>
      <c r="J506" s="150" t="s">
        <v>3387</v>
      </c>
      <c r="K506" s="150" t="s">
        <v>81</v>
      </c>
      <c r="L506" s="150" t="s">
        <v>18</v>
      </c>
      <c r="M506" s="150" t="s">
        <v>18</v>
      </c>
      <c r="N506" s="150" t="s">
        <v>65</v>
      </c>
      <c r="O506" s="150" t="s">
        <v>66</v>
      </c>
      <c r="P506" s="150" t="s">
        <v>82</v>
      </c>
      <c r="Q506" s="150" t="s">
        <v>3377</v>
      </c>
      <c r="R506" s="150" t="s">
        <v>3377</v>
      </c>
      <c r="S506" s="151">
        <v>15860</v>
      </c>
      <c r="T506" s="151">
        <v>12860</v>
      </c>
      <c r="U506" s="151">
        <v>3000</v>
      </c>
      <c r="V506" s="150" t="s">
        <v>78</v>
      </c>
      <c r="W506" s="151">
        <v>2</v>
      </c>
      <c r="X506" s="150" t="s">
        <v>69</v>
      </c>
      <c r="Y506" s="150" t="s">
        <v>70</v>
      </c>
      <c r="Z506" s="150" t="s">
        <v>71</v>
      </c>
      <c r="AA506" s="150" t="s">
        <v>72</v>
      </c>
      <c r="AB506" s="151">
        <v>0</v>
      </c>
      <c r="AC506" s="101">
        <f t="shared" si="28"/>
        <v>3</v>
      </c>
      <c r="AD506" s="101" t="str">
        <f t="shared" si="29"/>
        <v>janvier</v>
      </c>
      <c r="AE506" s="96">
        <f t="shared" si="30"/>
        <v>3</v>
      </c>
      <c r="AF506" s="149">
        <f t="shared" si="31"/>
        <v>1.5972222222222165E-2</v>
      </c>
      <c r="AG506" t="s">
        <v>3886</v>
      </c>
      <c r="AH506" s="96"/>
      <c r="AM506" s="96"/>
      <c r="AN506" s="96"/>
      <c r="AO506" s="96"/>
      <c r="AP506" s="96"/>
      <c r="AR506" s="96"/>
      <c r="AS506" s="96"/>
      <c r="AV506" s="96"/>
      <c r="AW506" s="96"/>
      <c r="AZ506" s="96"/>
      <c r="BA506" s="96"/>
      <c r="BB506" s="96"/>
      <c r="BC506" s="96"/>
      <c r="BD506" s="96"/>
      <c r="BE506" s="96"/>
      <c r="BF506" s="96"/>
      <c r="BH506" s="96"/>
      <c r="BI506" s="96"/>
      <c r="BJ506" s="96"/>
      <c r="BK506" s="96"/>
      <c r="BL506" s="96"/>
      <c r="BM506" s="96"/>
      <c r="BN506" s="96"/>
      <c r="BQ506" s="96"/>
      <c r="BR506" s="96"/>
      <c r="BS506" s="96"/>
      <c r="BU506" s="96"/>
      <c r="BW506" s="96"/>
      <c r="BX506" s="96"/>
      <c r="BY506" s="96"/>
      <c r="BZ506" s="96"/>
      <c r="CA506" s="96"/>
      <c r="CB506" s="96"/>
      <c r="CC506" s="96"/>
      <c r="CG506" s="96"/>
      <c r="CJ506" s="96"/>
      <c r="CL506" s="96"/>
      <c r="CM506" s="96"/>
      <c r="CN506" s="96"/>
      <c r="CY506" s="96"/>
      <c r="CZ506" s="96"/>
      <c r="DB506" s="96"/>
      <c r="DC506" s="96"/>
      <c r="DH506" s="96"/>
      <c r="DJ506" s="96"/>
      <c r="DK506" s="96"/>
      <c r="DL506" s="96"/>
      <c r="DP506" s="96"/>
      <c r="DQ506" s="96"/>
      <c r="DW506" s="96"/>
      <c r="EV506" s="96"/>
      <c r="EW506" s="96"/>
      <c r="FJ506" s="96"/>
      <c r="FK506" s="96"/>
      <c r="FL506" s="96"/>
      <c r="FT506" s="96"/>
      <c r="FU506" s="96"/>
      <c r="FV506" s="96"/>
      <c r="FW506" s="96"/>
      <c r="GE506" s="96"/>
      <c r="GF506" s="96"/>
      <c r="GG506" s="96"/>
      <c r="GH506" s="96"/>
    </row>
    <row r="507" spans="1:190" customFormat="1" ht="14.65" hidden="1" customHeight="1" x14ac:dyDescent="0.25">
      <c r="A507" s="151">
        <v>169586</v>
      </c>
      <c r="B507" s="152">
        <v>44581</v>
      </c>
      <c r="C507" s="150" t="s">
        <v>103</v>
      </c>
      <c r="D507" s="150" t="s">
        <v>1933</v>
      </c>
      <c r="E507" s="152">
        <v>44581</v>
      </c>
      <c r="F507" s="150" t="s">
        <v>99</v>
      </c>
      <c r="G507" s="150" t="s">
        <v>1934</v>
      </c>
      <c r="H507" s="150" t="s">
        <v>370</v>
      </c>
      <c r="I507" s="150" t="s">
        <v>3379</v>
      </c>
      <c r="J507" s="150" t="s">
        <v>3382</v>
      </c>
      <c r="K507" s="150" t="s">
        <v>3396</v>
      </c>
      <c r="L507" s="150" t="s">
        <v>18</v>
      </c>
      <c r="M507" s="150" t="s">
        <v>18</v>
      </c>
      <c r="N507" s="150" t="s">
        <v>19</v>
      </c>
      <c r="O507" s="150" t="s">
        <v>335</v>
      </c>
      <c r="P507" s="150" t="s">
        <v>371</v>
      </c>
      <c r="Q507" s="150" t="s">
        <v>3377</v>
      </c>
      <c r="R507" s="150" t="s">
        <v>3377</v>
      </c>
      <c r="S507" s="151">
        <v>12900</v>
      </c>
      <c r="T507" s="151">
        <v>11680</v>
      </c>
      <c r="U507" s="151">
        <v>1220</v>
      </c>
      <c r="V507" s="150" t="s">
        <v>78</v>
      </c>
      <c r="W507" s="151">
        <v>2</v>
      </c>
      <c r="X507" s="150" t="s">
        <v>69</v>
      </c>
      <c r="Y507" s="150" t="s">
        <v>70</v>
      </c>
      <c r="Z507" s="150" t="s">
        <v>71</v>
      </c>
      <c r="AA507" s="150" t="s">
        <v>72</v>
      </c>
      <c r="AB507" s="151">
        <v>83621</v>
      </c>
      <c r="AC507" s="101">
        <f t="shared" si="28"/>
        <v>3</v>
      </c>
      <c r="AD507" s="101" t="str">
        <f t="shared" si="29"/>
        <v>janvier</v>
      </c>
      <c r="AE507" s="96">
        <f t="shared" si="30"/>
        <v>1.22</v>
      </c>
      <c r="AF507" s="149">
        <f t="shared" si="31"/>
        <v>1.6666666666666607E-2</v>
      </c>
      <c r="AG507" t="s">
        <v>3886</v>
      </c>
      <c r="AH507" s="96"/>
      <c r="AM507" s="96"/>
      <c r="AN507" s="96"/>
      <c r="AO507" s="96"/>
      <c r="AP507" s="96"/>
      <c r="AR507" s="96"/>
      <c r="AS507" s="96"/>
      <c r="AV507" s="96"/>
      <c r="AW507" s="96"/>
      <c r="AZ507" s="96"/>
      <c r="BA507" s="96"/>
      <c r="BB507" s="96"/>
      <c r="BC507" s="96"/>
      <c r="BD507" s="96"/>
      <c r="BE507" s="96"/>
      <c r="BF507" s="96"/>
      <c r="BH507" s="96"/>
      <c r="BI507" s="96"/>
      <c r="BJ507" s="96"/>
      <c r="BK507" s="96"/>
      <c r="BL507" s="96"/>
      <c r="BM507" s="96"/>
      <c r="BN507" s="96"/>
      <c r="BQ507" s="96"/>
      <c r="BR507" s="96"/>
      <c r="BS507" s="96"/>
      <c r="BU507" s="96"/>
      <c r="BW507" s="96"/>
      <c r="BX507" s="96"/>
      <c r="BY507" s="96"/>
      <c r="BZ507" s="96"/>
      <c r="CA507" s="96"/>
      <c r="CB507" s="96"/>
      <c r="CC507" s="96"/>
      <c r="CD507" s="96"/>
      <c r="CG507" s="96"/>
      <c r="CJ507" s="96"/>
      <c r="CL507" s="96"/>
      <c r="CM507" s="96"/>
      <c r="CN507" s="96"/>
      <c r="CY507" s="96"/>
      <c r="CZ507" s="96"/>
      <c r="DA507" s="96"/>
      <c r="DB507" s="96"/>
      <c r="DC507" s="96"/>
      <c r="DH507" s="96"/>
      <c r="DJ507" s="96"/>
      <c r="DK507" s="96"/>
      <c r="DL507" s="96"/>
      <c r="DM507" s="96"/>
      <c r="DP507" s="96"/>
      <c r="DQ507" s="96"/>
      <c r="DW507" s="96"/>
      <c r="EV507" s="96"/>
      <c r="EW507" s="96"/>
      <c r="FJ507" s="96"/>
      <c r="FK507" s="96"/>
      <c r="FL507" s="96"/>
      <c r="FT507" s="96"/>
      <c r="FU507" s="96"/>
      <c r="FV507" s="96"/>
      <c r="FW507" s="96"/>
      <c r="GE507" s="96"/>
      <c r="GF507" s="96"/>
      <c r="GG507" s="96"/>
      <c r="GH507" s="96"/>
    </row>
    <row r="508" spans="1:190" customFormat="1" ht="14.65" hidden="1" customHeight="1" x14ac:dyDescent="0.25">
      <c r="A508" s="151">
        <v>169587</v>
      </c>
      <c r="B508" s="152">
        <v>44581</v>
      </c>
      <c r="C508" s="150" t="s">
        <v>817</v>
      </c>
      <c r="D508" s="150" t="s">
        <v>1935</v>
      </c>
      <c r="E508" s="152">
        <v>44581</v>
      </c>
      <c r="F508" s="150" t="s">
        <v>614</v>
      </c>
      <c r="G508" s="150" t="s">
        <v>1936</v>
      </c>
      <c r="H508" s="150" t="s">
        <v>381</v>
      </c>
      <c r="I508" s="150" t="s">
        <v>3379</v>
      </c>
      <c r="J508" s="150" t="s">
        <v>3382</v>
      </c>
      <c r="K508" s="150" t="s">
        <v>3434</v>
      </c>
      <c r="L508" s="150" t="s">
        <v>18</v>
      </c>
      <c r="M508" s="150" t="s">
        <v>18</v>
      </c>
      <c r="N508" s="150" t="s">
        <v>19</v>
      </c>
      <c r="O508" s="150" t="s">
        <v>335</v>
      </c>
      <c r="P508" s="150" t="s">
        <v>382</v>
      </c>
      <c r="Q508" s="150" t="s">
        <v>3377</v>
      </c>
      <c r="R508" s="150" t="s">
        <v>3377</v>
      </c>
      <c r="S508" s="151">
        <v>18500</v>
      </c>
      <c r="T508" s="151">
        <v>14900</v>
      </c>
      <c r="U508" s="151">
        <v>3600</v>
      </c>
      <c r="V508" s="150" t="s">
        <v>78</v>
      </c>
      <c r="W508" s="151">
        <v>2</v>
      </c>
      <c r="X508" s="150" t="s">
        <v>69</v>
      </c>
      <c r="Y508" s="150" t="s">
        <v>70</v>
      </c>
      <c r="Z508" s="150" t="s">
        <v>71</v>
      </c>
      <c r="AA508" s="150" t="s">
        <v>72</v>
      </c>
      <c r="AB508" s="151">
        <v>83626</v>
      </c>
      <c r="AC508" s="101">
        <f t="shared" si="28"/>
        <v>3</v>
      </c>
      <c r="AD508" s="101" t="str">
        <f t="shared" si="29"/>
        <v>janvier</v>
      </c>
      <c r="AE508" s="96">
        <f t="shared" si="30"/>
        <v>3.6</v>
      </c>
      <c r="AF508" s="149">
        <f t="shared" si="31"/>
        <v>1.8055555555555491E-2</v>
      </c>
      <c r="AG508" t="s">
        <v>3886</v>
      </c>
      <c r="AH508" s="96"/>
      <c r="AM508" s="96"/>
      <c r="AN508" s="96"/>
      <c r="AO508" s="96"/>
      <c r="AP508" s="96"/>
      <c r="AR508" s="96"/>
      <c r="AS508" s="96"/>
      <c r="AV508" s="96"/>
      <c r="AW508" s="96"/>
      <c r="AZ508" s="96"/>
      <c r="BA508" s="96"/>
      <c r="BB508" s="96"/>
      <c r="BC508" s="96"/>
      <c r="BD508" s="96"/>
      <c r="BE508" s="96"/>
      <c r="BF508" s="96"/>
      <c r="BH508" s="96"/>
      <c r="BI508" s="96"/>
      <c r="BJ508" s="96"/>
      <c r="BK508" s="96"/>
      <c r="BL508" s="96"/>
      <c r="BM508" s="96"/>
      <c r="BN508" s="96"/>
      <c r="BQ508" s="96"/>
      <c r="BR508" s="96"/>
      <c r="BS508" s="96"/>
      <c r="BU508" s="96"/>
      <c r="BW508" s="96"/>
      <c r="BX508" s="96"/>
      <c r="BY508" s="96"/>
      <c r="BZ508" s="96"/>
      <c r="CA508" s="96"/>
      <c r="CB508" s="96"/>
      <c r="CC508" s="96"/>
      <c r="CD508" s="96"/>
      <c r="CE508" s="96"/>
      <c r="CG508" s="96"/>
      <c r="CJ508" s="96"/>
      <c r="CL508" s="96"/>
      <c r="CM508" s="96"/>
      <c r="CN508" s="96"/>
      <c r="CY508" s="96"/>
      <c r="CZ508" s="96"/>
      <c r="DA508" s="96"/>
      <c r="DB508" s="96"/>
      <c r="DC508" s="96"/>
      <c r="DH508" s="96"/>
      <c r="DJ508" s="96"/>
      <c r="DK508" s="96"/>
      <c r="DL508" s="96"/>
      <c r="DM508" s="96"/>
      <c r="DP508" s="96"/>
      <c r="DQ508" s="96"/>
      <c r="DW508" s="96"/>
      <c r="EV508" s="96"/>
      <c r="EW508" s="96"/>
      <c r="FJ508" s="96"/>
      <c r="FK508" s="96"/>
      <c r="FL508" s="96"/>
      <c r="FT508" s="96"/>
      <c r="FU508" s="96"/>
      <c r="FV508" s="96"/>
      <c r="FW508" s="96"/>
      <c r="GE508" s="96"/>
      <c r="GF508" s="96"/>
      <c r="GG508" s="96"/>
      <c r="GH508" s="96"/>
    </row>
    <row r="509" spans="1:190" customFormat="1" ht="14.65" hidden="1" customHeight="1" x14ac:dyDescent="0.25">
      <c r="A509" s="151">
        <v>169588</v>
      </c>
      <c r="B509" s="152">
        <v>44581</v>
      </c>
      <c r="C509" s="150" t="s">
        <v>723</v>
      </c>
      <c r="D509" s="150" t="s">
        <v>1937</v>
      </c>
      <c r="E509" s="152">
        <v>44581</v>
      </c>
      <c r="F509" s="150" t="s">
        <v>104</v>
      </c>
      <c r="G509" s="150" t="s">
        <v>1938</v>
      </c>
      <c r="H509" s="150" t="s">
        <v>550</v>
      </c>
      <c r="I509" s="150" t="s">
        <v>3379</v>
      </c>
      <c r="J509" s="150" t="s">
        <v>3380</v>
      </c>
      <c r="K509" s="150" t="s">
        <v>3399</v>
      </c>
      <c r="L509" s="150" t="s">
        <v>18</v>
      </c>
      <c r="M509" s="150" t="s">
        <v>18</v>
      </c>
      <c r="N509" s="150" t="s">
        <v>19</v>
      </c>
      <c r="O509" s="150" t="s">
        <v>314</v>
      </c>
      <c r="P509" s="150" t="s">
        <v>551</v>
      </c>
      <c r="Q509" s="150" t="s">
        <v>3377</v>
      </c>
      <c r="R509" s="150" t="s">
        <v>3377</v>
      </c>
      <c r="S509" s="151">
        <v>21900</v>
      </c>
      <c r="T509" s="151">
        <v>17680</v>
      </c>
      <c r="U509" s="151">
        <v>4220</v>
      </c>
      <c r="V509" s="150" t="s">
        <v>78</v>
      </c>
      <c r="W509" s="151">
        <v>2</v>
      </c>
      <c r="X509" s="150" t="s">
        <v>69</v>
      </c>
      <c r="Y509" s="150" t="s">
        <v>70</v>
      </c>
      <c r="Z509" s="150" t="s">
        <v>71</v>
      </c>
      <c r="AA509" s="150" t="s">
        <v>72</v>
      </c>
      <c r="AB509" s="151">
        <v>66268</v>
      </c>
      <c r="AC509" s="101">
        <f t="shared" si="28"/>
        <v>3</v>
      </c>
      <c r="AD509" s="101" t="str">
        <f t="shared" si="29"/>
        <v>janvier</v>
      </c>
      <c r="AE509" s="96">
        <f t="shared" si="30"/>
        <v>4.22</v>
      </c>
      <c r="AF509" s="149">
        <f t="shared" si="31"/>
        <v>1.1111111111111072E-2</v>
      </c>
      <c r="AG509" t="s">
        <v>3886</v>
      </c>
      <c r="AH509" s="96"/>
      <c r="AM509" s="96"/>
      <c r="AN509" s="96"/>
      <c r="AO509" s="96"/>
      <c r="AP509" s="96"/>
      <c r="AR509" s="96"/>
      <c r="AS509" s="96"/>
      <c r="AV509" s="96"/>
      <c r="AW509" s="96"/>
      <c r="AZ509" s="96"/>
      <c r="BA509" s="96"/>
      <c r="BB509" s="96"/>
      <c r="BC509" s="96"/>
      <c r="BD509" s="96"/>
      <c r="BE509" s="96"/>
      <c r="BF509" s="96"/>
      <c r="BH509" s="96"/>
      <c r="BI509" s="96"/>
      <c r="BJ509" s="96"/>
      <c r="BK509" s="96"/>
      <c r="BL509" s="96"/>
      <c r="BM509" s="96"/>
      <c r="BN509" s="96"/>
      <c r="BQ509" s="96"/>
      <c r="BR509" s="96"/>
      <c r="BS509" s="96"/>
      <c r="BU509" s="96"/>
      <c r="BW509" s="96"/>
      <c r="BX509" s="96"/>
      <c r="BY509" s="96"/>
      <c r="BZ509" s="96"/>
      <c r="CA509" s="96"/>
      <c r="CB509" s="96"/>
      <c r="CC509" s="96"/>
      <c r="CG509" s="96"/>
      <c r="CJ509" s="96"/>
      <c r="CL509" s="96"/>
      <c r="CM509" s="96"/>
      <c r="CN509" s="96"/>
      <c r="DH509" s="96"/>
      <c r="DJ509" s="96"/>
      <c r="DK509" s="96"/>
      <c r="DW509" s="96"/>
      <c r="EV509" s="96"/>
      <c r="EW509" s="96"/>
      <c r="FJ509" s="96"/>
      <c r="FK509" s="96"/>
      <c r="FL509" s="96"/>
      <c r="FT509" s="96"/>
      <c r="FU509" s="96"/>
      <c r="FV509" s="96"/>
      <c r="FW509" s="96"/>
      <c r="GE509" s="96"/>
      <c r="GF509" s="96"/>
      <c r="GG509" s="96"/>
      <c r="GH509" s="96"/>
    </row>
    <row r="510" spans="1:190" customFormat="1" ht="14.65" hidden="1" customHeight="1" x14ac:dyDescent="0.25">
      <c r="A510" s="151">
        <v>169593</v>
      </c>
      <c r="B510" s="152">
        <v>44581</v>
      </c>
      <c r="C510" s="150" t="s">
        <v>328</v>
      </c>
      <c r="D510" s="150" t="s">
        <v>1939</v>
      </c>
      <c r="E510" s="152">
        <v>44581</v>
      </c>
      <c r="F510" s="150" t="s">
        <v>798</v>
      </c>
      <c r="G510" s="150" t="s">
        <v>1940</v>
      </c>
      <c r="H510" s="150" t="s">
        <v>480</v>
      </c>
      <c r="I510" s="150" t="s">
        <v>3379</v>
      </c>
      <c r="J510" s="150" t="s">
        <v>3380</v>
      </c>
      <c r="K510" s="150" t="s">
        <v>923</v>
      </c>
      <c r="L510" s="150" t="s">
        <v>18</v>
      </c>
      <c r="M510" s="150" t="s">
        <v>18</v>
      </c>
      <c r="N510" s="150" t="s">
        <v>19</v>
      </c>
      <c r="O510" s="150" t="s">
        <v>314</v>
      </c>
      <c r="P510" s="150" t="s">
        <v>481</v>
      </c>
      <c r="Q510" s="150" t="s">
        <v>3377</v>
      </c>
      <c r="R510" s="150" t="s">
        <v>3377</v>
      </c>
      <c r="S510" s="151">
        <v>20680</v>
      </c>
      <c r="T510" s="151">
        <v>18800</v>
      </c>
      <c r="U510" s="151">
        <v>1880</v>
      </c>
      <c r="V510" s="150" t="s">
        <v>78</v>
      </c>
      <c r="W510" s="151">
        <v>2</v>
      </c>
      <c r="X510" s="150" t="s">
        <v>69</v>
      </c>
      <c r="Y510" s="150" t="s">
        <v>70</v>
      </c>
      <c r="Z510" s="150" t="s">
        <v>71</v>
      </c>
      <c r="AA510" s="150" t="s">
        <v>72</v>
      </c>
      <c r="AB510" s="151">
        <v>83638</v>
      </c>
      <c r="AC510" s="101">
        <f t="shared" si="28"/>
        <v>3</v>
      </c>
      <c r="AD510" s="101" t="str">
        <f t="shared" si="29"/>
        <v>janvier</v>
      </c>
      <c r="AE510" s="96">
        <f t="shared" si="30"/>
        <v>1.88</v>
      </c>
      <c r="AF510" s="149">
        <f t="shared" si="31"/>
        <v>1.8750000000000044E-2</v>
      </c>
      <c r="AG510" t="s">
        <v>3886</v>
      </c>
      <c r="AH510" s="96"/>
      <c r="AM510" s="96"/>
      <c r="AN510" s="96"/>
      <c r="AO510" s="96"/>
      <c r="AP510" s="96"/>
      <c r="AR510" s="96"/>
      <c r="AS510" s="96"/>
      <c r="AV510" s="96"/>
      <c r="AW510" s="96"/>
      <c r="AZ510" s="96"/>
      <c r="BA510" s="96"/>
      <c r="BB510" s="96"/>
      <c r="BC510" s="96"/>
      <c r="BD510" s="96"/>
      <c r="BE510" s="96"/>
      <c r="BF510" s="96"/>
      <c r="BH510" s="96"/>
      <c r="BI510" s="96"/>
      <c r="BJ510" s="96"/>
      <c r="BK510" s="96"/>
      <c r="BL510" s="96"/>
      <c r="BM510" s="96"/>
      <c r="BN510" s="96"/>
      <c r="BQ510" s="96"/>
      <c r="BR510" s="96"/>
      <c r="BS510" s="96"/>
      <c r="BU510" s="96"/>
      <c r="BW510" s="96"/>
      <c r="BX510" s="96"/>
      <c r="BY510" s="96"/>
      <c r="BZ510" s="96"/>
      <c r="CA510" s="96"/>
      <c r="CB510" s="96"/>
      <c r="CC510" s="96"/>
      <c r="CD510" s="96"/>
      <c r="CG510" s="96"/>
      <c r="CJ510" s="96"/>
      <c r="CL510" s="96"/>
      <c r="CM510" s="96"/>
      <c r="CN510" s="96"/>
      <c r="CY510" s="96"/>
      <c r="CZ510" s="96"/>
      <c r="DA510" s="96"/>
      <c r="DB510" s="96"/>
      <c r="DC510" s="96"/>
      <c r="DH510" s="96"/>
      <c r="DJ510" s="96"/>
      <c r="DK510" s="96"/>
      <c r="DL510" s="96"/>
      <c r="DM510" s="96"/>
      <c r="DP510" s="96"/>
      <c r="DQ510" s="96"/>
      <c r="DW510" s="96"/>
      <c r="EV510" s="96"/>
      <c r="EW510" s="96"/>
      <c r="FJ510" s="96"/>
      <c r="FK510" s="96"/>
      <c r="FL510" s="96"/>
      <c r="FT510" s="96"/>
      <c r="FU510" s="96"/>
      <c r="FV510" s="96"/>
      <c r="FW510" s="96"/>
      <c r="GE510" s="96"/>
      <c r="GF510" s="96"/>
      <c r="GG510" s="96"/>
      <c r="GH510" s="96"/>
    </row>
    <row r="511" spans="1:190" customFormat="1" ht="14.65" hidden="1" customHeight="1" x14ac:dyDescent="0.25">
      <c r="A511" s="151">
        <v>169594</v>
      </c>
      <c r="B511" s="152">
        <v>44581</v>
      </c>
      <c r="C511" s="150" t="s">
        <v>129</v>
      </c>
      <c r="D511" s="150" t="s">
        <v>1941</v>
      </c>
      <c r="E511" s="152">
        <v>44581</v>
      </c>
      <c r="F511" s="150" t="s">
        <v>290</v>
      </c>
      <c r="G511" s="150" t="s">
        <v>1942</v>
      </c>
      <c r="H511" s="150" t="s">
        <v>325</v>
      </c>
      <c r="I511" s="150" t="s">
        <v>3379</v>
      </c>
      <c r="J511" s="150" t="s">
        <v>3380</v>
      </c>
      <c r="K511" s="150" t="s">
        <v>3435</v>
      </c>
      <c r="L511" s="150" t="s">
        <v>18</v>
      </c>
      <c r="M511" s="150" t="s">
        <v>18</v>
      </c>
      <c r="N511" s="150" t="s">
        <v>19</v>
      </c>
      <c r="O511" s="150" t="s">
        <v>314</v>
      </c>
      <c r="P511" s="150" t="s">
        <v>326</v>
      </c>
      <c r="Q511" s="150" t="s">
        <v>3377</v>
      </c>
      <c r="R511" s="150" t="s">
        <v>3377</v>
      </c>
      <c r="S511" s="151">
        <v>21520</v>
      </c>
      <c r="T511" s="151">
        <v>17220</v>
      </c>
      <c r="U511" s="151">
        <v>4300</v>
      </c>
      <c r="V511" s="150" t="s">
        <v>78</v>
      </c>
      <c r="W511" s="151">
        <v>2</v>
      </c>
      <c r="X511" s="150" t="s">
        <v>69</v>
      </c>
      <c r="Y511" s="150" t="s">
        <v>70</v>
      </c>
      <c r="Z511" s="150" t="s">
        <v>71</v>
      </c>
      <c r="AA511" s="150" t="s">
        <v>72</v>
      </c>
      <c r="AB511" s="151">
        <v>95031</v>
      </c>
      <c r="AC511" s="101">
        <f t="shared" si="28"/>
        <v>3</v>
      </c>
      <c r="AD511" s="101" t="str">
        <f t="shared" si="29"/>
        <v>janvier</v>
      </c>
      <c r="AE511" s="96">
        <f t="shared" si="30"/>
        <v>4.3</v>
      </c>
      <c r="AF511" s="149">
        <f t="shared" si="31"/>
        <v>6.0416666666666674E-2</v>
      </c>
      <c r="AG511" t="s">
        <v>3886</v>
      </c>
      <c r="AH511" s="96"/>
      <c r="AM511" s="96"/>
      <c r="AN511" s="96"/>
      <c r="AO511" s="96"/>
      <c r="AP511" s="96"/>
      <c r="AR511" s="96"/>
      <c r="AS511" s="96"/>
      <c r="AV511" s="96"/>
      <c r="AW511" s="96"/>
      <c r="AZ511" s="96"/>
      <c r="BA511" s="96"/>
      <c r="BB511" s="96"/>
      <c r="BC511" s="96"/>
      <c r="BD511" s="96"/>
      <c r="BE511" s="96"/>
      <c r="BF511" s="96"/>
      <c r="BH511" s="96"/>
      <c r="BI511" s="96"/>
      <c r="BJ511" s="96"/>
      <c r="BK511" s="96"/>
      <c r="BL511" s="96"/>
      <c r="BM511" s="96"/>
      <c r="BN511" s="96"/>
      <c r="BQ511" s="96"/>
      <c r="BR511" s="96"/>
      <c r="BS511" s="96"/>
      <c r="BU511" s="96"/>
      <c r="BW511" s="96"/>
      <c r="BX511" s="96"/>
      <c r="BY511" s="96"/>
      <c r="BZ511" s="96"/>
      <c r="CA511" s="96"/>
      <c r="CB511" s="96"/>
      <c r="CC511" s="96"/>
      <c r="CD511" s="96"/>
      <c r="CG511" s="96"/>
      <c r="CJ511" s="96"/>
      <c r="CL511" s="96"/>
      <c r="CM511" s="96"/>
      <c r="CN511" s="96"/>
      <c r="CY511" s="96"/>
      <c r="CZ511" s="96"/>
      <c r="DA511" s="96"/>
      <c r="DB511" s="96"/>
      <c r="DC511" s="96"/>
      <c r="DH511" s="96"/>
      <c r="DJ511" s="96"/>
      <c r="DK511" s="96"/>
      <c r="DL511" s="96"/>
      <c r="DM511" s="96"/>
      <c r="DP511" s="96"/>
      <c r="DQ511" s="96"/>
      <c r="DW511" s="96"/>
      <c r="EV511" s="96"/>
      <c r="EW511" s="96"/>
      <c r="FJ511" s="96"/>
      <c r="FK511" s="96"/>
      <c r="FL511" s="96"/>
      <c r="FT511" s="96"/>
      <c r="FU511" s="96"/>
      <c r="FV511" s="96"/>
      <c r="FW511" s="96"/>
      <c r="GE511" s="96"/>
      <c r="GF511" s="96"/>
      <c r="GG511" s="96"/>
      <c r="GH511" s="96"/>
    </row>
    <row r="512" spans="1:190" customFormat="1" ht="14.65" hidden="1" customHeight="1" x14ac:dyDescent="0.25">
      <c r="A512" s="151">
        <v>169597</v>
      </c>
      <c r="B512" s="152">
        <v>44581</v>
      </c>
      <c r="C512" s="150" t="s">
        <v>395</v>
      </c>
      <c r="D512" s="150" t="s">
        <v>1943</v>
      </c>
      <c r="E512" s="152">
        <v>44581</v>
      </c>
      <c r="F512" s="150" t="s">
        <v>128</v>
      </c>
      <c r="G512" s="150" t="s">
        <v>1944</v>
      </c>
      <c r="H512" s="150" t="s">
        <v>1945</v>
      </c>
      <c r="I512" s="150" t="s">
        <v>3389</v>
      </c>
      <c r="J512" s="150" t="s">
        <v>3400</v>
      </c>
      <c r="K512" s="150" t="s">
        <v>655</v>
      </c>
      <c r="L512" s="150" t="s">
        <v>18</v>
      </c>
      <c r="M512" s="150" t="s">
        <v>3394</v>
      </c>
      <c r="N512" s="150" t="s">
        <v>919</v>
      </c>
      <c r="O512" s="150" t="s">
        <v>944</v>
      </c>
      <c r="P512" s="150" t="s">
        <v>658</v>
      </c>
      <c r="Q512" s="150" t="s">
        <v>3377</v>
      </c>
      <c r="R512" s="150" t="s">
        <v>3401</v>
      </c>
      <c r="S512" s="151">
        <v>25820</v>
      </c>
      <c r="T512" s="151">
        <v>18160</v>
      </c>
      <c r="U512" s="151">
        <v>7660</v>
      </c>
      <c r="V512" s="150" t="s">
        <v>78</v>
      </c>
      <c r="W512" s="151">
        <v>2</v>
      </c>
      <c r="X512" s="150" t="s">
        <v>69</v>
      </c>
      <c r="Y512" s="150" t="s">
        <v>70</v>
      </c>
      <c r="Z512" s="150" t="s">
        <v>71</v>
      </c>
      <c r="AA512" s="150" t="s">
        <v>72</v>
      </c>
      <c r="AB512" s="151">
        <v>0</v>
      </c>
      <c r="AC512" s="101">
        <f t="shared" si="28"/>
        <v>3</v>
      </c>
      <c r="AD512" s="101" t="str">
        <f t="shared" si="29"/>
        <v>janvier</v>
      </c>
      <c r="AE512" s="96">
        <f t="shared" si="30"/>
        <v>7.66</v>
      </c>
      <c r="AF512" s="149">
        <f t="shared" si="31"/>
        <v>3.0555555555555558E-2</v>
      </c>
      <c r="AG512" t="s">
        <v>3886</v>
      </c>
      <c r="AH512" s="96"/>
      <c r="AM512" s="96"/>
      <c r="AN512" s="96"/>
      <c r="AO512" s="96"/>
      <c r="AP512" s="96"/>
      <c r="AR512" s="96"/>
      <c r="AS512" s="96"/>
      <c r="AV512" s="96"/>
      <c r="AW512" s="96"/>
      <c r="AZ512" s="96"/>
      <c r="BA512" s="96"/>
      <c r="BB512" s="96"/>
      <c r="BC512" s="96"/>
      <c r="BD512" s="96"/>
      <c r="BF512" s="96"/>
      <c r="BH512" s="96"/>
      <c r="BI512" s="96"/>
      <c r="BJ512" s="96"/>
      <c r="BK512" s="96"/>
      <c r="BL512" s="96"/>
      <c r="BM512" s="96"/>
      <c r="BN512" s="96"/>
      <c r="BQ512" s="96"/>
      <c r="BR512" s="96"/>
      <c r="BS512" s="96"/>
      <c r="BU512" s="96"/>
      <c r="BW512" s="96"/>
      <c r="BX512" s="96"/>
      <c r="BY512" s="96"/>
      <c r="BZ512" s="96"/>
      <c r="CA512" s="96"/>
      <c r="CB512" s="96"/>
      <c r="CC512" s="96"/>
      <c r="CD512" s="96"/>
      <c r="CJ512" s="96"/>
      <c r="CL512" s="96"/>
      <c r="CM512" s="96"/>
      <c r="CN512" s="96"/>
      <c r="CY512" s="96"/>
      <c r="DB512" s="96"/>
      <c r="DC512" s="96"/>
      <c r="DH512" s="96"/>
      <c r="DJ512" s="96"/>
      <c r="DK512" s="96"/>
      <c r="DL512" s="96"/>
      <c r="DM512" s="96"/>
      <c r="DP512" s="96"/>
      <c r="DQ512" s="96"/>
      <c r="DW512" s="96"/>
      <c r="EV512" s="96"/>
      <c r="EW512" s="96"/>
      <c r="FJ512" s="96"/>
      <c r="FK512" s="96"/>
      <c r="FL512" s="96"/>
      <c r="FT512" s="96"/>
      <c r="FU512" s="96"/>
      <c r="FV512" s="96"/>
      <c r="FW512" s="96"/>
      <c r="GE512" s="96"/>
      <c r="GF512" s="96"/>
      <c r="GG512" s="96"/>
      <c r="GH512" s="96"/>
    </row>
    <row r="513" spans="1:190" customFormat="1" ht="14.65" hidden="1" customHeight="1" x14ac:dyDescent="0.25">
      <c r="A513" s="151">
        <v>169600</v>
      </c>
      <c r="B513" s="152">
        <v>44581</v>
      </c>
      <c r="C513" s="150" t="s">
        <v>572</v>
      </c>
      <c r="D513" s="150" t="s">
        <v>1946</v>
      </c>
      <c r="E513" s="152">
        <v>44581</v>
      </c>
      <c r="F513" s="150" t="s">
        <v>830</v>
      </c>
      <c r="G513" s="150" t="s">
        <v>1947</v>
      </c>
      <c r="H513" s="150" t="s">
        <v>1948</v>
      </c>
      <c r="I513" s="150" t="s">
        <v>3379</v>
      </c>
      <c r="J513" s="150" t="s">
        <v>3393</v>
      </c>
      <c r="K513" s="150" t="s">
        <v>1948</v>
      </c>
      <c r="L513" s="150" t="s">
        <v>3394</v>
      </c>
      <c r="M513" s="150" t="s">
        <v>18</v>
      </c>
      <c r="N513" s="150" t="s">
        <v>19</v>
      </c>
      <c r="O513" s="150" t="s">
        <v>237</v>
      </c>
      <c r="P513" s="150" t="s">
        <v>1949</v>
      </c>
      <c r="Q513" s="150" t="s">
        <v>3395</v>
      </c>
      <c r="R513" s="150" t="s">
        <v>3377</v>
      </c>
      <c r="S513" s="151">
        <v>15580</v>
      </c>
      <c r="T513" s="151">
        <v>35020</v>
      </c>
      <c r="U513" s="151">
        <v>19440</v>
      </c>
      <c r="V513" s="150" t="s">
        <v>78</v>
      </c>
      <c r="W513" s="151">
        <v>2</v>
      </c>
      <c r="X513" s="150" t="s">
        <v>69</v>
      </c>
      <c r="Y513" s="150" t="s">
        <v>70</v>
      </c>
      <c r="Z513" s="150" t="s">
        <v>71</v>
      </c>
      <c r="AA513" s="150" t="s">
        <v>72</v>
      </c>
      <c r="AB513" s="151">
        <v>0</v>
      </c>
      <c r="AC513" s="101">
        <f t="shared" si="28"/>
        <v>3</v>
      </c>
      <c r="AD513" s="101" t="str">
        <f t="shared" si="29"/>
        <v>janvier</v>
      </c>
      <c r="AE513" s="96">
        <f t="shared" si="30"/>
        <v>19.440000000000001</v>
      </c>
      <c r="AF513" s="149">
        <f t="shared" si="31"/>
        <v>6.8749999999999978E-2</v>
      </c>
      <c r="AG513" t="s">
        <v>3888</v>
      </c>
      <c r="AH513" s="96"/>
      <c r="AM513" s="96"/>
      <c r="AN513" s="96"/>
      <c r="AO513" s="96"/>
      <c r="AP513" s="96"/>
      <c r="AR513" s="96"/>
      <c r="AS513" s="96"/>
      <c r="AV513" s="96"/>
      <c r="AW513" s="96"/>
      <c r="AZ513" s="96"/>
      <c r="BA513" s="96"/>
      <c r="BB513" s="96"/>
      <c r="BC513" s="96"/>
      <c r="BD513" s="96"/>
      <c r="BE513" s="96"/>
      <c r="BF513" s="96"/>
      <c r="BH513" s="96"/>
      <c r="BI513" s="96"/>
      <c r="BJ513" s="96"/>
      <c r="BK513" s="96"/>
      <c r="BL513" s="96"/>
      <c r="BM513" s="96"/>
      <c r="BN513" s="96"/>
      <c r="BQ513" s="96"/>
      <c r="BR513" s="96"/>
      <c r="BS513" s="96"/>
      <c r="BU513" s="96"/>
      <c r="BW513" s="96"/>
      <c r="BX513" s="96"/>
      <c r="BY513" s="96"/>
      <c r="BZ513" s="96"/>
      <c r="CA513" s="96"/>
      <c r="CB513" s="96"/>
      <c r="CC513" s="96"/>
      <c r="CD513" s="96"/>
      <c r="CE513" s="96"/>
      <c r="CG513" s="96"/>
      <c r="CJ513" s="96"/>
      <c r="CL513" s="96"/>
      <c r="CM513" s="96"/>
      <c r="CN513" s="96"/>
      <c r="CY513" s="96"/>
      <c r="CZ513" s="96"/>
      <c r="DA513" s="96"/>
      <c r="DB513" s="96"/>
      <c r="DC513" s="96"/>
      <c r="DH513" s="96"/>
      <c r="DJ513" s="96"/>
      <c r="DK513" s="96"/>
      <c r="DL513" s="96"/>
      <c r="DM513" s="96"/>
      <c r="DP513" s="96"/>
      <c r="DQ513" s="96"/>
      <c r="DW513" s="96"/>
      <c r="EV513" s="96"/>
      <c r="EW513" s="96"/>
      <c r="FJ513" s="96"/>
      <c r="FK513" s="96"/>
      <c r="FL513" s="96"/>
      <c r="FT513" s="96"/>
      <c r="FU513" s="96"/>
      <c r="FV513" s="96"/>
      <c r="FW513" s="96"/>
      <c r="GE513" s="96"/>
      <c r="GF513" s="96"/>
      <c r="GG513" s="96"/>
      <c r="GH513" s="96"/>
    </row>
    <row r="514" spans="1:190" customFormat="1" ht="14.65" hidden="1" customHeight="1" x14ac:dyDescent="0.25">
      <c r="A514" s="151">
        <v>169604</v>
      </c>
      <c r="B514" s="152">
        <v>44581</v>
      </c>
      <c r="C514" s="150" t="s">
        <v>292</v>
      </c>
      <c r="D514" s="150" t="s">
        <v>1950</v>
      </c>
      <c r="E514" s="152">
        <v>44581</v>
      </c>
      <c r="F514" s="150" t="s">
        <v>576</v>
      </c>
      <c r="G514" s="150" t="s">
        <v>1951</v>
      </c>
      <c r="H514" s="150" t="s">
        <v>181</v>
      </c>
      <c r="I514" s="150" t="s">
        <v>3379</v>
      </c>
      <c r="J514" s="150" t="s">
        <v>3421</v>
      </c>
      <c r="K514" s="150" t="s">
        <v>181</v>
      </c>
      <c r="L514" s="150" t="s">
        <v>18</v>
      </c>
      <c r="M514" s="150" t="s">
        <v>18</v>
      </c>
      <c r="N514" s="150" t="s">
        <v>19</v>
      </c>
      <c r="O514" s="150" t="s">
        <v>161</v>
      </c>
      <c r="P514" s="150" t="s">
        <v>182</v>
      </c>
      <c r="Q514" s="150" t="s">
        <v>3377</v>
      </c>
      <c r="R514" s="150" t="s">
        <v>3377</v>
      </c>
      <c r="S514" s="151">
        <v>14840</v>
      </c>
      <c r="T514" s="151">
        <v>11700</v>
      </c>
      <c r="U514" s="151">
        <v>3140</v>
      </c>
      <c r="V514" s="150" t="s">
        <v>78</v>
      </c>
      <c r="W514" s="151">
        <v>2</v>
      </c>
      <c r="X514" s="150" t="s">
        <v>69</v>
      </c>
      <c r="Y514" s="150" t="s">
        <v>70</v>
      </c>
      <c r="Z514" s="150" t="s">
        <v>71</v>
      </c>
      <c r="AA514" s="150" t="s">
        <v>72</v>
      </c>
      <c r="AB514" s="151">
        <v>89412</v>
      </c>
      <c r="AC514" s="101">
        <f t="shared" si="28"/>
        <v>3</v>
      </c>
      <c r="AD514" s="101" t="str">
        <f t="shared" si="29"/>
        <v>janvier</v>
      </c>
      <c r="AE514" s="96">
        <f t="shared" si="30"/>
        <v>3.14</v>
      </c>
      <c r="AF514" s="149">
        <f t="shared" si="31"/>
        <v>4.1666666666666519E-3</v>
      </c>
      <c r="AG514" t="s">
        <v>3886</v>
      </c>
      <c r="AH514" s="96"/>
      <c r="AM514" s="96"/>
      <c r="AN514" s="96"/>
      <c r="AO514" s="96"/>
      <c r="AP514" s="96"/>
      <c r="AR514" s="96"/>
      <c r="AS514" s="96"/>
      <c r="AV514" s="96"/>
      <c r="AW514" s="96"/>
      <c r="AZ514" s="96"/>
      <c r="BA514" s="96"/>
      <c r="BB514" s="96"/>
      <c r="BC514" s="96"/>
      <c r="BD514" s="96"/>
      <c r="BE514" s="96"/>
      <c r="BF514" s="96"/>
      <c r="BH514" s="96"/>
      <c r="BI514" s="96"/>
      <c r="BJ514" s="96"/>
      <c r="BK514" s="96"/>
      <c r="BL514" s="96"/>
      <c r="BM514" s="96"/>
      <c r="BN514" s="96"/>
      <c r="BQ514" s="96"/>
      <c r="BR514" s="96"/>
      <c r="BS514" s="96"/>
      <c r="BU514" s="96"/>
      <c r="BW514" s="96"/>
      <c r="BX514" s="96"/>
      <c r="BY514" s="96"/>
      <c r="BZ514" s="96"/>
      <c r="CA514" s="96"/>
      <c r="CB514" s="96"/>
      <c r="CC514" s="96"/>
      <c r="CD514" s="96"/>
      <c r="CE514" s="96"/>
      <c r="CG514" s="96"/>
      <c r="CJ514" s="96"/>
      <c r="CL514" s="96"/>
      <c r="CM514" s="96"/>
      <c r="CN514" s="96"/>
      <c r="CY514" s="96"/>
      <c r="CZ514" s="96"/>
      <c r="DA514" s="96"/>
      <c r="DB514" s="96"/>
      <c r="DC514" s="96"/>
      <c r="DH514" s="96"/>
      <c r="DJ514" s="96"/>
      <c r="DK514" s="96"/>
      <c r="DL514" s="96"/>
      <c r="DM514" s="96"/>
      <c r="DP514" s="96"/>
      <c r="DQ514" s="96"/>
      <c r="DW514" s="96"/>
      <c r="EV514" s="96"/>
      <c r="EW514" s="96"/>
      <c r="FJ514" s="96"/>
      <c r="FK514" s="96"/>
      <c r="FL514" s="96"/>
      <c r="FT514" s="96"/>
      <c r="FU514" s="96"/>
      <c r="FV514" s="96"/>
      <c r="FW514" s="96"/>
      <c r="GE514" s="96"/>
      <c r="GF514" s="96"/>
      <c r="GG514" s="96"/>
      <c r="GH514" s="96"/>
    </row>
    <row r="515" spans="1:190" customFormat="1" ht="14.65" hidden="1" customHeight="1" x14ac:dyDescent="0.25">
      <c r="A515" s="151">
        <v>169607</v>
      </c>
      <c r="B515" s="152">
        <v>44581</v>
      </c>
      <c r="C515" s="150" t="s">
        <v>495</v>
      </c>
      <c r="D515" s="150" t="s">
        <v>1922</v>
      </c>
      <c r="E515" s="152">
        <v>44581</v>
      </c>
      <c r="F515" s="150" t="s">
        <v>295</v>
      </c>
      <c r="G515" s="150" t="s">
        <v>1923</v>
      </c>
      <c r="H515" s="150" t="s">
        <v>480</v>
      </c>
      <c r="I515" s="150" t="s">
        <v>3379</v>
      </c>
      <c r="J515" s="150" t="s">
        <v>3380</v>
      </c>
      <c r="K515" s="150" t="s">
        <v>923</v>
      </c>
      <c r="L515" s="150" t="s">
        <v>18</v>
      </c>
      <c r="M515" s="150" t="s">
        <v>18</v>
      </c>
      <c r="N515" s="150" t="s">
        <v>19</v>
      </c>
      <c r="O515" s="150" t="s">
        <v>314</v>
      </c>
      <c r="P515" s="150" t="s">
        <v>481</v>
      </c>
      <c r="Q515" s="150" t="s">
        <v>3377</v>
      </c>
      <c r="R515" s="150" t="s">
        <v>3377</v>
      </c>
      <c r="S515" s="151">
        <v>20940</v>
      </c>
      <c r="T515" s="151">
        <v>18800</v>
      </c>
      <c r="U515" s="151">
        <v>2140</v>
      </c>
      <c r="V515" s="150" t="s">
        <v>78</v>
      </c>
      <c r="W515" s="151">
        <v>2</v>
      </c>
      <c r="X515" s="150" t="s">
        <v>69</v>
      </c>
      <c r="Y515" s="150" t="s">
        <v>70</v>
      </c>
      <c r="Z515" s="150" t="s">
        <v>71</v>
      </c>
      <c r="AA515" s="150" t="s">
        <v>72</v>
      </c>
      <c r="AB515" s="151">
        <v>83638</v>
      </c>
      <c r="AC515" s="101">
        <f t="shared" ref="AC515:AC578" si="32">_xlfn.ISOWEEKNUM(B515)</f>
        <v>3</v>
      </c>
      <c r="AD515" s="101" t="str">
        <f t="shared" ref="AD515:AD578" si="33">TEXT(B515,"mmmm")</f>
        <v>janvier</v>
      </c>
      <c r="AE515" s="96">
        <f t="shared" ref="AE515:AE578" si="34">U515/1000</f>
        <v>2.14</v>
      </c>
      <c r="AF515" s="149">
        <f t="shared" ref="AF515:AF578" si="35">C515-F515</f>
        <v>9.7222222222221877E-3</v>
      </c>
      <c r="AG515" t="s">
        <v>3886</v>
      </c>
      <c r="AH515" s="96"/>
      <c r="AM515" s="96"/>
      <c r="AN515" s="96"/>
      <c r="AO515" s="96"/>
      <c r="AP515" s="96"/>
      <c r="AR515" s="96"/>
      <c r="AS515" s="96"/>
      <c r="AV515" s="96"/>
      <c r="AW515" s="96"/>
      <c r="AZ515" s="96"/>
      <c r="BA515" s="96"/>
      <c r="BB515" s="96"/>
      <c r="BC515" s="96"/>
      <c r="BD515" s="96"/>
      <c r="BE515" s="96"/>
      <c r="BF515" s="96"/>
      <c r="BH515" s="96"/>
      <c r="BI515" s="96"/>
      <c r="BJ515" s="96"/>
      <c r="BK515" s="96"/>
      <c r="BL515" s="96"/>
      <c r="BM515" s="96"/>
      <c r="BN515" s="96"/>
      <c r="BQ515" s="96"/>
      <c r="BR515" s="96"/>
      <c r="BS515" s="96"/>
      <c r="BU515" s="96"/>
      <c r="BW515" s="96"/>
      <c r="BX515" s="96"/>
      <c r="BY515" s="96"/>
      <c r="BZ515" s="96"/>
      <c r="CA515" s="96"/>
      <c r="CB515" s="96"/>
      <c r="CC515" s="96"/>
      <c r="CD515" s="96"/>
      <c r="CG515" s="96"/>
      <c r="CJ515" s="96"/>
      <c r="CL515" s="96"/>
      <c r="CM515" s="96"/>
      <c r="CN515" s="96"/>
      <c r="CY515" s="96"/>
      <c r="CZ515" s="96"/>
      <c r="DA515" s="96"/>
      <c r="DB515" s="96"/>
      <c r="DC515" s="96"/>
      <c r="DH515" s="96"/>
      <c r="DJ515" s="96"/>
      <c r="DK515" s="96"/>
      <c r="DL515" s="96"/>
      <c r="DM515" s="96"/>
      <c r="DP515" s="96"/>
      <c r="DQ515" s="96"/>
      <c r="DW515" s="96"/>
      <c r="EV515" s="96"/>
      <c r="EW515" s="96"/>
      <c r="FJ515" s="96"/>
      <c r="FK515" s="96"/>
      <c r="FL515" s="96"/>
      <c r="FT515" s="96"/>
      <c r="FU515" s="96"/>
      <c r="FV515" s="96"/>
      <c r="FW515" s="96"/>
      <c r="GE515" s="96"/>
      <c r="GF515" s="96"/>
      <c r="GG515" s="96"/>
      <c r="GH515" s="96"/>
    </row>
    <row r="516" spans="1:190" customFormat="1" ht="14.65" hidden="1" customHeight="1" x14ac:dyDescent="0.25">
      <c r="A516" s="151">
        <v>169608</v>
      </c>
      <c r="B516" s="152">
        <v>44581</v>
      </c>
      <c r="C516" s="150" t="s">
        <v>814</v>
      </c>
      <c r="D516" s="150" t="s">
        <v>1952</v>
      </c>
      <c r="E516" s="152">
        <v>44581</v>
      </c>
      <c r="F516" s="150" t="s">
        <v>158</v>
      </c>
      <c r="G516" s="150" t="s">
        <v>1953</v>
      </c>
      <c r="H516" s="150" t="s">
        <v>1954</v>
      </c>
      <c r="I516" s="150" t="s">
        <v>3379</v>
      </c>
      <c r="J516" s="150" t="s">
        <v>3442</v>
      </c>
      <c r="K516" s="150" t="s">
        <v>1954</v>
      </c>
      <c r="L516" s="150" t="s">
        <v>3421</v>
      </c>
      <c r="M516" s="150" t="s">
        <v>18</v>
      </c>
      <c r="N516" s="150" t="s">
        <v>19</v>
      </c>
      <c r="O516" s="150" t="s">
        <v>748</v>
      </c>
      <c r="P516" s="150" t="s">
        <v>1955</v>
      </c>
      <c r="Q516" s="150" t="s">
        <v>3444</v>
      </c>
      <c r="R516" s="150" t="s">
        <v>3377</v>
      </c>
      <c r="S516" s="151">
        <v>14520</v>
      </c>
      <c r="T516" s="151">
        <v>31940</v>
      </c>
      <c r="U516" s="151">
        <v>17420</v>
      </c>
      <c r="V516" s="150" t="s">
        <v>78</v>
      </c>
      <c r="W516" s="151">
        <v>2</v>
      </c>
      <c r="X516" s="150" t="s">
        <v>69</v>
      </c>
      <c r="Y516" s="150" t="s">
        <v>70</v>
      </c>
      <c r="Z516" s="150" t="s">
        <v>71</v>
      </c>
      <c r="AA516" s="150" t="s">
        <v>72</v>
      </c>
      <c r="AB516" s="151">
        <v>0</v>
      </c>
      <c r="AC516" s="101">
        <f t="shared" si="32"/>
        <v>3</v>
      </c>
      <c r="AD516" s="101" t="str">
        <f t="shared" si="33"/>
        <v>janvier</v>
      </c>
      <c r="AE516" s="96">
        <f t="shared" si="34"/>
        <v>17.420000000000002</v>
      </c>
      <c r="AF516" s="149">
        <f t="shared" si="35"/>
        <v>8.0555555555555491E-2</v>
      </c>
      <c r="AG516" t="s">
        <v>3888</v>
      </c>
      <c r="AH516" s="96"/>
      <c r="AM516" s="96"/>
      <c r="AN516" s="96"/>
      <c r="AO516" s="96"/>
      <c r="AP516" s="96"/>
      <c r="AR516" s="96"/>
      <c r="AS516" s="96"/>
      <c r="AV516" s="96"/>
      <c r="AW516" s="96"/>
      <c r="AZ516" s="96"/>
      <c r="BA516" s="96"/>
      <c r="BB516" s="96"/>
      <c r="BC516" s="96"/>
      <c r="BD516" s="96"/>
      <c r="BE516" s="96"/>
      <c r="BF516" s="96"/>
      <c r="BH516" s="96"/>
      <c r="BI516" s="96"/>
      <c r="BJ516" s="96"/>
      <c r="BK516" s="96"/>
      <c r="BL516" s="96"/>
      <c r="BM516" s="96"/>
      <c r="BN516" s="96"/>
      <c r="BQ516" s="96"/>
      <c r="BR516" s="96"/>
      <c r="BS516" s="96"/>
      <c r="BU516" s="96"/>
      <c r="BW516" s="96"/>
      <c r="BX516" s="96"/>
      <c r="BY516" s="96"/>
      <c r="BZ516" s="96"/>
      <c r="CA516" s="96"/>
      <c r="CB516" s="96"/>
      <c r="CC516" s="96"/>
      <c r="CD516" s="96"/>
      <c r="CG516" s="96"/>
      <c r="CJ516" s="96"/>
      <c r="CL516" s="96"/>
      <c r="CM516" s="96"/>
      <c r="CN516" s="96"/>
      <c r="CY516" s="96"/>
      <c r="CZ516" s="96"/>
      <c r="DA516" s="96"/>
      <c r="DB516" s="96"/>
      <c r="DC516" s="96"/>
      <c r="DH516" s="96"/>
      <c r="DJ516" s="96"/>
      <c r="DK516" s="96"/>
      <c r="DL516" s="96"/>
      <c r="DM516" s="96"/>
      <c r="DP516" s="96"/>
      <c r="DQ516" s="96"/>
      <c r="DW516" s="96"/>
      <c r="EK516" s="96"/>
      <c r="EL516" s="96"/>
      <c r="ET516" s="96"/>
      <c r="EV516" s="96"/>
      <c r="EW516" s="96"/>
      <c r="FJ516" s="96"/>
      <c r="FK516" s="96"/>
      <c r="FL516" s="96"/>
      <c r="FT516" s="96"/>
      <c r="FU516" s="96"/>
      <c r="FV516" s="96"/>
      <c r="FW516" s="96"/>
      <c r="GE516" s="96"/>
      <c r="GF516" s="96"/>
      <c r="GG516" s="96"/>
      <c r="GH516" s="96"/>
    </row>
    <row r="517" spans="1:190" customFormat="1" ht="14.65" hidden="1" customHeight="1" x14ac:dyDescent="0.25">
      <c r="A517" s="151">
        <v>169609</v>
      </c>
      <c r="B517" s="152">
        <v>44581</v>
      </c>
      <c r="C517" s="150" t="s">
        <v>575</v>
      </c>
      <c r="D517" s="150" t="s">
        <v>1956</v>
      </c>
      <c r="E517" s="152">
        <v>44581</v>
      </c>
      <c r="F517" s="150" t="s">
        <v>682</v>
      </c>
      <c r="G517" s="150" t="s">
        <v>1957</v>
      </c>
      <c r="H517" s="150" t="s">
        <v>173</v>
      </c>
      <c r="I517" s="150" t="s">
        <v>3379</v>
      </c>
      <c r="J517" s="150" t="s">
        <v>3421</v>
      </c>
      <c r="K517" s="150" t="s">
        <v>173</v>
      </c>
      <c r="L517" s="150" t="s">
        <v>18</v>
      </c>
      <c r="M517" s="150" t="s">
        <v>18</v>
      </c>
      <c r="N517" s="150" t="s">
        <v>19</v>
      </c>
      <c r="O517" s="150" t="s">
        <v>161</v>
      </c>
      <c r="P517" s="150" t="s">
        <v>174</v>
      </c>
      <c r="Q517" s="150" t="s">
        <v>3377</v>
      </c>
      <c r="R517" s="150" t="s">
        <v>3377</v>
      </c>
      <c r="S517" s="151">
        <v>14800</v>
      </c>
      <c r="T517" s="151">
        <v>11440</v>
      </c>
      <c r="U517" s="151">
        <v>3360</v>
      </c>
      <c r="V517" s="150" t="s">
        <v>78</v>
      </c>
      <c r="W517" s="151">
        <v>2</v>
      </c>
      <c r="X517" s="150" t="s">
        <v>69</v>
      </c>
      <c r="Y517" s="150" t="s">
        <v>70</v>
      </c>
      <c r="Z517" s="150" t="s">
        <v>71</v>
      </c>
      <c r="AA517" s="150" t="s">
        <v>72</v>
      </c>
      <c r="AB517" s="151">
        <v>83220</v>
      </c>
      <c r="AC517" s="101">
        <f t="shared" si="32"/>
        <v>3</v>
      </c>
      <c r="AD517" s="101" t="str">
        <f t="shared" si="33"/>
        <v>janvier</v>
      </c>
      <c r="AE517" s="96">
        <f t="shared" si="34"/>
        <v>3.36</v>
      </c>
      <c r="AF517" s="149">
        <f t="shared" si="35"/>
        <v>4.8611111111110938E-3</v>
      </c>
      <c r="AG517" t="s">
        <v>3886</v>
      </c>
      <c r="AH517" s="96"/>
      <c r="AM517" s="96"/>
      <c r="AN517" s="96"/>
      <c r="AO517" s="96"/>
      <c r="AP517" s="96"/>
      <c r="AR517" s="96"/>
      <c r="AS517" s="96"/>
      <c r="AV517" s="96"/>
      <c r="AW517" s="96"/>
      <c r="AZ517" s="96"/>
      <c r="BA517" s="96"/>
      <c r="BB517" s="96"/>
      <c r="BC517" s="96"/>
      <c r="BD517" s="96"/>
      <c r="BE517" s="96"/>
      <c r="BF517" s="96"/>
      <c r="BH517" s="96"/>
      <c r="BI517" s="96"/>
      <c r="BJ517" s="96"/>
      <c r="BK517" s="96"/>
      <c r="BL517" s="96"/>
      <c r="BM517" s="96"/>
      <c r="BN517" s="96"/>
      <c r="BQ517" s="96"/>
      <c r="BR517" s="96"/>
      <c r="BS517" s="96"/>
      <c r="BU517" s="96"/>
      <c r="BW517" s="96"/>
      <c r="BX517" s="96"/>
      <c r="BY517" s="96"/>
      <c r="BZ517" s="96"/>
      <c r="CA517" s="96"/>
      <c r="CB517" s="96"/>
      <c r="CC517" s="96"/>
      <c r="CD517" s="96"/>
      <c r="CE517" s="96"/>
      <c r="CG517" s="96"/>
      <c r="CJ517" s="96"/>
      <c r="CL517" s="96"/>
      <c r="CM517" s="96"/>
      <c r="CN517" s="96"/>
      <c r="CY517" s="96"/>
      <c r="CZ517" s="96"/>
      <c r="DA517" s="96"/>
      <c r="DB517" s="96"/>
      <c r="DC517" s="96"/>
      <c r="DH517" s="96"/>
      <c r="DJ517" s="96"/>
      <c r="DK517" s="96"/>
      <c r="DL517" s="96"/>
      <c r="DM517" s="96"/>
      <c r="DP517" s="96"/>
      <c r="DQ517" s="96"/>
      <c r="DW517" s="96"/>
      <c r="EV517" s="96"/>
      <c r="EW517" s="96"/>
      <c r="FJ517" s="96"/>
      <c r="FK517" s="96"/>
      <c r="FL517" s="96"/>
      <c r="FT517" s="96"/>
      <c r="FU517" s="96"/>
      <c r="FV517" s="96"/>
      <c r="FW517" s="96"/>
      <c r="GE517" s="96"/>
      <c r="GF517" s="96"/>
      <c r="GG517" s="96"/>
      <c r="GH517" s="96"/>
    </row>
    <row r="518" spans="1:190" customFormat="1" ht="14.65" hidden="1" customHeight="1" x14ac:dyDescent="0.25">
      <c r="A518" s="151">
        <v>169610</v>
      </c>
      <c r="B518" s="152">
        <v>44581</v>
      </c>
      <c r="C518" s="150" t="s">
        <v>400</v>
      </c>
      <c r="D518" s="150" t="s">
        <v>1958</v>
      </c>
      <c r="E518" s="152">
        <v>44581</v>
      </c>
      <c r="F518" s="150" t="s">
        <v>590</v>
      </c>
      <c r="G518" s="150" t="s">
        <v>1959</v>
      </c>
      <c r="H518" s="150" t="s">
        <v>177</v>
      </c>
      <c r="I518" s="150" t="s">
        <v>3379</v>
      </c>
      <c r="J518" s="150" t="s">
        <v>3421</v>
      </c>
      <c r="K518" s="150" t="s">
        <v>177</v>
      </c>
      <c r="L518" s="150" t="s">
        <v>18</v>
      </c>
      <c r="M518" s="150" t="s">
        <v>18</v>
      </c>
      <c r="N518" s="150" t="s">
        <v>19</v>
      </c>
      <c r="O518" s="150" t="s">
        <v>161</v>
      </c>
      <c r="P518" s="150" t="s">
        <v>178</v>
      </c>
      <c r="Q518" s="150" t="s">
        <v>3377</v>
      </c>
      <c r="R518" s="150" t="s">
        <v>3377</v>
      </c>
      <c r="S518" s="151">
        <v>15500</v>
      </c>
      <c r="T518" s="151">
        <v>11600</v>
      </c>
      <c r="U518" s="151">
        <v>3900</v>
      </c>
      <c r="V518" s="150" t="s">
        <v>78</v>
      </c>
      <c r="W518" s="151">
        <v>2</v>
      </c>
      <c r="X518" s="150" t="s">
        <v>69</v>
      </c>
      <c r="Y518" s="150" t="s">
        <v>70</v>
      </c>
      <c r="Z518" s="150" t="s">
        <v>71</v>
      </c>
      <c r="AA518" s="150" t="s">
        <v>72</v>
      </c>
      <c r="AB518" s="151">
        <v>60052</v>
      </c>
      <c r="AC518" s="101">
        <f t="shared" si="32"/>
        <v>3</v>
      </c>
      <c r="AD518" s="101" t="str">
        <f t="shared" si="33"/>
        <v>janvier</v>
      </c>
      <c r="AE518" s="96">
        <f t="shared" si="34"/>
        <v>3.9</v>
      </c>
      <c r="AF518" s="149">
        <f t="shared" si="35"/>
        <v>2.0138888888888928E-2</v>
      </c>
      <c r="AG518" t="s">
        <v>3886</v>
      </c>
      <c r="AH518" s="96"/>
      <c r="AM518" s="96"/>
      <c r="AN518" s="96"/>
      <c r="AO518" s="96"/>
      <c r="AP518" s="96"/>
      <c r="AR518" s="96"/>
      <c r="AS518" s="96"/>
      <c r="AV518" s="96"/>
      <c r="AW518" s="96"/>
      <c r="AZ518" s="96"/>
      <c r="BA518" s="96"/>
      <c r="BB518" s="96"/>
      <c r="BC518" s="96"/>
      <c r="BD518" s="96"/>
      <c r="BE518" s="96"/>
      <c r="BF518" s="96"/>
      <c r="BH518" s="96"/>
      <c r="BI518" s="96"/>
      <c r="BJ518" s="96"/>
      <c r="BK518" s="96"/>
      <c r="BL518" s="96"/>
      <c r="BM518" s="96"/>
      <c r="BN518" s="96"/>
      <c r="BQ518" s="96"/>
      <c r="BR518" s="96"/>
      <c r="BS518" s="96"/>
      <c r="BU518" s="96"/>
      <c r="BW518" s="96"/>
      <c r="BX518" s="96"/>
      <c r="BY518" s="96"/>
      <c r="BZ518" s="96"/>
      <c r="CA518" s="96"/>
      <c r="CB518" s="96"/>
      <c r="CC518" s="96"/>
      <c r="CG518" s="96"/>
      <c r="CJ518" s="96"/>
      <c r="CL518" s="96"/>
      <c r="CM518" s="96"/>
      <c r="CN518" s="96"/>
      <c r="CY518" s="96"/>
      <c r="DB518" s="96"/>
      <c r="DC518" s="96"/>
      <c r="DH518" s="96"/>
      <c r="DJ518" s="96"/>
      <c r="DK518" s="96"/>
      <c r="DL518" s="96"/>
      <c r="DM518" s="96"/>
      <c r="DP518" s="96"/>
      <c r="DQ518" s="96"/>
      <c r="DW518" s="96"/>
      <c r="EJ518" s="96"/>
      <c r="EK518" s="96"/>
      <c r="EL518" s="96"/>
      <c r="EV518" s="96"/>
      <c r="EW518" s="96"/>
      <c r="FJ518" s="96"/>
      <c r="FK518" s="96"/>
      <c r="FL518" s="96"/>
      <c r="FT518" s="96"/>
      <c r="FU518" s="96"/>
      <c r="FV518" s="96"/>
      <c r="FW518" s="96"/>
      <c r="GE518" s="96"/>
      <c r="GF518" s="96"/>
      <c r="GG518" s="96"/>
      <c r="GH518" s="96"/>
    </row>
    <row r="519" spans="1:190" customFormat="1" ht="14.65" hidden="1" customHeight="1" x14ac:dyDescent="0.25">
      <c r="A519" s="151">
        <v>169614</v>
      </c>
      <c r="B519" s="152">
        <v>44581</v>
      </c>
      <c r="C519" s="150" t="s">
        <v>455</v>
      </c>
      <c r="D519" s="150" t="s">
        <v>1960</v>
      </c>
      <c r="E519" s="152">
        <v>44581</v>
      </c>
      <c r="F519" s="150" t="s">
        <v>645</v>
      </c>
      <c r="G519" s="150" t="s">
        <v>1961</v>
      </c>
      <c r="H519" s="150" t="s">
        <v>1856</v>
      </c>
      <c r="I519" s="150" t="s">
        <v>3379</v>
      </c>
      <c r="J519" s="150" t="s">
        <v>3421</v>
      </c>
      <c r="K519" s="150" t="s">
        <v>1856</v>
      </c>
      <c r="L519" s="150" t="s">
        <v>18</v>
      </c>
      <c r="M519" s="150" t="s">
        <v>18</v>
      </c>
      <c r="N519" s="150" t="s">
        <v>19</v>
      </c>
      <c r="O519" s="150" t="s">
        <v>161</v>
      </c>
      <c r="P519" s="150" t="s">
        <v>1655</v>
      </c>
      <c r="Q519" s="150" t="s">
        <v>3377</v>
      </c>
      <c r="R519" s="150" t="s">
        <v>3377</v>
      </c>
      <c r="S519" s="151">
        <v>17780</v>
      </c>
      <c r="T519" s="151">
        <v>14840</v>
      </c>
      <c r="U519" s="151">
        <v>2940</v>
      </c>
      <c r="V519" s="150" t="s">
        <v>78</v>
      </c>
      <c r="W519" s="151">
        <v>2</v>
      </c>
      <c r="X519" s="150" t="s">
        <v>69</v>
      </c>
      <c r="Y519" s="150" t="s">
        <v>70</v>
      </c>
      <c r="Z519" s="150" t="s">
        <v>71</v>
      </c>
      <c r="AA519" s="150" t="s">
        <v>72</v>
      </c>
      <c r="AB519" s="151">
        <v>14945</v>
      </c>
      <c r="AC519" s="101">
        <f t="shared" si="32"/>
        <v>3</v>
      </c>
      <c r="AD519" s="101" t="str">
        <f t="shared" si="33"/>
        <v>janvier</v>
      </c>
      <c r="AE519" s="96">
        <f t="shared" si="34"/>
        <v>2.94</v>
      </c>
      <c r="AF519" s="149">
        <f t="shared" si="35"/>
        <v>6.2499999999999778E-3</v>
      </c>
      <c r="AG519" t="s">
        <v>3886</v>
      </c>
      <c r="AH519" s="96"/>
      <c r="AM519" s="96"/>
      <c r="AN519" s="96"/>
      <c r="AO519" s="96"/>
      <c r="AP519" s="96"/>
      <c r="AR519" s="96"/>
      <c r="AS519" s="96"/>
      <c r="AV519" s="96"/>
      <c r="AW519" s="96"/>
      <c r="AZ519" s="96"/>
      <c r="BA519" s="96"/>
      <c r="BB519" s="96"/>
      <c r="BC519" s="96"/>
      <c r="BD519" s="96"/>
      <c r="BE519" s="96"/>
      <c r="BF519" s="96"/>
      <c r="BH519" s="96"/>
      <c r="BI519" s="96"/>
      <c r="BJ519" s="96"/>
      <c r="BK519" s="96"/>
      <c r="BL519" s="96"/>
      <c r="BM519" s="96"/>
      <c r="BN519" s="96"/>
      <c r="BQ519" s="96"/>
      <c r="BR519" s="96"/>
      <c r="BS519" s="96"/>
      <c r="BU519" s="96"/>
      <c r="BW519" s="96"/>
      <c r="BX519" s="96"/>
      <c r="BY519" s="96"/>
      <c r="BZ519" s="96"/>
      <c r="CA519" s="96"/>
      <c r="CB519" s="96"/>
      <c r="CC519" s="96"/>
      <c r="CD519" s="96"/>
      <c r="CE519" s="96"/>
      <c r="CG519" s="96"/>
      <c r="CJ519" s="96"/>
      <c r="CL519" s="96"/>
      <c r="CM519" s="96"/>
      <c r="CN519" s="96"/>
      <c r="CY519" s="96"/>
      <c r="CZ519" s="96"/>
      <c r="DA519" s="96"/>
      <c r="DB519" s="96"/>
      <c r="DC519" s="96"/>
      <c r="DH519" s="96"/>
      <c r="DJ519" s="96"/>
      <c r="DK519" s="96"/>
      <c r="DL519" s="96"/>
      <c r="DM519" s="96"/>
      <c r="DP519" s="96"/>
      <c r="DQ519" s="96"/>
      <c r="DW519" s="96"/>
      <c r="EV519" s="96"/>
      <c r="EW519" s="96"/>
      <c r="FJ519" s="96"/>
      <c r="FK519" s="96"/>
      <c r="FL519" s="96"/>
      <c r="FT519" s="96"/>
      <c r="FU519" s="96"/>
      <c r="FV519" s="96"/>
      <c r="FW519" s="96"/>
      <c r="GE519" s="96"/>
      <c r="GF519" s="96"/>
      <c r="GG519" s="96"/>
      <c r="GH519" s="96"/>
    </row>
    <row r="520" spans="1:190" customFormat="1" ht="14.65" hidden="1" customHeight="1" x14ac:dyDescent="0.25">
      <c r="A520" s="151">
        <v>169615</v>
      </c>
      <c r="B520" s="152">
        <v>44581</v>
      </c>
      <c r="C520" s="150" t="s">
        <v>358</v>
      </c>
      <c r="D520" s="150" t="s">
        <v>1962</v>
      </c>
      <c r="E520" s="152">
        <v>44581</v>
      </c>
      <c r="F520" s="150" t="s">
        <v>647</v>
      </c>
      <c r="G520" s="150" t="s">
        <v>1963</v>
      </c>
      <c r="H520" s="150" t="s">
        <v>1654</v>
      </c>
      <c r="I520" s="150" t="s">
        <v>3379</v>
      </c>
      <c r="J520" s="150" t="s">
        <v>3421</v>
      </c>
      <c r="K520" s="150" t="s">
        <v>1856</v>
      </c>
      <c r="L520" s="150" t="s">
        <v>18</v>
      </c>
      <c r="M520" s="150" t="s">
        <v>18</v>
      </c>
      <c r="N520" s="150" t="s">
        <v>19</v>
      </c>
      <c r="O520" s="150" t="s">
        <v>161</v>
      </c>
      <c r="P520" s="150" t="s">
        <v>1655</v>
      </c>
      <c r="Q520" s="150" t="s">
        <v>3377</v>
      </c>
      <c r="R520" s="150" t="s">
        <v>3377</v>
      </c>
      <c r="S520" s="151">
        <v>16940</v>
      </c>
      <c r="T520" s="151">
        <v>15060</v>
      </c>
      <c r="U520" s="151">
        <v>1880</v>
      </c>
      <c r="V520" s="150" t="s">
        <v>78</v>
      </c>
      <c r="W520" s="151">
        <v>2</v>
      </c>
      <c r="X520" s="150" t="s">
        <v>69</v>
      </c>
      <c r="Y520" s="150" t="s">
        <v>70</v>
      </c>
      <c r="Z520" s="150" t="s">
        <v>71</v>
      </c>
      <c r="AA520" s="150" t="s">
        <v>72</v>
      </c>
      <c r="AB520" s="151">
        <v>80133</v>
      </c>
      <c r="AC520" s="101">
        <f t="shared" si="32"/>
        <v>3</v>
      </c>
      <c r="AD520" s="101" t="str">
        <f t="shared" si="33"/>
        <v>janvier</v>
      </c>
      <c r="AE520" s="96">
        <f t="shared" si="34"/>
        <v>1.88</v>
      </c>
      <c r="AF520" s="149">
        <f t="shared" si="35"/>
        <v>1.041666666666663E-2</v>
      </c>
      <c r="AG520" t="s">
        <v>3886</v>
      </c>
      <c r="AH520" s="96"/>
      <c r="AM520" s="96"/>
      <c r="AN520" s="96"/>
      <c r="AO520" s="96"/>
      <c r="AP520" s="96"/>
      <c r="AR520" s="96"/>
      <c r="AS520" s="96"/>
      <c r="AV520" s="96"/>
      <c r="AW520" s="96"/>
      <c r="AZ520" s="96"/>
      <c r="BA520" s="96"/>
      <c r="BB520" s="96"/>
      <c r="BC520" s="96"/>
      <c r="BD520" s="96"/>
      <c r="BE520" s="96"/>
      <c r="BF520" s="96"/>
      <c r="BH520" s="96"/>
      <c r="BI520" s="96"/>
      <c r="BJ520" s="96"/>
      <c r="BK520" s="96"/>
      <c r="BL520" s="96"/>
      <c r="BM520" s="96"/>
      <c r="BN520" s="96"/>
      <c r="BQ520" s="96"/>
      <c r="BR520" s="96"/>
      <c r="BS520" s="96"/>
      <c r="BU520" s="96"/>
      <c r="BW520" s="96"/>
      <c r="BX520" s="96"/>
      <c r="BY520" s="96"/>
      <c r="BZ520" s="96"/>
      <c r="CA520" s="96"/>
      <c r="CB520" s="96"/>
      <c r="CC520" s="96"/>
      <c r="CD520" s="96"/>
      <c r="CG520" s="96"/>
      <c r="CJ520" s="96"/>
      <c r="CL520" s="96"/>
      <c r="CM520" s="96"/>
      <c r="CN520" s="96"/>
      <c r="CY520" s="96"/>
      <c r="CZ520" s="96"/>
      <c r="DA520" s="96"/>
      <c r="DB520" s="96"/>
      <c r="DC520" s="96"/>
      <c r="DH520" s="96"/>
      <c r="DJ520" s="96"/>
      <c r="DK520" s="96"/>
      <c r="DL520" s="96"/>
      <c r="DM520" s="96"/>
      <c r="DP520" s="96"/>
      <c r="DQ520" s="96"/>
      <c r="DW520" s="96"/>
      <c r="EV520" s="96"/>
      <c r="EW520" s="96"/>
      <c r="FJ520" s="96"/>
      <c r="FK520" s="96"/>
      <c r="FL520" s="96"/>
      <c r="FT520" s="96"/>
      <c r="FU520" s="96"/>
      <c r="FV520" s="96"/>
      <c r="FW520" s="96"/>
      <c r="GE520" s="96"/>
      <c r="GF520" s="96"/>
      <c r="GG520" s="96"/>
      <c r="GH520" s="96"/>
    </row>
    <row r="521" spans="1:190" customFormat="1" ht="14.65" hidden="1" customHeight="1" x14ac:dyDescent="0.25">
      <c r="A521" s="151">
        <v>169616</v>
      </c>
      <c r="B521" s="152">
        <v>44581</v>
      </c>
      <c r="C521" s="150" t="s">
        <v>333</v>
      </c>
      <c r="D521" s="150" t="s">
        <v>1964</v>
      </c>
      <c r="E521" s="152">
        <v>44581</v>
      </c>
      <c r="F521" s="150" t="s">
        <v>731</v>
      </c>
      <c r="G521" s="150" t="s">
        <v>1965</v>
      </c>
      <c r="H521" s="150" t="s">
        <v>405</v>
      </c>
      <c r="I521" s="150" t="s">
        <v>3379</v>
      </c>
      <c r="J521" s="150" t="s">
        <v>3421</v>
      </c>
      <c r="K521" s="150" t="s">
        <v>405</v>
      </c>
      <c r="L521" s="150" t="s">
        <v>18</v>
      </c>
      <c r="M521" s="150" t="s">
        <v>18</v>
      </c>
      <c r="N521" s="150" t="s">
        <v>19</v>
      </c>
      <c r="O521" s="150" t="s">
        <v>161</v>
      </c>
      <c r="P521" s="150" t="s">
        <v>406</v>
      </c>
      <c r="Q521" s="150" t="s">
        <v>3377</v>
      </c>
      <c r="R521" s="150" t="s">
        <v>3377</v>
      </c>
      <c r="S521" s="151">
        <v>17220</v>
      </c>
      <c r="T521" s="151">
        <v>14580</v>
      </c>
      <c r="U521" s="151">
        <v>2640</v>
      </c>
      <c r="V521" s="150" t="s">
        <v>78</v>
      </c>
      <c r="W521" s="151">
        <v>2</v>
      </c>
      <c r="X521" s="150" t="s">
        <v>69</v>
      </c>
      <c r="Y521" s="150" t="s">
        <v>70</v>
      </c>
      <c r="Z521" s="150" t="s">
        <v>71</v>
      </c>
      <c r="AA521" s="150" t="s">
        <v>72</v>
      </c>
      <c r="AB521" s="151">
        <v>60056</v>
      </c>
      <c r="AC521" s="101">
        <f t="shared" si="32"/>
        <v>3</v>
      </c>
      <c r="AD521" s="101" t="str">
        <f t="shared" si="33"/>
        <v>janvier</v>
      </c>
      <c r="AE521" s="96">
        <f t="shared" si="34"/>
        <v>2.64</v>
      </c>
      <c r="AF521" s="149">
        <f t="shared" si="35"/>
        <v>1.2499999999999956E-2</v>
      </c>
      <c r="AG521" t="s">
        <v>3886</v>
      </c>
      <c r="AH521" s="96"/>
      <c r="AM521" s="96"/>
      <c r="AN521" s="96"/>
      <c r="AO521" s="96"/>
      <c r="AP521" s="96"/>
      <c r="AR521" s="96"/>
      <c r="AS521" s="96"/>
      <c r="AV521" s="96"/>
      <c r="AW521" s="96"/>
      <c r="AZ521" s="96"/>
      <c r="BA521" s="96"/>
      <c r="BB521" s="96"/>
      <c r="BC521" s="96"/>
      <c r="BD521" s="96"/>
      <c r="BE521" s="96"/>
      <c r="BF521" s="96"/>
      <c r="BH521" s="96"/>
      <c r="BI521" s="96"/>
      <c r="BJ521" s="96"/>
      <c r="BK521" s="96"/>
      <c r="BL521" s="96"/>
      <c r="BM521" s="96"/>
      <c r="BN521" s="96"/>
      <c r="BQ521" s="96"/>
      <c r="BR521" s="96"/>
      <c r="BS521" s="96"/>
      <c r="BU521" s="96"/>
      <c r="BW521" s="96"/>
      <c r="BX521" s="96"/>
      <c r="BY521" s="96"/>
      <c r="BZ521" s="96"/>
      <c r="CA521" s="96"/>
      <c r="CB521" s="96"/>
      <c r="CC521" s="96"/>
      <c r="CD521" s="96"/>
      <c r="CG521" s="96"/>
      <c r="CJ521" s="96"/>
      <c r="CL521" s="96"/>
      <c r="CM521" s="96"/>
      <c r="CN521" s="96"/>
      <c r="CY521" s="96"/>
      <c r="CZ521" s="96"/>
      <c r="DA521" s="96"/>
      <c r="DB521" s="96"/>
      <c r="DC521" s="96"/>
      <c r="DH521" s="96"/>
      <c r="DJ521" s="96"/>
      <c r="DK521" s="96"/>
      <c r="DL521" s="96"/>
      <c r="DM521" s="96"/>
      <c r="DP521" s="96"/>
      <c r="DQ521" s="96"/>
      <c r="DW521" s="96"/>
      <c r="EV521" s="96"/>
      <c r="EW521" s="96"/>
      <c r="FJ521" s="96"/>
      <c r="FK521" s="96"/>
      <c r="FL521" s="96"/>
      <c r="FT521" s="96"/>
      <c r="FU521" s="96"/>
      <c r="FV521" s="96"/>
      <c r="FW521" s="96"/>
      <c r="GE521" s="96"/>
      <c r="GF521" s="96"/>
      <c r="GG521" s="96"/>
      <c r="GH521" s="96"/>
    </row>
    <row r="522" spans="1:190" customFormat="1" ht="14.65" hidden="1" customHeight="1" x14ac:dyDescent="0.25">
      <c r="A522" s="151">
        <v>169620</v>
      </c>
      <c r="B522" s="152">
        <v>44581</v>
      </c>
      <c r="C522" s="150" t="s">
        <v>496</v>
      </c>
      <c r="D522" s="150" t="s">
        <v>1966</v>
      </c>
      <c r="E522" s="152">
        <v>44581</v>
      </c>
      <c r="F522" s="150" t="s">
        <v>412</v>
      </c>
      <c r="G522" s="150" t="s">
        <v>1967</v>
      </c>
      <c r="H522" s="150" t="s">
        <v>609</v>
      </c>
      <c r="I522" s="150" t="s">
        <v>3379</v>
      </c>
      <c r="J522" s="150" t="s">
        <v>3421</v>
      </c>
      <c r="K522" s="150" t="s">
        <v>609</v>
      </c>
      <c r="L522" s="150" t="s">
        <v>18</v>
      </c>
      <c r="M522" s="150" t="s">
        <v>18</v>
      </c>
      <c r="N522" s="150" t="s">
        <v>19</v>
      </c>
      <c r="O522" s="150" t="s">
        <v>161</v>
      </c>
      <c r="P522" s="150" t="s">
        <v>610</v>
      </c>
      <c r="Q522" s="150" t="s">
        <v>3377</v>
      </c>
      <c r="R522" s="150" t="s">
        <v>3377</v>
      </c>
      <c r="S522" s="151">
        <v>19720</v>
      </c>
      <c r="T522" s="151">
        <v>14560</v>
      </c>
      <c r="U522" s="151">
        <v>5160</v>
      </c>
      <c r="V522" s="150" t="s">
        <v>78</v>
      </c>
      <c r="W522" s="151">
        <v>2</v>
      </c>
      <c r="X522" s="150" t="s">
        <v>69</v>
      </c>
      <c r="Y522" s="150" t="s">
        <v>70</v>
      </c>
      <c r="Z522" s="150" t="s">
        <v>71</v>
      </c>
      <c r="AA522" s="150" t="s">
        <v>72</v>
      </c>
      <c r="AB522" s="151">
        <v>83216</v>
      </c>
      <c r="AC522" s="101">
        <f t="shared" si="32"/>
        <v>3</v>
      </c>
      <c r="AD522" s="101" t="str">
        <f t="shared" si="33"/>
        <v>janvier</v>
      </c>
      <c r="AE522" s="96">
        <f t="shared" si="34"/>
        <v>5.16</v>
      </c>
      <c r="AF522" s="149">
        <f t="shared" si="35"/>
        <v>5.5555555555555358E-3</v>
      </c>
      <c r="AG522" t="s">
        <v>3886</v>
      </c>
      <c r="AH522" s="102"/>
      <c r="AI522" s="102"/>
      <c r="AJ522" s="102"/>
      <c r="AK522" s="102"/>
      <c r="AL522" s="102"/>
      <c r="AM522" s="102"/>
      <c r="AN522" s="102"/>
      <c r="AO522" s="102"/>
      <c r="AP522" s="102"/>
      <c r="AQ522" s="102"/>
      <c r="AR522" s="102"/>
      <c r="AS522" s="102"/>
      <c r="AT522" s="102"/>
      <c r="AU522" s="102"/>
      <c r="AV522" s="102"/>
      <c r="AW522" s="102"/>
      <c r="AX522" s="102"/>
      <c r="AY522" s="102"/>
      <c r="AZ522" s="102"/>
      <c r="BA522" s="102"/>
      <c r="BB522" s="102"/>
      <c r="BC522" s="102"/>
      <c r="BD522" s="102"/>
      <c r="BE522" s="102"/>
      <c r="BF522" s="102"/>
      <c r="BG522" s="102"/>
      <c r="BH522" s="102"/>
      <c r="BI522" s="102"/>
      <c r="BJ522" s="102"/>
      <c r="BK522" s="102"/>
      <c r="BL522" s="102"/>
      <c r="BM522" s="102"/>
      <c r="BN522" s="102"/>
      <c r="BO522" s="102"/>
      <c r="BP522" s="102"/>
      <c r="BQ522" s="102"/>
      <c r="BR522" s="102"/>
      <c r="BS522" s="102"/>
      <c r="BT522" s="102"/>
      <c r="BU522" s="102"/>
      <c r="BV522" s="102"/>
      <c r="BW522" s="102"/>
      <c r="BX522" s="102"/>
      <c r="BY522" s="102"/>
      <c r="BZ522" s="102"/>
      <c r="CA522" s="102"/>
      <c r="CB522" s="102"/>
      <c r="CC522" s="102"/>
      <c r="CD522" s="102"/>
      <c r="CE522" s="102"/>
      <c r="CF522" s="102"/>
      <c r="CG522" s="102"/>
      <c r="CH522" s="102"/>
      <c r="CI522" s="102"/>
      <c r="CJ522" s="102"/>
      <c r="CK522" s="102"/>
      <c r="CL522" s="102"/>
      <c r="CM522" s="102"/>
      <c r="CN522" s="102"/>
      <c r="CO522" s="102"/>
      <c r="CP522" s="102"/>
      <c r="CQ522" s="102"/>
      <c r="CR522" s="102"/>
      <c r="CS522" s="102"/>
      <c r="CT522" s="102"/>
      <c r="CU522" s="102"/>
      <c r="CV522" s="102"/>
      <c r="CW522" s="102"/>
      <c r="CX522" s="102"/>
      <c r="CY522" s="102"/>
      <c r="CZ522" s="102"/>
      <c r="DA522" s="102"/>
      <c r="DB522" s="102"/>
      <c r="DC522" s="102"/>
      <c r="DD522" s="102"/>
      <c r="DE522" s="102"/>
      <c r="DF522" s="102"/>
      <c r="DG522" s="102"/>
      <c r="DH522" s="102"/>
      <c r="DI522" s="102"/>
      <c r="DJ522" s="102"/>
      <c r="DK522" s="102"/>
      <c r="DL522" s="102"/>
      <c r="DM522" s="102"/>
      <c r="DN522" s="102"/>
      <c r="DO522" s="102"/>
      <c r="DP522" s="102"/>
      <c r="DQ522" s="102"/>
      <c r="DR522" s="102"/>
      <c r="DS522" s="102"/>
      <c r="DT522" s="102"/>
      <c r="DU522" s="102"/>
      <c r="DV522" s="102"/>
      <c r="DW522" s="102"/>
      <c r="DX522" s="102"/>
      <c r="DY522" s="102"/>
      <c r="DZ522" s="102"/>
      <c r="EA522" s="102"/>
      <c r="EB522" s="102"/>
      <c r="EC522" s="102"/>
      <c r="ED522" s="102"/>
      <c r="EE522" s="102"/>
      <c r="EF522" s="102"/>
      <c r="EG522" s="102"/>
      <c r="EH522" s="102"/>
      <c r="EI522" s="102"/>
      <c r="EJ522" s="102"/>
      <c r="EK522" s="102"/>
      <c r="EL522" s="102"/>
      <c r="EM522" s="102"/>
      <c r="EN522" s="102"/>
      <c r="EO522" s="102"/>
      <c r="EP522" s="102"/>
      <c r="EQ522" s="102"/>
      <c r="ER522" s="102"/>
      <c r="ES522" s="102"/>
      <c r="ET522" s="102"/>
      <c r="EU522" s="102"/>
      <c r="EV522" s="102"/>
      <c r="EW522" s="102"/>
      <c r="EX522" s="102"/>
      <c r="EY522" s="102"/>
      <c r="EZ522" s="102"/>
      <c r="FA522" s="102"/>
      <c r="FB522" s="102"/>
      <c r="FC522" s="102"/>
      <c r="FD522" s="102"/>
      <c r="FE522" s="102"/>
      <c r="FF522" s="102"/>
      <c r="FG522" s="102"/>
      <c r="FH522" s="102"/>
      <c r="FI522" s="102"/>
      <c r="FJ522" s="102"/>
      <c r="FK522" s="102"/>
      <c r="FL522" s="102"/>
      <c r="FM522" s="102"/>
      <c r="FN522" s="102"/>
      <c r="FO522" s="102"/>
      <c r="FP522" s="102"/>
      <c r="FQ522" s="102"/>
      <c r="FR522" s="102"/>
      <c r="FS522" s="102"/>
      <c r="FT522" s="102"/>
      <c r="FU522" s="102"/>
      <c r="FV522" s="102"/>
      <c r="FW522" s="102"/>
      <c r="FX522" s="102"/>
      <c r="FY522" s="102"/>
      <c r="FZ522" s="102"/>
      <c r="GA522" s="102"/>
      <c r="GB522" s="102"/>
      <c r="GC522" s="102"/>
      <c r="GD522" s="102"/>
      <c r="GE522" s="102"/>
      <c r="GF522" s="102"/>
      <c r="GG522" s="102"/>
      <c r="GH522" s="102"/>
    </row>
    <row r="523" spans="1:190" customFormat="1" ht="14.65" hidden="1" customHeight="1" x14ac:dyDescent="0.25">
      <c r="A523" s="151">
        <v>169621</v>
      </c>
      <c r="B523" s="152">
        <v>44581</v>
      </c>
      <c r="C523" s="150" t="s">
        <v>733</v>
      </c>
      <c r="D523" s="150" t="s">
        <v>1968</v>
      </c>
      <c r="E523" s="152">
        <v>44581</v>
      </c>
      <c r="F523" s="150" t="s">
        <v>417</v>
      </c>
      <c r="G523" s="150" t="s">
        <v>1969</v>
      </c>
      <c r="H523" s="150" t="s">
        <v>181</v>
      </c>
      <c r="I523" s="150" t="s">
        <v>3379</v>
      </c>
      <c r="J523" s="150" t="s">
        <v>3421</v>
      </c>
      <c r="K523" s="150" t="s">
        <v>181</v>
      </c>
      <c r="L523" s="150" t="s">
        <v>18</v>
      </c>
      <c r="M523" s="150" t="s">
        <v>18</v>
      </c>
      <c r="N523" s="150" t="s">
        <v>19</v>
      </c>
      <c r="O523" s="150" t="s">
        <v>161</v>
      </c>
      <c r="P523" s="150" t="s">
        <v>182</v>
      </c>
      <c r="Q523" s="150" t="s">
        <v>3377</v>
      </c>
      <c r="R523" s="150" t="s">
        <v>3377</v>
      </c>
      <c r="S523" s="151">
        <v>13540</v>
      </c>
      <c r="T523" s="151">
        <v>11480</v>
      </c>
      <c r="U523" s="151">
        <v>2060</v>
      </c>
      <c r="V523" s="150" t="s">
        <v>78</v>
      </c>
      <c r="W523" s="151">
        <v>2</v>
      </c>
      <c r="X523" s="150" t="s">
        <v>69</v>
      </c>
      <c r="Y523" s="150" t="s">
        <v>70</v>
      </c>
      <c r="Z523" s="150" t="s">
        <v>71</v>
      </c>
      <c r="AA523" s="150" t="s">
        <v>72</v>
      </c>
      <c r="AB523" s="151">
        <v>89412</v>
      </c>
      <c r="AC523" s="101">
        <f t="shared" si="32"/>
        <v>3</v>
      </c>
      <c r="AD523" s="101" t="str">
        <f t="shared" si="33"/>
        <v>janvier</v>
      </c>
      <c r="AE523" s="96">
        <f t="shared" si="34"/>
        <v>2.06</v>
      </c>
      <c r="AF523" s="149">
        <f t="shared" si="35"/>
        <v>7.6388888888888618E-3</v>
      </c>
      <c r="AG523" t="s">
        <v>3886</v>
      </c>
      <c r="AH523" s="102"/>
      <c r="AI523" s="102"/>
      <c r="AJ523" s="102"/>
      <c r="AK523" s="102"/>
      <c r="AL523" s="102"/>
      <c r="AM523" s="102"/>
      <c r="AN523" s="102"/>
      <c r="AO523" s="102"/>
      <c r="AP523" s="102"/>
      <c r="AQ523" s="102"/>
      <c r="AR523" s="102"/>
      <c r="AS523" s="102"/>
      <c r="AT523" s="102"/>
      <c r="AU523" s="102"/>
      <c r="AV523" s="102"/>
      <c r="AW523" s="102"/>
      <c r="AX523" s="102"/>
      <c r="AY523" s="102"/>
      <c r="AZ523" s="102"/>
      <c r="BA523" s="102"/>
      <c r="BB523" s="102"/>
      <c r="BC523" s="102"/>
      <c r="BD523" s="102"/>
      <c r="BE523" s="102"/>
      <c r="BF523" s="102"/>
      <c r="BG523" s="102"/>
      <c r="BH523" s="102"/>
      <c r="BI523" s="102"/>
      <c r="BJ523" s="102"/>
      <c r="BK523" s="102"/>
      <c r="BL523" s="102"/>
      <c r="BM523" s="102"/>
      <c r="BN523" s="102"/>
      <c r="BO523" s="102"/>
      <c r="BP523" s="102"/>
      <c r="BQ523" s="102"/>
      <c r="BR523" s="102"/>
      <c r="BS523" s="102"/>
      <c r="BT523" s="102"/>
      <c r="BU523" s="102"/>
      <c r="BV523" s="102"/>
      <c r="BW523" s="102"/>
      <c r="BX523" s="102"/>
      <c r="BY523" s="102"/>
      <c r="BZ523" s="102"/>
      <c r="CA523" s="102"/>
      <c r="CB523" s="102"/>
      <c r="CC523" s="102"/>
      <c r="CD523" s="102"/>
      <c r="CE523" s="102"/>
      <c r="CF523" s="102"/>
      <c r="CG523" s="102"/>
      <c r="CH523" s="102"/>
      <c r="CI523" s="102"/>
      <c r="CJ523" s="102"/>
      <c r="CK523" s="102"/>
      <c r="CL523" s="102"/>
      <c r="CM523" s="102"/>
      <c r="CN523" s="102"/>
      <c r="CO523" s="102"/>
      <c r="CP523" s="102"/>
      <c r="CQ523" s="102"/>
      <c r="CR523" s="102"/>
      <c r="CS523" s="102"/>
      <c r="CT523" s="102"/>
      <c r="CU523" s="102"/>
      <c r="CV523" s="102"/>
      <c r="CW523" s="102"/>
      <c r="CX523" s="102"/>
      <c r="CY523" s="102"/>
      <c r="CZ523" s="102"/>
      <c r="DA523" s="102"/>
      <c r="DB523" s="102"/>
      <c r="DC523" s="102"/>
      <c r="DD523" s="102"/>
      <c r="DE523" s="102"/>
      <c r="DF523" s="102"/>
      <c r="DG523" s="102"/>
      <c r="DH523" s="102"/>
      <c r="DI523" s="102"/>
      <c r="DJ523" s="102"/>
      <c r="DK523" s="102"/>
      <c r="DL523" s="102"/>
      <c r="DM523" s="102"/>
      <c r="DN523" s="102"/>
      <c r="DO523" s="102"/>
      <c r="DP523" s="102"/>
      <c r="DQ523" s="102"/>
      <c r="DR523" s="102"/>
      <c r="DS523" s="102"/>
      <c r="DT523" s="102"/>
      <c r="DU523" s="102"/>
      <c r="DV523" s="102"/>
      <c r="DW523" s="102"/>
      <c r="DX523" s="102"/>
      <c r="DY523" s="102"/>
      <c r="DZ523" s="102"/>
      <c r="EA523" s="102"/>
      <c r="EB523" s="102"/>
      <c r="EC523" s="102"/>
      <c r="ED523" s="102"/>
      <c r="EE523" s="102"/>
      <c r="EF523" s="102"/>
      <c r="EG523" s="102"/>
      <c r="EH523" s="102"/>
      <c r="EI523" s="102"/>
      <c r="EJ523" s="102"/>
      <c r="EK523" s="102"/>
      <c r="EL523" s="102"/>
      <c r="EM523" s="102"/>
      <c r="EN523" s="102"/>
      <c r="EO523" s="102"/>
      <c r="EP523" s="102"/>
      <c r="EQ523" s="102"/>
      <c r="ER523" s="102"/>
      <c r="ES523" s="102"/>
      <c r="ET523" s="102"/>
      <c r="EU523" s="102"/>
      <c r="EV523" s="102"/>
      <c r="EW523" s="102"/>
      <c r="EX523" s="102"/>
      <c r="EY523" s="102"/>
      <c r="EZ523" s="102"/>
      <c r="FA523" s="102"/>
      <c r="FB523" s="102"/>
      <c r="FC523" s="102"/>
      <c r="FD523" s="102"/>
      <c r="FE523" s="102"/>
      <c r="FF523" s="102"/>
      <c r="FG523" s="102"/>
      <c r="FH523" s="102"/>
      <c r="FI523" s="102"/>
      <c r="FJ523" s="102"/>
      <c r="FK523" s="102"/>
      <c r="FL523" s="102"/>
      <c r="FM523" s="102"/>
      <c r="FN523" s="102"/>
      <c r="FO523" s="102"/>
      <c r="FP523" s="102"/>
      <c r="FQ523" s="102"/>
      <c r="FR523" s="102"/>
      <c r="FS523" s="102"/>
      <c r="FT523" s="102"/>
      <c r="FU523" s="102"/>
      <c r="FV523" s="102"/>
      <c r="FW523" s="102"/>
      <c r="FX523" s="102"/>
      <c r="FY523" s="102"/>
      <c r="FZ523" s="102"/>
      <c r="GA523" s="102"/>
      <c r="GB523" s="102"/>
      <c r="GC523" s="102"/>
      <c r="GD523" s="102"/>
      <c r="GE523" s="102"/>
      <c r="GF523" s="102"/>
      <c r="GG523" s="102"/>
      <c r="GH523" s="102"/>
    </row>
    <row r="524" spans="1:190" customFormat="1" ht="14.65" hidden="1" customHeight="1" x14ac:dyDescent="0.25">
      <c r="A524" s="151">
        <v>169622</v>
      </c>
      <c r="B524" s="152">
        <v>44581</v>
      </c>
      <c r="C524" s="150" t="s">
        <v>851</v>
      </c>
      <c r="D524" s="150" t="s">
        <v>1970</v>
      </c>
      <c r="E524" s="152">
        <v>44581</v>
      </c>
      <c r="F524" s="150" t="s">
        <v>304</v>
      </c>
      <c r="G524" s="150" t="s">
        <v>1971</v>
      </c>
      <c r="H524" s="150" t="s">
        <v>177</v>
      </c>
      <c r="I524" s="150" t="s">
        <v>3379</v>
      </c>
      <c r="J524" s="150" t="s">
        <v>3421</v>
      </c>
      <c r="K524" s="150" t="s">
        <v>177</v>
      </c>
      <c r="L524" s="150" t="s">
        <v>18</v>
      </c>
      <c r="M524" s="150" t="s">
        <v>18</v>
      </c>
      <c r="N524" s="150" t="s">
        <v>19</v>
      </c>
      <c r="O524" s="150" t="s">
        <v>161</v>
      </c>
      <c r="P524" s="150" t="s">
        <v>178</v>
      </c>
      <c r="Q524" s="150" t="s">
        <v>3377</v>
      </c>
      <c r="R524" s="150" t="s">
        <v>3377</v>
      </c>
      <c r="S524" s="151">
        <v>12880</v>
      </c>
      <c r="T524" s="151">
        <v>11400</v>
      </c>
      <c r="U524" s="151">
        <v>1480</v>
      </c>
      <c r="V524" s="150" t="s">
        <v>78</v>
      </c>
      <c r="W524" s="151">
        <v>2</v>
      </c>
      <c r="X524" s="150" t="s">
        <v>69</v>
      </c>
      <c r="Y524" s="150" t="s">
        <v>70</v>
      </c>
      <c r="Z524" s="150" t="s">
        <v>71</v>
      </c>
      <c r="AA524" s="150" t="s">
        <v>72</v>
      </c>
      <c r="AB524" s="151">
        <v>60052</v>
      </c>
      <c r="AC524" s="101">
        <f t="shared" si="32"/>
        <v>3</v>
      </c>
      <c r="AD524" s="101" t="str">
        <f t="shared" si="33"/>
        <v>janvier</v>
      </c>
      <c r="AE524" s="96">
        <f t="shared" si="34"/>
        <v>1.48</v>
      </c>
      <c r="AF524" s="149">
        <f t="shared" si="35"/>
        <v>7.6388888888888618E-3</v>
      </c>
      <c r="AG524" t="s">
        <v>3886</v>
      </c>
      <c r="AH524" s="102"/>
      <c r="AI524" s="102"/>
      <c r="AJ524" s="102"/>
      <c r="AK524" s="102"/>
      <c r="AL524" s="102"/>
      <c r="AM524" s="102"/>
      <c r="AN524" s="102"/>
      <c r="AO524" s="102"/>
      <c r="AP524" s="102"/>
      <c r="AQ524" s="102"/>
      <c r="AR524" s="102"/>
      <c r="AS524" s="102"/>
      <c r="AT524" s="102"/>
      <c r="AU524" s="102"/>
      <c r="AV524" s="102"/>
      <c r="AW524" s="102"/>
      <c r="AX524" s="102"/>
      <c r="AY524" s="102"/>
      <c r="AZ524" s="102"/>
      <c r="BA524" s="102"/>
      <c r="BB524" s="102"/>
      <c r="BC524" s="102"/>
      <c r="BD524" s="102"/>
      <c r="BE524" s="102"/>
      <c r="BF524" s="102"/>
      <c r="BG524" s="102"/>
      <c r="BH524" s="102"/>
      <c r="BI524" s="102"/>
      <c r="BJ524" s="102"/>
      <c r="BK524" s="102"/>
      <c r="BL524" s="102"/>
      <c r="BM524" s="102"/>
      <c r="BN524" s="102"/>
      <c r="BO524" s="102"/>
      <c r="BP524" s="102"/>
      <c r="BQ524" s="102"/>
      <c r="BR524" s="102"/>
      <c r="BS524" s="102"/>
      <c r="BT524" s="102"/>
      <c r="BU524" s="102"/>
      <c r="BV524" s="102"/>
      <c r="BW524" s="102"/>
      <c r="BX524" s="102"/>
      <c r="BY524" s="102"/>
      <c r="BZ524" s="102"/>
      <c r="CA524" s="102"/>
      <c r="CB524" s="102"/>
      <c r="CC524" s="102"/>
      <c r="CD524" s="102"/>
      <c r="CE524" s="102"/>
      <c r="CF524" s="102"/>
      <c r="CG524" s="102"/>
      <c r="CH524" s="102"/>
      <c r="CI524" s="102"/>
      <c r="CJ524" s="102"/>
      <c r="CK524" s="102"/>
      <c r="CL524" s="102"/>
      <c r="CM524" s="102"/>
      <c r="CN524" s="102"/>
      <c r="CO524" s="102"/>
      <c r="CP524" s="102"/>
      <c r="CQ524" s="102"/>
      <c r="CR524" s="102"/>
      <c r="CS524" s="102"/>
      <c r="CT524" s="102"/>
      <c r="CU524" s="102"/>
      <c r="CV524" s="102"/>
      <c r="CW524" s="102"/>
      <c r="CX524" s="102"/>
      <c r="CY524" s="102"/>
      <c r="CZ524" s="102"/>
      <c r="DA524" s="102"/>
      <c r="DB524" s="102"/>
      <c r="DC524" s="102"/>
      <c r="DD524" s="102"/>
      <c r="DE524" s="102"/>
      <c r="DF524" s="102"/>
      <c r="DG524" s="102"/>
      <c r="DH524" s="102"/>
      <c r="DI524" s="102"/>
      <c r="DJ524" s="102"/>
      <c r="DK524" s="102"/>
      <c r="DL524" s="102"/>
      <c r="DM524" s="102"/>
      <c r="DN524" s="102"/>
      <c r="DO524" s="102"/>
      <c r="DP524" s="102"/>
      <c r="DQ524" s="102"/>
      <c r="DR524" s="102"/>
      <c r="DS524" s="102"/>
      <c r="DT524" s="102"/>
      <c r="DU524" s="102"/>
      <c r="DV524" s="102"/>
      <c r="DW524" s="102"/>
      <c r="DX524" s="102"/>
      <c r="DY524" s="102"/>
      <c r="DZ524" s="102"/>
      <c r="EA524" s="102"/>
      <c r="EB524" s="102"/>
      <c r="EC524" s="102"/>
      <c r="ED524" s="102"/>
      <c r="EE524" s="102"/>
      <c r="EF524" s="102"/>
      <c r="EG524" s="102"/>
      <c r="EH524" s="102"/>
      <c r="EI524" s="102"/>
      <c r="EJ524" s="102"/>
      <c r="EK524" s="102"/>
      <c r="EL524" s="102"/>
      <c r="EM524" s="102"/>
      <c r="EN524" s="102"/>
      <c r="EO524" s="102"/>
      <c r="EP524" s="102"/>
      <c r="EQ524" s="102"/>
      <c r="ER524" s="102"/>
      <c r="ES524" s="102"/>
      <c r="ET524" s="102"/>
      <c r="EU524" s="102"/>
      <c r="EV524" s="102"/>
      <c r="EW524" s="102"/>
      <c r="EX524" s="102"/>
      <c r="EY524" s="102"/>
      <c r="EZ524" s="102"/>
      <c r="FA524" s="102"/>
      <c r="FB524" s="102"/>
      <c r="FC524" s="102"/>
      <c r="FD524" s="102"/>
      <c r="FE524" s="102"/>
      <c r="FF524" s="102"/>
      <c r="FG524" s="102"/>
      <c r="FH524" s="102"/>
      <c r="FI524" s="102"/>
      <c r="FJ524" s="102"/>
      <c r="FK524" s="102"/>
      <c r="FL524" s="102"/>
      <c r="FM524" s="102"/>
      <c r="FN524" s="102"/>
      <c r="FO524" s="102"/>
      <c r="FP524" s="102"/>
      <c r="FQ524" s="102"/>
      <c r="FR524" s="102"/>
      <c r="FS524" s="102"/>
      <c r="FT524" s="102"/>
      <c r="FU524" s="102"/>
      <c r="FV524" s="102"/>
      <c r="FW524" s="102"/>
      <c r="FX524" s="102"/>
      <c r="FY524" s="102"/>
      <c r="FZ524" s="102"/>
      <c r="GA524" s="102"/>
      <c r="GB524" s="102"/>
      <c r="GC524" s="102"/>
      <c r="GD524" s="102"/>
      <c r="GE524" s="102"/>
      <c r="GF524" s="102"/>
      <c r="GG524" s="102"/>
      <c r="GH524" s="102"/>
    </row>
    <row r="525" spans="1:190" customFormat="1" ht="14.65" hidden="1" customHeight="1" x14ac:dyDescent="0.25">
      <c r="A525" s="151">
        <v>169623</v>
      </c>
      <c r="B525" s="152">
        <v>44581</v>
      </c>
      <c r="C525" s="150" t="s">
        <v>853</v>
      </c>
      <c r="D525" s="150" t="s">
        <v>1972</v>
      </c>
      <c r="E525" s="152">
        <v>44581</v>
      </c>
      <c r="F525" s="150" t="s">
        <v>533</v>
      </c>
      <c r="G525" s="150" t="s">
        <v>1973</v>
      </c>
      <c r="H525" s="150" t="s">
        <v>173</v>
      </c>
      <c r="I525" s="150" t="s">
        <v>3379</v>
      </c>
      <c r="J525" s="150" t="s">
        <v>3421</v>
      </c>
      <c r="K525" s="150" t="s">
        <v>173</v>
      </c>
      <c r="L525" s="150" t="s">
        <v>18</v>
      </c>
      <c r="M525" s="150" t="s">
        <v>18</v>
      </c>
      <c r="N525" s="150" t="s">
        <v>19</v>
      </c>
      <c r="O525" s="150" t="s">
        <v>161</v>
      </c>
      <c r="P525" s="150" t="s">
        <v>174</v>
      </c>
      <c r="Q525" s="150" t="s">
        <v>3377</v>
      </c>
      <c r="R525" s="150" t="s">
        <v>3377</v>
      </c>
      <c r="S525" s="151">
        <v>13140</v>
      </c>
      <c r="T525" s="151">
        <v>11420</v>
      </c>
      <c r="U525" s="151">
        <v>1720</v>
      </c>
      <c r="V525" s="150" t="s">
        <v>78</v>
      </c>
      <c r="W525" s="151">
        <v>2</v>
      </c>
      <c r="X525" s="150" t="s">
        <v>69</v>
      </c>
      <c r="Y525" s="150" t="s">
        <v>70</v>
      </c>
      <c r="Z525" s="150" t="s">
        <v>71</v>
      </c>
      <c r="AA525" s="150" t="s">
        <v>72</v>
      </c>
      <c r="AB525" s="151">
        <v>83220</v>
      </c>
      <c r="AC525" s="101">
        <f t="shared" si="32"/>
        <v>3</v>
      </c>
      <c r="AD525" s="101" t="str">
        <f t="shared" si="33"/>
        <v>janvier</v>
      </c>
      <c r="AE525" s="96">
        <f t="shared" si="34"/>
        <v>1.72</v>
      </c>
      <c r="AF525" s="149">
        <f t="shared" si="35"/>
        <v>6.9444444444445308E-3</v>
      </c>
      <c r="AG525" t="s">
        <v>3886</v>
      </c>
      <c r="AH525" s="102"/>
      <c r="AI525" s="102"/>
      <c r="AJ525" s="102"/>
      <c r="AK525" s="102"/>
      <c r="AL525" s="102"/>
      <c r="AM525" s="102"/>
      <c r="AN525" s="102"/>
      <c r="AO525" s="102"/>
      <c r="AP525" s="102"/>
      <c r="AQ525" s="102"/>
      <c r="AR525" s="102"/>
      <c r="AS525" s="102"/>
      <c r="AT525" s="102"/>
      <c r="AU525" s="102"/>
      <c r="AV525" s="102"/>
      <c r="AW525" s="102"/>
      <c r="AX525" s="102"/>
      <c r="AY525" s="102"/>
      <c r="AZ525" s="102"/>
      <c r="BA525" s="102"/>
      <c r="BB525" s="102"/>
      <c r="BC525" s="102"/>
      <c r="BD525" s="102"/>
      <c r="BE525" s="102"/>
      <c r="BF525" s="102"/>
      <c r="BG525" s="102"/>
      <c r="BH525" s="102"/>
      <c r="BI525" s="102"/>
      <c r="BJ525" s="102"/>
      <c r="BK525" s="102"/>
      <c r="BL525" s="102"/>
      <c r="BM525" s="102"/>
      <c r="BN525" s="102"/>
      <c r="BO525" s="102"/>
      <c r="BP525" s="102"/>
      <c r="BQ525" s="102"/>
      <c r="BR525" s="102"/>
      <c r="BS525" s="102"/>
      <c r="BT525" s="102"/>
      <c r="BU525" s="102"/>
      <c r="BV525" s="102"/>
      <c r="BW525" s="102"/>
      <c r="BX525" s="102"/>
      <c r="BY525" s="102"/>
      <c r="BZ525" s="102"/>
      <c r="CA525" s="102"/>
      <c r="CB525" s="102"/>
      <c r="CC525" s="102"/>
      <c r="CD525" s="102"/>
      <c r="CE525" s="102"/>
      <c r="CF525" s="102"/>
      <c r="CG525" s="102"/>
      <c r="CH525" s="102"/>
      <c r="CI525" s="102"/>
      <c r="CJ525" s="102"/>
      <c r="CK525" s="102"/>
      <c r="CL525" s="102"/>
      <c r="CM525" s="102"/>
      <c r="CN525" s="102"/>
      <c r="CO525" s="102"/>
      <c r="CP525" s="102"/>
      <c r="CQ525" s="102"/>
      <c r="CR525" s="102"/>
      <c r="CS525" s="102"/>
      <c r="CT525" s="102"/>
      <c r="CU525" s="102"/>
      <c r="CV525" s="102"/>
      <c r="CW525" s="102"/>
      <c r="CX525" s="102"/>
      <c r="CY525" s="102"/>
      <c r="CZ525" s="102"/>
      <c r="DA525" s="102"/>
      <c r="DB525" s="102"/>
      <c r="DC525" s="102"/>
      <c r="DD525" s="102"/>
      <c r="DE525" s="102"/>
      <c r="DF525" s="102"/>
      <c r="DG525" s="102"/>
      <c r="DH525" s="102"/>
      <c r="DI525" s="102"/>
      <c r="DJ525" s="102"/>
      <c r="DK525" s="102"/>
      <c r="DL525" s="102"/>
      <c r="DM525" s="102"/>
      <c r="DN525" s="102"/>
      <c r="DO525" s="102"/>
      <c r="DP525" s="102"/>
      <c r="DQ525" s="102"/>
      <c r="DR525" s="102"/>
      <c r="DS525" s="102"/>
      <c r="DT525" s="102"/>
      <c r="DU525" s="102"/>
      <c r="DV525" s="102"/>
      <c r="DW525" s="102"/>
      <c r="DX525" s="102"/>
      <c r="DY525" s="102"/>
      <c r="DZ525" s="102"/>
      <c r="EA525" s="102"/>
      <c r="EB525" s="102"/>
      <c r="EC525" s="102"/>
      <c r="ED525" s="102"/>
      <c r="EE525" s="102"/>
      <c r="EF525" s="102"/>
      <c r="EG525" s="102"/>
      <c r="EH525" s="102"/>
      <c r="EI525" s="102"/>
      <c r="EJ525" s="102"/>
      <c r="EK525" s="102"/>
      <c r="EL525" s="102"/>
      <c r="EM525" s="102"/>
      <c r="EN525" s="102"/>
      <c r="EO525" s="102"/>
      <c r="EP525" s="102"/>
      <c r="EQ525" s="102"/>
      <c r="ER525" s="102"/>
      <c r="ES525" s="102"/>
      <c r="ET525" s="102"/>
      <c r="EU525" s="102"/>
      <c r="EV525" s="102"/>
      <c r="EW525" s="102"/>
      <c r="EX525" s="102"/>
      <c r="EY525" s="102"/>
      <c r="EZ525" s="102"/>
      <c r="FA525" s="102"/>
      <c r="FB525" s="102"/>
      <c r="FC525" s="102"/>
      <c r="FD525" s="102"/>
      <c r="FE525" s="102"/>
      <c r="FF525" s="102"/>
      <c r="FG525" s="102"/>
      <c r="FH525" s="102"/>
      <c r="FI525" s="102"/>
      <c r="FJ525" s="102"/>
      <c r="FK525" s="102"/>
      <c r="FL525" s="102"/>
      <c r="FM525" s="102"/>
      <c r="FN525" s="102"/>
      <c r="FO525" s="102"/>
      <c r="FP525" s="102"/>
      <c r="FQ525" s="102"/>
      <c r="FR525" s="102"/>
      <c r="FS525" s="102"/>
      <c r="FT525" s="102"/>
      <c r="FU525" s="102"/>
      <c r="FV525" s="102"/>
      <c r="FW525" s="102"/>
      <c r="FX525" s="102"/>
      <c r="FY525" s="102"/>
      <c r="FZ525" s="102"/>
      <c r="GA525" s="102"/>
      <c r="GB525" s="102"/>
      <c r="GC525" s="102"/>
      <c r="GD525" s="102"/>
      <c r="GE525" s="102"/>
      <c r="GF525" s="102"/>
      <c r="GG525" s="102"/>
      <c r="GH525" s="102"/>
    </row>
    <row r="526" spans="1:190" customFormat="1" ht="14.65" hidden="1" customHeight="1" x14ac:dyDescent="0.25">
      <c r="A526" s="151">
        <v>169624</v>
      </c>
      <c r="B526" s="152">
        <v>44581</v>
      </c>
      <c r="C526" s="150" t="s">
        <v>1541</v>
      </c>
      <c r="D526" s="150" t="s">
        <v>1974</v>
      </c>
      <c r="E526" s="152">
        <v>44581</v>
      </c>
      <c r="F526" s="150" t="s">
        <v>713</v>
      </c>
      <c r="G526" s="150" t="s">
        <v>1975</v>
      </c>
      <c r="H526" s="150" t="s">
        <v>209</v>
      </c>
      <c r="I526" s="150" t="s">
        <v>3379</v>
      </c>
      <c r="J526" s="150" t="s">
        <v>3421</v>
      </c>
      <c r="K526" s="150" t="s">
        <v>209</v>
      </c>
      <c r="L526" s="150" t="s">
        <v>18</v>
      </c>
      <c r="M526" s="150" t="s">
        <v>18</v>
      </c>
      <c r="N526" s="150" t="s">
        <v>19</v>
      </c>
      <c r="O526" s="150" t="s">
        <v>161</v>
      </c>
      <c r="P526" s="150" t="s">
        <v>210</v>
      </c>
      <c r="Q526" s="150" t="s">
        <v>3377</v>
      </c>
      <c r="R526" s="150" t="s">
        <v>3377</v>
      </c>
      <c r="S526" s="151">
        <v>20620</v>
      </c>
      <c r="T526" s="151">
        <v>14720</v>
      </c>
      <c r="U526" s="151">
        <v>5900</v>
      </c>
      <c r="V526" s="150" t="s">
        <v>78</v>
      </c>
      <c r="W526" s="151">
        <v>2</v>
      </c>
      <c r="X526" s="150" t="s">
        <v>69</v>
      </c>
      <c r="Y526" s="150" t="s">
        <v>70</v>
      </c>
      <c r="Z526" s="150" t="s">
        <v>71</v>
      </c>
      <c r="AA526" s="150" t="s">
        <v>72</v>
      </c>
      <c r="AB526" s="151">
        <v>83217</v>
      </c>
      <c r="AC526" s="101">
        <f t="shared" si="32"/>
        <v>3</v>
      </c>
      <c r="AD526" s="101" t="str">
        <f t="shared" si="33"/>
        <v>janvier</v>
      </c>
      <c r="AE526" s="96">
        <f t="shared" si="34"/>
        <v>5.9</v>
      </c>
      <c r="AF526" s="149">
        <f t="shared" si="35"/>
        <v>8.3333333333334147E-3</v>
      </c>
      <c r="AG526" t="s">
        <v>3886</v>
      </c>
      <c r="AH526" s="102"/>
      <c r="AI526" s="102"/>
      <c r="AJ526" s="102"/>
      <c r="AK526" s="102"/>
      <c r="AL526" s="102"/>
      <c r="AM526" s="102"/>
      <c r="AN526" s="102"/>
      <c r="AO526" s="102"/>
      <c r="AP526" s="102"/>
      <c r="AQ526" s="102"/>
      <c r="AR526" s="102"/>
      <c r="AS526" s="102"/>
      <c r="AT526" s="102"/>
      <c r="AU526" s="102"/>
      <c r="AV526" s="102"/>
      <c r="AW526" s="102"/>
      <c r="AX526" s="102"/>
      <c r="AY526" s="102"/>
      <c r="AZ526" s="102"/>
      <c r="BA526" s="102"/>
      <c r="BB526" s="102"/>
      <c r="BC526" s="102"/>
      <c r="BD526" s="102"/>
      <c r="BE526" s="102"/>
      <c r="BF526" s="102"/>
      <c r="BG526" s="102"/>
      <c r="BH526" s="102"/>
      <c r="BI526" s="102"/>
      <c r="BJ526" s="102"/>
      <c r="BK526" s="102"/>
      <c r="BL526" s="102"/>
      <c r="BM526" s="102"/>
      <c r="BN526" s="102"/>
      <c r="BO526" s="102"/>
      <c r="BP526" s="102"/>
      <c r="BQ526" s="102"/>
      <c r="BR526" s="102"/>
      <c r="BS526" s="102"/>
      <c r="BT526" s="102"/>
      <c r="BU526" s="102"/>
      <c r="BV526" s="102"/>
      <c r="BW526" s="102"/>
      <c r="BX526" s="102"/>
      <c r="BY526" s="102"/>
      <c r="BZ526" s="102"/>
      <c r="CA526" s="102"/>
      <c r="CB526" s="102"/>
      <c r="CC526" s="102"/>
      <c r="CD526" s="102"/>
      <c r="CE526" s="102"/>
      <c r="CF526" s="102"/>
      <c r="CG526" s="102"/>
      <c r="CH526" s="102"/>
      <c r="CI526" s="102"/>
      <c r="CJ526" s="102"/>
      <c r="CK526" s="102"/>
      <c r="CL526" s="102"/>
      <c r="CM526" s="102"/>
      <c r="CN526" s="102"/>
      <c r="CO526" s="102"/>
      <c r="CP526" s="102"/>
      <c r="CQ526" s="102"/>
      <c r="CR526" s="102"/>
      <c r="CS526" s="102"/>
      <c r="CT526" s="102"/>
      <c r="CU526" s="102"/>
      <c r="CV526" s="102"/>
      <c r="CW526" s="102"/>
      <c r="CX526" s="102"/>
      <c r="CY526" s="102"/>
      <c r="CZ526" s="102"/>
      <c r="DA526" s="102"/>
      <c r="DB526" s="102"/>
      <c r="DC526" s="102"/>
      <c r="DD526" s="102"/>
      <c r="DE526" s="102"/>
      <c r="DF526" s="102"/>
      <c r="DG526" s="102"/>
      <c r="DH526" s="102"/>
      <c r="DI526" s="102"/>
      <c r="DJ526" s="102"/>
      <c r="DK526" s="102"/>
      <c r="DL526" s="102"/>
      <c r="DM526" s="102"/>
      <c r="DN526" s="102"/>
      <c r="DO526" s="102"/>
      <c r="DP526" s="102"/>
      <c r="DQ526" s="102"/>
      <c r="DR526" s="102"/>
      <c r="DS526" s="102"/>
      <c r="DT526" s="102"/>
      <c r="DU526" s="102"/>
      <c r="DV526" s="102"/>
      <c r="DW526" s="102"/>
      <c r="DX526" s="102"/>
      <c r="DY526" s="102"/>
      <c r="DZ526" s="102"/>
      <c r="EA526" s="102"/>
      <c r="EB526" s="102"/>
      <c r="EC526" s="102"/>
      <c r="ED526" s="102"/>
      <c r="EE526" s="102"/>
      <c r="EF526" s="102"/>
      <c r="EG526" s="102"/>
      <c r="EH526" s="102"/>
      <c r="EI526" s="102"/>
      <c r="EJ526" s="102"/>
      <c r="EK526" s="102"/>
      <c r="EL526" s="102"/>
      <c r="EM526" s="102"/>
      <c r="EN526" s="102"/>
      <c r="EO526" s="102"/>
      <c r="EP526" s="102"/>
      <c r="EQ526" s="102"/>
      <c r="ER526" s="102"/>
      <c r="ES526" s="102"/>
      <c r="ET526" s="102"/>
      <c r="EU526" s="102"/>
      <c r="EV526" s="102"/>
      <c r="EW526" s="102"/>
      <c r="EX526" s="102"/>
      <c r="EY526" s="102"/>
      <c r="EZ526" s="102"/>
      <c r="FA526" s="102"/>
      <c r="FB526" s="102"/>
      <c r="FC526" s="102"/>
      <c r="FD526" s="102"/>
      <c r="FE526" s="102"/>
      <c r="FF526" s="102"/>
      <c r="FG526" s="102"/>
      <c r="FH526" s="102"/>
      <c r="FI526" s="102"/>
      <c r="FJ526" s="102"/>
      <c r="FK526" s="102"/>
      <c r="FL526" s="102"/>
      <c r="FM526" s="102"/>
      <c r="FN526" s="102"/>
      <c r="FO526" s="102"/>
      <c r="FP526" s="102"/>
      <c r="FQ526" s="102"/>
      <c r="FR526" s="102"/>
      <c r="FS526" s="102"/>
      <c r="FT526" s="102"/>
      <c r="FU526" s="102"/>
      <c r="FV526" s="102"/>
      <c r="FW526" s="102"/>
      <c r="FX526" s="102"/>
      <c r="FY526" s="102"/>
      <c r="FZ526" s="102"/>
      <c r="GA526" s="102"/>
      <c r="GB526" s="102"/>
      <c r="GC526" s="102"/>
      <c r="GD526" s="102"/>
      <c r="GE526" s="102"/>
      <c r="GF526" s="102"/>
      <c r="GG526" s="102"/>
      <c r="GH526" s="102"/>
    </row>
    <row r="527" spans="1:190" customFormat="1" ht="14.65" hidden="1" customHeight="1" x14ac:dyDescent="0.25">
      <c r="A527" s="151">
        <v>169626</v>
      </c>
      <c r="B527" s="152">
        <v>44581</v>
      </c>
      <c r="C527" s="150" t="s">
        <v>1976</v>
      </c>
      <c r="D527" s="150" t="s">
        <v>1977</v>
      </c>
      <c r="E527" s="152">
        <v>44581</v>
      </c>
      <c r="F527" s="150" t="s">
        <v>712</v>
      </c>
      <c r="G527" s="150" t="s">
        <v>1978</v>
      </c>
      <c r="H527" s="150" t="s">
        <v>345</v>
      </c>
      <c r="I527" s="150" t="s">
        <v>3379</v>
      </c>
      <c r="J527" s="150" t="s">
        <v>3382</v>
      </c>
      <c r="K527" s="150" t="s">
        <v>1979</v>
      </c>
      <c r="L527" s="150" t="s">
        <v>18</v>
      </c>
      <c r="M527" s="150" t="s">
        <v>18</v>
      </c>
      <c r="N527" s="150" t="s">
        <v>19</v>
      </c>
      <c r="O527" s="150" t="s">
        <v>335</v>
      </c>
      <c r="P527" s="150" t="s">
        <v>346</v>
      </c>
      <c r="Q527" s="150" t="s">
        <v>3377</v>
      </c>
      <c r="R527" s="150" t="s">
        <v>3377</v>
      </c>
      <c r="S527" s="151">
        <v>19400</v>
      </c>
      <c r="T527" s="151">
        <v>14900</v>
      </c>
      <c r="U527" s="151">
        <v>4500</v>
      </c>
      <c r="V527" s="150" t="s">
        <v>78</v>
      </c>
      <c r="W527" s="151">
        <v>2</v>
      </c>
      <c r="X527" s="150" t="s">
        <v>69</v>
      </c>
      <c r="Y527" s="150" t="s">
        <v>70</v>
      </c>
      <c r="Z527" s="150" t="s">
        <v>71</v>
      </c>
      <c r="AA527" s="150" t="s">
        <v>72</v>
      </c>
      <c r="AB527" s="151">
        <v>83627</v>
      </c>
      <c r="AC527" s="101">
        <f t="shared" si="32"/>
        <v>3</v>
      </c>
      <c r="AD527" s="101" t="str">
        <f t="shared" si="33"/>
        <v>janvier</v>
      </c>
      <c r="AE527" s="96">
        <f t="shared" si="34"/>
        <v>4.5</v>
      </c>
      <c r="AF527" s="149">
        <f t="shared" si="35"/>
        <v>1.1805555555555514E-2</v>
      </c>
      <c r="AG527" t="s">
        <v>3886</v>
      </c>
      <c r="AH527" s="102"/>
      <c r="AI527" s="102"/>
      <c r="AJ527" s="102"/>
      <c r="AK527" s="102"/>
      <c r="AL527" s="102"/>
      <c r="AM527" s="102"/>
      <c r="AN527" s="102"/>
      <c r="AO527" s="102"/>
      <c r="AP527" s="102"/>
      <c r="AQ527" s="102"/>
      <c r="AR527" s="102"/>
      <c r="AS527" s="102"/>
      <c r="AT527" s="102"/>
      <c r="AU527" s="102"/>
      <c r="AV527" s="102"/>
      <c r="AW527" s="102"/>
      <c r="AX527" s="102"/>
      <c r="AY527" s="102"/>
      <c r="AZ527" s="102"/>
      <c r="BA527" s="102"/>
      <c r="BB527" s="102"/>
      <c r="BC527" s="102"/>
      <c r="BD527" s="102"/>
      <c r="BE527" s="102"/>
      <c r="BF527" s="102"/>
      <c r="BG527" s="102"/>
      <c r="BH527" s="102"/>
      <c r="BI527" s="102"/>
      <c r="BJ527" s="102"/>
      <c r="BK527" s="102"/>
      <c r="BL527" s="102"/>
      <c r="BM527" s="102"/>
      <c r="BN527" s="102"/>
      <c r="BO527" s="102"/>
      <c r="BP527" s="102"/>
      <c r="BQ527" s="102"/>
      <c r="BR527" s="102"/>
      <c r="BS527" s="102"/>
      <c r="BT527" s="102"/>
      <c r="BU527" s="102"/>
      <c r="BV527" s="102"/>
      <c r="BW527" s="102"/>
      <c r="BX527" s="102"/>
      <c r="BY527" s="102"/>
      <c r="BZ527" s="102"/>
      <c r="CA527" s="102"/>
      <c r="CB527" s="102"/>
      <c r="CC527" s="102"/>
      <c r="CD527" s="102"/>
      <c r="CE527" s="102"/>
      <c r="CF527" s="102"/>
      <c r="CG527" s="102"/>
      <c r="CH527" s="102"/>
      <c r="CI527" s="102"/>
      <c r="CJ527" s="102"/>
      <c r="CK527" s="102"/>
      <c r="CL527" s="102"/>
      <c r="CM527" s="102"/>
      <c r="CN527" s="102"/>
      <c r="CO527" s="102"/>
      <c r="CP527" s="102"/>
      <c r="CQ527" s="102"/>
      <c r="CR527" s="102"/>
      <c r="CS527" s="102"/>
      <c r="CT527" s="102"/>
      <c r="CU527" s="102"/>
      <c r="CV527" s="102"/>
      <c r="CW527" s="102"/>
      <c r="CX527" s="102"/>
      <c r="CY527" s="102"/>
      <c r="CZ527" s="102"/>
      <c r="DA527" s="102"/>
      <c r="DB527" s="102"/>
      <c r="DC527" s="102"/>
      <c r="DD527" s="102"/>
      <c r="DE527" s="102"/>
      <c r="DF527" s="102"/>
      <c r="DG527" s="102"/>
      <c r="DH527" s="102"/>
      <c r="DI527" s="102"/>
      <c r="DJ527" s="102"/>
      <c r="DK527" s="102"/>
      <c r="DL527" s="102"/>
      <c r="DM527" s="102"/>
      <c r="DN527" s="102"/>
      <c r="DO527" s="102"/>
      <c r="DP527" s="102"/>
      <c r="DQ527" s="102"/>
      <c r="DR527" s="102"/>
      <c r="DS527" s="102"/>
      <c r="DT527" s="102"/>
      <c r="DU527" s="102"/>
      <c r="DV527" s="102"/>
      <c r="DW527" s="102"/>
      <c r="DX527" s="102"/>
      <c r="DY527" s="102"/>
      <c r="DZ527" s="102"/>
      <c r="EA527" s="102"/>
      <c r="EB527" s="102"/>
      <c r="EC527" s="102"/>
      <c r="ED527" s="102"/>
      <c r="EE527" s="102"/>
      <c r="EF527" s="102"/>
      <c r="EG527" s="102"/>
      <c r="EH527" s="102"/>
      <c r="EI527" s="102"/>
      <c r="EJ527" s="102"/>
      <c r="EK527" s="102"/>
      <c r="EL527" s="102"/>
      <c r="EM527" s="102"/>
      <c r="EN527" s="102"/>
      <c r="EO527" s="102"/>
      <c r="EP527" s="102"/>
      <c r="EQ527" s="102"/>
      <c r="ER527" s="102"/>
      <c r="ES527" s="102"/>
      <c r="ET527" s="102"/>
      <c r="EU527" s="102"/>
      <c r="EV527" s="102"/>
      <c r="EW527" s="102"/>
      <c r="EX527" s="102"/>
      <c r="EY527" s="102"/>
      <c r="EZ527" s="102"/>
      <c r="FA527" s="102"/>
      <c r="FB527" s="102"/>
      <c r="FC527" s="102"/>
      <c r="FD527" s="102"/>
      <c r="FE527" s="102"/>
      <c r="FF527" s="102"/>
      <c r="FG527" s="102"/>
      <c r="FH527" s="102"/>
      <c r="FI527" s="102"/>
      <c r="FJ527" s="102"/>
      <c r="FK527" s="102"/>
      <c r="FL527" s="102"/>
      <c r="FM527" s="102"/>
      <c r="FN527" s="102"/>
      <c r="FO527" s="102"/>
      <c r="FP527" s="102"/>
      <c r="FQ527" s="102"/>
      <c r="FR527" s="102"/>
      <c r="FS527" s="102"/>
      <c r="FT527" s="102"/>
      <c r="FU527" s="102"/>
      <c r="FV527" s="102"/>
      <c r="FW527" s="102"/>
      <c r="FX527" s="102"/>
      <c r="FY527" s="102"/>
      <c r="FZ527" s="102"/>
      <c r="GA527" s="102"/>
      <c r="GB527" s="102"/>
      <c r="GC527" s="102"/>
      <c r="GD527" s="102"/>
      <c r="GE527" s="102"/>
      <c r="GF527" s="102"/>
      <c r="GG527" s="102"/>
      <c r="GH527" s="102"/>
    </row>
    <row r="528" spans="1:190" customFormat="1" ht="14.65" hidden="1" customHeight="1" x14ac:dyDescent="0.25">
      <c r="A528" s="151">
        <v>169852</v>
      </c>
      <c r="B528" s="152">
        <v>44582</v>
      </c>
      <c r="C528" s="150" t="s">
        <v>901</v>
      </c>
      <c r="D528" s="150" t="s">
        <v>18</v>
      </c>
      <c r="E528" s="152">
        <v>44582</v>
      </c>
      <c r="F528" s="150" t="s">
        <v>901</v>
      </c>
      <c r="G528" s="150" t="s">
        <v>18</v>
      </c>
      <c r="H528" s="150" t="s">
        <v>2181</v>
      </c>
      <c r="I528" s="150" t="s">
        <v>3389</v>
      </c>
      <c r="J528" s="150" t="s">
        <v>3402</v>
      </c>
      <c r="K528" s="150" t="s">
        <v>2181</v>
      </c>
      <c r="L528" s="150" t="s">
        <v>3460</v>
      </c>
      <c r="M528" s="150" t="s">
        <v>18</v>
      </c>
      <c r="N528" s="150" t="s">
        <v>919</v>
      </c>
      <c r="O528" s="150" t="s">
        <v>952</v>
      </c>
      <c r="P528" s="150" t="s">
        <v>2182</v>
      </c>
      <c r="Q528" s="150" t="s">
        <v>3461</v>
      </c>
      <c r="R528" s="150" t="s">
        <v>3377</v>
      </c>
      <c r="S528" s="151">
        <v>16000</v>
      </c>
      <c r="T528" s="151">
        <v>37780</v>
      </c>
      <c r="U528" s="151">
        <v>21780</v>
      </c>
      <c r="V528" s="150" t="s">
        <v>68</v>
      </c>
      <c r="W528" s="151">
        <v>2</v>
      </c>
      <c r="X528" s="150" t="s">
        <v>69</v>
      </c>
      <c r="Y528" s="150" t="s">
        <v>70</v>
      </c>
      <c r="Z528" s="150" t="s">
        <v>71</v>
      </c>
      <c r="AA528" s="150" t="s">
        <v>72</v>
      </c>
      <c r="AB528" s="151">
        <v>0</v>
      </c>
      <c r="AC528" s="101">
        <f t="shared" si="32"/>
        <v>3</v>
      </c>
      <c r="AD528" s="101" t="str">
        <f t="shared" si="33"/>
        <v>janvier</v>
      </c>
      <c r="AE528" s="96">
        <f t="shared" si="34"/>
        <v>21.78</v>
      </c>
      <c r="AF528" s="149">
        <f t="shared" si="35"/>
        <v>0</v>
      </c>
      <c r="AG528" t="s">
        <v>3888</v>
      </c>
      <c r="AH528" s="102"/>
      <c r="AI528" s="102"/>
      <c r="AJ528" s="102"/>
      <c r="AK528" s="102"/>
      <c r="AL528" s="102"/>
      <c r="AM528" s="102"/>
      <c r="AN528" s="102"/>
      <c r="AO528" s="102"/>
      <c r="AP528" s="102"/>
      <c r="AQ528" s="102"/>
      <c r="AR528" s="102"/>
      <c r="AS528" s="102"/>
      <c r="AT528" s="102"/>
      <c r="AU528" s="102"/>
      <c r="AV528" s="102"/>
      <c r="AW528" s="102"/>
      <c r="AX528" s="102"/>
      <c r="AY528" s="102"/>
      <c r="AZ528" s="102"/>
      <c r="BA528" s="102"/>
      <c r="BB528" s="102"/>
      <c r="BC528" s="102"/>
      <c r="BD528" s="102"/>
      <c r="BE528" s="102"/>
      <c r="BF528" s="102"/>
      <c r="BG528" s="102"/>
      <c r="BH528" s="102"/>
      <c r="BI528" s="102"/>
      <c r="BJ528" s="102"/>
      <c r="BK528" s="102"/>
      <c r="BL528" s="102"/>
      <c r="BM528" s="102"/>
      <c r="BN528" s="102"/>
      <c r="BO528" s="102"/>
      <c r="BP528" s="102"/>
      <c r="BQ528" s="102"/>
      <c r="BR528" s="102"/>
      <c r="BS528" s="102"/>
      <c r="BT528" s="102"/>
      <c r="BU528" s="102"/>
      <c r="BV528" s="102"/>
      <c r="BW528" s="102"/>
      <c r="BX528" s="102"/>
      <c r="BY528" s="102"/>
      <c r="BZ528" s="102"/>
      <c r="CA528" s="102"/>
      <c r="CB528" s="102"/>
      <c r="CC528" s="102"/>
      <c r="CD528" s="102"/>
      <c r="CE528" s="102"/>
      <c r="CF528" s="102"/>
      <c r="CG528" s="102"/>
      <c r="CH528" s="102"/>
      <c r="CI528" s="102"/>
      <c r="CJ528" s="102"/>
      <c r="CK528" s="102"/>
      <c r="CL528" s="102"/>
      <c r="CM528" s="102"/>
      <c r="CN528" s="102"/>
      <c r="CO528" s="102"/>
      <c r="CP528" s="102"/>
      <c r="CQ528" s="102"/>
      <c r="CR528" s="102"/>
      <c r="CS528" s="102"/>
      <c r="CT528" s="102"/>
      <c r="CU528" s="102"/>
      <c r="CV528" s="102"/>
      <c r="CW528" s="102"/>
      <c r="CX528" s="102"/>
      <c r="CY528" s="102"/>
      <c r="CZ528" s="102"/>
      <c r="DA528" s="102"/>
      <c r="DB528" s="102"/>
      <c r="DC528" s="102"/>
      <c r="DD528" s="102"/>
      <c r="DE528" s="102"/>
      <c r="DF528" s="102"/>
      <c r="DG528" s="102"/>
      <c r="DH528" s="102"/>
      <c r="DI528" s="102"/>
      <c r="DJ528" s="102"/>
      <c r="DK528" s="102"/>
      <c r="DL528" s="102"/>
      <c r="DM528" s="102"/>
      <c r="DN528" s="102"/>
      <c r="DO528" s="102"/>
      <c r="DP528" s="102"/>
      <c r="DQ528" s="102"/>
      <c r="DR528" s="102"/>
      <c r="DS528" s="102"/>
      <c r="DT528" s="102"/>
      <c r="DU528" s="102"/>
      <c r="DV528" s="102"/>
      <c r="DW528" s="102"/>
      <c r="DX528" s="102"/>
      <c r="DY528" s="102"/>
      <c r="DZ528" s="102"/>
      <c r="EA528" s="102"/>
      <c r="EB528" s="102"/>
      <c r="EC528" s="102"/>
      <c r="ED528" s="102"/>
      <c r="EE528" s="102"/>
      <c r="EF528" s="102"/>
      <c r="EG528" s="102"/>
      <c r="EH528" s="102"/>
      <c r="EI528" s="102"/>
      <c r="EJ528" s="102"/>
      <c r="EK528" s="102"/>
      <c r="EL528" s="102"/>
      <c r="EM528" s="102"/>
      <c r="EN528" s="102"/>
      <c r="EO528" s="102"/>
      <c r="EP528" s="102"/>
      <c r="EQ528" s="102"/>
      <c r="ER528" s="102"/>
      <c r="ES528" s="102"/>
      <c r="ET528" s="102"/>
      <c r="EU528" s="102"/>
      <c r="EV528" s="102"/>
      <c r="EW528" s="102"/>
      <c r="EX528" s="102"/>
      <c r="EY528" s="102"/>
      <c r="EZ528" s="102"/>
      <c r="FA528" s="102"/>
      <c r="FB528" s="102"/>
      <c r="FC528" s="102"/>
      <c r="FD528" s="102"/>
      <c r="FE528" s="102"/>
      <c r="FF528" s="102"/>
      <c r="FG528" s="102"/>
      <c r="FH528" s="102"/>
      <c r="FI528" s="102"/>
      <c r="FJ528" s="102"/>
      <c r="FK528" s="102"/>
      <c r="FL528" s="102"/>
      <c r="FM528" s="102"/>
      <c r="FN528" s="102"/>
      <c r="FO528" s="102"/>
      <c r="FP528" s="102"/>
      <c r="FQ528" s="102"/>
      <c r="FR528" s="102"/>
      <c r="FS528" s="102"/>
      <c r="FT528" s="102"/>
      <c r="FU528" s="102"/>
      <c r="FV528" s="102"/>
      <c r="FW528" s="102"/>
      <c r="FX528" s="102"/>
      <c r="FY528" s="102"/>
      <c r="FZ528" s="102"/>
      <c r="GA528" s="102"/>
      <c r="GB528" s="102"/>
      <c r="GC528" s="102"/>
      <c r="GD528" s="102"/>
      <c r="GE528" s="102"/>
      <c r="GF528" s="102"/>
      <c r="GG528" s="102"/>
      <c r="GH528" s="102"/>
    </row>
    <row r="529" spans="1:190" customFormat="1" ht="14.65" hidden="1" customHeight="1" x14ac:dyDescent="0.25">
      <c r="A529" s="151">
        <v>169668</v>
      </c>
      <c r="B529" s="152">
        <v>44582</v>
      </c>
      <c r="C529" s="150" t="s">
        <v>419</v>
      </c>
      <c r="D529" s="150" t="s">
        <v>18</v>
      </c>
      <c r="E529" s="152">
        <v>44582</v>
      </c>
      <c r="F529" s="150" t="s">
        <v>419</v>
      </c>
      <c r="G529" s="150" t="s">
        <v>18</v>
      </c>
      <c r="H529" s="150" t="s">
        <v>472</v>
      </c>
      <c r="I529" s="150" t="s">
        <v>3379</v>
      </c>
      <c r="J529" s="150" t="s">
        <v>3384</v>
      </c>
      <c r="K529" s="150" t="s">
        <v>472</v>
      </c>
      <c r="L529" s="150" t="s">
        <v>3385</v>
      </c>
      <c r="M529" s="150" t="s">
        <v>18</v>
      </c>
      <c r="N529" s="150" t="s">
        <v>19</v>
      </c>
      <c r="O529" s="150" t="s">
        <v>261</v>
      </c>
      <c r="P529" s="150" t="s">
        <v>473</v>
      </c>
      <c r="Q529" s="150" t="s">
        <v>3386</v>
      </c>
      <c r="R529" s="150" t="s">
        <v>3377</v>
      </c>
      <c r="S529" s="151">
        <v>39160</v>
      </c>
      <c r="T529" s="151">
        <v>22960</v>
      </c>
      <c r="U529" s="151">
        <v>16200</v>
      </c>
      <c r="V529" s="150" t="s">
        <v>68</v>
      </c>
      <c r="W529" s="151">
        <v>2</v>
      </c>
      <c r="X529" s="150" t="s">
        <v>69</v>
      </c>
      <c r="Y529" s="150" t="s">
        <v>70</v>
      </c>
      <c r="Z529" s="150" t="s">
        <v>71</v>
      </c>
      <c r="AA529" s="150" t="s">
        <v>72</v>
      </c>
      <c r="AB529" s="151">
        <v>0</v>
      </c>
      <c r="AC529" s="101">
        <f t="shared" si="32"/>
        <v>3</v>
      </c>
      <c r="AD529" s="101" t="str">
        <f t="shared" si="33"/>
        <v>janvier</v>
      </c>
      <c r="AE529" s="96">
        <f t="shared" si="34"/>
        <v>16.2</v>
      </c>
      <c r="AF529" s="149">
        <f t="shared" si="35"/>
        <v>0</v>
      </c>
      <c r="AG529" t="s">
        <v>3888</v>
      </c>
      <c r="AH529" s="102"/>
      <c r="AI529" s="102"/>
      <c r="AJ529" s="102"/>
      <c r="AK529" s="102"/>
      <c r="AL529" s="102"/>
      <c r="AM529" s="102"/>
      <c r="AN529" s="102"/>
      <c r="AO529" s="102"/>
      <c r="AP529" s="102"/>
      <c r="AQ529" s="102"/>
      <c r="AR529" s="102"/>
      <c r="AS529" s="102"/>
      <c r="AT529" s="102"/>
      <c r="AU529" s="102"/>
      <c r="AV529" s="102"/>
      <c r="AW529" s="102"/>
      <c r="AX529" s="102"/>
      <c r="AY529" s="102"/>
      <c r="AZ529" s="102"/>
      <c r="BA529" s="102"/>
      <c r="BB529" s="102"/>
      <c r="BC529" s="102"/>
      <c r="BD529" s="102"/>
      <c r="BE529" s="102"/>
      <c r="BF529" s="102"/>
      <c r="BG529" s="102"/>
      <c r="BH529" s="102"/>
      <c r="BI529" s="102"/>
      <c r="BJ529" s="102"/>
      <c r="BK529" s="102"/>
      <c r="BL529" s="102"/>
      <c r="BM529" s="102"/>
      <c r="BN529" s="102"/>
      <c r="BO529" s="102"/>
      <c r="BP529" s="102"/>
      <c r="BQ529" s="102"/>
      <c r="BR529" s="102"/>
      <c r="BS529" s="102"/>
      <c r="BT529" s="102"/>
      <c r="BU529" s="102"/>
      <c r="BV529" s="102"/>
      <c r="BW529" s="102"/>
      <c r="BX529" s="102"/>
      <c r="BY529" s="102"/>
      <c r="BZ529" s="102"/>
      <c r="CA529" s="102"/>
      <c r="CB529" s="102"/>
      <c r="CC529" s="102"/>
      <c r="CD529" s="102"/>
      <c r="CE529" s="102"/>
      <c r="CF529" s="102"/>
      <c r="CG529" s="102"/>
      <c r="CH529" s="102"/>
      <c r="CI529" s="102"/>
      <c r="CJ529" s="102"/>
      <c r="CK529" s="102"/>
      <c r="CL529" s="102"/>
      <c r="CM529" s="102"/>
      <c r="CN529" s="102"/>
      <c r="CO529" s="102"/>
      <c r="CP529" s="102"/>
      <c r="CQ529" s="102"/>
      <c r="CR529" s="102"/>
      <c r="CS529" s="102"/>
      <c r="CT529" s="102"/>
      <c r="CU529" s="102"/>
      <c r="CV529" s="102"/>
      <c r="CW529" s="102"/>
      <c r="CX529" s="102"/>
      <c r="CY529" s="102"/>
      <c r="CZ529" s="102"/>
      <c r="DA529" s="102"/>
      <c r="DB529" s="102"/>
      <c r="DC529" s="102"/>
      <c r="DD529" s="102"/>
      <c r="DE529" s="102"/>
      <c r="DF529" s="102"/>
      <c r="DG529" s="102"/>
      <c r="DH529" s="102"/>
      <c r="DI529" s="102"/>
      <c r="DJ529" s="102"/>
      <c r="DK529" s="102"/>
      <c r="DL529" s="102"/>
      <c r="DM529" s="102"/>
      <c r="DN529" s="102"/>
      <c r="DO529" s="102"/>
      <c r="DP529" s="102"/>
      <c r="DQ529" s="102"/>
      <c r="DR529" s="102"/>
      <c r="DS529" s="102"/>
      <c r="DT529" s="102"/>
      <c r="DU529" s="102"/>
      <c r="DV529" s="102"/>
      <c r="DW529" s="102"/>
      <c r="DX529" s="102"/>
      <c r="DY529" s="102"/>
      <c r="DZ529" s="102"/>
      <c r="EA529" s="102"/>
      <c r="EB529" s="102"/>
      <c r="EC529" s="102"/>
      <c r="ED529" s="102"/>
      <c r="EE529" s="102"/>
      <c r="EF529" s="102"/>
      <c r="EG529" s="102"/>
      <c r="EH529" s="102"/>
      <c r="EI529" s="102"/>
      <c r="EJ529" s="102"/>
      <c r="EK529" s="102"/>
      <c r="EL529" s="102"/>
      <c r="EM529" s="102"/>
      <c r="EN529" s="102"/>
      <c r="EO529" s="102"/>
      <c r="EP529" s="102"/>
      <c r="EQ529" s="102"/>
      <c r="ER529" s="102"/>
      <c r="ES529" s="102"/>
      <c r="ET529" s="102"/>
      <c r="EU529" s="102"/>
      <c r="EV529" s="102"/>
      <c r="EW529" s="102"/>
      <c r="EX529" s="102"/>
      <c r="EY529" s="102"/>
      <c r="EZ529" s="102"/>
      <c r="FA529" s="102"/>
      <c r="FB529" s="102"/>
      <c r="FC529" s="102"/>
      <c r="FD529" s="102"/>
      <c r="FE529" s="102"/>
      <c r="FF529" s="102"/>
      <c r="FG529" s="102"/>
      <c r="FH529" s="102"/>
      <c r="FI529" s="102"/>
      <c r="FJ529" s="102"/>
      <c r="FK529" s="102"/>
      <c r="FL529" s="102"/>
      <c r="FM529" s="102"/>
      <c r="FN529" s="102"/>
      <c r="FO529" s="102"/>
      <c r="FP529" s="102"/>
      <c r="FQ529" s="102"/>
      <c r="FR529" s="102"/>
      <c r="FS529" s="102"/>
      <c r="FT529" s="102"/>
      <c r="FU529" s="102"/>
      <c r="FV529" s="102"/>
      <c r="FW529" s="102"/>
      <c r="FX529" s="102"/>
      <c r="FY529" s="102"/>
      <c r="FZ529" s="102"/>
      <c r="GA529" s="102"/>
      <c r="GB529" s="102"/>
      <c r="GC529" s="102"/>
      <c r="GD529" s="102"/>
      <c r="GE529" s="102"/>
      <c r="GF529" s="102"/>
      <c r="GG529" s="102"/>
      <c r="GH529" s="102"/>
    </row>
    <row r="530" spans="1:190" customFormat="1" ht="14.65" hidden="1" customHeight="1" x14ac:dyDescent="0.25">
      <c r="A530" s="151">
        <v>169849</v>
      </c>
      <c r="B530" s="152">
        <v>44582</v>
      </c>
      <c r="C530" s="150" t="s">
        <v>897</v>
      </c>
      <c r="D530" s="150" t="s">
        <v>18</v>
      </c>
      <c r="E530" s="152">
        <v>44582</v>
      </c>
      <c r="F530" s="150" t="s">
        <v>897</v>
      </c>
      <c r="G530" s="150" t="s">
        <v>18</v>
      </c>
      <c r="H530" s="150" t="s">
        <v>213</v>
      </c>
      <c r="I530" s="150" t="s">
        <v>3379</v>
      </c>
      <c r="J530" s="150" t="s">
        <v>3421</v>
      </c>
      <c r="K530" s="150" t="s">
        <v>213</v>
      </c>
      <c r="L530" s="150" t="s">
        <v>18</v>
      </c>
      <c r="M530" s="150" t="s">
        <v>18</v>
      </c>
      <c r="N530" s="150" t="s">
        <v>19</v>
      </c>
      <c r="O530" s="150" t="s">
        <v>161</v>
      </c>
      <c r="P530" s="150" t="s">
        <v>214</v>
      </c>
      <c r="Q530" s="150" t="s">
        <v>3377</v>
      </c>
      <c r="R530" s="150" t="s">
        <v>3377</v>
      </c>
      <c r="S530" s="151">
        <v>15900</v>
      </c>
      <c r="T530" s="151">
        <v>11900</v>
      </c>
      <c r="U530" s="151">
        <v>4000</v>
      </c>
      <c r="V530" s="150" t="s">
        <v>68</v>
      </c>
      <c r="W530" s="151">
        <v>2</v>
      </c>
      <c r="X530" s="150" t="s">
        <v>69</v>
      </c>
      <c r="Y530" s="150" t="s">
        <v>70</v>
      </c>
      <c r="Z530" s="150" t="s">
        <v>71</v>
      </c>
      <c r="AA530" s="150" t="s">
        <v>72</v>
      </c>
      <c r="AB530" s="151">
        <v>0</v>
      </c>
      <c r="AC530" s="101">
        <f t="shared" si="32"/>
        <v>3</v>
      </c>
      <c r="AD530" s="101" t="str">
        <f t="shared" si="33"/>
        <v>janvier</v>
      </c>
      <c r="AE530" s="96">
        <f t="shared" si="34"/>
        <v>4</v>
      </c>
      <c r="AF530" s="149">
        <f t="shared" si="35"/>
        <v>0</v>
      </c>
      <c r="AG530" t="s">
        <v>3886</v>
      </c>
      <c r="AH530" s="102"/>
      <c r="AI530" s="102"/>
      <c r="AJ530" s="102"/>
      <c r="AK530" s="102"/>
      <c r="AL530" s="102"/>
      <c r="AM530" s="102"/>
      <c r="AN530" s="102"/>
      <c r="AO530" s="102"/>
      <c r="AP530" s="102"/>
      <c r="AQ530" s="102"/>
      <c r="AR530" s="102"/>
      <c r="AS530" s="102"/>
      <c r="AT530" s="102"/>
      <c r="AU530" s="102"/>
      <c r="AV530" s="102"/>
      <c r="AW530" s="102"/>
      <c r="AX530" s="102"/>
      <c r="AY530" s="102"/>
      <c r="AZ530" s="102"/>
      <c r="BA530" s="102"/>
      <c r="BB530" s="102"/>
      <c r="BC530" s="102"/>
      <c r="BD530" s="102"/>
      <c r="BE530" s="102"/>
      <c r="BF530" s="102"/>
      <c r="BG530" s="102"/>
      <c r="BH530" s="102"/>
      <c r="BI530" s="102"/>
      <c r="BJ530" s="102"/>
      <c r="BK530" s="102"/>
      <c r="BL530" s="102"/>
      <c r="BM530" s="102"/>
      <c r="BN530" s="102"/>
      <c r="BO530" s="102"/>
      <c r="BP530" s="102"/>
      <c r="BQ530" s="102"/>
      <c r="BR530" s="102"/>
      <c r="BS530" s="102"/>
      <c r="BT530" s="102"/>
      <c r="BU530" s="102"/>
      <c r="BV530" s="102"/>
      <c r="BW530" s="102"/>
      <c r="BX530" s="102"/>
      <c r="BY530" s="102"/>
      <c r="BZ530" s="102"/>
      <c r="CA530" s="102"/>
      <c r="CB530" s="102"/>
      <c r="CC530" s="102"/>
      <c r="CD530" s="102"/>
      <c r="CE530" s="102"/>
      <c r="CF530" s="102"/>
      <c r="CG530" s="102"/>
      <c r="CH530" s="102"/>
      <c r="CI530" s="102"/>
      <c r="CJ530" s="102"/>
      <c r="CK530" s="102"/>
      <c r="CL530" s="102"/>
      <c r="CM530" s="102"/>
      <c r="CN530" s="102"/>
      <c r="CO530" s="102"/>
      <c r="CP530" s="102"/>
      <c r="CQ530" s="102"/>
      <c r="CR530" s="102"/>
      <c r="CS530" s="102"/>
      <c r="CT530" s="102"/>
      <c r="CU530" s="102"/>
      <c r="CV530" s="102"/>
      <c r="CW530" s="102"/>
      <c r="CX530" s="102"/>
      <c r="CY530" s="102"/>
      <c r="CZ530" s="102"/>
      <c r="DA530" s="102"/>
      <c r="DB530" s="102"/>
      <c r="DC530" s="102"/>
      <c r="DD530" s="102"/>
      <c r="DE530" s="102"/>
      <c r="DF530" s="102"/>
      <c r="DG530" s="102"/>
      <c r="DH530" s="102"/>
      <c r="DI530" s="102"/>
      <c r="DJ530" s="102"/>
      <c r="DK530" s="102"/>
      <c r="DL530" s="102"/>
      <c r="DM530" s="102"/>
      <c r="DN530" s="102"/>
      <c r="DO530" s="102"/>
      <c r="DP530" s="102"/>
      <c r="DQ530" s="102"/>
      <c r="DR530" s="102"/>
      <c r="DS530" s="102"/>
      <c r="DT530" s="102"/>
      <c r="DU530" s="102"/>
      <c r="DV530" s="102"/>
      <c r="DW530" s="102"/>
      <c r="DX530" s="102"/>
      <c r="DY530" s="102"/>
      <c r="DZ530" s="102"/>
      <c r="EA530" s="102"/>
      <c r="EB530" s="102"/>
      <c r="EC530" s="102"/>
      <c r="ED530" s="102"/>
      <c r="EE530" s="102"/>
      <c r="EF530" s="102"/>
      <c r="EG530" s="102"/>
      <c r="EH530" s="102"/>
      <c r="EI530" s="102"/>
      <c r="EJ530" s="102"/>
      <c r="EK530" s="102"/>
      <c r="EL530" s="102"/>
      <c r="EM530" s="102"/>
      <c r="EN530" s="102"/>
      <c r="EO530" s="102"/>
      <c r="EP530" s="102"/>
      <c r="EQ530" s="102"/>
      <c r="ER530" s="102"/>
      <c r="ES530" s="102"/>
      <c r="ET530" s="102"/>
      <c r="EU530" s="102"/>
      <c r="EV530" s="102"/>
      <c r="EW530" s="102"/>
      <c r="EX530" s="102"/>
      <c r="EY530" s="102"/>
      <c r="EZ530" s="102"/>
      <c r="FA530" s="102"/>
      <c r="FB530" s="102"/>
      <c r="FC530" s="102"/>
      <c r="FD530" s="102"/>
      <c r="FE530" s="102"/>
      <c r="FF530" s="102"/>
      <c r="FG530" s="102"/>
      <c r="FH530" s="102"/>
      <c r="FI530" s="102"/>
      <c r="FJ530" s="102"/>
      <c r="FK530" s="102"/>
      <c r="FL530" s="102"/>
      <c r="FM530" s="102"/>
      <c r="FN530" s="102"/>
      <c r="FO530" s="102"/>
      <c r="FP530" s="102"/>
      <c r="FQ530" s="102"/>
      <c r="FR530" s="102"/>
      <c r="FS530" s="102"/>
      <c r="FT530" s="102"/>
      <c r="FU530" s="102"/>
      <c r="FV530" s="102"/>
      <c r="FW530" s="102"/>
      <c r="FX530" s="102"/>
      <c r="FY530" s="102"/>
      <c r="FZ530" s="102"/>
      <c r="GA530" s="102"/>
      <c r="GB530" s="102"/>
      <c r="GC530" s="102"/>
      <c r="GD530" s="102"/>
      <c r="GE530" s="102"/>
      <c r="GF530" s="102"/>
      <c r="GG530" s="102"/>
      <c r="GH530" s="102"/>
    </row>
    <row r="531" spans="1:190" customFormat="1" ht="14.65" hidden="1" customHeight="1" x14ac:dyDescent="0.25">
      <c r="A531" s="151">
        <v>169648</v>
      </c>
      <c r="B531" s="152">
        <v>44582</v>
      </c>
      <c r="C531" s="150" t="s">
        <v>662</v>
      </c>
      <c r="D531" s="150" t="s">
        <v>1980</v>
      </c>
      <c r="E531" s="152">
        <v>44582</v>
      </c>
      <c r="F531" s="150" t="s">
        <v>649</v>
      </c>
      <c r="G531" s="150" t="s">
        <v>1981</v>
      </c>
      <c r="H531" s="150" t="s">
        <v>1982</v>
      </c>
      <c r="I531" s="150" t="s">
        <v>3376</v>
      </c>
      <c r="J531" s="150" t="s">
        <v>3376</v>
      </c>
      <c r="K531" s="150" t="s">
        <v>1982</v>
      </c>
      <c r="L531" s="150" t="s">
        <v>18</v>
      </c>
      <c r="M531" s="150" t="s">
        <v>3409</v>
      </c>
      <c r="N531" s="150" t="s">
        <v>656</v>
      </c>
      <c r="O531" s="150" t="s">
        <v>657</v>
      </c>
      <c r="P531" s="150" t="s">
        <v>1983</v>
      </c>
      <c r="Q531" s="150" t="s">
        <v>3377</v>
      </c>
      <c r="R531" s="150" t="s">
        <v>3410</v>
      </c>
      <c r="S531" s="151">
        <v>30940</v>
      </c>
      <c r="T531" s="151">
        <v>17680</v>
      </c>
      <c r="U531" s="151">
        <v>13260</v>
      </c>
      <c r="V531" s="150" t="s">
        <v>78</v>
      </c>
      <c r="W531" s="151">
        <v>2</v>
      </c>
      <c r="X531" s="150" t="s">
        <v>69</v>
      </c>
      <c r="Y531" s="150" t="s">
        <v>70</v>
      </c>
      <c r="Z531" s="150" t="s">
        <v>71</v>
      </c>
      <c r="AA531" s="150" t="s">
        <v>72</v>
      </c>
      <c r="AB531" s="151">
        <v>0</v>
      </c>
      <c r="AC531" s="101">
        <f t="shared" si="32"/>
        <v>3</v>
      </c>
      <c r="AD531" s="101" t="str">
        <f t="shared" si="33"/>
        <v>janvier</v>
      </c>
      <c r="AE531" s="96">
        <f t="shared" si="34"/>
        <v>13.26</v>
      </c>
      <c r="AF531" s="149">
        <f t="shared" si="35"/>
        <v>2.5000000000000022E-2</v>
      </c>
      <c r="AG531" t="s">
        <v>3562</v>
      </c>
      <c r="AH531" s="102"/>
      <c r="AI531" s="102"/>
      <c r="AJ531" s="102"/>
      <c r="AK531" s="102"/>
      <c r="AL531" s="102"/>
      <c r="AM531" s="102"/>
      <c r="AN531" s="102"/>
      <c r="AO531" s="102"/>
      <c r="AP531" s="102"/>
      <c r="AQ531" s="102"/>
      <c r="AR531" s="102"/>
      <c r="AS531" s="102"/>
      <c r="AT531" s="102"/>
      <c r="AU531" s="102"/>
      <c r="AV531" s="102"/>
      <c r="AW531" s="102"/>
      <c r="AX531" s="102"/>
      <c r="AY531" s="102"/>
      <c r="AZ531" s="102"/>
      <c r="BA531" s="102"/>
      <c r="BB531" s="102"/>
      <c r="BC531" s="102"/>
      <c r="BD531" s="102"/>
      <c r="BE531" s="102"/>
      <c r="BF531" s="102"/>
      <c r="BG531" s="102"/>
      <c r="BH531" s="102"/>
      <c r="BI531" s="102"/>
      <c r="BJ531" s="102"/>
      <c r="BK531" s="102"/>
      <c r="BL531" s="102"/>
      <c r="BM531" s="102"/>
      <c r="BN531" s="102"/>
      <c r="BO531" s="102"/>
      <c r="BP531" s="102"/>
      <c r="BQ531" s="102"/>
      <c r="BR531" s="102"/>
      <c r="BS531" s="102"/>
      <c r="BT531" s="102"/>
      <c r="BU531" s="102"/>
      <c r="BV531" s="102"/>
      <c r="BW531" s="102"/>
      <c r="BX531" s="102"/>
      <c r="BY531" s="102"/>
      <c r="BZ531" s="102"/>
      <c r="CA531" s="102"/>
      <c r="CB531" s="102"/>
      <c r="CC531" s="102"/>
      <c r="CD531" s="102"/>
      <c r="CE531" s="102"/>
      <c r="CF531" s="102"/>
      <c r="CG531" s="102"/>
      <c r="CH531" s="102"/>
      <c r="CI531" s="102"/>
      <c r="CJ531" s="102"/>
      <c r="CK531" s="102"/>
      <c r="CL531" s="102"/>
      <c r="CM531" s="102"/>
      <c r="CN531" s="102"/>
      <c r="CO531" s="102"/>
      <c r="CP531" s="102"/>
      <c r="CQ531" s="102"/>
      <c r="CR531" s="102"/>
      <c r="CS531" s="102"/>
      <c r="CT531" s="102"/>
      <c r="CU531" s="102"/>
      <c r="CV531" s="102"/>
      <c r="CW531" s="102"/>
      <c r="CX531" s="102"/>
      <c r="CY531" s="102"/>
      <c r="CZ531" s="102"/>
      <c r="DA531" s="102"/>
      <c r="DB531" s="102"/>
      <c r="DC531" s="102"/>
      <c r="DD531" s="102"/>
      <c r="DE531" s="102"/>
      <c r="DF531" s="102"/>
      <c r="DG531" s="102"/>
      <c r="DH531" s="102"/>
      <c r="DI531" s="102"/>
      <c r="DJ531" s="102"/>
      <c r="DK531" s="102"/>
      <c r="DL531" s="102"/>
      <c r="DM531" s="102"/>
      <c r="DN531" s="102"/>
      <c r="DO531" s="102"/>
      <c r="DP531" s="102"/>
      <c r="DQ531" s="102"/>
      <c r="DR531" s="102"/>
      <c r="DS531" s="102"/>
      <c r="DT531" s="102"/>
      <c r="DU531" s="102"/>
      <c r="DV531" s="102"/>
      <c r="DW531" s="102"/>
      <c r="DX531" s="102"/>
      <c r="DY531" s="102"/>
      <c r="DZ531" s="102"/>
      <c r="EA531" s="102"/>
      <c r="EB531" s="102"/>
      <c r="EC531" s="102"/>
      <c r="ED531" s="102"/>
      <c r="EE531" s="102"/>
      <c r="EF531" s="102"/>
      <c r="EG531" s="102"/>
      <c r="EH531" s="102"/>
      <c r="EI531" s="102"/>
      <c r="EJ531" s="102"/>
      <c r="EK531" s="102"/>
      <c r="EL531" s="102"/>
      <c r="EM531" s="102"/>
      <c r="EN531" s="102"/>
      <c r="EO531" s="102"/>
      <c r="EP531" s="102"/>
      <c r="EQ531" s="102"/>
      <c r="ER531" s="102"/>
      <c r="ES531" s="102"/>
      <c r="ET531" s="102"/>
      <c r="EU531" s="102"/>
      <c r="EV531" s="102"/>
      <c r="EW531" s="102"/>
      <c r="EX531" s="102"/>
      <c r="EY531" s="102"/>
      <c r="EZ531" s="102"/>
      <c r="FA531" s="102"/>
      <c r="FB531" s="102"/>
      <c r="FC531" s="102"/>
      <c r="FD531" s="102"/>
      <c r="FE531" s="102"/>
      <c r="FF531" s="102"/>
      <c r="FG531" s="102"/>
      <c r="FH531" s="102"/>
      <c r="FI531" s="102"/>
      <c r="FJ531" s="102"/>
      <c r="FK531" s="102"/>
      <c r="FL531" s="102"/>
      <c r="FM531" s="102"/>
      <c r="FN531" s="102"/>
      <c r="FO531" s="102"/>
      <c r="FP531" s="102"/>
      <c r="FQ531" s="102"/>
      <c r="FR531" s="102"/>
      <c r="FS531" s="102"/>
      <c r="FT531" s="102"/>
      <c r="FU531" s="102"/>
      <c r="FV531" s="102"/>
      <c r="FW531" s="102"/>
      <c r="FX531" s="102"/>
      <c r="FY531" s="102"/>
      <c r="FZ531" s="102"/>
      <c r="GA531" s="102"/>
      <c r="GB531" s="102"/>
      <c r="GC531" s="102"/>
      <c r="GD531" s="102"/>
      <c r="GE531" s="102"/>
      <c r="GF531" s="102"/>
      <c r="GG531" s="102"/>
      <c r="GH531" s="102"/>
    </row>
    <row r="532" spans="1:190" customFormat="1" ht="14.65" hidden="1" customHeight="1" x14ac:dyDescent="0.25">
      <c r="A532" s="151">
        <v>169650</v>
      </c>
      <c r="B532" s="152">
        <v>44582</v>
      </c>
      <c r="C532" s="150" t="s">
        <v>133</v>
      </c>
      <c r="D532" s="150" t="s">
        <v>1984</v>
      </c>
      <c r="E532" s="152">
        <v>44582</v>
      </c>
      <c r="F532" s="150" t="s">
        <v>651</v>
      </c>
      <c r="G532" s="150" t="s">
        <v>1985</v>
      </c>
      <c r="H532" s="150" t="s">
        <v>90</v>
      </c>
      <c r="I532" s="150" t="s">
        <v>3387</v>
      </c>
      <c r="J532" s="150" t="s">
        <v>3388</v>
      </c>
      <c r="K532" s="150" t="s">
        <v>90</v>
      </c>
      <c r="L532" s="150" t="s">
        <v>18</v>
      </c>
      <c r="M532" s="150" t="s">
        <v>18</v>
      </c>
      <c r="N532" s="150" t="s">
        <v>65</v>
      </c>
      <c r="O532" s="150" t="s">
        <v>185</v>
      </c>
      <c r="P532" s="150" t="s">
        <v>91</v>
      </c>
      <c r="Q532" s="150" t="s">
        <v>3377</v>
      </c>
      <c r="R532" s="150" t="s">
        <v>3377</v>
      </c>
      <c r="S532" s="151">
        <v>18980</v>
      </c>
      <c r="T532" s="151">
        <v>17440</v>
      </c>
      <c r="U532" s="151">
        <v>1540</v>
      </c>
      <c r="V532" s="150" t="s">
        <v>78</v>
      </c>
      <c r="W532" s="151">
        <v>2</v>
      </c>
      <c r="X532" s="150" t="s">
        <v>69</v>
      </c>
      <c r="Y532" s="150" t="s">
        <v>70</v>
      </c>
      <c r="Z532" s="150" t="s">
        <v>71</v>
      </c>
      <c r="AA532" s="150" t="s">
        <v>72</v>
      </c>
      <c r="AB532" s="151">
        <v>0</v>
      </c>
      <c r="AC532" s="101">
        <f t="shared" si="32"/>
        <v>3</v>
      </c>
      <c r="AD532" s="101" t="str">
        <f t="shared" si="33"/>
        <v>janvier</v>
      </c>
      <c r="AE532" s="96">
        <f t="shared" si="34"/>
        <v>1.54</v>
      </c>
      <c r="AF532" s="149">
        <f t="shared" si="35"/>
        <v>1.5972222222222221E-2</v>
      </c>
      <c r="AG532" t="s">
        <v>3887</v>
      </c>
      <c r="AH532" s="102"/>
      <c r="AI532" s="102"/>
      <c r="AJ532" s="102"/>
      <c r="AK532" s="102"/>
      <c r="AL532" s="102"/>
      <c r="AM532" s="102"/>
      <c r="AN532" s="102"/>
      <c r="AO532" s="102"/>
      <c r="AP532" s="102"/>
      <c r="AQ532" s="102"/>
      <c r="AR532" s="102"/>
      <c r="AS532" s="102"/>
      <c r="AT532" s="102"/>
      <c r="AU532" s="102"/>
      <c r="AV532" s="102"/>
      <c r="AW532" s="102"/>
      <c r="AX532" s="102"/>
      <c r="AY532" s="102"/>
      <c r="AZ532" s="102"/>
      <c r="BA532" s="102"/>
      <c r="BB532" s="102"/>
      <c r="BC532" s="102"/>
      <c r="BD532" s="102"/>
      <c r="BE532" s="102"/>
      <c r="BF532" s="102"/>
      <c r="BG532" s="102"/>
      <c r="BH532" s="102"/>
      <c r="BI532" s="102"/>
      <c r="BJ532" s="102"/>
      <c r="BK532" s="102"/>
      <c r="BL532" s="102"/>
      <c r="BM532" s="102"/>
      <c r="BN532" s="102"/>
      <c r="BO532" s="102"/>
      <c r="BP532" s="102"/>
      <c r="BQ532" s="102"/>
      <c r="BR532" s="102"/>
      <c r="BS532" s="102"/>
      <c r="BT532" s="102"/>
      <c r="BU532" s="102"/>
      <c r="BV532" s="102"/>
      <c r="BW532" s="102"/>
      <c r="BX532" s="102"/>
      <c r="BY532" s="102"/>
      <c r="BZ532" s="102"/>
      <c r="CA532" s="102"/>
      <c r="CB532" s="102"/>
      <c r="CC532" s="102"/>
      <c r="CD532" s="102"/>
      <c r="CE532" s="102"/>
      <c r="CF532" s="102"/>
      <c r="CG532" s="102"/>
      <c r="CH532" s="102"/>
      <c r="CI532" s="102"/>
      <c r="CJ532" s="102"/>
      <c r="CK532" s="102"/>
      <c r="CL532" s="102"/>
      <c r="CM532" s="102"/>
      <c r="CN532" s="102"/>
      <c r="CO532" s="102"/>
      <c r="CP532" s="102"/>
      <c r="CQ532" s="102"/>
      <c r="CR532" s="102"/>
      <c r="CS532" s="102"/>
      <c r="CT532" s="102"/>
      <c r="CU532" s="102"/>
      <c r="CV532" s="102"/>
      <c r="CW532" s="102"/>
      <c r="CX532" s="102"/>
      <c r="CY532" s="102"/>
      <c r="CZ532" s="102"/>
      <c r="DA532" s="102"/>
      <c r="DB532" s="102"/>
      <c r="DC532" s="102"/>
      <c r="DD532" s="102"/>
      <c r="DE532" s="102"/>
      <c r="DF532" s="102"/>
      <c r="DG532" s="102"/>
      <c r="DH532" s="102"/>
      <c r="DI532" s="102"/>
      <c r="DJ532" s="102"/>
      <c r="DK532" s="102"/>
      <c r="DL532" s="102"/>
      <c r="DM532" s="102"/>
      <c r="DN532" s="102"/>
      <c r="DO532" s="102"/>
      <c r="DP532" s="102"/>
      <c r="DQ532" s="102"/>
      <c r="DR532" s="102"/>
      <c r="DS532" s="102"/>
      <c r="DT532" s="102"/>
      <c r="DU532" s="102"/>
      <c r="DV532" s="102"/>
      <c r="DW532" s="102"/>
      <c r="DX532" s="102"/>
      <c r="DY532" s="102"/>
      <c r="DZ532" s="102"/>
      <c r="EA532" s="102"/>
      <c r="EB532" s="102"/>
      <c r="EC532" s="102"/>
      <c r="ED532" s="102"/>
      <c r="EE532" s="102"/>
      <c r="EF532" s="102"/>
      <c r="EG532" s="102"/>
      <c r="EH532" s="102"/>
      <c r="EI532" s="102"/>
      <c r="EJ532" s="102"/>
      <c r="EK532" s="102"/>
      <c r="EL532" s="102"/>
      <c r="EM532" s="102"/>
      <c r="EN532" s="102"/>
      <c r="EO532" s="102"/>
      <c r="EP532" s="102"/>
      <c r="EQ532" s="102"/>
      <c r="ER532" s="102"/>
      <c r="ES532" s="102"/>
      <c r="ET532" s="102"/>
      <c r="EU532" s="102"/>
      <c r="EV532" s="102"/>
      <c r="EW532" s="102"/>
      <c r="EX532" s="102"/>
      <c r="EY532" s="102"/>
      <c r="EZ532" s="102"/>
      <c r="FA532" s="102"/>
      <c r="FB532" s="102"/>
      <c r="FC532" s="102"/>
      <c r="FD532" s="102"/>
      <c r="FE532" s="102"/>
      <c r="FF532" s="102"/>
      <c r="FG532" s="102"/>
      <c r="FH532" s="102"/>
      <c r="FI532" s="102"/>
      <c r="FJ532" s="102"/>
      <c r="FK532" s="102"/>
      <c r="FL532" s="102"/>
      <c r="FM532" s="102"/>
      <c r="FN532" s="102"/>
      <c r="FO532" s="102"/>
      <c r="FP532" s="102"/>
      <c r="FQ532" s="102"/>
      <c r="FR532" s="102"/>
      <c r="FS532" s="102"/>
      <c r="FT532" s="102"/>
      <c r="FU532" s="102"/>
      <c r="FV532" s="102"/>
      <c r="FW532" s="102"/>
      <c r="FX532" s="102"/>
      <c r="FY532" s="102"/>
      <c r="FZ532" s="102"/>
      <c r="GA532" s="102"/>
      <c r="GB532" s="102"/>
      <c r="GC532" s="102"/>
      <c r="GD532" s="102"/>
      <c r="GE532" s="102"/>
      <c r="GF532" s="102"/>
      <c r="GG532" s="102"/>
      <c r="GH532" s="102"/>
    </row>
    <row r="533" spans="1:190" customFormat="1" ht="14.65" hidden="1" customHeight="1" x14ac:dyDescent="0.25">
      <c r="A533" s="151">
        <v>169652</v>
      </c>
      <c r="B533" s="152">
        <v>44582</v>
      </c>
      <c r="C533" s="150" t="s">
        <v>228</v>
      </c>
      <c r="D533" s="150" t="s">
        <v>1986</v>
      </c>
      <c r="E533" s="152">
        <v>44582</v>
      </c>
      <c r="F533" s="150" t="s">
        <v>110</v>
      </c>
      <c r="G533" s="150" t="s">
        <v>1987</v>
      </c>
      <c r="H533" s="150" t="s">
        <v>96</v>
      </c>
      <c r="I533" s="150" t="s">
        <v>3387</v>
      </c>
      <c r="J533" s="150" t="s">
        <v>3387</v>
      </c>
      <c r="K533" s="150" t="s">
        <v>96</v>
      </c>
      <c r="L533" s="150" t="s">
        <v>18</v>
      </c>
      <c r="M533" s="150" t="s">
        <v>18</v>
      </c>
      <c r="N533" s="150" t="s">
        <v>65</v>
      </c>
      <c r="O533" s="150" t="s">
        <v>66</v>
      </c>
      <c r="P533" s="150" t="s">
        <v>97</v>
      </c>
      <c r="Q533" s="150" t="s">
        <v>3377</v>
      </c>
      <c r="R533" s="150" t="s">
        <v>3377</v>
      </c>
      <c r="S533" s="151">
        <v>14520</v>
      </c>
      <c r="T533" s="151">
        <v>12540</v>
      </c>
      <c r="U533" s="151">
        <v>1980</v>
      </c>
      <c r="V533" s="150" t="s">
        <v>78</v>
      </c>
      <c r="W533" s="151">
        <v>2</v>
      </c>
      <c r="X533" s="150" t="s">
        <v>69</v>
      </c>
      <c r="Y533" s="150" t="s">
        <v>70</v>
      </c>
      <c r="Z533" s="150" t="s">
        <v>71</v>
      </c>
      <c r="AA533" s="150" t="s">
        <v>72</v>
      </c>
      <c r="AB533" s="151">
        <v>0</v>
      </c>
      <c r="AC533" s="101">
        <f t="shared" si="32"/>
        <v>3</v>
      </c>
      <c r="AD533" s="101" t="str">
        <f t="shared" si="33"/>
        <v>janvier</v>
      </c>
      <c r="AE533" s="96">
        <f t="shared" si="34"/>
        <v>1.98</v>
      </c>
      <c r="AF533" s="149">
        <f t="shared" si="35"/>
        <v>6.2500000000000333E-3</v>
      </c>
      <c r="AG533" t="s">
        <v>3886</v>
      </c>
      <c r="AH533" s="102"/>
      <c r="AI533" s="102"/>
      <c r="AJ533" s="102"/>
      <c r="AK533" s="102"/>
      <c r="AL533" s="102"/>
      <c r="AM533" s="102"/>
      <c r="AN533" s="102"/>
      <c r="AO533" s="102"/>
      <c r="AP533" s="102"/>
      <c r="AQ533" s="102"/>
      <c r="AR533" s="102"/>
      <c r="AS533" s="102"/>
      <c r="AT533" s="102"/>
      <c r="AU533" s="102"/>
      <c r="AV533" s="102"/>
      <c r="AW533" s="102"/>
      <c r="AX533" s="102"/>
      <c r="AY533" s="102"/>
      <c r="AZ533" s="102"/>
      <c r="BA533" s="102"/>
      <c r="BB533" s="102"/>
      <c r="BC533" s="102"/>
      <c r="BD533" s="102"/>
      <c r="BE533" s="102"/>
      <c r="BF533" s="102"/>
      <c r="BG533" s="102"/>
      <c r="BH533" s="102"/>
      <c r="BI533" s="102"/>
      <c r="BJ533" s="102"/>
      <c r="BK533" s="102"/>
      <c r="BL533" s="102"/>
      <c r="BM533" s="102"/>
      <c r="BN533" s="102"/>
      <c r="BO533" s="102"/>
      <c r="BP533" s="102"/>
      <c r="BQ533" s="102"/>
      <c r="BR533" s="102"/>
      <c r="BS533" s="102"/>
      <c r="BT533" s="102"/>
      <c r="BU533" s="102"/>
      <c r="BV533" s="102"/>
      <c r="BW533" s="102"/>
      <c r="BX533" s="102"/>
      <c r="BY533" s="102"/>
      <c r="BZ533" s="102"/>
      <c r="CA533" s="102"/>
      <c r="CB533" s="102"/>
      <c r="CC533" s="102"/>
      <c r="CD533" s="102"/>
      <c r="CE533" s="102"/>
      <c r="CF533" s="102"/>
      <c r="CG533" s="102"/>
      <c r="CH533" s="102"/>
      <c r="CI533" s="102"/>
      <c r="CJ533" s="102"/>
      <c r="CK533" s="102"/>
      <c r="CL533" s="102"/>
      <c r="CM533" s="102"/>
      <c r="CN533" s="102"/>
      <c r="CO533" s="102"/>
      <c r="CP533" s="102"/>
      <c r="CQ533" s="102"/>
      <c r="CR533" s="102"/>
      <c r="CS533" s="102"/>
      <c r="CT533" s="102"/>
      <c r="CU533" s="102"/>
      <c r="CV533" s="102"/>
      <c r="CW533" s="102"/>
      <c r="CX533" s="102"/>
      <c r="CY533" s="102"/>
      <c r="CZ533" s="102"/>
      <c r="DA533" s="102"/>
      <c r="DB533" s="102"/>
      <c r="DC533" s="102"/>
      <c r="DD533" s="102"/>
      <c r="DE533" s="102"/>
      <c r="DF533" s="102"/>
      <c r="DG533" s="102"/>
      <c r="DH533" s="102"/>
      <c r="DI533" s="102"/>
      <c r="DJ533" s="102"/>
      <c r="DK533" s="102"/>
      <c r="DL533" s="102"/>
      <c r="DM533" s="102"/>
      <c r="DN533" s="102"/>
      <c r="DO533" s="102"/>
      <c r="DP533" s="102"/>
      <c r="DQ533" s="102"/>
      <c r="DR533" s="102"/>
      <c r="DS533" s="102"/>
      <c r="DT533" s="102"/>
      <c r="DU533" s="102"/>
      <c r="DV533" s="102"/>
      <c r="DW533" s="102"/>
      <c r="DX533" s="102"/>
      <c r="DY533" s="102"/>
      <c r="DZ533" s="102"/>
      <c r="EA533" s="102"/>
      <c r="EB533" s="102"/>
      <c r="EC533" s="102"/>
      <c r="ED533" s="102"/>
      <c r="EE533" s="102"/>
      <c r="EF533" s="102"/>
      <c r="EG533" s="102"/>
      <c r="EH533" s="102"/>
      <c r="EI533" s="102"/>
      <c r="EJ533" s="102"/>
      <c r="EK533" s="102"/>
      <c r="EL533" s="102"/>
      <c r="EM533" s="102"/>
      <c r="EN533" s="102"/>
      <c r="EO533" s="102"/>
      <c r="EP533" s="102"/>
      <c r="EQ533" s="102"/>
      <c r="ER533" s="102"/>
      <c r="ES533" s="102"/>
      <c r="ET533" s="102"/>
      <c r="EU533" s="102"/>
      <c r="EV533" s="102"/>
      <c r="EW533" s="102"/>
      <c r="EX533" s="102"/>
      <c r="EY533" s="102"/>
      <c r="EZ533" s="102"/>
      <c r="FA533" s="102"/>
      <c r="FB533" s="102"/>
      <c r="FC533" s="102"/>
      <c r="FD533" s="102"/>
      <c r="FE533" s="102"/>
      <c r="FF533" s="102"/>
      <c r="FG533" s="102"/>
      <c r="FH533" s="102"/>
      <c r="FI533" s="102"/>
      <c r="FJ533" s="102"/>
      <c r="FK533" s="102"/>
      <c r="FL533" s="102"/>
      <c r="FM533" s="102"/>
      <c r="FN533" s="102"/>
      <c r="FO533" s="102"/>
      <c r="FP533" s="102"/>
      <c r="FQ533" s="102"/>
      <c r="FR533" s="102"/>
      <c r="FS533" s="102"/>
      <c r="FT533" s="102"/>
      <c r="FU533" s="102"/>
      <c r="FV533" s="102"/>
      <c r="FW533" s="102"/>
      <c r="FX533" s="102"/>
      <c r="FY533" s="102"/>
      <c r="FZ533" s="102"/>
      <c r="GA533" s="102"/>
      <c r="GB533" s="102"/>
      <c r="GC533" s="102"/>
      <c r="GD533" s="102"/>
      <c r="GE533" s="102"/>
      <c r="GF533" s="102"/>
      <c r="GG533" s="102"/>
      <c r="GH533" s="102"/>
    </row>
    <row r="534" spans="1:190" customFormat="1" ht="14.65" hidden="1" customHeight="1" x14ac:dyDescent="0.25">
      <c r="A534" s="151">
        <v>169657</v>
      </c>
      <c r="B534" s="152">
        <v>44582</v>
      </c>
      <c r="C534" s="150" t="s">
        <v>235</v>
      </c>
      <c r="D534" s="150" t="s">
        <v>1988</v>
      </c>
      <c r="E534" s="152">
        <v>44582</v>
      </c>
      <c r="F534" s="150" t="s">
        <v>864</v>
      </c>
      <c r="G534" s="150" t="s">
        <v>1989</v>
      </c>
      <c r="H534" s="150" t="s">
        <v>348</v>
      </c>
      <c r="I534" s="150" t="s">
        <v>3379</v>
      </c>
      <c r="J534" s="150" t="s">
        <v>3382</v>
      </c>
      <c r="K534" s="150" t="s">
        <v>3391</v>
      </c>
      <c r="L534" s="150" t="s">
        <v>18</v>
      </c>
      <c r="M534" s="150" t="s">
        <v>18</v>
      </c>
      <c r="N534" s="150" t="s">
        <v>19</v>
      </c>
      <c r="O534" s="150" t="s">
        <v>335</v>
      </c>
      <c r="P534" s="150" t="s">
        <v>349</v>
      </c>
      <c r="Q534" s="150" t="s">
        <v>3377</v>
      </c>
      <c r="R534" s="150" t="s">
        <v>3377</v>
      </c>
      <c r="S534" s="151">
        <v>17420</v>
      </c>
      <c r="T534" s="151">
        <v>12840</v>
      </c>
      <c r="U534" s="151">
        <v>4580</v>
      </c>
      <c r="V534" s="150" t="s">
        <v>78</v>
      </c>
      <c r="W534" s="151">
        <v>2</v>
      </c>
      <c r="X534" s="150" t="s">
        <v>69</v>
      </c>
      <c r="Y534" s="150" t="s">
        <v>70</v>
      </c>
      <c r="Z534" s="150" t="s">
        <v>71</v>
      </c>
      <c r="AA534" s="150" t="s">
        <v>72</v>
      </c>
      <c r="AB534" s="151">
        <v>64487</v>
      </c>
      <c r="AC534" s="101">
        <f t="shared" si="32"/>
        <v>3</v>
      </c>
      <c r="AD534" s="101" t="str">
        <f t="shared" si="33"/>
        <v>janvier</v>
      </c>
      <c r="AE534" s="96">
        <f t="shared" si="34"/>
        <v>4.58</v>
      </c>
      <c r="AF534" s="149">
        <f t="shared" si="35"/>
        <v>1.3194444444444453E-2</v>
      </c>
      <c r="AG534" t="s">
        <v>3886</v>
      </c>
      <c r="AH534" s="102"/>
      <c r="AI534" s="102"/>
      <c r="AJ534" s="102"/>
      <c r="AK534" s="102"/>
      <c r="AL534" s="102"/>
      <c r="AM534" s="102"/>
      <c r="AN534" s="102"/>
      <c r="AO534" s="102"/>
      <c r="AP534" s="102"/>
      <c r="AQ534" s="102"/>
      <c r="AR534" s="102"/>
      <c r="AS534" s="102"/>
      <c r="AT534" s="102"/>
      <c r="AU534" s="102"/>
      <c r="AV534" s="102"/>
      <c r="AW534" s="102"/>
      <c r="AX534" s="102"/>
      <c r="AY534" s="102"/>
      <c r="AZ534" s="102"/>
      <c r="BA534" s="102"/>
      <c r="BB534" s="102"/>
      <c r="BC534" s="102"/>
      <c r="BD534" s="102"/>
      <c r="BE534" s="102"/>
      <c r="BF534" s="102"/>
      <c r="BG534" s="102"/>
      <c r="BH534" s="102"/>
      <c r="BI534" s="102"/>
      <c r="BJ534" s="102"/>
      <c r="BK534" s="102"/>
      <c r="BL534" s="102"/>
      <c r="BM534" s="102"/>
      <c r="BN534" s="102"/>
      <c r="BO534" s="102"/>
      <c r="BP534" s="102"/>
      <c r="BQ534" s="102"/>
      <c r="BR534" s="102"/>
      <c r="BS534" s="102"/>
      <c r="BT534" s="102"/>
      <c r="BU534" s="102"/>
      <c r="BV534" s="102"/>
      <c r="BW534" s="102"/>
      <c r="BX534" s="102"/>
      <c r="BY534" s="102"/>
      <c r="BZ534" s="102"/>
      <c r="CA534" s="102"/>
      <c r="CB534" s="102"/>
      <c r="CC534" s="102"/>
      <c r="CD534" s="102"/>
      <c r="CE534" s="102"/>
      <c r="CF534" s="102"/>
      <c r="CG534" s="102"/>
      <c r="CH534" s="102"/>
      <c r="CI534" s="102"/>
      <c r="CJ534" s="102"/>
      <c r="CK534" s="102"/>
      <c r="CL534" s="102"/>
      <c r="CM534" s="102"/>
      <c r="CN534" s="102"/>
      <c r="CO534" s="102"/>
      <c r="CP534" s="102"/>
      <c r="CQ534" s="102"/>
      <c r="CR534" s="102"/>
      <c r="CS534" s="102"/>
      <c r="CT534" s="102"/>
      <c r="CU534" s="102"/>
      <c r="CV534" s="102"/>
      <c r="CW534" s="102"/>
      <c r="CX534" s="102"/>
      <c r="CY534" s="102"/>
      <c r="CZ534" s="102"/>
      <c r="DA534" s="102"/>
      <c r="DB534" s="102"/>
      <c r="DC534" s="102"/>
      <c r="DD534" s="102"/>
      <c r="DE534" s="102"/>
      <c r="DF534" s="102"/>
      <c r="DG534" s="102"/>
      <c r="DH534" s="102"/>
      <c r="DI534" s="102"/>
      <c r="DJ534" s="102"/>
      <c r="DK534" s="102"/>
      <c r="DL534" s="102"/>
      <c r="DM534" s="102"/>
      <c r="DN534" s="102"/>
      <c r="DO534" s="102"/>
      <c r="DP534" s="102"/>
      <c r="DQ534" s="102"/>
      <c r="DR534" s="102"/>
      <c r="DS534" s="102"/>
      <c r="DT534" s="102"/>
      <c r="DU534" s="102"/>
      <c r="DV534" s="102"/>
      <c r="DW534" s="102"/>
      <c r="DX534" s="102"/>
      <c r="DY534" s="102"/>
      <c r="DZ534" s="102"/>
      <c r="EA534" s="102"/>
      <c r="EB534" s="102"/>
      <c r="EC534" s="102"/>
      <c r="ED534" s="102"/>
      <c r="EE534" s="102"/>
      <c r="EF534" s="102"/>
      <c r="EG534" s="102"/>
      <c r="EH534" s="102"/>
      <c r="EI534" s="102"/>
      <c r="EJ534" s="102"/>
      <c r="EK534" s="102"/>
      <c r="EL534" s="102"/>
      <c r="EM534" s="102"/>
      <c r="EN534" s="102"/>
      <c r="EO534" s="102"/>
      <c r="EP534" s="102"/>
      <c r="EQ534" s="102"/>
      <c r="ER534" s="102"/>
      <c r="ES534" s="102"/>
      <c r="ET534" s="102"/>
      <c r="EU534" s="102"/>
      <c r="EV534" s="102"/>
      <c r="EW534" s="102"/>
      <c r="EX534" s="102"/>
      <c r="EY534" s="102"/>
      <c r="EZ534" s="102"/>
      <c r="FA534" s="102"/>
      <c r="FB534" s="102"/>
      <c r="FC534" s="102"/>
      <c r="FD534" s="102"/>
      <c r="FE534" s="102"/>
      <c r="FF534" s="102"/>
      <c r="FG534" s="102"/>
      <c r="FH534" s="102"/>
      <c r="FI534" s="102"/>
      <c r="FJ534" s="102"/>
      <c r="FK534" s="102"/>
      <c r="FL534" s="102"/>
      <c r="FM534" s="102"/>
      <c r="FN534" s="102"/>
      <c r="FO534" s="102"/>
      <c r="FP534" s="102"/>
      <c r="FQ534" s="102"/>
      <c r="FR534" s="102"/>
      <c r="FS534" s="102"/>
      <c r="FT534" s="102"/>
      <c r="FU534" s="102"/>
      <c r="FV534" s="102"/>
      <c r="FW534" s="102"/>
      <c r="FX534" s="102"/>
      <c r="FY534" s="102"/>
      <c r="FZ534" s="102"/>
      <c r="GA534" s="102"/>
      <c r="GB534" s="102"/>
      <c r="GC534" s="102"/>
      <c r="GD534" s="102"/>
      <c r="GE534" s="102"/>
      <c r="GF534" s="102"/>
      <c r="GG534" s="102"/>
      <c r="GH534" s="102"/>
    </row>
    <row r="535" spans="1:190" customFormat="1" ht="14.65" hidden="1" customHeight="1" x14ac:dyDescent="0.25">
      <c r="A535" s="151">
        <v>169667</v>
      </c>
      <c r="B535" s="152">
        <v>44582</v>
      </c>
      <c r="C535" s="150" t="s">
        <v>98</v>
      </c>
      <c r="D535" s="150" t="s">
        <v>1990</v>
      </c>
      <c r="E535" s="152">
        <v>44582</v>
      </c>
      <c r="F535" s="150" t="s">
        <v>156</v>
      </c>
      <c r="G535" s="150" t="s">
        <v>1991</v>
      </c>
      <c r="H535" s="150" t="s">
        <v>325</v>
      </c>
      <c r="I535" s="150" t="s">
        <v>3379</v>
      </c>
      <c r="J535" s="150" t="s">
        <v>3380</v>
      </c>
      <c r="K535" s="150" t="s">
        <v>3435</v>
      </c>
      <c r="L535" s="150" t="s">
        <v>18</v>
      </c>
      <c r="M535" s="150" t="s">
        <v>18</v>
      </c>
      <c r="N535" s="150" t="s">
        <v>19</v>
      </c>
      <c r="O535" s="150" t="s">
        <v>314</v>
      </c>
      <c r="P535" s="150" t="s">
        <v>326</v>
      </c>
      <c r="Q535" s="150" t="s">
        <v>3377</v>
      </c>
      <c r="R535" s="150" t="s">
        <v>3377</v>
      </c>
      <c r="S535" s="151">
        <v>19720</v>
      </c>
      <c r="T535" s="151">
        <v>17200</v>
      </c>
      <c r="U535" s="151">
        <v>2520</v>
      </c>
      <c r="V535" s="150" t="s">
        <v>78</v>
      </c>
      <c r="W535" s="151">
        <v>2</v>
      </c>
      <c r="X535" s="150" t="s">
        <v>69</v>
      </c>
      <c r="Y535" s="150" t="s">
        <v>70</v>
      </c>
      <c r="Z535" s="150" t="s">
        <v>71</v>
      </c>
      <c r="AA535" s="150" t="s">
        <v>72</v>
      </c>
      <c r="AB535" s="151">
        <v>95031</v>
      </c>
      <c r="AC535" s="101">
        <f t="shared" si="32"/>
        <v>3</v>
      </c>
      <c r="AD535" s="101" t="str">
        <f t="shared" si="33"/>
        <v>janvier</v>
      </c>
      <c r="AE535" s="96">
        <f t="shared" si="34"/>
        <v>2.52</v>
      </c>
      <c r="AF535" s="149">
        <f t="shared" si="35"/>
        <v>1.1111111111111072E-2</v>
      </c>
      <c r="AG535" t="s">
        <v>3886</v>
      </c>
      <c r="AH535" s="102"/>
      <c r="AI535" s="102"/>
      <c r="AJ535" s="102"/>
      <c r="AK535" s="102"/>
      <c r="AL535" s="102"/>
      <c r="AM535" s="102"/>
      <c r="AN535" s="102"/>
      <c r="AO535" s="102"/>
      <c r="AP535" s="102"/>
      <c r="AQ535" s="102"/>
      <c r="AR535" s="102"/>
      <c r="AS535" s="102"/>
      <c r="AT535" s="102"/>
      <c r="AU535" s="102"/>
      <c r="AV535" s="102"/>
      <c r="AW535" s="102"/>
      <c r="AX535" s="102"/>
      <c r="AY535" s="102"/>
      <c r="AZ535" s="102"/>
      <c r="BA535" s="102"/>
      <c r="BB535" s="102"/>
      <c r="BC535" s="102"/>
      <c r="BD535" s="102"/>
      <c r="BE535" s="102"/>
      <c r="BF535" s="102"/>
      <c r="BG535" s="102"/>
      <c r="BH535" s="102"/>
      <c r="BI535" s="102"/>
      <c r="BJ535" s="102"/>
      <c r="BK535" s="102"/>
      <c r="BL535" s="102"/>
      <c r="BM535" s="102"/>
      <c r="BN535" s="102"/>
      <c r="BO535" s="102"/>
      <c r="BP535" s="102"/>
      <c r="BQ535" s="102"/>
      <c r="BR535" s="102"/>
      <c r="BS535" s="102"/>
      <c r="BT535" s="102"/>
      <c r="BU535" s="102"/>
      <c r="BV535" s="102"/>
      <c r="BW535" s="102"/>
      <c r="BX535" s="102"/>
      <c r="BY535" s="102"/>
      <c r="BZ535" s="102"/>
      <c r="CA535" s="102"/>
      <c r="CB535" s="102"/>
      <c r="CC535" s="102"/>
      <c r="CD535" s="102"/>
      <c r="CE535" s="102"/>
      <c r="CF535" s="102"/>
      <c r="CG535" s="102"/>
      <c r="CH535" s="102"/>
      <c r="CI535" s="102"/>
      <c r="CJ535" s="102"/>
      <c r="CK535" s="102"/>
      <c r="CL535" s="102"/>
      <c r="CM535" s="102"/>
      <c r="CN535" s="102"/>
      <c r="CO535" s="102"/>
      <c r="CP535" s="102"/>
      <c r="CQ535" s="102"/>
      <c r="CR535" s="102"/>
      <c r="CS535" s="102"/>
      <c r="CT535" s="102"/>
      <c r="CU535" s="102"/>
      <c r="CV535" s="102"/>
      <c r="CW535" s="102"/>
      <c r="CX535" s="102"/>
      <c r="CY535" s="102"/>
      <c r="CZ535" s="102"/>
      <c r="DA535" s="102"/>
      <c r="DB535" s="102"/>
      <c r="DC535" s="102"/>
      <c r="DD535" s="102"/>
      <c r="DE535" s="102"/>
      <c r="DF535" s="102"/>
      <c r="DG535" s="102"/>
      <c r="DH535" s="102"/>
      <c r="DI535" s="102"/>
      <c r="DJ535" s="102"/>
      <c r="DK535" s="102"/>
      <c r="DL535" s="102"/>
      <c r="DM535" s="102"/>
      <c r="DN535" s="102"/>
      <c r="DO535" s="102"/>
      <c r="DP535" s="102"/>
      <c r="DQ535" s="102"/>
      <c r="DR535" s="102"/>
      <c r="DS535" s="102"/>
      <c r="DT535" s="102"/>
      <c r="DU535" s="102"/>
      <c r="DV535" s="102"/>
      <c r="DW535" s="102"/>
      <c r="DX535" s="102"/>
      <c r="DY535" s="102"/>
      <c r="DZ535" s="102"/>
      <c r="EA535" s="102"/>
      <c r="EB535" s="102"/>
      <c r="EC535" s="102"/>
      <c r="ED535" s="102"/>
      <c r="EE535" s="102"/>
      <c r="EF535" s="102"/>
      <c r="EG535" s="102"/>
      <c r="EH535" s="102"/>
      <c r="EI535" s="102"/>
      <c r="EJ535" s="102"/>
      <c r="EK535" s="102"/>
      <c r="EL535" s="102"/>
      <c r="EM535" s="102"/>
      <c r="EN535" s="102"/>
      <c r="EO535" s="102"/>
      <c r="EP535" s="102"/>
      <c r="EQ535" s="102"/>
      <c r="ER535" s="102"/>
      <c r="ES535" s="102"/>
      <c r="ET535" s="102"/>
      <c r="EU535" s="102"/>
      <c r="EV535" s="102"/>
      <c r="EW535" s="102"/>
      <c r="EX535" s="102"/>
      <c r="EY535" s="102"/>
      <c r="EZ535" s="102"/>
      <c r="FA535" s="102"/>
      <c r="FB535" s="102"/>
      <c r="FC535" s="102"/>
      <c r="FD535" s="102"/>
      <c r="FE535" s="102"/>
      <c r="FF535" s="102"/>
      <c r="FG535" s="102"/>
      <c r="FH535" s="102"/>
      <c r="FI535" s="102"/>
      <c r="FJ535" s="102"/>
      <c r="FK535" s="102"/>
      <c r="FL535" s="102"/>
      <c r="FM535" s="102"/>
      <c r="FN535" s="102"/>
      <c r="FO535" s="102"/>
      <c r="FP535" s="102"/>
      <c r="FQ535" s="102"/>
      <c r="FR535" s="102"/>
      <c r="FS535" s="102"/>
      <c r="FT535" s="102"/>
      <c r="FU535" s="102"/>
      <c r="FV535" s="102"/>
      <c r="FW535" s="102"/>
      <c r="FX535" s="102"/>
      <c r="FY535" s="102"/>
      <c r="FZ535" s="102"/>
      <c r="GA535" s="102"/>
      <c r="GB535" s="102"/>
      <c r="GC535" s="102"/>
      <c r="GD535" s="102"/>
      <c r="GE535" s="102"/>
      <c r="GF535" s="102"/>
      <c r="GG535" s="102"/>
      <c r="GH535" s="102"/>
    </row>
    <row r="536" spans="1:190" customFormat="1" ht="14.65" hidden="1" customHeight="1" x14ac:dyDescent="0.25">
      <c r="A536" s="151">
        <v>169673</v>
      </c>
      <c r="B536" s="152">
        <v>44582</v>
      </c>
      <c r="C536" s="150" t="s">
        <v>390</v>
      </c>
      <c r="D536" s="150" t="s">
        <v>1992</v>
      </c>
      <c r="E536" s="152">
        <v>44582</v>
      </c>
      <c r="F536" s="150" t="s">
        <v>98</v>
      </c>
      <c r="G536" s="150" t="s">
        <v>1993</v>
      </c>
      <c r="H536" s="150" t="s">
        <v>276</v>
      </c>
      <c r="I536" s="150" t="s">
        <v>3379</v>
      </c>
      <c r="J536" s="150" t="s">
        <v>3421</v>
      </c>
      <c r="K536" s="150" t="s">
        <v>276</v>
      </c>
      <c r="L536" s="150" t="s">
        <v>18</v>
      </c>
      <c r="M536" s="150" t="s">
        <v>18</v>
      </c>
      <c r="N536" s="150" t="s">
        <v>19</v>
      </c>
      <c r="O536" s="150" t="s">
        <v>161</v>
      </c>
      <c r="P536" s="150" t="s">
        <v>277</v>
      </c>
      <c r="Q536" s="150" t="s">
        <v>3377</v>
      </c>
      <c r="R536" s="150" t="s">
        <v>3377</v>
      </c>
      <c r="S536" s="151">
        <v>3080</v>
      </c>
      <c r="T536" s="151">
        <v>2620</v>
      </c>
      <c r="U536" s="151">
        <v>460</v>
      </c>
      <c r="V536" s="150" t="s">
        <v>78</v>
      </c>
      <c r="W536" s="151">
        <v>2</v>
      </c>
      <c r="X536" s="150" t="s">
        <v>69</v>
      </c>
      <c r="Y536" s="150" t="s">
        <v>70</v>
      </c>
      <c r="Z536" s="150" t="s">
        <v>71</v>
      </c>
      <c r="AA536" s="150" t="s">
        <v>72</v>
      </c>
      <c r="AB536" s="151">
        <v>64489</v>
      </c>
      <c r="AC536" s="101">
        <f t="shared" si="32"/>
        <v>3</v>
      </c>
      <c r="AD536" s="101" t="str">
        <f t="shared" si="33"/>
        <v>janvier</v>
      </c>
      <c r="AE536" s="96">
        <f t="shared" si="34"/>
        <v>0.46</v>
      </c>
      <c r="AF536" s="149">
        <f t="shared" si="35"/>
        <v>1.5277777777777779E-2</v>
      </c>
      <c r="AG536" t="s">
        <v>3886</v>
      </c>
      <c r="AH536" s="102"/>
      <c r="AI536" s="102"/>
      <c r="AJ536" s="102"/>
      <c r="AK536" s="102"/>
      <c r="AL536" s="102"/>
      <c r="AM536" s="102"/>
      <c r="AN536" s="102"/>
      <c r="AO536" s="102"/>
      <c r="AP536" s="102"/>
      <c r="AQ536" s="102"/>
      <c r="AR536" s="102"/>
      <c r="AS536" s="102"/>
      <c r="AT536" s="102"/>
      <c r="AU536" s="102"/>
      <c r="AV536" s="102"/>
      <c r="AW536" s="102"/>
      <c r="AX536" s="102"/>
      <c r="AY536" s="102"/>
      <c r="AZ536" s="102"/>
      <c r="BA536" s="102"/>
      <c r="BB536" s="102"/>
      <c r="BC536" s="102"/>
      <c r="BD536" s="102"/>
      <c r="BE536" s="102"/>
      <c r="BF536" s="102"/>
      <c r="BG536" s="102"/>
      <c r="BH536" s="102"/>
      <c r="BI536" s="102"/>
      <c r="BJ536" s="102"/>
      <c r="BK536" s="102"/>
      <c r="BL536" s="102"/>
      <c r="BM536" s="102"/>
      <c r="BN536" s="102"/>
      <c r="BO536" s="102"/>
      <c r="BP536" s="102"/>
      <c r="BQ536" s="102"/>
      <c r="BR536" s="102"/>
      <c r="BS536" s="102"/>
      <c r="BT536" s="102"/>
      <c r="BU536" s="102"/>
      <c r="BV536" s="102"/>
      <c r="BW536" s="102"/>
      <c r="BX536" s="102"/>
      <c r="BY536" s="102"/>
      <c r="BZ536" s="102"/>
      <c r="CA536" s="102"/>
      <c r="CB536" s="102"/>
      <c r="CC536" s="102"/>
      <c r="CD536" s="102"/>
      <c r="CE536" s="102"/>
      <c r="CF536" s="102"/>
      <c r="CG536" s="102"/>
      <c r="CH536" s="102"/>
      <c r="CI536" s="102"/>
      <c r="CJ536" s="102"/>
      <c r="CK536" s="102"/>
      <c r="CL536" s="102"/>
      <c r="CM536" s="102"/>
      <c r="CN536" s="102"/>
      <c r="CO536" s="102"/>
      <c r="CP536" s="102"/>
      <c r="CQ536" s="102"/>
      <c r="CR536" s="102"/>
      <c r="CS536" s="102"/>
      <c r="CT536" s="102"/>
      <c r="CU536" s="102"/>
      <c r="CV536" s="102"/>
      <c r="CW536" s="102"/>
      <c r="CX536" s="102"/>
      <c r="CY536" s="102"/>
      <c r="CZ536" s="102"/>
      <c r="DA536" s="102"/>
      <c r="DB536" s="102"/>
      <c r="DC536" s="102"/>
      <c r="DD536" s="102"/>
      <c r="DE536" s="102"/>
      <c r="DF536" s="102"/>
      <c r="DG536" s="102"/>
      <c r="DH536" s="102"/>
      <c r="DI536" s="102"/>
      <c r="DJ536" s="102"/>
      <c r="DK536" s="102"/>
      <c r="DL536" s="102"/>
      <c r="DM536" s="102"/>
      <c r="DN536" s="102"/>
      <c r="DO536" s="102"/>
      <c r="DP536" s="102"/>
      <c r="DQ536" s="102"/>
      <c r="DR536" s="102"/>
      <c r="DS536" s="102"/>
      <c r="DT536" s="102"/>
      <c r="DU536" s="102"/>
      <c r="DV536" s="102"/>
      <c r="DW536" s="102"/>
      <c r="DX536" s="102"/>
      <c r="DY536" s="102"/>
      <c r="DZ536" s="102"/>
      <c r="EA536" s="102"/>
      <c r="EB536" s="102"/>
      <c r="EC536" s="102"/>
      <c r="ED536" s="102"/>
      <c r="EE536" s="102"/>
      <c r="EF536" s="102"/>
      <c r="EG536" s="102"/>
      <c r="EH536" s="102"/>
      <c r="EI536" s="102"/>
      <c r="EJ536" s="102"/>
      <c r="EK536" s="102"/>
      <c r="EL536" s="102"/>
      <c r="EM536" s="102"/>
      <c r="EN536" s="102"/>
      <c r="EO536" s="102"/>
      <c r="EP536" s="102"/>
      <c r="EQ536" s="102"/>
      <c r="ER536" s="102"/>
      <c r="ES536" s="102"/>
      <c r="ET536" s="102"/>
      <c r="EU536" s="102"/>
      <c r="EV536" s="102"/>
      <c r="EW536" s="102"/>
      <c r="EX536" s="102"/>
      <c r="EY536" s="102"/>
      <c r="EZ536" s="102"/>
      <c r="FA536" s="102"/>
      <c r="FB536" s="102"/>
      <c r="FC536" s="102"/>
      <c r="FD536" s="102"/>
      <c r="FE536" s="102"/>
      <c r="FF536" s="102"/>
      <c r="FG536" s="102"/>
      <c r="FH536" s="102"/>
      <c r="FI536" s="102"/>
      <c r="FJ536" s="102"/>
      <c r="FK536" s="102"/>
      <c r="FL536" s="102"/>
      <c r="FM536" s="102"/>
      <c r="FN536" s="102"/>
      <c r="FO536" s="102"/>
      <c r="FP536" s="102"/>
      <c r="FQ536" s="102"/>
      <c r="FR536" s="102"/>
      <c r="FS536" s="102"/>
      <c r="FT536" s="102"/>
      <c r="FU536" s="102"/>
      <c r="FV536" s="102"/>
      <c r="FW536" s="102"/>
      <c r="FX536" s="102"/>
      <c r="FY536" s="102"/>
      <c r="FZ536" s="102"/>
      <c r="GA536" s="102"/>
      <c r="GB536" s="102"/>
      <c r="GC536" s="102"/>
      <c r="GD536" s="102"/>
      <c r="GE536" s="102"/>
      <c r="GF536" s="102"/>
      <c r="GG536" s="102"/>
      <c r="GH536" s="102"/>
    </row>
    <row r="537" spans="1:190" customFormat="1" ht="14.65" hidden="1" customHeight="1" x14ac:dyDescent="0.25">
      <c r="A537" s="151">
        <v>169676</v>
      </c>
      <c r="B537" s="152">
        <v>44582</v>
      </c>
      <c r="C537" s="150" t="s">
        <v>222</v>
      </c>
      <c r="D537" s="150" t="s">
        <v>1994</v>
      </c>
      <c r="E537" s="152">
        <v>44582</v>
      </c>
      <c r="F537" s="150" t="s">
        <v>384</v>
      </c>
      <c r="G537" s="150" t="s">
        <v>1995</v>
      </c>
      <c r="H537" s="150" t="s">
        <v>480</v>
      </c>
      <c r="I537" s="150" t="s">
        <v>3379</v>
      </c>
      <c r="J537" s="150" t="s">
        <v>3380</v>
      </c>
      <c r="K537" s="150" t="s">
        <v>923</v>
      </c>
      <c r="L537" s="150" t="s">
        <v>18</v>
      </c>
      <c r="M537" s="150" t="s">
        <v>18</v>
      </c>
      <c r="N537" s="150" t="s">
        <v>19</v>
      </c>
      <c r="O537" s="150" t="s">
        <v>314</v>
      </c>
      <c r="P537" s="150" t="s">
        <v>481</v>
      </c>
      <c r="Q537" s="150" t="s">
        <v>3377</v>
      </c>
      <c r="R537" s="150" t="s">
        <v>3377</v>
      </c>
      <c r="S537" s="151">
        <v>20340</v>
      </c>
      <c r="T537" s="151">
        <v>18820</v>
      </c>
      <c r="U537" s="151">
        <v>1520</v>
      </c>
      <c r="V537" s="150" t="s">
        <v>78</v>
      </c>
      <c r="W537" s="151">
        <v>2</v>
      </c>
      <c r="X537" s="150" t="s">
        <v>69</v>
      </c>
      <c r="Y537" s="150" t="s">
        <v>70</v>
      </c>
      <c r="Z537" s="150" t="s">
        <v>71</v>
      </c>
      <c r="AA537" s="150" t="s">
        <v>72</v>
      </c>
      <c r="AB537" s="151">
        <v>83638</v>
      </c>
      <c r="AC537" s="101">
        <f t="shared" si="32"/>
        <v>3</v>
      </c>
      <c r="AD537" s="101" t="str">
        <f t="shared" si="33"/>
        <v>janvier</v>
      </c>
      <c r="AE537" s="96">
        <f t="shared" si="34"/>
        <v>1.52</v>
      </c>
      <c r="AF537" s="149">
        <f t="shared" si="35"/>
        <v>1.736111111111116E-2</v>
      </c>
      <c r="AG537" t="s">
        <v>3886</v>
      </c>
      <c r="AH537" s="102"/>
      <c r="AI537" s="102"/>
      <c r="AJ537" s="102"/>
      <c r="AK537" s="102"/>
      <c r="AL537" s="102"/>
      <c r="AM537" s="102"/>
      <c r="AN537" s="102"/>
      <c r="AO537" s="102"/>
      <c r="AP537" s="102"/>
      <c r="AQ537" s="102"/>
      <c r="AR537" s="102"/>
      <c r="AS537" s="102"/>
      <c r="AT537" s="102"/>
      <c r="AU537" s="102"/>
      <c r="AV537" s="102"/>
      <c r="AW537" s="102"/>
      <c r="AX537" s="102"/>
      <c r="AY537" s="102"/>
      <c r="AZ537" s="102"/>
      <c r="BA537" s="102"/>
      <c r="BB537" s="102"/>
      <c r="BC537" s="102"/>
      <c r="BD537" s="102"/>
      <c r="BE537" s="102"/>
      <c r="BF537" s="102"/>
      <c r="BG537" s="102"/>
      <c r="BH537" s="102"/>
      <c r="BI537" s="102"/>
      <c r="BJ537" s="102"/>
      <c r="BK537" s="102"/>
      <c r="BL537" s="102"/>
      <c r="BM537" s="102"/>
      <c r="BN537" s="102"/>
      <c r="BO537" s="102"/>
      <c r="BP537" s="102"/>
      <c r="BQ537" s="102"/>
      <c r="BR537" s="102"/>
      <c r="BS537" s="102"/>
      <c r="BT537" s="102"/>
      <c r="BU537" s="102"/>
      <c r="BV537" s="102"/>
      <c r="BW537" s="102"/>
      <c r="BX537" s="102"/>
      <c r="BY537" s="102"/>
      <c r="BZ537" s="102"/>
      <c r="CA537" s="102"/>
      <c r="CB537" s="102"/>
      <c r="CC537" s="102"/>
      <c r="CD537" s="102"/>
      <c r="CE537" s="102"/>
      <c r="CF537" s="102"/>
      <c r="CG537" s="102"/>
      <c r="CH537" s="102"/>
      <c r="CI537" s="102"/>
      <c r="CJ537" s="102"/>
      <c r="CK537" s="102"/>
      <c r="CL537" s="102"/>
      <c r="CM537" s="102"/>
      <c r="CN537" s="102"/>
      <c r="CO537" s="102"/>
      <c r="CP537" s="102"/>
      <c r="CQ537" s="102"/>
      <c r="CR537" s="102"/>
      <c r="CS537" s="102"/>
      <c r="CT537" s="102"/>
      <c r="CU537" s="102"/>
      <c r="CV537" s="102"/>
      <c r="CW537" s="102"/>
      <c r="CX537" s="102"/>
      <c r="CY537" s="102"/>
      <c r="CZ537" s="102"/>
      <c r="DA537" s="102"/>
      <c r="DB537" s="102"/>
      <c r="DC537" s="102"/>
      <c r="DD537" s="102"/>
      <c r="DE537" s="102"/>
      <c r="DF537" s="102"/>
      <c r="DG537" s="102"/>
      <c r="DH537" s="102"/>
      <c r="DI537" s="102"/>
      <c r="DJ537" s="102"/>
      <c r="DK537" s="102"/>
      <c r="DL537" s="102"/>
      <c r="DM537" s="102"/>
      <c r="DN537" s="102"/>
      <c r="DO537" s="102"/>
      <c r="DP537" s="102"/>
      <c r="DQ537" s="102"/>
      <c r="DR537" s="102"/>
      <c r="DS537" s="102"/>
      <c r="DT537" s="102"/>
      <c r="DU537" s="102"/>
      <c r="DV537" s="102"/>
      <c r="DW537" s="102"/>
      <c r="DX537" s="102"/>
      <c r="DY537" s="102"/>
      <c r="DZ537" s="102"/>
      <c r="EA537" s="102"/>
      <c r="EB537" s="102"/>
      <c r="EC537" s="102"/>
      <c r="ED537" s="102"/>
      <c r="EE537" s="102"/>
      <c r="EF537" s="102"/>
      <c r="EG537" s="102"/>
      <c r="EH537" s="102"/>
      <c r="EI537" s="102"/>
      <c r="EJ537" s="102"/>
      <c r="EK537" s="102"/>
      <c r="EL537" s="102"/>
      <c r="EM537" s="102"/>
      <c r="EN537" s="102"/>
      <c r="EO537" s="102"/>
      <c r="EP537" s="102"/>
      <c r="EQ537" s="102"/>
      <c r="ER537" s="102"/>
      <c r="ES537" s="102"/>
      <c r="ET537" s="102"/>
      <c r="EU537" s="102"/>
      <c r="EV537" s="102"/>
      <c r="EW537" s="102"/>
      <c r="EX537" s="102"/>
      <c r="EY537" s="102"/>
      <c r="EZ537" s="102"/>
      <c r="FA537" s="102"/>
      <c r="FB537" s="102"/>
      <c r="FC537" s="102"/>
      <c r="FD537" s="102"/>
      <c r="FE537" s="102"/>
      <c r="FF537" s="102"/>
      <c r="FG537" s="102"/>
      <c r="FH537" s="102"/>
      <c r="FI537" s="102"/>
      <c r="FJ537" s="102"/>
      <c r="FK537" s="102"/>
      <c r="FL537" s="102"/>
      <c r="FM537" s="102"/>
      <c r="FN537" s="102"/>
      <c r="FO537" s="102"/>
      <c r="FP537" s="102"/>
      <c r="FQ537" s="102"/>
      <c r="FR537" s="102"/>
      <c r="FS537" s="102"/>
      <c r="FT537" s="102"/>
      <c r="FU537" s="102"/>
      <c r="FV537" s="102"/>
      <c r="FW537" s="102"/>
      <c r="FX537" s="102"/>
      <c r="FY537" s="102"/>
      <c r="FZ537" s="102"/>
      <c r="GA537" s="102"/>
      <c r="GB537" s="102"/>
      <c r="GC537" s="102"/>
      <c r="GD537" s="102"/>
      <c r="GE537" s="102"/>
      <c r="GF537" s="102"/>
      <c r="GG537" s="102"/>
      <c r="GH537" s="102"/>
    </row>
    <row r="538" spans="1:190" customFormat="1" ht="14.65" hidden="1" customHeight="1" x14ac:dyDescent="0.25">
      <c r="A538" s="151">
        <v>169682</v>
      </c>
      <c r="B538" s="152">
        <v>44582</v>
      </c>
      <c r="C538" s="150" t="s">
        <v>73</v>
      </c>
      <c r="D538" s="150" t="s">
        <v>1996</v>
      </c>
      <c r="E538" s="152">
        <v>44582</v>
      </c>
      <c r="F538" s="150" t="s">
        <v>282</v>
      </c>
      <c r="G538" s="150" t="s">
        <v>1997</v>
      </c>
      <c r="H538" s="150" t="s">
        <v>1998</v>
      </c>
      <c r="I538" s="150" t="s">
        <v>3389</v>
      </c>
      <c r="J538" s="150" t="s">
        <v>3419</v>
      </c>
      <c r="K538" s="150" t="s">
        <v>1998</v>
      </c>
      <c r="L538" s="150" t="s">
        <v>3409</v>
      </c>
      <c r="M538" s="150" t="s">
        <v>18</v>
      </c>
      <c r="N538" s="150" t="s">
        <v>919</v>
      </c>
      <c r="O538" s="150" t="s">
        <v>567</v>
      </c>
      <c r="P538" s="150" t="s">
        <v>1999</v>
      </c>
      <c r="Q538" s="150" t="s">
        <v>3451</v>
      </c>
      <c r="R538" s="150" t="s">
        <v>3377</v>
      </c>
      <c r="S538" s="151">
        <v>14620</v>
      </c>
      <c r="T538" s="151">
        <v>42480</v>
      </c>
      <c r="U538" s="151">
        <v>27860</v>
      </c>
      <c r="V538" s="150" t="s">
        <v>78</v>
      </c>
      <c r="W538" s="151">
        <v>2</v>
      </c>
      <c r="X538" s="150" t="s">
        <v>69</v>
      </c>
      <c r="Y538" s="150" t="s">
        <v>70</v>
      </c>
      <c r="Z538" s="150" t="s">
        <v>71</v>
      </c>
      <c r="AA538" s="150" t="s">
        <v>72</v>
      </c>
      <c r="AB538" s="151">
        <v>0</v>
      </c>
      <c r="AC538" s="101">
        <f t="shared" si="32"/>
        <v>3</v>
      </c>
      <c r="AD538" s="101" t="str">
        <f t="shared" si="33"/>
        <v>janvier</v>
      </c>
      <c r="AE538" s="96">
        <f t="shared" si="34"/>
        <v>27.86</v>
      </c>
      <c r="AF538" s="149">
        <f t="shared" si="35"/>
        <v>7.5694444444444453E-2</v>
      </c>
      <c r="AG538" t="s">
        <v>3888</v>
      </c>
      <c r="AH538" s="102"/>
      <c r="AI538" s="102"/>
      <c r="AJ538" s="102"/>
      <c r="AK538" s="102"/>
      <c r="AL538" s="102"/>
      <c r="AM538" s="102"/>
      <c r="AN538" s="102"/>
      <c r="AO538" s="102"/>
      <c r="AP538" s="102"/>
      <c r="AQ538" s="102"/>
      <c r="AR538" s="102"/>
      <c r="AS538" s="102"/>
      <c r="AT538" s="102"/>
      <c r="AU538" s="102"/>
      <c r="AV538" s="102"/>
      <c r="AW538" s="102"/>
      <c r="AX538" s="102"/>
      <c r="AY538" s="102"/>
      <c r="AZ538" s="102"/>
      <c r="BA538" s="102"/>
      <c r="BB538" s="102"/>
      <c r="BC538" s="102"/>
      <c r="BD538" s="102"/>
      <c r="BE538" s="102"/>
      <c r="BF538" s="102"/>
      <c r="BG538" s="102"/>
      <c r="BH538" s="102"/>
      <c r="BI538" s="102"/>
      <c r="BJ538" s="102"/>
      <c r="BK538" s="102"/>
      <c r="BL538" s="102"/>
      <c r="BM538" s="102"/>
      <c r="BN538" s="102"/>
      <c r="BO538" s="102"/>
      <c r="BP538" s="102"/>
      <c r="BQ538" s="102"/>
      <c r="BR538" s="102"/>
      <c r="BS538" s="102"/>
      <c r="BT538" s="102"/>
      <c r="BU538" s="102"/>
      <c r="BV538" s="102"/>
      <c r="BW538" s="102"/>
      <c r="BX538" s="102"/>
      <c r="BY538" s="102"/>
      <c r="BZ538" s="102"/>
      <c r="CA538" s="102"/>
      <c r="CB538" s="102"/>
      <c r="CC538" s="102"/>
      <c r="CD538" s="102"/>
      <c r="CE538" s="102"/>
      <c r="CF538" s="102"/>
      <c r="CG538" s="102"/>
      <c r="CH538" s="102"/>
      <c r="CI538" s="102"/>
      <c r="CJ538" s="102"/>
      <c r="CK538" s="102"/>
      <c r="CL538" s="102"/>
      <c r="CM538" s="102"/>
      <c r="CN538" s="102"/>
      <c r="CO538" s="102"/>
      <c r="CP538" s="102"/>
      <c r="CQ538" s="102"/>
      <c r="CR538" s="102"/>
      <c r="CS538" s="102"/>
      <c r="CT538" s="102"/>
      <c r="CU538" s="102"/>
      <c r="CV538" s="102"/>
      <c r="CW538" s="102"/>
      <c r="CX538" s="102"/>
      <c r="CY538" s="102"/>
      <c r="CZ538" s="102"/>
      <c r="DA538" s="102"/>
      <c r="DB538" s="102"/>
      <c r="DC538" s="102"/>
      <c r="DD538" s="102"/>
      <c r="DE538" s="102"/>
      <c r="DF538" s="102"/>
      <c r="DG538" s="102"/>
      <c r="DH538" s="102"/>
      <c r="DI538" s="102"/>
      <c r="DJ538" s="102"/>
      <c r="DK538" s="102"/>
      <c r="DL538" s="102"/>
      <c r="DM538" s="102"/>
      <c r="DN538" s="102"/>
      <c r="DO538" s="102"/>
      <c r="DP538" s="102"/>
      <c r="DQ538" s="102"/>
      <c r="DR538" s="102"/>
      <c r="DS538" s="102"/>
      <c r="DT538" s="102"/>
      <c r="DU538" s="102"/>
      <c r="DV538" s="102"/>
      <c r="DW538" s="102"/>
      <c r="DX538" s="102"/>
      <c r="DY538" s="102"/>
      <c r="DZ538" s="102"/>
      <c r="EA538" s="102"/>
      <c r="EB538" s="102"/>
      <c r="EC538" s="102"/>
      <c r="ED538" s="102"/>
      <c r="EE538" s="102"/>
      <c r="EF538" s="102"/>
      <c r="EG538" s="102"/>
      <c r="EH538" s="102"/>
      <c r="EI538" s="102"/>
      <c r="EJ538" s="102"/>
      <c r="EK538" s="102"/>
      <c r="EL538" s="102"/>
      <c r="EM538" s="102"/>
      <c r="EN538" s="102"/>
      <c r="EO538" s="102"/>
      <c r="EP538" s="102"/>
      <c r="EQ538" s="102"/>
      <c r="ER538" s="102"/>
      <c r="ES538" s="102"/>
      <c r="ET538" s="102"/>
      <c r="EU538" s="102"/>
      <c r="EV538" s="102"/>
      <c r="EW538" s="102"/>
      <c r="EX538" s="102"/>
      <c r="EY538" s="102"/>
      <c r="EZ538" s="102"/>
      <c r="FA538" s="102"/>
      <c r="FB538" s="102"/>
      <c r="FC538" s="102"/>
      <c r="FD538" s="102"/>
      <c r="FE538" s="102"/>
      <c r="FF538" s="102"/>
      <c r="FG538" s="102"/>
      <c r="FH538" s="102"/>
      <c r="FI538" s="102"/>
      <c r="FJ538" s="102"/>
      <c r="FK538" s="102"/>
      <c r="FL538" s="102"/>
      <c r="FM538" s="102"/>
      <c r="FN538" s="102"/>
      <c r="FO538" s="102"/>
      <c r="FP538" s="102"/>
      <c r="FQ538" s="102"/>
      <c r="FR538" s="102"/>
      <c r="FS538" s="102"/>
      <c r="FT538" s="102"/>
      <c r="FU538" s="102"/>
      <c r="FV538" s="102"/>
      <c r="FW538" s="102"/>
      <c r="FX538" s="102"/>
      <c r="FY538" s="102"/>
      <c r="FZ538" s="102"/>
      <c r="GA538" s="102"/>
      <c r="GB538" s="102"/>
      <c r="GC538" s="102"/>
      <c r="GD538" s="102"/>
      <c r="GE538" s="102"/>
      <c r="GF538" s="102"/>
      <c r="GG538" s="102"/>
      <c r="GH538" s="102"/>
    </row>
    <row r="539" spans="1:190" customFormat="1" ht="14.65" hidden="1" customHeight="1" x14ac:dyDescent="0.25">
      <c r="A539" s="151">
        <v>169686</v>
      </c>
      <c r="B539" s="152">
        <v>44582</v>
      </c>
      <c r="C539" s="150" t="s">
        <v>1756</v>
      </c>
      <c r="D539" s="150" t="s">
        <v>2000</v>
      </c>
      <c r="E539" s="152">
        <v>44582</v>
      </c>
      <c r="F539" s="150" t="s">
        <v>723</v>
      </c>
      <c r="G539" s="150" t="s">
        <v>2001</v>
      </c>
      <c r="H539" s="150" t="s">
        <v>276</v>
      </c>
      <c r="I539" s="150" t="s">
        <v>3379</v>
      </c>
      <c r="J539" s="150" t="s">
        <v>3421</v>
      </c>
      <c r="K539" s="150" t="s">
        <v>276</v>
      </c>
      <c r="L539" s="150" t="s">
        <v>18</v>
      </c>
      <c r="M539" s="150" t="s">
        <v>18</v>
      </c>
      <c r="N539" s="150" t="s">
        <v>19</v>
      </c>
      <c r="O539" s="150" t="s">
        <v>161</v>
      </c>
      <c r="P539" s="150" t="s">
        <v>277</v>
      </c>
      <c r="Q539" s="150" t="s">
        <v>3377</v>
      </c>
      <c r="R539" s="150" t="s">
        <v>3377</v>
      </c>
      <c r="S539" s="151">
        <v>2880</v>
      </c>
      <c r="T539" s="151">
        <v>2520</v>
      </c>
      <c r="U539" s="151">
        <v>360</v>
      </c>
      <c r="V539" s="150" t="s">
        <v>78</v>
      </c>
      <c r="W539" s="151">
        <v>2</v>
      </c>
      <c r="X539" s="150" t="s">
        <v>69</v>
      </c>
      <c r="Y539" s="150" t="s">
        <v>70</v>
      </c>
      <c r="Z539" s="150" t="s">
        <v>71</v>
      </c>
      <c r="AA539" s="150" t="s">
        <v>72</v>
      </c>
      <c r="AB539" s="151">
        <v>64489</v>
      </c>
      <c r="AC539" s="101">
        <f t="shared" si="32"/>
        <v>3</v>
      </c>
      <c r="AD539" s="101" t="str">
        <f t="shared" si="33"/>
        <v>janvier</v>
      </c>
      <c r="AE539" s="96">
        <f t="shared" si="34"/>
        <v>0.36</v>
      </c>
      <c r="AF539" s="149">
        <f t="shared" si="35"/>
        <v>1.2500000000000067E-2</v>
      </c>
      <c r="AG539" t="s">
        <v>3886</v>
      </c>
      <c r="AH539" s="102"/>
      <c r="AI539" s="102"/>
      <c r="AJ539" s="102"/>
      <c r="AK539" s="102"/>
      <c r="AL539" s="102"/>
      <c r="AM539" s="102"/>
      <c r="AN539" s="102"/>
      <c r="AO539" s="102"/>
      <c r="AP539" s="102"/>
      <c r="AQ539" s="102"/>
      <c r="AR539" s="102"/>
      <c r="AS539" s="102"/>
      <c r="AT539" s="102"/>
      <c r="AU539" s="102"/>
      <c r="AV539" s="102"/>
      <c r="AW539" s="102"/>
      <c r="AX539" s="102"/>
      <c r="AY539" s="102"/>
      <c r="AZ539" s="102"/>
      <c r="BA539" s="102"/>
      <c r="BB539" s="102"/>
      <c r="BC539" s="102"/>
      <c r="BD539" s="102"/>
      <c r="BE539" s="102"/>
      <c r="BF539" s="102"/>
      <c r="BG539" s="102"/>
      <c r="BH539" s="102"/>
      <c r="BI539" s="102"/>
      <c r="BJ539" s="102"/>
      <c r="BK539" s="102"/>
      <c r="BL539" s="102"/>
      <c r="BM539" s="102"/>
      <c r="BN539" s="102"/>
      <c r="BO539" s="102"/>
      <c r="BP539" s="102"/>
      <c r="BQ539" s="102"/>
      <c r="BR539" s="102"/>
      <c r="BS539" s="102"/>
      <c r="BT539" s="102"/>
      <c r="BU539" s="102"/>
      <c r="BV539" s="102"/>
      <c r="BW539" s="102"/>
      <c r="BX539" s="102"/>
      <c r="BY539" s="102"/>
      <c r="BZ539" s="102"/>
      <c r="CA539" s="102"/>
      <c r="CB539" s="102"/>
      <c r="CC539" s="102"/>
      <c r="CD539" s="102"/>
      <c r="CE539" s="102"/>
      <c r="CF539" s="102"/>
      <c r="CG539" s="102"/>
      <c r="CH539" s="102"/>
      <c r="CI539" s="102"/>
      <c r="CJ539" s="102"/>
      <c r="CK539" s="102"/>
      <c r="CL539" s="102"/>
      <c r="CM539" s="102"/>
      <c r="CN539" s="102"/>
      <c r="CO539" s="102"/>
      <c r="CP539" s="102"/>
      <c r="CQ539" s="102"/>
      <c r="CR539" s="102"/>
      <c r="CS539" s="102"/>
      <c r="CT539" s="102"/>
      <c r="CU539" s="102"/>
      <c r="CV539" s="102"/>
      <c r="CW539" s="102"/>
      <c r="CX539" s="102"/>
      <c r="CY539" s="102"/>
      <c r="CZ539" s="102"/>
      <c r="DA539" s="102"/>
      <c r="DB539" s="102"/>
      <c r="DC539" s="102"/>
      <c r="DD539" s="102"/>
      <c r="DE539" s="102"/>
      <c r="DF539" s="102"/>
      <c r="DG539" s="102"/>
      <c r="DH539" s="102"/>
      <c r="DI539" s="102"/>
      <c r="DJ539" s="102"/>
      <c r="DK539" s="102"/>
      <c r="DL539" s="102"/>
      <c r="DM539" s="102"/>
      <c r="DN539" s="102"/>
      <c r="DO539" s="102"/>
      <c r="DP539" s="102"/>
      <c r="DQ539" s="102"/>
      <c r="DR539" s="102"/>
      <c r="DS539" s="102"/>
      <c r="DT539" s="102"/>
      <c r="DU539" s="102"/>
      <c r="DV539" s="102"/>
      <c r="DW539" s="102"/>
      <c r="DX539" s="102"/>
      <c r="DY539" s="102"/>
      <c r="DZ539" s="102"/>
      <c r="EA539" s="102"/>
      <c r="EB539" s="102"/>
      <c r="EC539" s="102"/>
      <c r="ED539" s="102"/>
      <c r="EE539" s="102"/>
      <c r="EF539" s="102"/>
      <c r="EG539" s="102"/>
      <c r="EH539" s="102"/>
      <c r="EI539" s="102"/>
      <c r="EJ539" s="102"/>
      <c r="EK539" s="102"/>
      <c r="EL539" s="102"/>
      <c r="EM539" s="102"/>
      <c r="EN539" s="102"/>
      <c r="EO539" s="102"/>
      <c r="EP539" s="102"/>
      <c r="EQ539" s="102"/>
      <c r="ER539" s="102"/>
      <c r="ES539" s="102"/>
      <c r="ET539" s="102"/>
      <c r="EU539" s="102"/>
      <c r="EV539" s="102"/>
      <c r="EW539" s="102"/>
      <c r="EX539" s="102"/>
      <c r="EY539" s="102"/>
      <c r="EZ539" s="102"/>
      <c r="FA539" s="102"/>
      <c r="FB539" s="102"/>
      <c r="FC539" s="102"/>
      <c r="FD539" s="102"/>
      <c r="FE539" s="102"/>
      <c r="FF539" s="102"/>
      <c r="FG539" s="102"/>
      <c r="FH539" s="102"/>
      <c r="FI539" s="102"/>
      <c r="FJ539" s="102"/>
      <c r="FK539" s="102"/>
      <c r="FL539" s="102"/>
      <c r="FM539" s="102"/>
      <c r="FN539" s="102"/>
      <c r="FO539" s="102"/>
      <c r="FP539" s="102"/>
      <c r="FQ539" s="102"/>
      <c r="FR539" s="102"/>
      <c r="FS539" s="102"/>
      <c r="FT539" s="102"/>
      <c r="FU539" s="102"/>
      <c r="FV539" s="102"/>
      <c r="FW539" s="102"/>
      <c r="FX539" s="102"/>
      <c r="FY539" s="102"/>
      <c r="FZ539" s="102"/>
      <c r="GA539" s="102"/>
      <c r="GB539" s="102"/>
      <c r="GC539" s="102"/>
      <c r="GD539" s="102"/>
      <c r="GE539" s="102"/>
      <c r="GF539" s="102"/>
      <c r="GG539" s="102"/>
      <c r="GH539" s="102"/>
    </row>
    <row r="540" spans="1:190" customFormat="1" ht="14.65" hidden="1" customHeight="1" x14ac:dyDescent="0.25">
      <c r="A540" s="151">
        <v>169687</v>
      </c>
      <c r="B540" s="152">
        <v>44582</v>
      </c>
      <c r="C540" s="150" t="s">
        <v>118</v>
      </c>
      <c r="D540" s="150" t="s">
        <v>2002</v>
      </c>
      <c r="E540" s="152">
        <v>44582</v>
      </c>
      <c r="F540" s="150" t="s">
        <v>279</v>
      </c>
      <c r="G540" s="150" t="s">
        <v>2003</v>
      </c>
      <c r="H540" s="150" t="s">
        <v>741</v>
      </c>
      <c r="I540" s="150" t="s">
        <v>3389</v>
      </c>
      <c r="J540" s="150" t="s">
        <v>3389</v>
      </c>
      <c r="K540" s="150" t="s">
        <v>741</v>
      </c>
      <c r="L540" s="150" t="s">
        <v>18</v>
      </c>
      <c r="M540" s="150" t="s">
        <v>3463</v>
      </c>
      <c r="N540" s="150" t="s">
        <v>919</v>
      </c>
      <c r="O540" s="150" t="s">
        <v>920</v>
      </c>
      <c r="P540" s="150" t="s">
        <v>742</v>
      </c>
      <c r="Q540" s="150" t="s">
        <v>3377</v>
      </c>
      <c r="R540" s="150" t="s">
        <v>3464</v>
      </c>
      <c r="S540" s="151">
        <v>28780</v>
      </c>
      <c r="T540" s="151">
        <v>22880</v>
      </c>
      <c r="U540" s="151">
        <v>5900</v>
      </c>
      <c r="V540" s="150" t="s">
        <v>78</v>
      </c>
      <c r="W540" s="151">
        <v>2</v>
      </c>
      <c r="X540" s="150" t="s">
        <v>69</v>
      </c>
      <c r="Y540" s="150" t="s">
        <v>70</v>
      </c>
      <c r="Z540" s="150" t="s">
        <v>71</v>
      </c>
      <c r="AA540" s="150" t="s">
        <v>72</v>
      </c>
      <c r="AB540" s="151">
        <v>0</v>
      </c>
      <c r="AC540" s="101">
        <f t="shared" si="32"/>
        <v>3</v>
      </c>
      <c r="AD540" s="101" t="str">
        <f t="shared" si="33"/>
        <v>janvier</v>
      </c>
      <c r="AE540" s="96">
        <f t="shared" si="34"/>
        <v>5.9</v>
      </c>
      <c r="AF540" s="149">
        <f t="shared" si="35"/>
        <v>5.4861111111111138E-2</v>
      </c>
      <c r="AG540" t="s">
        <v>3562</v>
      </c>
      <c r="AH540" s="102"/>
      <c r="AI540" s="102"/>
      <c r="AJ540" s="102"/>
      <c r="AK540" s="102"/>
      <c r="AL540" s="102"/>
      <c r="AM540" s="102"/>
      <c r="AN540" s="102"/>
      <c r="AO540" s="102"/>
      <c r="AP540" s="102"/>
      <c r="AQ540" s="102"/>
      <c r="AR540" s="102"/>
      <c r="AS540" s="102"/>
      <c r="AT540" s="102"/>
      <c r="AU540" s="102"/>
      <c r="AV540" s="102"/>
      <c r="AW540" s="102"/>
      <c r="AX540" s="102"/>
      <c r="AY540" s="102"/>
      <c r="AZ540" s="102"/>
      <c r="BA540" s="102"/>
      <c r="BB540" s="102"/>
      <c r="BC540" s="102"/>
      <c r="BD540" s="102"/>
      <c r="BE540" s="102"/>
      <c r="BF540" s="102"/>
      <c r="BG540" s="102"/>
      <c r="BH540" s="102"/>
      <c r="BI540" s="102"/>
      <c r="BJ540" s="102"/>
      <c r="BK540" s="102"/>
      <c r="BL540" s="102"/>
      <c r="BM540" s="102"/>
      <c r="BN540" s="102"/>
      <c r="BO540" s="102"/>
      <c r="BP540" s="102"/>
      <c r="BQ540" s="102"/>
      <c r="BR540" s="102"/>
      <c r="BS540" s="102"/>
      <c r="BT540" s="102"/>
      <c r="BU540" s="102"/>
      <c r="BV540" s="102"/>
      <c r="BW540" s="102"/>
      <c r="BX540" s="102"/>
      <c r="BY540" s="102"/>
      <c r="BZ540" s="102"/>
      <c r="CA540" s="102"/>
      <c r="CB540" s="102"/>
      <c r="CC540" s="102"/>
      <c r="CD540" s="102"/>
      <c r="CE540" s="102"/>
      <c r="CF540" s="102"/>
      <c r="CG540" s="102"/>
      <c r="CH540" s="102"/>
      <c r="CI540" s="102"/>
      <c r="CJ540" s="102"/>
      <c r="CK540" s="102"/>
      <c r="CL540" s="102"/>
      <c r="CM540" s="102"/>
      <c r="CN540" s="102"/>
      <c r="CO540" s="102"/>
      <c r="CP540" s="102"/>
      <c r="CQ540" s="102"/>
      <c r="CR540" s="102"/>
      <c r="CS540" s="102"/>
      <c r="CT540" s="102"/>
      <c r="CU540" s="102"/>
      <c r="CV540" s="102"/>
      <c r="CW540" s="102"/>
      <c r="CX540" s="102"/>
      <c r="CY540" s="102"/>
      <c r="CZ540" s="102"/>
      <c r="DA540" s="102"/>
      <c r="DB540" s="102"/>
      <c r="DC540" s="102"/>
      <c r="DD540" s="102"/>
      <c r="DE540" s="102"/>
      <c r="DF540" s="102"/>
      <c r="DG540" s="102"/>
      <c r="DH540" s="102"/>
      <c r="DI540" s="102"/>
      <c r="DJ540" s="102"/>
      <c r="DK540" s="102"/>
      <c r="DL540" s="102"/>
      <c r="DM540" s="102"/>
      <c r="DN540" s="102"/>
      <c r="DO540" s="102"/>
      <c r="DP540" s="102"/>
      <c r="DQ540" s="102"/>
      <c r="DR540" s="102"/>
      <c r="DS540" s="102"/>
      <c r="DT540" s="102"/>
      <c r="DU540" s="102"/>
      <c r="DV540" s="102"/>
      <c r="DW540" s="102"/>
      <c r="DX540" s="102"/>
      <c r="DY540" s="102"/>
      <c r="DZ540" s="102"/>
      <c r="EA540" s="102"/>
      <c r="EB540" s="102"/>
      <c r="EC540" s="102"/>
      <c r="ED540" s="102"/>
      <c r="EE540" s="102"/>
      <c r="EF540" s="102"/>
      <c r="EG540" s="102"/>
      <c r="EH540" s="102"/>
      <c r="EI540" s="102"/>
      <c r="EJ540" s="102"/>
      <c r="EK540" s="102"/>
      <c r="EL540" s="102"/>
      <c r="EM540" s="102"/>
      <c r="EN540" s="102"/>
      <c r="EO540" s="102"/>
      <c r="EP540" s="102"/>
      <c r="EQ540" s="102"/>
      <c r="ER540" s="102"/>
      <c r="ES540" s="102"/>
      <c r="ET540" s="102"/>
      <c r="EU540" s="102"/>
      <c r="EV540" s="102"/>
      <c r="EW540" s="102"/>
      <c r="EX540" s="102"/>
      <c r="EY540" s="102"/>
      <c r="EZ540" s="102"/>
      <c r="FA540" s="102"/>
      <c r="FB540" s="102"/>
      <c r="FC540" s="102"/>
      <c r="FD540" s="102"/>
      <c r="FE540" s="102"/>
      <c r="FF540" s="102"/>
      <c r="FG540" s="102"/>
      <c r="FH540" s="102"/>
      <c r="FI540" s="102"/>
      <c r="FJ540" s="102"/>
      <c r="FK540" s="102"/>
      <c r="FL540" s="102"/>
      <c r="FM540" s="102"/>
      <c r="FN540" s="102"/>
      <c r="FO540" s="102"/>
      <c r="FP540" s="102"/>
      <c r="FQ540" s="102"/>
      <c r="FR540" s="102"/>
      <c r="FS540" s="102"/>
      <c r="FT540" s="102"/>
      <c r="FU540" s="102"/>
      <c r="FV540" s="102"/>
      <c r="FW540" s="102"/>
      <c r="FX540" s="102"/>
      <c r="FY540" s="102"/>
      <c r="FZ540" s="102"/>
      <c r="GA540" s="102"/>
      <c r="GB540" s="102"/>
      <c r="GC540" s="102"/>
      <c r="GD540" s="102"/>
      <c r="GE540" s="102"/>
      <c r="GF540" s="102"/>
      <c r="GG540" s="102"/>
      <c r="GH540" s="102"/>
    </row>
    <row r="541" spans="1:190" customFormat="1" ht="14.65" hidden="1" customHeight="1" x14ac:dyDescent="0.25">
      <c r="A541" s="151">
        <v>169690</v>
      </c>
      <c r="B541" s="152">
        <v>44582</v>
      </c>
      <c r="C541" s="150" t="s">
        <v>2004</v>
      </c>
      <c r="D541" s="150" t="s">
        <v>2005</v>
      </c>
      <c r="E541" s="152">
        <v>44582</v>
      </c>
      <c r="F541" s="150" t="s">
        <v>429</v>
      </c>
      <c r="G541" s="150" t="s">
        <v>2006</v>
      </c>
      <c r="H541" s="150" t="s">
        <v>762</v>
      </c>
      <c r="I541" s="150" t="s">
        <v>3379</v>
      </c>
      <c r="J541" s="150" t="s">
        <v>3406</v>
      </c>
      <c r="K541" s="150" t="s">
        <v>762</v>
      </c>
      <c r="L541" s="150" t="s">
        <v>3407</v>
      </c>
      <c r="M541" s="150" t="s">
        <v>18</v>
      </c>
      <c r="N541" s="150" t="s">
        <v>19</v>
      </c>
      <c r="O541" s="150" t="s">
        <v>763</v>
      </c>
      <c r="P541" s="150" t="s">
        <v>764</v>
      </c>
      <c r="Q541" s="150" t="s">
        <v>3408</v>
      </c>
      <c r="R541" s="150" t="s">
        <v>3377</v>
      </c>
      <c r="S541" s="151">
        <v>15540</v>
      </c>
      <c r="T541" s="151">
        <v>33720</v>
      </c>
      <c r="U541" s="151">
        <v>18180</v>
      </c>
      <c r="V541" s="150" t="s">
        <v>78</v>
      </c>
      <c r="W541" s="151">
        <v>2</v>
      </c>
      <c r="X541" s="150" t="s">
        <v>69</v>
      </c>
      <c r="Y541" s="150" t="s">
        <v>70</v>
      </c>
      <c r="Z541" s="150" t="s">
        <v>71</v>
      </c>
      <c r="AA541" s="150" t="s">
        <v>72</v>
      </c>
      <c r="AB541" s="151">
        <v>0</v>
      </c>
      <c r="AC541" s="101">
        <f t="shared" si="32"/>
        <v>3</v>
      </c>
      <c r="AD541" s="101" t="str">
        <f t="shared" si="33"/>
        <v>janvier</v>
      </c>
      <c r="AE541" s="96">
        <f t="shared" si="34"/>
        <v>18.18</v>
      </c>
      <c r="AF541" s="149">
        <f t="shared" si="35"/>
        <v>0.15625</v>
      </c>
      <c r="AG541" t="s">
        <v>3888</v>
      </c>
      <c r="AH541" s="102"/>
      <c r="AI541" s="102"/>
      <c r="AJ541" s="102"/>
      <c r="AK541" s="102"/>
      <c r="AL541" s="102"/>
      <c r="AM541" s="102"/>
      <c r="AN541" s="102"/>
      <c r="AO541" s="102"/>
      <c r="AP541" s="102"/>
      <c r="AQ541" s="102"/>
      <c r="AR541" s="102"/>
      <c r="AS541" s="102"/>
      <c r="AT541" s="102"/>
      <c r="AU541" s="102"/>
      <c r="AV541" s="102"/>
      <c r="AW541" s="102"/>
      <c r="AX541" s="102"/>
      <c r="AY541" s="102"/>
      <c r="AZ541" s="102"/>
      <c r="BA541" s="102"/>
      <c r="BB541" s="102"/>
      <c r="BC541" s="102"/>
      <c r="BD541" s="102"/>
      <c r="BE541" s="102"/>
      <c r="BF541" s="102"/>
      <c r="BG541" s="102"/>
      <c r="BH541" s="102"/>
      <c r="BI541" s="102"/>
      <c r="BJ541" s="102"/>
      <c r="BK541" s="102"/>
      <c r="BL541" s="102"/>
      <c r="BM541" s="102"/>
      <c r="BN541" s="102"/>
      <c r="BO541" s="102"/>
      <c r="BP541" s="102"/>
      <c r="BQ541" s="102"/>
      <c r="BR541" s="102"/>
      <c r="BS541" s="102"/>
      <c r="BT541" s="102"/>
      <c r="BU541" s="102"/>
      <c r="BV541" s="102"/>
      <c r="BW541" s="102"/>
      <c r="BX541" s="102"/>
      <c r="BY541" s="102"/>
      <c r="BZ541" s="102"/>
      <c r="CA541" s="102"/>
      <c r="CB541" s="102"/>
      <c r="CC541" s="102"/>
      <c r="CD541" s="102"/>
      <c r="CE541" s="102"/>
      <c r="CF541" s="102"/>
      <c r="CG541" s="102"/>
      <c r="CH541" s="102"/>
      <c r="CI541" s="102"/>
      <c r="CJ541" s="102"/>
      <c r="CK541" s="102"/>
      <c r="CL541" s="102"/>
      <c r="CM541" s="102"/>
      <c r="CN541" s="102"/>
      <c r="CO541" s="102"/>
      <c r="CP541" s="102"/>
      <c r="CQ541" s="102"/>
      <c r="CR541" s="102"/>
      <c r="CS541" s="102"/>
      <c r="CT541" s="102"/>
      <c r="CU541" s="102"/>
      <c r="CV541" s="102"/>
      <c r="CW541" s="102"/>
      <c r="CX541" s="102"/>
      <c r="CY541" s="102"/>
      <c r="CZ541" s="102"/>
      <c r="DA541" s="102"/>
      <c r="DB541" s="102"/>
      <c r="DC541" s="102"/>
      <c r="DD541" s="102"/>
      <c r="DE541" s="102"/>
      <c r="DF541" s="102"/>
      <c r="DG541" s="102"/>
      <c r="DH541" s="102"/>
      <c r="DI541" s="102"/>
      <c r="DJ541" s="102"/>
      <c r="DK541" s="102"/>
      <c r="DL541" s="102"/>
      <c r="DM541" s="102"/>
      <c r="DN541" s="102"/>
      <c r="DO541" s="102"/>
      <c r="DP541" s="102"/>
      <c r="DQ541" s="102"/>
      <c r="DR541" s="102"/>
      <c r="DS541" s="102"/>
      <c r="DT541" s="102"/>
      <c r="DU541" s="102"/>
      <c r="DV541" s="102"/>
      <c r="DW541" s="102"/>
      <c r="DX541" s="102"/>
      <c r="DY541" s="102"/>
      <c r="DZ541" s="102"/>
      <c r="EA541" s="102"/>
      <c r="EB541" s="102"/>
      <c r="EC541" s="102"/>
      <c r="ED541" s="102"/>
      <c r="EE541" s="102"/>
      <c r="EF541" s="102"/>
      <c r="EG541" s="102"/>
      <c r="EH541" s="102"/>
      <c r="EI541" s="102"/>
      <c r="EJ541" s="102"/>
      <c r="EK541" s="102"/>
      <c r="EL541" s="102"/>
      <c r="EM541" s="102"/>
      <c r="EN541" s="102"/>
      <c r="EO541" s="102"/>
      <c r="EP541" s="102"/>
      <c r="EQ541" s="102"/>
      <c r="ER541" s="102"/>
      <c r="ES541" s="102"/>
      <c r="ET541" s="102"/>
      <c r="EU541" s="102"/>
      <c r="EV541" s="102"/>
      <c r="EW541" s="102"/>
      <c r="EX541" s="102"/>
      <c r="EY541" s="102"/>
      <c r="EZ541" s="102"/>
      <c r="FA541" s="102"/>
      <c r="FB541" s="102"/>
      <c r="FC541" s="102"/>
      <c r="FD541" s="102"/>
      <c r="FE541" s="102"/>
      <c r="FF541" s="102"/>
      <c r="FG541" s="102"/>
      <c r="FH541" s="102"/>
      <c r="FI541" s="102"/>
      <c r="FJ541" s="102"/>
      <c r="FK541" s="102"/>
      <c r="FL541" s="102"/>
      <c r="FM541" s="102"/>
      <c r="FN541" s="102"/>
      <c r="FO541" s="102"/>
      <c r="FP541" s="102"/>
      <c r="FQ541" s="102"/>
      <c r="FR541" s="102"/>
      <c r="FS541" s="102"/>
      <c r="FT541" s="102"/>
      <c r="FU541" s="102"/>
      <c r="FV541" s="102"/>
      <c r="FW541" s="102"/>
      <c r="FX541" s="102"/>
      <c r="FY541" s="102"/>
      <c r="FZ541" s="102"/>
      <c r="GA541" s="102"/>
      <c r="GB541" s="102"/>
      <c r="GC541" s="102"/>
      <c r="GD541" s="102"/>
      <c r="GE541" s="102"/>
      <c r="GF541" s="102"/>
      <c r="GG541" s="102"/>
      <c r="GH541" s="102"/>
    </row>
    <row r="542" spans="1:190" customFormat="1" ht="14.65" hidden="1" customHeight="1" x14ac:dyDescent="0.25">
      <c r="A542" s="151">
        <v>169692</v>
      </c>
      <c r="B542" s="152">
        <v>44582</v>
      </c>
      <c r="C542" s="150" t="s">
        <v>744</v>
      </c>
      <c r="D542" s="150" t="s">
        <v>2007</v>
      </c>
      <c r="E542" s="152">
        <v>44582</v>
      </c>
      <c r="F542" s="150" t="s">
        <v>518</v>
      </c>
      <c r="G542" s="150" t="s">
        <v>2008</v>
      </c>
      <c r="H542" s="150" t="s">
        <v>460</v>
      </c>
      <c r="I542" s="150" t="s">
        <v>3379</v>
      </c>
      <c r="J542" s="150" t="s">
        <v>3382</v>
      </c>
      <c r="K542" s="150" t="s">
        <v>3416</v>
      </c>
      <c r="L542" s="150" t="s">
        <v>18</v>
      </c>
      <c r="M542" s="150" t="s">
        <v>18</v>
      </c>
      <c r="N542" s="150" t="s">
        <v>19</v>
      </c>
      <c r="O542" s="150" t="s">
        <v>335</v>
      </c>
      <c r="P542" s="150" t="s">
        <v>461</v>
      </c>
      <c r="Q542" s="150" t="s">
        <v>3377</v>
      </c>
      <c r="R542" s="150" t="s">
        <v>3377</v>
      </c>
      <c r="S542" s="151">
        <v>17540</v>
      </c>
      <c r="T542" s="151">
        <v>14840</v>
      </c>
      <c r="U542" s="151">
        <v>2700</v>
      </c>
      <c r="V542" s="150" t="s">
        <v>78</v>
      </c>
      <c r="W542" s="151">
        <v>2</v>
      </c>
      <c r="X542" s="150" t="s">
        <v>69</v>
      </c>
      <c r="Y542" s="150" t="s">
        <v>70</v>
      </c>
      <c r="Z542" s="150" t="s">
        <v>71</v>
      </c>
      <c r="AA542" s="150" t="s">
        <v>72</v>
      </c>
      <c r="AB542" s="151">
        <v>83628</v>
      </c>
      <c r="AC542" s="101">
        <f t="shared" si="32"/>
        <v>3</v>
      </c>
      <c r="AD542" s="101" t="str">
        <f t="shared" si="33"/>
        <v>janvier</v>
      </c>
      <c r="AE542" s="96">
        <f t="shared" si="34"/>
        <v>2.7</v>
      </c>
      <c r="AF542" s="149">
        <f t="shared" si="35"/>
        <v>5.5555555555555358E-3</v>
      </c>
      <c r="AG542" t="s">
        <v>3886</v>
      </c>
      <c r="AH542" s="102"/>
      <c r="AI542" s="102"/>
      <c r="AJ542" s="102"/>
      <c r="AK542" s="102"/>
      <c r="AL542" s="102"/>
      <c r="AM542" s="102"/>
      <c r="AN542" s="102"/>
      <c r="AO542" s="102"/>
      <c r="AP542" s="102"/>
      <c r="AQ542" s="102"/>
      <c r="AR542" s="102"/>
      <c r="AS542" s="102"/>
      <c r="AT542" s="102"/>
      <c r="AU542" s="102"/>
      <c r="AV542" s="102"/>
      <c r="AW542" s="102"/>
      <c r="AX542" s="102"/>
      <c r="AY542" s="102"/>
      <c r="AZ542" s="102"/>
      <c r="BA542" s="102"/>
      <c r="BB542" s="102"/>
      <c r="BC542" s="102"/>
      <c r="BD542" s="102"/>
      <c r="BE542" s="102"/>
      <c r="BF542" s="102"/>
      <c r="BG542" s="102"/>
      <c r="BH542" s="102"/>
      <c r="BI542" s="102"/>
      <c r="BJ542" s="102"/>
      <c r="BK542" s="102"/>
      <c r="BL542" s="102"/>
      <c r="BM542" s="102"/>
      <c r="BN542" s="102"/>
      <c r="BO542" s="102"/>
      <c r="BP542" s="102"/>
      <c r="BQ542" s="102"/>
      <c r="BR542" s="102"/>
      <c r="BS542" s="102"/>
      <c r="BT542" s="102"/>
      <c r="BU542" s="102"/>
      <c r="BV542" s="102"/>
      <c r="BW542" s="102"/>
      <c r="BX542" s="102"/>
      <c r="BY542" s="102"/>
      <c r="BZ542" s="102"/>
      <c r="CA542" s="102"/>
      <c r="CB542" s="102"/>
      <c r="CC542" s="102"/>
      <c r="CD542" s="102"/>
      <c r="CE542" s="102"/>
      <c r="CF542" s="102"/>
      <c r="CG542" s="102"/>
      <c r="CH542" s="102"/>
      <c r="CI542" s="102"/>
      <c r="CJ542" s="102"/>
      <c r="CK542" s="102"/>
      <c r="CL542" s="102"/>
      <c r="CM542" s="102"/>
      <c r="CN542" s="102"/>
      <c r="CO542" s="102"/>
      <c r="CP542" s="102"/>
      <c r="CQ542" s="102"/>
      <c r="CR542" s="102"/>
      <c r="CS542" s="102"/>
      <c r="CT542" s="102"/>
      <c r="CU542" s="102"/>
      <c r="CV542" s="102"/>
      <c r="CW542" s="102"/>
      <c r="CX542" s="102"/>
      <c r="CY542" s="102"/>
      <c r="CZ542" s="102"/>
      <c r="DA542" s="102"/>
      <c r="DB542" s="102"/>
      <c r="DC542" s="102"/>
      <c r="DD542" s="102"/>
      <c r="DE542" s="102"/>
      <c r="DF542" s="102"/>
      <c r="DG542" s="102"/>
      <c r="DH542" s="102"/>
      <c r="DI542" s="102"/>
      <c r="DJ542" s="102"/>
      <c r="DK542" s="102"/>
      <c r="DL542" s="102"/>
      <c r="DM542" s="102"/>
      <c r="DN542" s="102"/>
      <c r="DO542" s="102"/>
      <c r="DP542" s="102"/>
      <c r="DQ542" s="102"/>
      <c r="DR542" s="102"/>
      <c r="DS542" s="102"/>
      <c r="DT542" s="102"/>
      <c r="DU542" s="102"/>
      <c r="DV542" s="102"/>
      <c r="DW542" s="102"/>
      <c r="DX542" s="102"/>
      <c r="DY542" s="102"/>
      <c r="DZ542" s="102"/>
      <c r="EA542" s="102"/>
      <c r="EB542" s="102"/>
      <c r="EC542" s="102"/>
      <c r="ED542" s="102"/>
      <c r="EE542" s="102"/>
      <c r="EF542" s="102"/>
      <c r="EG542" s="102"/>
      <c r="EH542" s="102"/>
      <c r="EI542" s="102"/>
      <c r="EJ542" s="102"/>
      <c r="EK542" s="102"/>
      <c r="EL542" s="102"/>
      <c r="EM542" s="102"/>
      <c r="EN542" s="102"/>
      <c r="EO542" s="102"/>
      <c r="EP542" s="102"/>
      <c r="EQ542" s="102"/>
      <c r="ER542" s="102"/>
      <c r="ES542" s="102"/>
      <c r="ET542" s="102"/>
      <c r="EU542" s="102"/>
      <c r="EV542" s="102"/>
      <c r="EW542" s="102"/>
      <c r="EX542" s="102"/>
      <c r="EY542" s="102"/>
      <c r="EZ542" s="102"/>
      <c r="FA542" s="102"/>
      <c r="FB542" s="102"/>
      <c r="FC542" s="102"/>
      <c r="FD542" s="102"/>
      <c r="FE542" s="102"/>
      <c r="FF542" s="102"/>
      <c r="FG542" s="102"/>
      <c r="FH542" s="102"/>
      <c r="FI542" s="102"/>
      <c r="FJ542" s="102"/>
      <c r="FK542" s="102"/>
      <c r="FL542" s="102"/>
      <c r="FM542" s="102"/>
      <c r="FN542" s="102"/>
      <c r="FO542" s="102"/>
      <c r="FP542" s="102"/>
      <c r="FQ542" s="102"/>
      <c r="FR542" s="102"/>
      <c r="FS542" s="102"/>
      <c r="FT542" s="102"/>
      <c r="FU542" s="102"/>
      <c r="FV542" s="102"/>
      <c r="FW542" s="102"/>
      <c r="FX542" s="102"/>
      <c r="FY542" s="102"/>
      <c r="FZ542" s="102"/>
      <c r="GA542" s="102"/>
      <c r="GB542" s="102"/>
      <c r="GC542" s="102"/>
      <c r="GD542" s="102"/>
      <c r="GE542" s="102"/>
      <c r="GF542" s="102"/>
      <c r="GG542" s="102"/>
      <c r="GH542" s="102"/>
    </row>
    <row r="543" spans="1:190" customFormat="1" ht="14.65" hidden="1" customHeight="1" x14ac:dyDescent="0.25">
      <c r="A543" s="151">
        <v>169694</v>
      </c>
      <c r="B543" s="152">
        <v>44582</v>
      </c>
      <c r="C543" s="150" t="s">
        <v>324</v>
      </c>
      <c r="D543" s="150" t="s">
        <v>2009</v>
      </c>
      <c r="E543" s="152">
        <v>44582</v>
      </c>
      <c r="F543" s="150" t="s">
        <v>466</v>
      </c>
      <c r="G543" s="150" t="s">
        <v>2010</v>
      </c>
      <c r="H543" s="150" t="s">
        <v>480</v>
      </c>
      <c r="I543" s="150" t="s">
        <v>3379</v>
      </c>
      <c r="J543" s="150" t="s">
        <v>3380</v>
      </c>
      <c r="K543" s="150" t="s">
        <v>923</v>
      </c>
      <c r="L543" s="150" t="s">
        <v>18</v>
      </c>
      <c r="M543" s="150" t="s">
        <v>18</v>
      </c>
      <c r="N543" s="150" t="s">
        <v>19</v>
      </c>
      <c r="O543" s="150" t="s">
        <v>314</v>
      </c>
      <c r="P543" s="150" t="s">
        <v>481</v>
      </c>
      <c r="Q543" s="150" t="s">
        <v>3377</v>
      </c>
      <c r="R543" s="150" t="s">
        <v>3377</v>
      </c>
      <c r="S543" s="151">
        <v>19880</v>
      </c>
      <c r="T543" s="151">
        <v>18800</v>
      </c>
      <c r="U543" s="151">
        <v>1080</v>
      </c>
      <c r="V543" s="150" t="s">
        <v>78</v>
      </c>
      <c r="W543" s="151">
        <v>2</v>
      </c>
      <c r="X543" s="150" t="s">
        <v>69</v>
      </c>
      <c r="Y543" s="150" t="s">
        <v>70</v>
      </c>
      <c r="Z543" s="150" t="s">
        <v>71</v>
      </c>
      <c r="AA543" s="150" t="s">
        <v>72</v>
      </c>
      <c r="AB543" s="151">
        <v>83638</v>
      </c>
      <c r="AC543" s="101">
        <f t="shared" si="32"/>
        <v>3</v>
      </c>
      <c r="AD543" s="101" t="str">
        <f t="shared" si="33"/>
        <v>janvier</v>
      </c>
      <c r="AE543" s="96">
        <f t="shared" si="34"/>
        <v>1.08</v>
      </c>
      <c r="AF543" s="149">
        <f t="shared" si="35"/>
        <v>8.3333333333333037E-3</v>
      </c>
      <c r="AG543" t="s">
        <v>3886</v>
      </c>
      <c r="AH543" s="96"/>
      <c r="AM543" s="96"/>
      <c r="AN543" s="96"/>
      <c r="AO543" s="96"/>
      <c r="AP543" s="96"/>
      <c r="AR543" s="96"/>
      <c r="AS543" s="96"/>
      <c r="AV543" s="96"/>
      <c r="AW543" s="96"/>
      <c r="AZ543" s="96"/>
      <c r="BA543" s="96"/>
      <c r="BB543" s="96"/>
      <c r="BC543" s="96"/>
      <c r="BD543" s="96"/>
      <c r="BE543" s="96"/>
      <c r="BF543" s="96"/>
      <c r="BH543" s="96"/>
      <c r="BI543" s="96"/>
      <c r="BJ543" s="96"/>
      <c r="BK543" s="96"/>
      <c r="BL543" s="96"/>
      <c r="BM543" s="96"/>
      <c r="BN543" s="96"/>
      <c r="BQ543" s="96"/>
      <c r="BR543" s="96"/>
      <c r="BS543" s="96"/>
      <c r="BU543" s="96"/>
      <c r="BW543" s="96"/>
      <c r="BX543" s="96"/>
      <c r="BY543" s="96"/>
      <c r="BZ543" s="96"/>
      <c r="CA543" s="96"/>
      <c r="CB543" s="96"/>
      <c r="CC543" s="96"/>
      <c r="CD543" s="96"/>
      <c r="CG543" s="96"/>
      <c r="CJ543" s="96"/>
      <c r="CL543" s="96"/>
      <c r="CM543" s="96"/>
      <c r="CN543" s="96"/>
      <c r="CY543" s="96"/>
      <c r="CZ543" s="96"/>
      <c r="DA543" s="96"/>
      <c r="DB543" s="96"/>
      <c r="DC543" s="96"/>
      <c r="DH543" s="96"/>
      <c r="DJ543" s="96"/>
      <c r="DK543" s="96"/>
      <c r="DL543" s="96"/>
      <c r="DM543" s="96"/>
      <c r="DP543" s="96"/>
      <c r="DQ543" s="96"/>
      <c r="DW543" s="96"/>
      <c r="EV543" s="96"/>
      <c r="EW543" s="96"/>
      <c r="FJ543" s="96"/>
      <c r="FK543" s="96"/>
      <c r="FL543" s="96"/>
      <c r="FT543" s="96"/>
      <c r="FU543" s="96"/>
      <c r="FV543" s="96"/>
      <c r="FW543" s="96"/>
      <c r="GE543" s="96"/>
      <c r="GF543" s="96"/>
      <c r="GG543" s="96"/>
      <c r="GH543" s="96"/>
    </row>
    <row r="544" spans="1:190" customFormat="1" ht="14.65" hidden="1" customHeight="1" x14ac:dyDescent="0.25">
      <c r="A544" s="151">
        <v>169695</v>
      </c>
      <c r="B544" s="152">
        <v>44582</v>
      </c>
      <c r="C544" s="150" t="s">
        <v>465</v>
      </c>
      <c r="D544" s="150" t="s">
        <v>2011</v>
      </c>
      <c r="E544" s="152">
        <v>44582</v>
      </c>
      <c r="F544" s="150" t="s">
        <v>669</v>
      </c>
      <c r="G544" s="150" t="s">
        <v>2012</v>
      </c>
      <c r="H544" s="150" t="s">
        <v>2013</v>
      </c>
      <c r="I544" s="150" t="s">
        <v>3389</v>
      </c>
      <c r="J544" s="150" t="s">
        <v>3400</v>
      </c>
      <c r="K544" s="150" t="s">
        <v>1982</v>
      </c>
      <c r="L544" s="150" t="s">
        <v>18</v>
      </c>
      <c r="M544" s="150" t="s">
        <v>3394</v>
      </c>
      <c r="N544" s="150" t="s">
        <v>919</v>
      </c>
      <c r="O544" s="150" t="s">
        <v>944</v>
      </c>
      <c r="P544" s="150" t="s">
        <v>1983</v>
      </c>
      <c r="Q544" s="150" t="s">
        <v>3377</v>
      </c>
      <c r="R544" s="150" t="s">
        <v>3401</v>
      </c>
      <c r="S544" s="151">
        <v>25320</v>
      </c>
      <c r="T544" s="151">
        <v>17640</v>
      </c>
      <c r="U544" s="151">
        <v>7680</v>
      </c>
      <c r="V544" s="150" t="s">
        <v>78</v>
      </c>
      <c r="W544" s="151">
        <v>2</v>
      </c>
      <c r="X544" s="150" t="s">
        <v>69</v>
      </c>
      <c r="Y544" s="150" t="s">
        <v>70</v>
      </c>
      <c r="Z544" s="150" t="s">
        <v>71</v>
      </c>
      <c r="AA544" s="150" t="s">
        <v>72</v>
      </c>
      <c r="AB544" s="151">
        <v>0</v>
      </c>
      <c r="AC544" s="101">
        <f t="shared" si="32"/>
        <v>3</v>
      </c>
      <c r="AD544" s="101" t="str">
        <f t="shared" si="33"/>
        <v>janvier</v>
      </c>
      <c r="AE544" s="96">
        <f t="shared" si="34"/>
        <v>7.68</v>
      </c>
      <c r="AF544" s="149">
        <f t="shared" si="35"/>
        <v>1.8055555555555602E-2</v>
      </c>
      <c r="AG544" t="s">
        <v>3886</v>
      </c>
      <c r="AH544" s="96"/>
      <c r="AM544" s="96"/>
      <c r="AN544" s="96"/>
      <c r="AO544" s="96"/>
      <c r="AP544" s="96"/>
      <c r="AR544" s="96"/>
      <c r="AS544" s="96"/>
      <c r="AV544" s="96"/>
      <c r="AW544" s="96"/>
      <c r="AZ544" s="96"/>
      <c r="BA544" s="96"/>
      <c r="BB544" s="96"/>
      <c r="BC544" s="96"/>
      <c r="BD544" s="96"/>
      <c r="BE544" s="96"/>
      <c r="BF544" s="96"/>
      <c r="BH544" s="96"/>
      <c r="BI544" s="96"/>
      <c r="BJ544" s="96"/>
      <c r="BK544" s="96"/>
      <c r="BL544" s="96"/>
      <c r="BM544" s="96"/>
      <c r="BN544" s="96"/>
      <c r="BQ544" s="96"/>
      <c r="BR544" s="96"/>
      <c r="BS544" s="96"/>
      <c r="BU544" s="96"/>
      <c r="BW544" s="96"/>
      <c r="BX544" s="96"/>
      <c r="BY544" s="96"/>
      <c r="BZ544" s="96"/>
      <c r="CA544" s="96"/>
      <c r="CB544" s="96"/>
      <c r="CC544" s="96"/>
      <c r="CD544" s="96"/>
      <c r="CG544" s="96"/>
      <c r="CJ544" s="96"/>
      <c r="CL544" s="96"/>
      <c r="CM544" s="96"/>
      <c r="CN544" s="96"/>
      <c r="CY544" s="96"/>
      <c r="CZ544" s="96"/>
      <c r="DA544" s="96"/>
      <c r="DB544" s="96"/>
      <c r="DC544" s="96"/>
      <c r="DH544" s="96"/>
      <c r="DJ544" s="96"/>
      <c r="DK544" s="96"/>
      <c r="DL544" s="96"/>
      <c r="DM544" s="96"/>
      <c r="DP544" s="96"/>
      <c r="DQ544" s="96"/>
      <c r="DW544" s="96"/>
      <c r="EV544" s="96"/>
      <c r="EW544" s="96"/>
      <c r="FJ544" s="96"/>
      <c r="FK544" s="96"/>
      <c r="FL544" s="96"/>
      <c r="FT544" s="96"/>
      <c r="FU544" s="96"/>
      <c r="FV544" s="96"/>
      <c r="FW544" s="96"/>
      <c r="GE544" s="96"/>
      <c r="GF544" s="96"/>
      <c r="GG544" s="96"/>
      <c r="GH544" s="96"/>
    </row>
    <row r="545" spans="1:190" customFormat="1" ht="14.65" hidden="1" customHeight="1" x14ac:dyDescent="0.25">
      <c r="A545" s="151">
        <v>169696</v>
      </c>
      <c r="B545" s="152">
        <v>44582</v>
      </c>
      <c r="C545" s="150" t="s">
        <v>573</v>
      </c>
      <c r="D545" s="150" t="s">
        <v>2014</v>
      </c>
      <c r="E545" s="152">
        <v>44582</v>
      </c>
      <c r="F545" s="150" t="s">
        <v>479</v>
      </c>
      <c r="G545" s="150" t="s">
        <v>2015</v>
      </c>
      <c r="H545" s="150" t="s">
        <v>550</v>
      </c>
      <c r="I545" s="150" t="s">
        <v>3379</v>
      </c>
      <c r="J545" s="150" t="s">
        <v>3380</v>
      </c>
      <c r="K545" s="150" t="s">
        <v>3399</v>
      </c>
      <c r="L545" s="150" t="s">
        <v>18</v>
      </c>
      <c r="M545" s="150" t="s">
        <v>18</v>
      </c>
      <c r="N545" s="150" t="s">
        <v>19</v>
      </c>
      <c r="O545" s="150" t="s">
        <v>314</v>
      </c>
      <c r="P545" s="150" t="s">
        <v>551</v>
      </c>
      <c r="Q545" s="150" t="s">
        <v>3377</v>
      </c>
      <c r="R545" s="150" t="s">
        <v>3377</v>
      </c>
      <c r="S545" s="151">
        <v>21860</v>
      </c>
      <c r="T545" s="151">
        <v>17720</v>
      </c>
      <c r="U545" s="151">
        <v>4140</v>
      </c>
      <c r="V545" s="150" t="s">
        <v>78</v>
      </c>
      <c r="W545" s="151">
        <v>2</v>
      </c>
      <c r="X545" s="150" t="s">
        <v>69</v>
      </c>
      <c r="Y545" s="150" t="s">
        <v>70</v>
      </c>
      <c r="Z545" s="150" t="s">
        <v>71</v>
      </c>
      <c r="AA545" s="150" t="s">
        <v>72</v>
      </c>
      <c r="AB545" s="151">
        <v>66268</v>
      </c>
      <c r="AC545" s="101">
        <f t="shared" si="32"/>
        <v>3</v>
      </c>
      <c r="AD545" s="101" t="str">
        <f t="shared" si="33"/>
        <v>janvier</v>
      </c>
      <c r="AE545" s="96">
        <f t="shared" si="34"/>
        <v>4.1399999999999997</v>
      </c>
      <c r="AF545" s="149">
        <f t="shared" si="35"/>
        <v>2.5694444444444464E-2</v>
      </c>
      <c r="AG545" t="s">
        <v>3886</v>
      </c>
      <c r="AH545" s="96"/>
      <c r="AM545" s="96"/>
      <c r="AN545" s="96"/>
      <c r="AO545" s="96"/>
      <c r="AP545" s="96"/>
      <c r="AR545" s="96"/>
      <c r="AS545" s="96"/>
      <c r="AV545" s="96"/>
      <c r="AW545" s="96"/>
      <c r="AZ545" s="96"/>
      <c r="BA545" s="96"/>
      <c r="BB545" s="96"/>
      <c r="BC545" s="96"/>
      <c r="BD545" s="96"/>
      <c r="BE545" s="96"/>
      <c r="BF545" s="96"/>
      <c r="BH545" s="96"/>
      <c r="BI545" s="96"/>
      <c r="BJ545" s="96"/>
      <c r="BK545" s="96"/>
      <c r="BL545" s="96"/>
      <c r="BM545" s="96"/>
      <c r="BN545" s="96"/>
      <c r="BQ545" s="96"/>
      <c r="BR545" s="96"/>
      <c r="BS545" s="96"/>
      <c r="BU545" s="96"/>
      <c r="BW545" s="96"/>
      <c r="BX545" s="96"/>
      <c r="BY545" s="96"/>
      <c r="BZ545" s="96"/>
      <c r="CA545" s="96"/>
      <c r="CB545" s="96"/>
      <c r="CC545" s="96"/>
      <c r="CD545" s="96"/>
      <c r="CG545" s="96"/>
      <c r="CJ545" s="96"/>
      <c r="CL545" s="96"/>
      <c r="CM545" s="96"/>
      <c r="CN545" s="96"/>
      <c r="CY545" s="96"/>
      <c r="CZ545" s="96"/>
      <c r="DA545" s="96"/>
      <c r="DB545" s="96"/>
      <c r="DC545" s="96"/>
      <c r="DH545" s="96"/>
      <c r="DJ545" s="96"/>
      <c r="DK545" s="96"/>
      <c r="DL545" s="96"/>
      <c r="DM545" s="96"/>
      <c r="DP545" s="96"/>
      <c r="DQ545" s="96"/>
      <c r="DW545" s="96"/>
      <c r="EV545" s="96"/>
      <c r="EW545" s="96"/>
      <c r="FJ545" s="96"/>
      <c r="FK545" s="96"/>
      <c r="FL545" s="96"/>
      <c r="FT545" s="96"/>
      <c r="FU545" s="96"/>
      <c r="FV545" s="96"/>
      <c r="FW545" s="96"/>
      <c r="GE545" s="96"/>
      <c r="GF545" s="96"/>
      <c r="GG545" s="96"/>
      <c r="GH545" s="96"/>
    </row>
    <row r="546" spans="1:190" customFormat="1" ht="14.65" hidden="1" customHeight="1" x14ac:dyDescent="0.25">
      <c r="A546" s="151">
        <v>169697</v>
      </c>
      <c r="B546" s="152">
        <v>44582</v>
      </c>
      <c r="C546" s="150" t="s">
        <v>442</v>
      </c>
      <c r="D546" s="150" t="s">
        <v>2016</v>
      </c>
      <c r="E546" s="152">
        <v>44582</v>
      </c>
      <c r="F546" s="150" t="s">
        <v>288</v>
      </c>
      <c r="G546" s="150" t="s">
        <v>2017</v>
      </c>
      <c r="H546" s="150" t="s">
        <v>472</v>
      </c>
      <c r="I546" s="150" t="s">
        <v>3379</v>
      </c>
      <c r="J546" s="150" t="s">
        <v>3384</v>
      </c>
      <c r="K546" s="150" t="s">
        <v>472</v>
      </c>
      <c r="L546" s="150" t="s">
        <v>3385</v>
      </c>
      <c r="M546" s="150" t="s">
        <v>18</v>
      </c>
      <c r="N546" s="150" t="s">
        <v>19</v>
      </c>
      <c r="O546" s="150" t="s">
        <v>261</v>
      </c>
      <c r="P546" s="150" t="s">
        <v>473</v>
      </c>
      <c r="Q546" s="150" t="s">
        <v>3386</v>
      </c>
      <c r="R546" s="150" t="s">
        <v>3377</v>
      </c>
      <c r="S546" s="151">
        <v>33980</v>
      </c>
      <c r="T546" s="151">
        <v>22880</v>
      </c>
      <c r="U546" s="151">
        <v>11100</v>
      </c>
      <c r="V546" s="150" t="s">
        <v>78</v>
      </c>
      <c r="W546" s="151">
        <v>2</v>
      </c>
      <c r="X546" s="150" t="s">
        <v>69</v>
      </c>
      <c r="Y546" s="150" t="s">
        <v>70</v>
      </c>
      <c r="Z546" s="150" t="s">
        <v>71</v>
      </c>
      <c r="AA546" s="150" t="s">
        <v>72</v>
      </c>
      <c r="AB546" s="151">
        <v>0</v>
      </c>
      <c r="AC546" s="101">
        <f t="shared" si="32"/>
        <v>3</v>
      </c>
      <c r="AD546" s="101" t="str">
        <f t="shared" si="33"/>
        <v>janvier</v>
      </c>
      <c r="AE546" s="96">
        <f t="shared" si="34"/>
        <v>11.1</v>
      </c>
      <c r="AF546" s="149">
        <f t="shared" si="35"/>
        <v>0.16111111111111109</v>
      </c>
      <c r="AG546" t="s">
        <v>3888</v>
      </c>
      <c r="AH546" s="96"/>
      <c r="AM546" s="96"/>
      <c r="AN546" s="96"/>
      <c r="AO546" s="96"/>
      <c r="AP546" s="96"/>
      <c r="AR546" s="96"/>
      <c r="AS546" s="96"/>
      <c r="AV546" s="96"/>
      <c r="AW546" s="96"/>
      <c r="AZ546" s="96"/>
      <c r="BA546" s="96"/>
      <c r="BB546" s="96"/>
      <c r="BC546" s="96"/>
      <c r="BD546" s="96"/>
      <c r="BE546" s="96"/>
      <c r="BF546" s="96"/>
      <c r="BH546" s="96"/>
      <c r="BI546" s="96"/>
      <c r="BJ546" s="96"/>
      <c r="BK546" s="96"/>
      <c r="BL546" s="96"/>
      <c r="BM546" s="96"/>
      <c r="BN546" s="96"/>
      <c r="BQ546" s="96"/>
      <c r="BR546" s="96"/>
      <c r="BS546" s="96"/>
      <c r="BU546" s="96"/>
      <c r="BW546" s="96"/>
      <c r="BX546" s="96"/>
      <c r="BY546" s="96"/>
      <c r="BZ546" s="96"/>
      <c r="CA546" s="96"/>
      <c r="CB546" s="96"/>
      <c r="CC546" s="96"/>
      <c r="CD546" s="96"/>
      <c r="CG546" s="96"/>
      <c r="CJ546" s="96"/>
      <c r="CL546" s="96"/>
      <c r="CM546" s="96"/>
      <c r="CN546" s="96"/>
      <c r="CY546" s="96"/>
      <c r="CZ546" s="96"/>
      <c r="DA546" s="96"/>
      <c r="DB546" s="96"/>
      <c r="DC546" s="96"/>
      <c r="DH546" s="96"/>
      <c r="DJ546" s="96"/>
      <c r="DK546" s="96"/>
      <c r="DL546" s="96"/>
      <c r="DM546" s="96"/>
      <c r="DP546" s="96"/>
      <c r="DQ546" s="96"/>
      <c r="DW546" s="96"/>
      <c r="EV546" s="96"/>
      <c r="EW546" s="96"/>
      <c r="FJ546" s="96"/>
      <c r="FK546" s="96"/>
      <c r="FL546" s="96"/>
      <c r="FT546" s="96"/>
      <c r="FU546" s="96"/>
      <c r="FV546" s="96"/>
      <c r="FW546" s="96"/>
      <c r="GE546" s="96"/>
      <c r="GF546" s="96"/>
      <c r="GG546" s="96"/>
      <c r="GH546" s="96"/>
    </row>
    <row r="547" spans="1:190" customFormat="1" ht="14.65" hidden="1" customHeight="1" x14ac:dyDescent="0.25">
      <c r="A547" s="151">
        <v>169698</v>
      </c>
      <c r="B547" s="152">
        <v>44582</v>
      </c>
      <c r="C547" s="150" t="s">
        <v>121</v>
      </c>
      <c r="D547" s="150" t="s">
        <v>2018</v>
      </c>
      <c r="E547" s="152">
        <v>44582</v>
      </c>
      <c r="F547" s="150" t="s">
        <v>324</v>
      </c>
      <c r="G547" s="150" t="s">
        <v>2019</v>
      </c>
      <c r="H547" s="150" t="s">
        <v>626</v>
      </c>
      <c r="I547" s="150" t="s">
        <v>3438</v>
      </c>
      <c r="J547" s="150" t="s">
        <v>3438</v>
      </c>
      <c r="K547" s="150" t="s">
        <v>626</v>
      </c>
      <c r="L547" s="150" t="s">
        <v>18</v>
      </c>
      <c r="M547" s="150" t="s">
        <v>3439</v>
      </c>
      <c r="N547" s="150" t="s">
        <v>1742</v>
      </c>
      <c r="O547" s="150" t="s">
        <v>1743</v>
      </c>
      <c r="P547" s="150" t="s">
        <v>627</v>
      </c>
      <c r="Q547" s="150" t="s">
        <v>3377</v>
      </c>
      <c r="R547" s="150" t="s">
        <v>3440</v>
      </c>
      <c r="S547" s="151">
        <v>34080</v>
      </c>
      <c r="T547" s="151">
        <v>23420</v>
      </c>
      <c r="U547" s="151">
        <v>10660</v>
      </c>
      <c r="V547" s="150" t="s">
        <v>78</v>
      </c>
      <c r="W547" s="151">
        <v>2</v>
      </c>
      <c r="X547" s="150" t="s">
        <v>69</v>
      </c>
      <c r="Y547" s="150" t="s">
        <v>70</v>
      </c>
      <c r="Z547" s="150" t="s">
        <v>71</v>
      </c>
      <c r="AA547" s="150" t="s">
        <v>72</v>
      </c>
      <c r="AB547" s="151">
        <v>0</v>
      </c>
      <c r="AC547" s="101">
        <f t="shared" si="32"/>
        <v>3</v>
      </c>
      <c r="AD547" s="101" t="str">
        <f t="shared" si="33"/>
        <v>janvier</v>
      </c>
      <c r="AE547" s="96">
        <f t="shared" si="34"/>
        <v>10.66</v>
      </c>
      <c r="AF547" s="149">
        <f t="shared" si="35"/>
        <v>4.1666666666666741E-2</v>
      </c>
      <c r="AG547" t="s">
        <v>3562</v>
      </c>
      <c r="AH547" s="96"/>
      <c r="AM547" s="96"/>
      <c r="AN547" s="96"/>
      <c r="AO547" s="96"/>
      <c r="AP547" s="96"/>
      <c r="AR547" s="96"/>
      <c r="AS547" s="96"/>
      <c r="AV547" s="96"/>
      <c r="AW547" s="96"/>
      <c r="AZ547" s="96"/>
      <c r="BA547" s="96"/>
      <c r="BB547" s="96"/>
      <c r="BC547" s="96"/>
      <c r="BD547" s="96"/>
      <c r="BH547" s="96"/>
      <c r="BI547" s="96"/>
      <c r="BJ547" s="96"/>
      <c r="BK547" s="96"/>
      <c r="BL547" s="96"/>
      <c r="BM547" s="96"/>
      <c r="BN547" s="96"/>
      <c r="BQ547" s="96"/>
      <c r="BR547" s="96"/>
      <c r="BS547" s="96"/>
      <c r="BU547" s="96"/>
      <c r="BW547" s="96"/>
      <c r="BX547" s="96"/>
      <c r="BY547" s="96"/>
      <c r="BZ547" s="96"/>
      <c r="CA547" s="96"/>
      <c r="CB547" s="96"/>
      <c r="CC547" s="96"/>
      <c r="CD547" s="96"/>
      <c r="CG547" s="96"/>
      <c r="CJ547" s="96"/>
      <c r="CL547" s="96"/>
      <c r="CM547" s="96"/>
      <c r="CN547" s="96"/>
      <c r="CY547" s="96"/>
      <c r="CZ547" s="96"/>
      <c r="DA547" s="96"/>
      <c r="DB547" s="96"/>
      <c r="DC547" s="96"/>
      <c r="DH547" s="96"/>
      <c r="DJ547" s="96"/>
      <c r="DK547" s="96"/>
      <c r="DL547" s="96"/>
      <c r="DM547" s="96"/>
      <c r="DP547" s="96"/>
      <c r="DQ547" s="96"/>
      <c r="DW547" s="96"/>
      <c r="EV547" s="96"/>
      <c r="EW547" s="96"/>
      <c r="FJ547" s="96"/>
      <c r="FK547" s="96"/>
      <c r="FL547" s="96"/>
      <c r="FT547" s="96"/>
      <c r="FU547" s="96"/>
      <c r="FV547" s="96"/>
      <c r="FW547" s="96"/>
      <c r="GE547" s="96"/>
      <c r="GF547" s="96"/>
      <c r="GG547" s="96"/>
      <c r="GH547" s="96"/>
    </row>
    <row r="548" spans="1:190" customFormat="1" ht="14.65" hidden="1" customHeight="1" x14ac:dyDescent="0.25">
      <c r="A548" s="151">
        <v>169699</v>
      </c>
      <c r="B548" s="152">
        <v>44582</v>
      </c>
      <c r="C548" s="150" t="s">
        <v>486</v>
      </c>
      <c r="D548" s="150" t="s">
        <v>2020</v>
      </c>
      <c r="E548" s="152">
        <v>44582</v>
      </c>
      <c r="F548" s="150" t="s">
        <v>724</v>
      </c>
      <c r="G548" s="150" t="s">
        <v>2021</v>
      </c>
      <c r="H548" s="150" t="s">
        <v>741</v>
      </c>
      <c r="I548" s="150" t="s">
        <v>3389</v>
      </c>
      <c r="J548" s="150" t="s">
        <v>3389</v>
      </c>
      <c r="K548" s="150" t="s">
        <v>741</v>
      </c>
      <c r="L548" s="150" t="s">
        <v>18</v>
      </c>
      <c r="M548" s="150" t="s">
        <v>3427</v>
      </c>
      <c r="N548" s="150" t="s">
        <v>919</v>
      </c>
      <c r="O548" s="150" t="s">
        <v>920</v>
      </c>
      <c r="P548" s="150" t="s">
        <v>742</v>
      </c>
      <c r="Q548" s="150" t="s">
        <v>3377</v>
      </c>
      <c r="R548" s="150" t="s">
        <v>3428</v>
      </c>
      <c r="S548" s="151">
        <v>28180</v>
      </c>
      <c r="T548" s="151">
        <v>22820</v>
      </c>
      <c r="U548" s="151">
        <v>5360</v>
      </c>
      <c r="V548" s="150" t="s">
        <v>78</v>
      </c>
      <c r="W548" s="151">
        <v>2</v>
      </c>
      <c r="X548" s="150" t="s">
        <v>69</v>
      </c>
      <c r="Y548" s="150" t="s">
        <v>70</v>
      </c>
      <c r="Z548" s="150" t="s">
        <v>71</v>
      </c>
      <c r="AA548" s="150" t="s">
        <v>72</v>
      </c>
      <c r="AB548" s="151">
        <v>0</v>
      </c>
      <c r="AC548" s="101">
        <f t="shared" si="32"/>
        <v>3</v>
      </c>
      <c r="AD548" s="101" t="str">
        <f t="shared" si="33"/>
        <v>janvier</v>
      </c>
      <c r="AE548" s="96">
        <f t="shared" si="34"/>
        <v>5.36</v>
      </c>
      <c r="AF548" s="149">
        <f t="shared" si="35"/>
        <v>4.3055555555555625E-2</v>
      </c>
      <c r="AG548" t="s">
        <v>3562</v>
      </c>
      <c r="AH548" s="102"/>
      <c r="AI548" s="102"/>
      <c r="AJ548" s="102"/>
      <c r="AK548" s="102"/>
      <c r="AL548" s="102"/>
      <c r="AM548" s="102"/>
      <c r="AN548" s="102"/>
      <c r="AO548" s="102"/>
      <c r="AP548" s="102"/>
      <c r="AQ548" s="102"/>
      <c r="AR548" s="102"/>
      <c r="AS548" s="102"/>
      <c r="AT548" s="102"/>
      <c r="AU548" s="102"/>
      <c r="AV548" s="102"/>
      <c r="AW548" s="102"/>
      <c r="AX548" s="102"/>
      <c r="AY548" s="102"/>
      <c r="AZ548" s="102"/>
      <c r="BA548" s="102"/>
      <c r="BB548" s="102"/>
      <c r="BC548" s="102"/>
      <c r="BD548" s="102"/>
      <c r="BE548" s="102"/>
      <c r="BF548" s="102"/>
      <c r="BG548" s="102"/>
      <c r="BH548" s="102"/>
      <c r="BI548" s="102"/>
      <c r="BJ548" s="102"/>
      <c r="BK548" s="102"/>
      <c r="BL548" s="102"/>
      <c r="BM548" s="102"/>
      <c r="BN548" s="102"/>
      <c r="BO548" s="102"/>
      <c r="BP548" s="102"/>
      <c r="BQ548" s="102"/>
      <c r="BR548" s="102"/>
      <c r="BS548" s="102"/>
      <c r="BT548" s="102"/>
      <c r="BU548" s="102"/>
      <c r="BV548" s="102"/>
      <c r="BW548" s="102"/>
      <c r="BX548" s="102"/>
      <c r="BY548" s="102"/>
      <c r="BZ548" s="102"/>
      <c r="CA548" s="102"/>
      <c r="CB548" s="102"/>
      <c r="CC548" s="102"/>
      <c r="CD548" s="102"/>
      <c r="CE548" s="102"/>
      <c r="CF548" s="102"/>
      <c r="CG548" s="102"/>
      <c r="CH548" s="102"/>
      <c r="CI548" s="102"/>
      <c r="CJ548" s="102"/>
      <c r="CK548" s="102"/>
      <c r="CL548" s="102"/>
      <c r="CM548" s="102"/>
      <c r="CN548" s="102"/>
      <c r="CO548" s="102"/>
      <c r="CP548" s="102"/>
      <c r="CQ548" s="102"/>
      <c r="CR548" s="102"/>
      <c r="CS548" s="102"/>
      <c r="CT548" s="102"/>
      <c r="CU548" s="102"/>
      <c r="CV548" s="102"/>
      <c r="CW548" s="102"/>
      <c r="CX548" s="102"/>
      <c r="CY548" s="102"/>
      <c r="CZ548" s="102"/>
      <c r="DA548" s="102"/>
      <c r="DB548" s="102"/>
      <c r="DC548" s="102"/>
      <c r="DD548" s="102"/>
      <c r="DE548" s="102"/>
      <c r="DF548" s="102"/>
      <c r="DG548" s="102"/>
      <c r="DH548" s="102"/>
      <c r="DI548" s="102"/>
      <c r="DJ548" s="102"/>
      <c r="DK548" s="102"/>
      <c r="DL548" s="102"/>
      <c r="DM548" s="102"/>
      <c r="DN548" s="102"/>
      <c r="DO548" s="102"/>
      <c r="DP548" s="102"/>
      <c r="DQ548" s="102"/>
      <c r="DR548" s="102"/>
      <c r="DS548" s="102"/>
      <c r="DT548" s="102"/>
      <c r="DU548" s="102"/>
      <c r="DV548" s="102"/>
      <c r="DW548" s="102"/>
      <c r="DX548" s="102"/>
      <c r="DY548" s="102"/>
      <c r="DZ548" s="102"/>
      <c r="EA548" s="102"/>
      <c r="EB548" s="102"/>
      <c r="EC548" s="102"/>
      <c r="ED548" s="102"/>
      <c r="EE548" s="102"/>
      <c r="EF548" s="102"/>
      <c r="EG548" s="102"/>
      <c r="EH548" s="102"/>
      <c r="EI548" s="102"/>
      <c r="EJ548" s="102"/>
      <c r="EK548" s="102"/>
      <c r="EL548" s="102"/>
      <c r="EM548" s="102"/>
      <c r="EN548" s="102"/>
      <c r="EO548" s="102"/>
      <c r="EP548" s="102"/>
      <c r="EQ548" s="102"/>
      <c r="ER548" s="102"/>
      <c r="ES548" s="102"/>
      <c r="ET548" s="102"/>
      <c r="EU548" s="102"/>
      <c r="EV548" s="102"/>
      <c r="EW548" s="102"/>
      <c r="EX548" s="102"/>
      <c r="EY548" s="102"/>
      <c r="EZ548" s="102"/>
      <c r="FA548" s="102"/>
      <c r="FB548" s="102"/>
      <c r="FC548" s="102"/>
      <c r="FD548" s="102"/>
      <c r="FE548" s="102"/>
      <c r="FF548" s="102"/>
      <c r="FG548" s="102"/>
      <c r="FH548" s="102"/>
      <c r="FI548" s="102"/>
      <c r="FJ548" s="102"/>
      <c r="FK548" s="102"/>
      <c r="FL548" s="102"/>
      <c r="FM548" s="102"/>
      <c r="FN548" s="102"/>
      <c r="FO548" s="102"/>
      <c r="FP548" s="102"/>
      <c r="FQ548" s="102"/>
      <c r="FR548" s="102"/>
      <c r="FS548" s="102"/>
      <c r="FT548" s="102"/>
      <c r="FU548" s="102"/>
      <c r="FV548" s="102"/>
      <c r="FW548" s="102"/>
      <c r="FX548" s="102"/>
      <c r="FY548" s="102"/>
      <c r="FZ548" s="102"/>
      <c r="GA548" s="102"/>
      <c r="GB548" s="102"/>
      <c r="GC548" s="102"/>
      <c r="GD548" s="102"/>
      <c r="GE548" s="102"/>
      <c r="GF548" s="102"/>
      <c r="GG548" s="102"/>
      <c r="GH548" s="102"/>
    </row>
    <row r="549" spans="1:190" customFormat="1" ht="14.65" hidden="1" customHeight="1" x14ac:dyDescent="0.25">
      <c r="A549" s="151">
        <v>169701</v>
      </c>
      <c r="B549" s="152">
        <v>44582</v>
      </c>
      <c r="C549" s="150" t="s">
        <v>528</v>
      </c>
      <c r="D549" s="150" t="s">
        <v>2022</v>
      </c>
      <c r="E549" s="152">
        <v>44582</v>
      </c>
      <c r="F549" s="150" t="s">
        <v>491</v>
      </c>
      <c r="G549" s="150" t="s">
        <v>2023</v>
      </c>
      <c r="H549" s="150" t="s">
        <v>2024</v>
      </c>
      <c r="I549" s="150" t="s">
        <v>3438</v>
      </c>
      <c r="J549" s="150" t="s">
        <v>3438</v>
      </c>
      <c r="K549" s="150" t="s">
        <v>2024</v>
      </c>
      <c r="L549" s="150" t="s">
        <v>18</v>
      </c>
      <c r="M549" s="150" t="s">
        <v>3414</v>
      </c>
      <c r="N549" s="150" t="s">
        <v>1742</v>
      </c>
      <c r="O549" s="150" t="s">
        <v>1743</v>
      </c>
      <c r="P549" s="150" t="s">
        <v>2025</v>
      </c>
      <c r="Q549" s="150" t="s">
        <v>3377</v>
      </c>
      <c r="R549" s="150" t="s">
        <v>3418</v>
      </c>
      <c r="S549" s="151">
        <v>28240</v>
      </c>
      <c r="T549" s="151">
        <v>21920</v>
      </c>
      <c r="U549" s="151">
        <v>6320</v>
      </c>
      <c r="V549" s="150" t="s">
        <v>78</v>
      </c>
      <c r="W549" s="151">
        <v>2</v>
      </c>
      <c r="X549" s="150" t="s">
        <v>69</v>
      </c>
      <c r="Y549" s="150" t="s">
        <v>70</v>
      </c>
      <c r="Z549" s="150" t="s">
        <v>71</v>
      </c>
      <c r="AA549" s="150" t="s">
        <v>72</v>
      </c>
      <c r="AB549" s="151">
        <v>0</v>
      </c>
      <c r="AC549" s="101">
        <f t="shared" si="32"/>
        <v>3</v>
      </c>
      <c r="AD549" s="101" t="str">
        <f t="shared" si="33"/>
        <v>janvier</v>
      </c>
      <c r="AE549" s="96">
        <f t="shared" si="34"/>
        <v>6.32</v>
      </c>
      <c r="AF549" s="149">
        <f t="shared" si="35"/>
        <v>4.2361111111111183E-2</v>
      </c>
      <c r="AG549" t="s">
        <v>3562</v>
      </c>
      <c r="AH549" s="96"/>
      <c r="AM549" s="96"/>
      <c r="AN549" s="96"/>
      <c r="AO549" s="96"/>
      <c r="AP549" s="96"/>
      <c r="AR549" s="96"/>
      <c r="AS549" s="96"/>
      <c r="AV549" s="96"/>
      <c r="AW549" s="96"/>
      <c r="AZ549" s="96"/>
      <c r="BA549" s="96"/>
      <c r="BB549" s="96"/>
      <c r="BC549" s="96"/>
      <c r="BD549" s="96"/>
      <c r="BH549" s="96"/>
      <c r="BI549" s="96"/>
      <c r="BJ549" s="96"/>
      <c r="BK549" s="96"/>
      <c r="BL549" s="96"/>
      <c r="BM549" s="96"/>
      <c r="BN549" s="96"/>
      <c r="BQ549" s="96"/>
      <c r="BR549" s="96"/>
      <c r="BS549" s="96"/>
      <c r="BU549" s="96"/>
      <c r="BW549" s="96"/>
      <c r="BX549" s="96"/>
      <c r="BY549" s="96"/>
      <c r="BZ549" s="96"/>
      <c r="CA549" s="96"/>
      <c r="CB549" s="96"/>
      <c r="CC549" s="96"/>
      <c r="CD549" s="96"/>
      <c r="CE549" s="96"/>
      <c r="CG549" s="96"/>
      <c r="CJ549" s="96"/>
      <c r="CL549" s="96"/>
      <c r="CM549" s="96"/>
      <c r="CN549" s="96"/>
      <c r="CY549" s="96"/>
      <c r="CZ549" s="96"/>
      <c r="DA549" s="96"/>
      <c r="DB549" s="96"/>
      <c r="DC549" s="96"/>
      <c r="DH549" s="96"/>
      <c r="DJ549" s="96"/>
      <c r="DK549" s="96"/>
      <c r="DL549" s="96"/>
      <c r="DM549" s="96"/>
      <c r="DP549" s="96"/>
      <c r="DQ549" s="96"/>
      <c r="DW549" s="96"/>
      <c r="EV549" s="96"/>
      <c r="EW549" s="96"/>
      <c r="FJ549" s="96"/>
      <c r="FK549" s="96"/>
      <c r="FL549" s="96"/>
      <c r="FT549" s="96"/>
      <c r="FU549" s="96"/>
      <c r="FV549" s="96"/>
      <c r="FW549" s="96"/>
      <c r="GE549" s="96"/>
      <c r="GF549" s="96"/>
      <c r="GG549" s="96"/>
      <c r="GH549" s="96"/>
    </row>
    <row r="550" spans="1:190" customFormat="1" ht="14.65" hidden="1" customHeight="1" x14ac:dyDescent="0.25">
      <c r="A550" s="151">
        <v>169714</v>
      </c>
      <c r="B550" s="152">
        <v>44582</v>
      </c>
      <c r="C550" s="150" t="s">
        <v>455</v>
      </c>
      <c r="D550" s="150" t="s">
        <v>2026</v>
      </c>
      <c r="E550" s="152">
        <v>44582</v>
      </c>
      <c r="F550" s="150" t="s">
        <v>727</v>
      </c>
      <c r="G550" s="150" t="s">
        <v>2027</v>
      </c>
      <c r="H550" s="150" t="s">
        <v>348</v>
      </c>
      <c r="I550" s="150" t="s">
        <v>3379</v>
      </c>
      <c r="J550" s="150" t="s">
        <v>3382</v>
      </c>
      <c r="K550" s="150" t="s">
        <v>3391</v>
      </c>
      <c r="L550" s="150" t="s">
        <v>18</v>
      </c>
      <c r="M550" s="150" t="s">
        <v>18</v>
      </c>
      <c r="N550" s="150" t="s">
        <v>19</v>
      </c>
      <c r="O550" s="150" t="s">
        <v>335</v>
      </c>
      <c r="P550" s="150" t="s">
        <v>349</v>
      </c>
      <c r="Q550" s="150" t="s">
        <v>3377</v>
      </c>
      <c r="R550" s="150" t="s">
        <v>3377</v>
      </c>
      <c r="S550" s="151">
        <v>16200</v>
      </c>
      <c r="T550" s="151">
        <v>12800</v>
      </c>
      <c r="U550" s="151">
        <v>3400</v>
      </c>
      <c r="V550" s="150" t="s">
        <v>78</v>
      </c>
      <c r="W550" s="151">
        <v>2</v>
      </c>
      <c r="X550" s="150" t="s">
        <v>69</v>
      </c>
      <c r="Y550" s="150" t="s">
        <v>70</v>
      </c>
      <c r="Z550" s="150" t="s">
        <v>71</v>
      </c>
      <c r="AA550" s="150" t="s">
        <v>72</v>
      </c>
      <c r="AB550" s="151">
        <v>64487</v>
      </c>
      <c r="AC550" s="101">
        <f t="shared" si="32"/>
        <v>3</v>
      </c>
      <c r="AD550" s="101" t="str">
        <f t="shared" si="33"/>
        <v>janvier</v>
      </c>
      <c r="AE550" s="96">
        <f t="shared" si="34"/>
        <v>3.4</v>
      </c>
      <c r="AF550" s="149">
        <f t="shared" si="35"/>
        <v>6.9444444444444198E-3</v>
      </c>
      <c r="AG550" t="s">
        <v>3886</v>
      </c>
      <c r="AH550" s="96"/>
      <c r="AM550" s="96"/>
      <c r="AN550" s="96"/>
      <c r="AO550" s="96"/>
      <c r="AP550" s="96"/>
      <c r="AR550" s="96"/>
      <c r="AS550" s="96"/>
      <c r="AV550" s="96"/>
      <c r="AW550" s="96"/>
      <c r="AZ550" s="96"/>
      <c r="BA550" s="96"/>
      <c r="BB550" s="96"/>
      <c r="BC550" s="96"/>
      <c r="BD550" s="96"/>
      <c r="BE550" s="96"/>
      <c r="BF550" s="96"/>
      <c r="BH550" s="96"/>
      <c r="BI550" s="96"/>
      <c r="BJ550" s="96"/>
      <c r="BK550" s="96"/>
      <c r="BL550" s="96"/>
      <c r="BM550" s="96"/>
      <c r="BN550" s="96"/>
      <c r="BQ550" s="96"/>
      <c r="BR550" s="96"/>
      <c r="BS550" s="96"/>
      <c r="BU550" s="96"/>
      <c r="BW550" s="96"/>
      <c r="BX550" s="96"/>
      <c r="BY550" s="96"/>
      <c r="BZ550" s="96"/>
      <c r="CA550" s="96"/>
      <c r="CB550" s="96"/>
      <c r="CC550" s="96"/>
      <c r="CD550" s="96"/>
      <c r="CE550" s="96"/>
      <c r="CG550" s="96"/>
      <c r="CJ550" s="96"/>
      <c r="CL550" s="96"/>
      <c r="CM550" s="96"/>
      <c r="CN550" s="96"/>
      <c r="CY550" s="96"/>
      <c r="CZ550" s="96"/>
      <c r="DA550" s="96"/>
      <c r="DB550" s="96"/>
      <c r="DC550" s="96"/>
      <c r="DH550" s="96"/>
      <c r="DJ550" s="96"/>
      <c r="DK550" s="96"/>
      <c r="DL550" s="96"/>
      <c r="DM550" s="96"/>
      <c r="DP550" s="96"/>
      <c r="DQ550" s="96"/>
      <c r="DW550" s="96"/>
      <c r="EV550" s="96"/>
      <c r="EW550" s="96"/>
      <c r="FJ550" s="96"/>
      <c r="FK550" s="96"/>
      <c r="FL550" s="96"/>
      <c r="FT550" s="96"/>
      <c r="FU550" s="96"/>
      <c r="FV550" s="96"/>
      <c r="FW550" s="96"/>
      <c r="GE550" s="96"/>
      <c r="GF550" s="96"/>
      <c r="GG550" s="96"/>
      <c r="GH550" s="96"/>
    </row>
    <row r="551" spans="1:190" customFormat="1" ht="14.65" hidden="1" customHeight="1" x14ac:dyDescent="0.25">
      <c r="A551" s="151">
        <v>169716</v>
      </c>
      <c r="B551" s="152">
        <v>44582</v>
      </c>
      <c r="C551" s="150" t="s">
        <v>303</v>
      </c>
      <c r="D551" s="150" t="s">
        <v>2028</v>
      </c>
      <c r="E551" s="152">
        <v>44582</v>
      </c>
      <c r="F551" s="150" t="s">
        <v>849</v>
      </c>
      <c r="G551" s="150" t="s">
        <v>2029</v>
      </c>
      <c r="H551" s="150" t="s">
        <v>2030</v>
      </c>
      <c r="I551" s="150" t="s">
        <v>3379</v>
      </c>
      <c r="J551" s="150" t="s">
        <v>3397</v>
      </c>
      <c r="K551" s="150" t="s">
        <v>2030</v>
      </c>
      <c r="L551" s="150" t="s">
        <v>3382</v>
      </c>
      <c r="M551" s="150" t="s">
        <v>18</v>
      </c>
      <c r="N551" s="150" t="s">
        <v>19</v>
      </c>
      <c r="O551" s="150" t="s">
        <v>937</v>
      </c>
      <c r="P551" s="150" t="s">
        <v>2031</v>
      </c>
      <c r="Q551" s="150" t="s">
        <v>3398</v>
      </c>
      <c r="R551" s="150" t="s">
        <v>3377</v>
      </c>
      <c r="S551" s="151">
        <v>16800</v>
      </c>
      <c r="T551" s="151">
        <v>35880</v>
      </c>
      <c r="U551" s="151">
        <v>19080</v>
      </c>
      <c r="V551" s="150" t="s">
        <v>78</v>
      </c>
      <c r="W551" s="151">
        <v>2</v>
      </c>
      <c r="X551" s="150" t="s">
        <v>69</v>
      </c>
      <c r="Y551" s="150" t="s">
        <v>70</v>
      </c>
      <c r="Z551" s="150" t="s">
        <v>71</v>
      </c>
      <c r="AA551" s="150" t="s">
        <v>72</v>
      </c>
      <c r="AB551" s="151">
        <v>0</v>
      </c>
      <c r="AC551" s="101">
        <f t="shared" si="32"/>
        <v>3</v>
      </c>
      <c r="AD551" s="101" t="str">
        <f t="shared" si="33"/>
        <v>janvier</v>
      </c>
      <c r="AE551" s="96">
        <f t="shared" si="34"/>
        <v>19.079999999999998</v>
      </c>
      <c r="AF551" s="149">
        <f t="shared" si="35"/>
        <v>0.14236111111111105</v>
      </c>
      <c r="AG551" t="s">
        <v>3888</v>
      </c>
      <c r="AH551" s="102"/>
      <c r="AI551" s="102"/>
      <c r="AJ551" s="102"/>
      <c r="AK551" s="102"/>
      <c r="AL551" s="102"/>
      <c r="AM551" s="102"/>
      <c r="AN551" s="102"/>
      <c r="AO551" s="102"/>
      <c r="AP551" s="102"/>
      <c r="AQ551" s="102"/>
      <c r="AR551" s="102"/>
      <c r="AS551" s="102"/>
      <c r="AT551" s="102"/>
      <c r="AU551" s="102"/>
      <c r="AV551" s="102"/>
      <c r="AW551" s="102"/>
      <c r="AX551" s="102"/>
      <c r="AY551" s="102"/>
      <c r="AZ551" s="102"/>
      <c r="BA551" s="102"/>
      <c r="BB551" s="102"/>
      <c r="BC551" s="102"/>
      <c r="BD551" s="102"/>
      <c r="BE551" s="102"/>
      <c r="BF551" s="102"/>
      <c r="BG551" s="102"/>
      <c r="BH551" s="102"/>
      <c r="BI551" s="102"/>
      <c r="BJ551" s="102"/>
      <c r="BK551" s="102"/>
      <c r="BL551" s="102"/>
      <c r="BM551" s="102"/>
      <c r="BN551" s="102"/>
      <c r="BO551" s="102"/>
      <c r="BP551" s="102"/>
      <c r="BQ551" s="102"/>
      <c r="BR551" s="102"/>
      <c r="BS551" s="102"/>
      <c r="BT551" s="102"/>
      <c r="BU551" s="102"/>
      <c r="BV551" s="102"/>
      <c r="BW551" s="102"/>
      <c r="BX551" s="102"/>
      <c r="BY551" s="102"/>
      <c r="BZ551" s="102"/>
      <c r="CA551" s="102"/>
      <c r="CB551" s="102"/>
      <c r="CC551" s="102"/>
      <c r="CD551" s="102"/>
      <c r="CE551" s="102"/>
      <c r="CF551" s="102"/>
      <c r="CG551" s="102"/>
      <c r="CH551" s="102"/>
      <c r="CI551" s="102"/>
      <c r="CJ551" s="102"/>
      <c r="CK551" s="102"/>
      <c r="CL551" s="102"/>
      <c r="CM551" s="102"/>
      <c r="CN551" s="102"/>
      <c r="CO551" s="102"/>
      <c r="CP551" s="102"/>
      <c r="CQ551" s="102"/>
      <c r="CR551" s="102"/>
      <c r="CS551" s="102"/>
      <c r="CT551" s="102"/>
      <c r="CU551" s="102"/>
      <c r="CV551" s="102"/>
      <c r="CW551" s="102"/>
      <c r="CX551" s="102"/>
      <c r="CY551" s="102"/>
      <c r="CZ551" s="102"/>
      <c r="DA551" s="102"/>
      <c r="DB551" s="102"/>
      <c r="DC551" s="102"/>
      <c r="DD551" s="102"/>
      <c r="DE551" s="102"/>
      <c r="DF551" s="102"/>
      <c r="DG551" s="102"/>
      <c r="DH551" s="102"/>
      <c r="DI551" s="102"/>
      <c r="DJ551" s="102"/>
      <c r="DK551" s="102"/>
      <c r="DL551" s="102"/>
      <c r="DM551" s="102"/>
      <c r="DN551" s="102"/>
      <c r="DO551" s="102"/>
      <c r="DP551" s="102"/>
      <c r="DQ551" s="102"/>
      <c r="DR551" s="102"/>
      <c r="DS551" s="102"/>
      <c r="DT551" s="102"/>
      <c r="DU551" s="102"/>
      <c r="DV551" s="102"/>
      <c r="DW551" s="102"/>
      <c r="DX551" s="102"/>
      <c r="DY551" s="102"/>
      <c r="DZ551" s="102"/>
      <c r="EA551" s="102"/>
      <c r="EB551" s="102"/>
      <c r="EC551" s="102"/>
      <c r="ED551" s="102"/>
      <c r="EE551" s="102"/>
      <c r="EF551" s="102"/>
      <c r="EG551" s="102"/>
      <c r="EH551" s="102"/>
      <c r="EI551" s="102"/>
      <c r="EJ551" s="102"/>
      <c r="EK551" s="102"/>
      <c r="EL551" s="102"/>
      <c r="EM551" s="102"/>
      <c r="EN551" s="102"/>
      <c r="EO551" s="102"/>
      <c r="EP551" s="102"/>
      <c r="EQ551" s="102"/>
      <c r="ER551" s="102"/>
      <c r="ES551" s="102"/>
      <c r="ET551" s="102"/>
      <c r="EU551" s="102"/>
      <c r="EV551" s="102"/>
      <c r="EW551" s="102"/>
      <c r="EX551" s="102"/>
      <c r="EY551" s="102"/>
      <c r="EZ551" s="102"/>
      <c r="FA551" s="102"/>
      <c r="FB551" s="102"/>
      <c r="FC551" s="102"/>
      <c r="FD551" s="102"/>
      <c r="FE551" s="102"/>
      <c r="FF551" s="102"/>
      <c r="FG551" s="102"/>
      <c r="FH551" s="102"/>
      <c r="FI551" s="102"/>
      <c r="FJ551" s="102"/>
      <c r="FK551" s="102"/>
      <c r="FL551" s="102"/>
      <c r="FM551" s="102"/>
      <c r="FN551" s="102"/>
      <c r="FO551" s="102"/>
      <c r="FP551" s="102"/>
      <c r="FQ551" s="102"/>
      <c r="FR551" s="102"/>
      <c r="FS551" s="102"/>
      <c r="FT551" s="102"/>
      <c r="FU551" s="102"/>
      <c r="FV551" s="102"/>
      <c r="FW551" s="102"/>
      <c r="FX551" s="102"/>
      <c r="FY551" s="102"/>
      <c r="FZ551" s="102"/>
      <c r="GA551" s="102"/>
      <c r="GB551" s="102"/>
      <c r="GC551" s="102"/>
      <c r="GD551" s="102"/>
      <c r="GE551" s="102"/>
      <c r="GF551" s="102"/>
      <c r="GG551" s="102"/>
      <c r="GH551" s="102"/>
    </row>
    <row r="552" spans="1:190" customFormat="1" ht="14.65" hidden="1" customHeight="1" x14ac:dyDescent="0.25">
      <c r="A552" s="151">
        <v>169718</v>
      </c>
      <c r="B552" s="152">
        <v>44582</v>
      </c>
      <c r="C552" s="150" t="s">
        <v>414</v>
      </c>
      <c r="D552" s="150" t="s">
        <v>18</v>
      </c>
      <c r="E552" s="152">
        <v>44582</v>
      </c>
      <c r="F552" s="150" t="s">
        <v>414</v>
      </c>
      <c r="G552" s="150" t="s">
        <v>18</v>
      </c>
      <c r="H552" s="150" t="s">
        <v>1979</v>
      </c>
      <c r="I552" s="150" t="s">
        <v>3379</v>
      </c>
      <c r="J552" s="150" t="s">
        <v>3382</v>
      </c>
      <c r="K552" s="150" t="s">
        <v>1979</v>
      </c>
      <c r="L552" s="150" t="s">
        <v>18</v>
      </c>
      <c r="M552" s="150" t="s">
        <v>18</v>
      </c>
      <c r="N552" s="150" t="s">
        <v>19</v>
      </c>
      <c r="O552" s="150" t="s">
        <v>335</v>
      </c>
      <c r="P552" s="150" t="s">
        <v>346</v>
      </c>
      <c r="Q552" s="150" t="s">
        <v>3377</v>
      </c>
      <c r="R552" s="150" t="s">
        <v>3377</v>
      </c>
      <c r="S552" s="151">
        <v>18160</v>
      </c>
      <c r="T552" s="151">
        <v>14860</v>
      </c>
      <c r="U552" s="151">
        <v>3300</v>
      </c>
      <c r="V552" s="150" t="s">
        <v>68</v>
      </c>
      <c r="W552" s="151">
        <v>2</v>
      </c>
      <c r="X552" s="150" t="s">
        <v>69</v>
      </c>
      <c r="Y552" s="150" t="s">
        <v>70</v>
      </c>
      <c r="Z552" s="150" t="s">
        <v>71</v>
      </c>
      <c r="AA552" s="150" t="s">
        <v>72</v>
      </c>
      <c r="AB552" s="151">
        <v>0</v>
      </c>
      <c r="AC552" s="101">
        <f t="shared" si="32"/>
        <v>3</v>
      </c>
      <c r="AD552" s="101" t="str">
        <f t="shared" si="33"/>
        <v>janvier</v>
      </c>
      <c r="AE552" s="96">
        <f t="shared" si="34"/>
        <v>3.3</v>
      </c>
      <c r="AF552" s="149">
        <f t="shared" si="35"/>
        <v>0</v>
      </c>
      <c r="AG552" t="s">
        <v>3886</v>
      </c>
      <c r="AH552" s="102"/>
      <c r="AI552" s="102"/>
      <c r="AJ552" s="102"/>
      <c r="AK552" s="102"/>
      <c r="AL552" s="102"/>
      <c r="AM552" s="102"/>
      <c r="AN552" s="102"/>
      <c r="AO552" s="102"/>
      <c r="AP552" s="102"/>
      <c r="AQ552" s="102"/>
      <c r="AR552" s="102"/>
      <c r="AS552" s="102"/>
      <c r="AT552" s="102"/>
      <c r="AU552" s="102"/>
      <c r="AV552" s="102"/>
      <c r="AW552" s="102"/>
      <c r="AX552" s="102"/>
      <c r="AY552" s="102"/>
      <c r="AZ552" s="102"/>
      <c r="BA552" s="102"/>
      <c r="BB552" s="102"/>
      <c r="BC552" s="102"/>
      <c r="BD552" s="102"/>
      <c r="BE552" s="102"/>
      <c r="BF552" s="102"/>
      <c r="BG552" s="102"/>
      <c r="BH552" s="102"/>
      <c r="BI552" s="102"/>
      <c r="BJ552" s="102"/>
      <c r="BK552" s="102"/>
      <c r="BL552" s="102"/>
      <c r="BM552" s="102"/>
      <c r="BN552" s="102"/>
      <c r="BO552" s="102"/>
      <c r="BP552" s="102"/>
      <c r="BQ552" s="102"/>
      <c r="BR552" s="102"/>
      <c r="BS552" s="102"/>
      <c r="BT552" s="102"/>
      <c r="BU552" s="102"/>
      <c r="BV552" s="102"/>
      <c r="BW552" s="102"/>
      <c r="BX552" s="102"/>
      <c r="BY552" s="102"/>
      <c r="BZ552" s="102"/>
      <c r="CA552" s="102"/>
      <c r="CB552" s="102"/>
      <c r="CC552" s="102"/>
      <c r="CD552" s="102"/>
      <c r="CE552" s="102"/>
      <c r="CF552" s="102"/>
      <c r="CG552" s="102"/>
      <c r="CH552" s="102"/>
      <c r="CI552" s="102"/>
      <c r="CJ552" s="102"/>
      <c r="CK552" s="102"/>
      <c r="CL552" s="102"/>
      <c r="CM552" s="102"/>
      <c r="CN552" s="102"/>
      <c r="CO552" s="102"/>
      <c r="CP552" s="102"/>
      <c r="CQ552" s="102"/>
      <c r="CR552" s="102"/>
      <c r="CS552" s="102"/>
      <c r="CT552" s="102"/>
      <c r="CU552" s="102"/>
      <c r="CV552" s="102"/>
      <c r="CW552" s="102"/>
      <c r="CX552" s="102"/>
      <c r="CY552" s="102"/>
      <c r="CZ552" s="102"/>
      <c r="DA552" s="102"/>
      <c r="DB552" s="102"/>
      <c r="DC552" s="102"/>
      <c r="DD552" s="102"/>
      <c r="DE552" s="102"/>
      <c r="DF552" s="102"/>
      <c r="DG552" s="102"/>
      <c r="DH552" s="102"/>
      <c r="DI552" s="102"/>
      <c r="DJ552" s="102"/>
      <c r="DK552" s="102"/>
      <c r="DL552" s="102"/>
      <c r="DM552" s="102"/>
      <c r="DN552" s="102"/>
      <c r="DO552" s="102"/>
      <c r="DP552" s="102"/>
      <c r="DQ552" s="102"/>
      <c r="DR552" s="102"/>
      <c r="DS552" s="102"/>
      <c r="DT552" s="102"/>
      <c r="DU552" s="102"/>
      <c r="DV552" s="102"/>
      <c r="DW552" s="102"/>
      <c r="DX552" s="102"/>
      <c r="DY552" s="102"/>
      <c r="DZ552" s="102"/>
      <c r="EA552" s="102"/>
      <c r="EB552" s="102"/>
      <c r="EC552" s="102"/>
      <c r="ED552" s="102"/>
      <c r="EE552" s="102"/>
      <c r="EF552" s="102"/>
      <c r="EG552" s="102"/>
      <c r="EH552" s="102"/>
      <c r="EI552" s="102"/>
      <c r="EJ552" s="102"/>
      <c r="EK552" s="102"/>
      <c r="EL552" s="102"/>
      <c r="EM552" s="102"/>
      <c r="EN552" s="102"/>
      <c r="EO552" s="102"/>
      <c r="EP552" s="102"/>
      <c r="EQ552" s="102"/>
      <c r="ER552" s="102"/>
      <c r="ES552" s="102"/>
      <c r="ET552" s="102"/>
      <c r="EU552" s="102"/>
      <c r="EV552" s="102"/>
      <c r="EW552" s="102"/>
      <c r="EX552" s="102"/>
      <c r="EY552" s="102"/>
      <c r="EZ552" s="102"/>
      <c r="FA552" s="102"/>
      <c r="FB552" s="102"/>
      <c r="FC552" s="102"/>
      <c r="FD552" s="102"/>
      <c r="FE552" s="102"/>
      <c r="FF552" s="102"/>
      <c r="FG552" s="102"/>
      <c r="FH552" s="102"/>
      <c r="FI552" s="102"/>
      <c r="FJ552" s="102"/>
      <c r="FK552" s="102"/>
      <c r="FL552" s="102"/>
      <c r="FM552" s="102"/>
      <c r="FN552" s="102"/>
      <c r="FO552" s="102"/>
      <c r="FP552" s="102"/>
      <c r="FQ552" s="102"/>
      <c r="FR552" s="102"/>
      <c r="FS552" s="102"/>
      <c r="FT552" s="102"/>
      <c r="FU552" s="102"/>
      <c r="FV552" s="102"/>
      <c r="FW552" s="102"/>
      <c r="FX552" s="102"/>
      <c r="FY552" s="102"/>
      <c r="FZ552" s="102"/>
      <c r="GA552" s="102"/>
      <c r="GB552" s="102"/>
      <c r="GC552" s="102"/>
      <c r="GD552" s="102"/>
      <c r="GE552" s="102"/>
      <c r="GF552" s="102"/>
      <c r="GG552" s="102"/>
      <c r="GH552" s="102"/>
    </row>
    <row r="553" spans="1:190" customFormat="1" ht="14.65" hidden="1" customHeight="1" x14ac:dyDescent="0.25">
      <c r="A553" s="151">
        <v>169720</v>
      </c>
      <c r="B553" s="152">
        <v>44582</v>
      </c>
      <c r="C553" s="150" t="s">
        <v>535</v>
      </c>
      <c r="D553" s="150" t="s">
        <v>2032</v>
      </c>
      <c r="E553" s="152">
        <v>44582</v>
      </c>
      <c r="F553" s="150" t="s">
        <v>527</v>
      </c>
      <c r="G553" s="150" t="s">
        <v>2033</v>
      </c>
      <c r="H553" s="150" t="s">
        <v>2034</v>
      </c>
      <c r="I553" s="150" t="s">
        <v>3389</v>
      </c>
      <c r="J553" s="150" t="s">
        <v>3419</v>
      </c>
      <c r="K553" s="150" t="s">
        <v>2034</v>
      </c>
      <c r="L553" s="150" t="s">
        <v>3409</v>
      </c>
      <c r="M553" s="150" t="s">
        <v>18</v>
      </c>
      <c r="N553" s="150" t="s">
        <v>919</v>
      </c>
      <c r="O553" s="150" t="s">
        <v>567</v>
      </c>
      <c r="P553" s="150" t="s">
        <v>2035</v>
      </c>
      <c r="Q553" s="150" t="s">
        <v>3451</v>
      </c>
      <c r="R553" s="150" t="s">
        <v>3377</v>
      </c>
      <c r="S553" s="151">
        <v>15520</v>
      </c>
      <c r="T553" s="151">
        <v>42300</v>
      </c>
      <c r="U553" s="151">
        <v>26780</v>
      </c>
      <c r="V553" s="150" t="s">
        <v>78</v>
      </c>
      <c r="W553" s="151">
        <v>2</v>
      </c>
      <c r="X553" s="150" t="s">
        <v>69</v>
      </c>
      <c r="Y553" s="150" t="s">
        <v>70</v>
      </c>
      <c r="Z553" s="150" t="s">
        <v>71</v>
      </c>
      <c r="AA553" s="150" t="s">
        <v>72</v>
      </c>
      <c r="AB553" s="151">
        <v>0</v>
      </c>
      <c r="AC553" s="101">
        <f t="shared" si="32"/>
        <v>3</v>
      </c>
      <c r="AD553" s="101" t="str">
        <f t="shared" si="33"/>
        <v>janvier</v>
      </c>
      <c r="AE553" s="96">
        <f t="shared" si="34"/>
        <v>26.78</v>
      </c>
      <c r="AF553" s="149">
        <f t="shared" si="35"/>
        <v>0.13819444444444451</v>
      </c>
      <c r="AG553" t="s">
        <v>3888</v>
      </c>
      <c r="AH553" s="102"/>
      <c r="AI553" s="102"/>
      <c r="AJ553" s="102"/>
      <c r="AK553" s="102"/>
      <c r="AL553" s="102"/>
      <c r="AM553" s="102"/>
      <c r="AN553" s="102"/>
      <c r="AO553" s="102"/>
      <c r="AP553" s="102"/>
      <c r="AQ553" s="102"/>
      <c r="AR553" s="102"/>
      <c r="AS553" s="102"/>
      <c r="AT553" s="102"/>
      <c r="AU553" s="102"/>
      <c r="AV553" s="102"/>
      <c r="AW553" s="102"/>
      <c r="AX553" s="102"/>
      <c r="AY553" s="102"/>
      <c r="AZ553" s="102"/>
      <c r="BA553" s="102"/>
      <c r="BB553" s="102"/>
      <c r="BC553" s="102"/>
      <c r="BD553" s="102"/>
      <c r="BE553" s="102"/>
      <c r="BF553" s="102"/>
      <c r="BG553" s="102"/>
      <c r="BH553" s="102"/>
      <c r="BI553" s="102"/>
      <c r="BJ553" s="102"/>
      <c r="BK553" s="102"/>
      <c r="BL553" s="102"/>
      <c r="BM553" s="102"/>
      <c r="BN553" s="102"/>
      <c r="BO553" s="102"/>
      <c r="BP553" s="102"/>
      <c r="BQ553" s="102"/>
      <c r="BR553" s="102"/>
      <c r="BS553" s="102"/>
      <c r="BT553" s="102"/>
      <c r="BU553" s="102"/>
      <c r="BV553" s="102"/>
      <c r="BW553" s="102"/>
      <c r="BX553" s="102"/>
      <c r="BY553" s="102"/>
      <c r="BZ553" s="102"/>
      <c r="CA553" s="102"/>
      <c r="CB553" s="102"/>
      <c r="CC553" s="102"/>
      <c r="CD553" s="102"/>
      <c r="CE553" s="102"/>
      <c r="CF553" s="102"/>
      <c r="CG553" s="102"/>
      <c r="CH553" s="102"/>
      <c r="CI553" s="102"/>
      <c r="CJ553" s="102"/>
      <c r="CK553" s="102"/>
      <c r="CL553" s="102"/>
      <c r="CM553" s="102"/>
      <c r="CN553" s="102"/>
      <c r="CO553" s="102"/>
      <c r="CP553" s="102"/>
      <c r="CQ553" s="102"/>
      <c r="CR553" s="102"/>
      <c r="CS553" s="102"/>
      <c r="CT553" s="102"/>
      <c r="CU553" s="102"/>
      <c r="CV553" s="102"/>
      <c r="CW553" s="102"/>
      <c r="CX553" s="102"/>
      <c r="CY553" s="102"/>
      <c r="CZ553" s="102"/>
      <c r="DA553" s="102"/>
      <c r="DB553" s="102"/>
      <c r="DC553" s="102"/>
      <c r="DD553" s="102"/>
      <c r="DE553" s="102"/>
      <c r="DF553" s="102"/>
      <c r="DG553" s="102"/>
      <c r="DH553" s="102"/>
      <c r="DI553" s="102"/>
      <c r="DJ553" s="102"/>
      <c r="DK553" s="102"/>
      <c r="DL553" s="102"/>
      <c r="DM553" s="102"/>
      <c r="DN553" s="102"/>
      <c r="DO553" s="102"/>
      <c r="DP553" s="102"/>
      <c r="DQ553" s="102"/>
      <c r="DR553" s="102"/>
      <c r="DS553" s="102"/>
      <c r="DT553" s="102"/>
      <c r="DU553" s="102"/>
      <c r="DV553" s="102"/>
      <c r="DW553" s="102"/>
      <c r="DX553" s="102"/>
      <c r="DY553" s="102"/>
      <c r="DZ553" s="102"/>
      <c r="EA553" s="102"/>
      <c r="EB553" s="102"/>
      <c r="EC553" s="102"/>
      <c r="ED553" s="102"/>
      <c r="EE553" s="102"/>
      <c r="EF553" s="102"/>
      <c r="EG553" s="102"/>
      <c r="EH553" s="102"/>
      <c r="EI553" s="102"/>
      <c r="EJ553" s="102"/>
      <c r="EK553" s="102"/>
      <c r="EL553" s="102"/>
      <c r="EM553" s="102"/>
      <c r="EN553" s="102"/>
      <c r="EO553" s="102"/>
      <c r="EP553" s="102"/>
      <c r="EQ553" s="102"/>
      <c r="ER553" s="102"/>
      <c r="ES553" s="102"/>
      <c r="ET553" s="102"/>
      <c r="EU553" s="102"/>
      <c r="EV553" s="102"/>
      <c r="EW553" s="102"/>
      <c r="EX553" s="102"/>
      <c r="EY553" s="102"/>
      <c r="EZ553" s="102"/>
      <c r="FA553" s="102"/>
      <c r="FB553" s="102"/>
      <c r="FC553" s="102"/>
      <c r="FD553" s="102"/>
      <c r="FE553" s="102"/>
      <c r="FF553" s="102"/>
      <c r="FG553" s="102"/>
      <c r="FH553" s="102"/>
      <c r="FI553" s="102"/>
      <c r="FJ553" s="102"/>
      <c r="FK553" s="102"/>
      <c r="FL553" s="102"/>
      <c r="FM553" s="102"/>
      <c r="FN553" s="102"/>
      <c r="FO553" s="102"/>
      <c r="FP553" s="102"/>
      <c r="FQ553" s="102"/>
      <c r="FR553" s="102"/>
      <c r="FS553" s="102"/>
      <c r="FT553" s="102"/>
      <c r="FU553" s="102"/>
      <c r="FV553" s="102"/>
      <c r="FW553" s="102"/>
      <c r="FX553" s="102"/>
      <c r="FY553" s="102"/>
      <c r="FZ553" s="102"/>
      <c r="GA553" s="102"/>
      <c r="GB553" s="102"/>
      <c r="GC553" s="102"/>
      <c r="GD553" s="102"/>
      <c r="GE553" s="102"/>
      <c r="GF553" s="102"/>
      <c r="GG553" s="102"/>
      <c r="GH553" s="102"/>
    </row>
    <row r="554" spans="1:190" customFormat="1" ht="14.65" hidden="1" customHeight="1" x14ac:dyDescent="0.25">
      <c r="A554" s="151">
        <v>169725</v>
      </c>
      <c r="B554" s="152">
        <v>44583</v>
      </c>
      <c r="C554" s="150" t="s">
        <v>221</v>
      </c>
      <c r="D554" s="150" t="s">
        <v>2036</v>
      </c>
      <c r="E554" s="152">
        <v>44583</v>
      </c>
      <c r="F554" s="150" t="s">
        <v>512</v>
      </c>
      <c r="G554" s="150" t="s">
        <v>2037</v>
      </c>
      <c r="H554" s="150" t="s">
        <v>318</v>
      </c>
      <c r="I554" s="150" t="s">
        <v>3379</v>
      </c>
      <c r="J554" s="150" t="s">
        <v>3380</v>
      </c>
      <c r="K554" s="150" t="s">
        <v>3405</v>
      </c>
      <c r="L554" s="150" t="s">
        <v>18</v>
      </c>
      <c r="M554" s="150" t="s">
        <v>18</v>
      </c>
      <c r="N554" s="150" t="s">
        <v>19</v>
      </c>
      <c r="O554" s="150" t="s">
        <v>314</v>
      </c>
      <c r="P554" s="150" t="s">
        <v>319</v>
      </c>
      <c r="Q554" s="150" t="s">
        <v>3377</v>
      </c>
      <c r="R554" s="150" t="s">
        <v>3377</v>
      </c>
      <c r="S554" s="151">
        <v>17900</v>
      </c>
      <c r="T554" s="151">
        <v>17000</v>
      </c>
      <c r="U554" s="151">
        <v>900</v>
      </c>
      <c r="V554" s="150" t="s">
        <v>78</v>
      </c>
      <c r="W554" s="151">
        <v>2</v>
      </c>
      <c r="X554" s="150" t="s">
        <v>69</v>
      </c>
      <c r="Y554" s="150" t="s">
        <v>70</v>
      </c>
      <c r="Z554" s="150" t="s">
        <v>71</v>
      </c>
      <c r="AA554" s="150" t="s">
        <v>72</v>
      </c>
      <c r="AB554" s="151">
        <v>70062</v>
      </c>
      <c r="AC554" s="101">
        <f t="shared" si="32"/>
        <v>3</v>
      </c>
      <c r="AD554" s="101" t="str">
        <f t="shared" si="33"/>
        <v>janvier</v>
      </c>
      <c r="AE554" s="96">
        <f t="shared" si="34"/>
        <v>0.9</v>
      </c>
      <c r="AF554" s="149">
        <f t="shared" si="35"/>
        <v>9.7222222222222432E-3</v>
      </c>
      <c r="AG554" t="s">
        <v>3886</v>
      </c>
      <c r="AH554" s="102"/>
      <c r="AI554" s="102"/>
      <c r="AJ554" s="102"/>
      <c r="AK554" s="102"/>
      <c r="AL554" s="102"/>
      <c r="AM554" s="102"/>
      <c r="AN554" s="102"/>
      <c r="AO554" s="102"/>
      <c r="AP554" s="102"/>
      <c r="AQ554" s="102"/>
      <c r="AR554" s="102"/>
      <c r="AS554" s="102"/>
      <c r="AT554" s="102"/>
      <c r="AU554" s="102"/>
      <c r="AV554" s="102"/>
      <c r="AW554" s="102"/>
      <c r="AX554" s="102"/>
      <c r="AY554" s="102"/>
      <c r="AZ554" s="102"/>
      <c r="BA554" s="102"/>
      <c r="BB554" s="102"/>
      <c r="BC554" s="102"/>
      <c r="BD554" s="102"/>
      <c r="BE554" s="102"/>
      <c r="BF554" s="102"/>
      <c r="BG554" s="102"/>
      <c r="BH554" s="102"/>
      <c r="BI554" s="102"/>
      <c r="BJ554" s="102"/>
      <c r="BK554" s="102"/>
      <c r="BL554" s="102"/>
      <c r="BM554" s="102"/>
      <c r="BN554" s="102"/>
      <c r="BO554" s="102"/>
      <c r="BP554" s="102"/>
      <c r="BQ554" s="102"/>
      <c r="BR554" s="102"/>
      <c r="BS554" s="102"/>
      <c r="BT554" s="102"/>
      <c r="BU554" s="102"/>
      <c r="BV554" s="102"/>
      <c r="BW554" s="102"/>
      <c r="BX554" s="102"/>
      <c r="BY554" s="102"/>
      <c r="BZ554" s="102"/>
      <c r="CA554" s="102"/>
      <c r="CB554" s="102"/>
      <c r="CC554" s="102"/>
      <c r="CD554" s="102"/>
      <c r="CE554" s="102"/>
      <c r="CF554" s="102"/>
      <c r="CG554" s="102"/>
      <c r="CH554" s="102"/>
      <c r="CI554" s="102"/>
      <c r="CJ554" s="102"/>
      <c r="CK554" s="102"/>
      <c r="CL554" s="102"/>
      <c r="CM554" s="102"/>
      <c r="CN554" s="102"/>
      <c r="CO554" s="102"/>
      <c r="CP554" s="102"/>
      <c r="CQ554" s="102"/>
      <c r="CR554" s="102"/>
      <c r="CS554" s="102"/>
      <c r="CT554" s="102"/>
      <c r="CU554" s="102"/>
      <c r="CV554" s="102"/>
      <c r="CW554" s="102"/>
      <c r="CX554" s="102"/>
      <c r="CY554" s="102"/>
      <c r="CZ554" s="102"/>
      <c r="DA554" s="102"/>
      <c r="DB554" s="102"/>
      <c r="DC554" s="102"/>
      <c r="DD554" s="102"/>
      <c r="DE554" s="102"/>
      <c r="DF554" s="102"/>
      <c r="DG554" s="102"/>
      <c r="DH554" s="102"/>
      <c r="DI554" s="102"/>
      <c r="DJ554" s="102"/>
      <c r="DK554" s="102"/>
      <c r="DL554" s="102"/>
      <c r="DM554" s="102"/>
      <c r="DN554" s="102"/>
      <c r="DO554" s="102"/>
      <c r="DP554" s="102"/>
      <c r="DQ554" s="102"/>
      <c r="DR554" s="102"/>
      <c r="DS554" s="102"/>
      <c r="DT554" s="102"/>
      <c r="DU554" s="102"/>
      <c r="DV554" s="102"/>
      <c r="DW554" s="102"/>
      <c r="DX554" s="102"/>
      <c r="DY554" s="102"/>
      <c r="DZ554" s="102"/>
      <c r="EA554" s="102"/>
      <c r="EB554" s="102"/>
      <c r="EC554" s="102"/>
      <c r="ED554" s="102"/>
      <c r="EE554" s="102"/>
      <c r="EF554" s="102"/>
      <c r="EG554" s="102"/>
      <c r="EH554" s="102"/>
      <c r="EI554" s="102"/>
      <c r="EJ554" s="102"/>
      <c r="EK554" s="102"/>
      <c r="EL554" s="102"/>
      <c r="EM554" s="102"/>
      <c r="EN554" s="102"/>
      <c r="EO554" s="102"/>
      <c r="EP554" s="102"/>
      <c r="EQ554" s="102"/>
      <c r="ER554" s="102"/>
      <c r="ES554" s="102"/>
      <c r="ET554" s="102"/>
      <c r="EU554" s="102"/>
      <c r="EV554" s="102"/>
      <c r="EW554" s="102"/>
      <c r="EX554" s="102"/>
      <c r="EY554" s="102"/>
      <c r="EZ554" s="102"/>
      <c r="FA554" s="102"/>
      <c r="FB554" s="102"/>
      <c r="FC554" s="102"/>
      <c r="FD554" s="102"/>
      <c r="FE554" s="102"/>
      <c r="FF554" s="102"/>
      <c r="FG554" s="102"/>
      <c r="FH554" s="102"/>
      <c r="FI554" s="102"/>
      <c r="FJ554" s="102"/>
      <c r="FK554" s="102"/>
      <c r="FL554" s="102"/>
      <c r="FM554" s="102"/>
      <c r="FN554" s="102"/>
      <c r="FO554" s="102"/>
      <c r="FP554" s="102"/>
      <c r="FQ554" s="102"/>
      <c r="FR554" s="102"/>
      <c r="FS554" s="102"/>
      <c r="FT554" s="102"/>
      <c r="FU554" s="102"/>
      <c r="FV554" s="102"/>
      <c r="FW554" s="102"/>
      <c r="FX554" s="102"/>
      <c r="FY554" s="102"/>
      <c r="FZ554" s="102"/>
      <c r="GA554" s="102"/>
      <c r="GB554" s="102"/>
      <c r="GC554" s="102"/>
      <c r="GD554" s="102"/>
      <c r="GE554" s="102"/>
      <c r="GF554" s="102"/>
      <c r="GG554" s="102"/>
      <c r="GH554" s="102"/>
    </row>
    <row r="555" spans="1:190" customFormat="1" ht="14.65" hidden="1" customHeight="1" x14ac:dyDescent="0.25">
      <c r="A555" s="151">
        <v>169738</v>
      </c>
      <c r="B555" s="152">
        <v>44585</v>
      </c>
      <c r="C555" s="150" t="s">
        <v>419</v>
      </c>
      <c r="D555" s="150" t="s">
        <v>2038</v>
      </c>
      <c r="E555" s="152">
        <v>44585</v>
      </c>
      <c r="F555" s="150" t="s">
        <v>781</v>
      </c>
      <c r="G555" s="150" t="s">
        <v>2039</v>
      </c>
      <c r="H555" s="150" t="s">
        <v>883</v>
      </c>
      <c r="I555" s="150" t="s">
        <v>3389</v>
      </c>
      <c r="J555" s="150" t="s">
        <v>3389</v>
      </c>
      <c r="K555" s="150" t="s">
        <v>655</v>
      </c>
      <c r="L555" s="150" t="s">
        <v>18</v>
      </c>
      <c r="M555" s="150" t="s">
        <v>3385</v>
      </c>
      <c r="N555" s="150" t="s">
        <v>919</v>
      </c>
      <c r="O555" s="150" t="s">
        <v>920</v>
      </c>
      <c r="P555" s="150" t="s">
        <v>658</v>
      </c>
      <c r="Q555" s="150" t="s">
        <v>3377</v>
      </c>
      <c r="R555" s="150" t="s">
        <v>3390</v>
      </c>
      <c r="S555" s="151">
        <v>24780</v>
      </c>
      <c r="T555" s="151">
        <v>18380</v>
      </c>
      <c r="U555" s="151">
        <v>6400</v>
      </c>
      <c r="V555" s="150" t="s">
        <v>78</v>
      </c>
      <c r="W555" s="151">
        <v>2</v>
      </c>
      <c r="X555" s="150" t="s">
        <v>69</v>
      </c>
      <c r="Y555" s="150" t="s">
        <v>70</v>
      </c>
      <c r="Z555" s="150" t="s">
        <v>71</v>
      </c>
      <c r="AA555" s="150" t="s">
        <v>72</v>
      </c>
      <c r="AB555" s="151">
        <v>0</v>
      </c>
      <c r="AC555" s="101">
        <f t="shared" si="32"/>
        <v>4</v>
      </c>
      <c r="AD555" s="101" t="str">
        <f t="shared" si="33"/>
        <v>janvier</v>
      </c>
      <c r="AE555" s="96">
        <f t="shared" si="34"/>
        <v>6.4</v>
      </c>
      <c r="AF555" s="149">
        <f t="shared" si="35"/>
        <v>2.5694444444444409E-2</v>
      </c>
      <c r="AG555" t="s">
        <v>3562</v>
      </c>
      <c r="AH555" s="102"/>
      <c r="AI555" s="102"/>
      <c r="AJ555" s="102"/>
      <c r="AK555" s="102"/>
      <c r="AL555" s="102"/>
      <c r="AM555" s="102"/>
      <c r="AN555" s="102"/>
      <c r="AO555" s="102"/>
      <c r="AP555" s="102"/>
      <c r="AQ555" s="102"/>
      <c r="AR555" s="102"/>
      <c r="AS555" s="102"/>
      <c r="AT555" s="102"/>
      <c r="AU555" s="102"/>
      <c r="AV555" s="102"/>
      <c r="AW555" s="102"/>
      <c r="AX555" s="102"/>
      <c r="AY555" s="102"/>
      <c r="AZ555" s="102"/>
      <c r="BA555" s="102"/>
      <c r="BB555" s="102"/>
      <c r="BC555" s="102"/>
      <c r="BD555" s="102"/>
      <c r="BE555" s="102"/>
      <c r="BF555" s="102"/>
      <c r="BG555" s="102"/>
      <c r="BH555" s="102"/>
      <c r="BI555" s="102"/>
      <c r="BJ555" s="102"/>
      <c r="BK555" s="102"/>
      <c r="BL555" s="102"/>
      <c r="BM555" s="102"/>
      <c r="BN555" s="102"/>
      <c r="BO555" s="102"/>
      <c r="BP555" s="102"/>
      <c r="BQ555" s="102"/>
      <c r="BR555" s="102"/>
      <c r="BS555" s="102"/>
      <c r="BT555" s="102"/>
      <c r="BU555" s="102"/>
      <c r="BV555" s="102"/>
      <c r="BW555" s="102"/>
      <c r="BX555" s="102"/>
      <c r="BY555" s="102"/>
      <c r="BZ555" s="102"/>
      <c r="CA555" s="102"/>
      <c r="CB555" s="102"/>
      <c r="CC555" s="102"/>
      <c r="CD555" s="102"/>
      <c r="CE555" s="102"/>
      <c r="CF555" s="102"/>
      <c r="CG555" s="102"/>
      <c r="CH555" s="102"/>
      <c r="CI555" s="102"/>
      <c r="CJ555" s="102"/>
      <c r="CK555" s="102"/>
      <c r="CL555" s="102"/>
      <c r="CM555" s="102"/>
      <c r="CN555" s="102"/>
      <c r="CO555" s="102"/>
      <c r="CP555" s="102"/>
      <c r="CQ555" s="102"/>
      <c r="CR555" s="102"/>
      <c r="CS555" s="102"/>
      <c r="CT555" s="102"/>
      <c r="CU555" s="102"/>
      <c r="CV555" s="102"/>
      <c r="CW555" s="102"/>
      <c r="CX555" s="102"/>
      <c r="CY555" s="102"/>
      <c r="CZ555" s="102"/>
      <c r="DA555" s="102"/>
      <c r="DB555" s="102"/>
      <c r="DC555" s="102"/>
      <c r="DD555" s="102"/>
      <c r="DE555" s="102"/>
      <c r="DF555" s="102"/>
      <c r="DG555" s="102"/>
      <c r="DH555" s="102"/>
      <c r="DI555" s="102"/>
      <c r="DJ555" s="102"/>
      <c r="DK555" s="102"/>
      <c r="DL555" s="102"/>
      <c r="DM555" s="102"/>
      <c r="DN555" s="102"/>
      <c r="DO555" s="102"/>
      <c r="DP555" s="102"/>
      <c r="DQ555" s="102"/>
      <c r="DR555" s="102"/>
      <c r="DS555" s="102"/>
      <c r="DT555" s="102"/>
      <c r="DU555" s="102"/>
      <c r="DV555" s="102"/>
      <c r="DW555" s="102"/>
      <c r="DX555" s="102"/>
      <c r="DY555" s="102"/>
      <c r="DZ555" s="102"/>
      <c r="EA555" s="102"/>
      <c r="EB555" s="102"/>
      <c r="EC555" s="102"/>
      <c r="ED555" s="102"/>
      <c r="EE555" s="102"/>
      <c r="EF555" s="102"/>
      <c r="EG555" s="102"/>
      <c r="EH555" s="102"/>
      <c r="EI555" s="102"/>
      <c r="EJ555" s="102"/>
      <c r="EK555" s="102"/>
      <c r="EL555" s="102"/>
      <c r="EM555" s="102"/>
      <c r="EN555" s="102"/>
      <c r="EO555" s="102"/>
      <c r="EP555" s="102"/>
      <c r="EQ555" s="102"/>
      <c r="ER555" s="102"/>
      <c r="ES555" s="102"/>
      <c r="ET555" s="102"/>
      <c r="EU555" s="102"/>
      <c r="EV555" s="102"/>
      <c r="EW555" s="102"/>
      <c r="EX555" s="102"/>
      <c r="EY555" s="102"/>
      <c r="EZ555" s="102"/>
      <c r="FA555" s="102"/>
      <c r="FB555" s="102"/>
      <c r="FC555" s="102"/>
      <c r="FD555" s="102"/>
      <c r="FE555" s="102"/>
      <c r="FF555" s="102"/>
      <c r="FG555" s="102"/>
      <c r="FH555" s="102"/>
      <c r="FI555" s="102"/>
      <c r="FJ555" s="102"/>
      <c r="FK555" s="102"/>
      <c r="FL555" s="102"/>
      <c r="FM555" s="102"/>
      <c r="FN555" s="102"/>
      <c r="FO555" s="102"/>
      <c r="FP555" s="102"/>
      <c r="FQ555" s="102"/>
      <c r="FR555" s="102"/>
      <c r="FS555" s="102"/>
      <c r="FT555" s="102"/>
      <c r="FU555" s="102"/>
      <c r="FV555" s="102"/>
      <c r="FW555" s="102"/>
      <c r="FX555" s="102"/>
      <c r="FY555" s="102"/>
      <c r="FZ555" s="102"/>
      <c r="GA555" s="102"/>
      <c r="GB555" s="102"/>
      <c r="GC555" s="102"/>
      <c r="GD555" s="102"/>
      <c r="GE555" s="102"/>
      <c r="GF555" s="102"/>
      <c r="GG555" s="102"/>
      <c r="GH555" s="102"/>
    </row>
    <row r="556" spans="1:190" customFormat="1" ht="14.65" hidden="1" customHeight="1" x14ac:dyDescent="0.25">
      <c r="A556" s="151">
        <v>169741</v>
      </c>
      <c r="B556" s="152">
        <v>44585</v>
      </c>
      <c r="C556" s="150" t="s">
        <v>693</v>
      </c>
      <c r="D556" s="150" t="s">
        <v>2040</v>
      </c>
      <c r="E556" s="152">
        <v>44585</v>
      </c>
      <c r="F556" s="150" t="s">
        <v>810</v>
      </c>
      <c r="G556" s="150" t="s">
        <v>2041</v>
      </c>
      <c r="H556" s="150" t="s">
        <v>580</v>
      </c>
      <c r="I556" s="150" t="s">
        <v>3378</v>
      </c>
      <c r="J556" s="150" t="s">
        <v>3378</v>
      </c>
      <c r="K556" s="150" t="s">
        <v>580</v>
      </c>
      <c r="L556" s="150" t="s">
        <v>18</v>
      </c>
      <c r="M556" s="150" t="s">
        <v>18</v>
      </c>
      <c r="N556" s="150" t="s">
        <v>581</v>
      </c>
      <c r="O556" s="150" t="s">
        <v>582</v>
      </c>
      <c r="P556" s="150" t="s">
        <v>583</v>
      </c>
      <c r="Q556" s="150" t="s">
        <v>3377</v>
      </c>
      <c r="R556" s="150" t="s">
        <v>3377</v>
      </c>
      <c r="S556" s="151">
        <v>29220</v>
      </c>
      <c r="T556" s="151">
        <v>22440</v>
      </c>
      <c r="U556" s="151">
        <v>6780</v>
      </c>
      <c r="V556" s="150" t="s">
        <v>78</v>
      </c>
      <c r="W556" s="151">
        <v>2</v>
      </c>
      <c r="X556" s="150" t="s">
        <v>69</v>
      </c>
      <c r="Y556" s="150" t="s">
        <v>70</v>
      </c>
      <c r="Z556" s="150" t="s">
        <v>71</v>
      </c>
      <c r="AA556" s="150" t="s">
        <v>72</v>
      </c>
      <c r="AB556" s="151">
        <v>0</v>
      </c>
      <c r="AC556" s="101">
        <f t="shared" si="32"/>
        <v>4</v>
      </c>
      <c r="AD556" s="101" t="str">
        <f t="shared" si="33"/>
        <v>janvier</v>
      </c>
      <c r="AE556" s="96">
        <f t="shared" si="34"/>
        <v>6.78</v>
      </c>
      <c r="AF556" s="149">
        <f t="shared" si="35"/>
        <v>2.2222222222222199E-2</v>
      </c>
      <c r="AG556" t="s">
        <v>3562</v>
      </c>
      <c r="AH556" s="102"/>
      <c r="AI556" s="102"/>
      <c r="AJ556" s="102"/>
      <c r="AK556" s="102"/>
      <c r="AL556" s="102"/>
      <c r="AM556" s="102"/>
      <c r="AN556" s="102"/>
      <c r="AO556" s="102"/>
      <c r="AP556" s="102"/>
      <c r="AQ556" s="102"/>
      <c r="AR556" s="102"/>
      <c r="AS556" s="102"/>
      <c r="AT556" s="102"/>
      <c r="AU556" s="102"/>
      <c r="AV556" s="102"/>
      <c r="AW556" s="102"/>
      <c r="AX556" s="102"/>
      <c r="AY556" s="102"/>
      <c r="AZ556" s="102"/>
      <c r="BA556" s="102"/>
      <c r="BB556" s="102"/>
      <c r="BC556" s="102"/>
      <c r="BD556" s="102"/>
      <c r="BE556" s="102"/>
      <c r="BF556" s="102"/>
      <c r="BG556" s="102"/>
      <c r="BH556" s="102"/>
      <c r="BI556" s="102"/>
      <c r="BJ556" s="102"/>
      <c r="BK556" s="102"/>
      <c r="BL556" s="102"/>
      <c r="BM556" s="102"/>
      <c r="BN556" s="102"/>
      <c r="BO556" s="102"/>
      <c r="BP556" s="102"/>
      <c r="BQ556" s="102"/>
      <c r="BR556" s="102"/>
      <c r="BS556" s="102"/>
      <c r="BT556" s="102"/>
      <c r="BU556" s="102"/>
      <c r="BV556" s="102"/>
      <c r="BW556" s="102"/>
      <c r="BX556" s="102"/>
      <c r="BY556" s="102"/>
      <c r="BZ556" s="102"/>
      <c r="CA556" s="102"/>
      <c r="CB556" s="102"/>
      <c r="CC556" s="102"/>
      <c r="CD556" s="102"/>
      <c r="CE556" s="102"/>
      <c r="CF556" s="102"/>
      <c r="CG556" s="102"/>
      <c r="CH556" s="102"/>
      <c r="CI556" s="102"/>
      <c r="CJ556" s="102"/>
      <c r="CK556" s="102"/>
      <c r="CL556" s="102"/>
      <c r="CM556" s="102"/>
      <c r="CN556" s="102"/>
      <c r="CO556" s="102"/>
      <c r="CP556" s="102"/>
      <c r="CQ556" s="102"/>
      <c r="CR556" s="102"/>
      <c r="CS556" s="102"/>
      <c r="CT556" s="102"/>
      <c r="CU556" s="102"/>
      <c r="CV556" s="102"/>
      <c r="CW556" s="102"/>
      <c r="CX556" s="102"/>
      <c r="CY556" s="102"/>
      <c r="CZ556" s="102"/>
      <c r="DA556" s="102"/>
      <c r="DB556" s="102"/>
      <c r="DC556" s="102"/>
      <c r="DD556" s="102"/>
      <c r="DE556" s="102"/>
      <c r="DF556" s="102"/>
      <c r="DG556" s="102"/>
      <c r="DH556" s="102"/>
      <c r="DI556" s="102"/>
      <c r="DJ556" s="102"/>
      <c r="DK556" s="102"/>
      <c r="DL556" s="102"/>
      <c r="DM556" s="102"/>
      <c r="DN556" s="102"/>
      <c r="DO556" s="102"/>
      <c r="DP556" s="102"/>
      <c r="DQ556" s="102"/>
      <c r="DR556" s="102"/>
      <c r="DS556" s="102"/>
      <c r="DT556" s="102"/>
      <c r="DU556" s="102"/>
      <c r="DV556" s="102"/>
      <c r="DW556" s="102"/>
      <c r="DX556" s="102"/>
      <c r="DY556" s="102"/>
      <c r="DZ556" s="102"/>
      <c r="EA556" s="102"/>
      <c r="EB556" s="102"/>
      <c r="EC556" s="102"/>
      <c r="ED556" s="102"/>
      <c r="EE556" s="102"/>
      <c r="EF556" s="102"/>
      <c r="EG556" s="102"/>
      <c r="EH556" s="102"/>
      <c r="EI556" s="102"/>
      <c r="EJ556" s="102"/>
      <c r="EK556" s="102"/>
      <c r="EL556" s="102"/>
      <c r="EM556" s="102"/>
      <c r="EN556" s="102"/>
      <c r="EO556" s="102"/>
      <c r="EP556" s="102"/>
      <c r="EQ556" s="102"/>
      <c r="ER556" s="102"/>
      <c r="ES556" s="102"/>
      <c r="ET556" s="102"/>
      <c r="EU556" s="102"/>
      <c r="EV556" s="102"/>
      <c r="EW556" s="102"/>
      <c r="EX556" s="102"/>
      <c r="EY556" s="102"/>
      <c r="EZ556" s="102"/>
      <c r="FA556" s="102"/>
      <c r="FB556" s="102"/>
      <c r="FC556" s="102"/>
      <c r="FD556" s="102"/>
      <c r="FE556" s="102"/>
      <c r="FF556" s="102"/>
      <c r="FG556" s="102"/>
      <c r="FH556" s="102"/>
      <c r="FI556" s="102"/>
      <c r="FJ556" s="102"/>
      <c r="FK556" s="102"/>
      <c r="FL556" s="102"/>
      <c r="FM556" s="102"/>
      <c r="FN556" s="102"/>
      <c r="FO556" s="102"/>
      <c r="FP556" s="102"/>
      <c r="FQ556" s="102"/>
      <c r="FR556" s="102"/>
      <c r="FS556" s="102"/>
      <c r="FT556" s="102"/>
      <c r="FU556" s="102"/>
      <c r="FV556" s="102"/>
      <c r="FW556" s="102"/>
      <c r="FX556" s="102"/>
      <c r="FY556" s="102"/>
      <c r="FZ556" s="102"/>
      <c r="GA556" s="102"/>
      <c r="GB556" s="102"/>
      <c r="GC556" s="102"/>
      <c r="GD556" s="102"/>
      <c r="GE556" s="102"/>
      <c r="GF556" s="102"/>
      <c r="GG556" s="102"/>
      <c r="GH556" s="102"/>
    </row>
    <row r="557" spans="1:190" customFormat="1" ht="14.65" hidden="1" customHeight="1" x14ac:dyDescent="0.25">
      <c r="A557" s="151">
        <v>169744</v>
      </c>
      <c r="B557" s="152">
        <v>44585</v>
      </c>
      <c r="C557" s="150" t="s">
        <v>501</v>
      </c>
      <c r="D557" s="150" t="s">
        <v>2042</v>
      </c>
      <c r="E557" s="152">
        <v>44585</v>
      </c>
      <c r="F557" s="150" t="s">
        <v>180</v>
      </c>
      <c r="G557" s="150" t="s">
        <v>2043</v>
      </c>
      <c r="H557" s="150" t="s">
        <v>313</v>
      </c>
      <c r="I557" s="150" t="s">
        <v>3379</v>
      </c>
      <c r="J557" s="150" t="s">
        <v>3380</v>
      </c>
      <c r="K557" s="150" t="s">
        <v>3381</v>
      </c>
      <c r="L557" s="150" t="s">
        <v>18</v>
      </c>
      <c r="M557" s="150" t="s">
        <v>18</v>
      </c>
      <c r="N557" s="150" t="s">
        <v>19</v>
      </c>
      <c r="O557" s="150" t="s">
        <v>314</v>
      </c>
      <c r="P557" s="150" t="s">
        <v>315</v>
      </c>
      <c r="Q557" s="150" t="s">
        <v>3377</v>
      </c>
      <c r="R557" s="150" t="s">
        <v>3377</v>
      </c>
      <c r="S557" s="151">
        <v>19000</v>
      </c>
      <c r="T557" s="151">
        <v>18660</v>
      </c>
      <c r="U557" s="151">
        <v>340</v>
      </c>
      <c r="V557" s="150" t="s">
        <v>78</v>
      </c>
      <c r="W557" s="151">
        <v>2</v>
      </c>
      <c r="X557" s="150" t="s">
        <v>69</v>
      </c>
      <c r="Y557" s="150" t="s">
        <v>70</v>
      </c>
      <c r="Z557" s="150" t="s">
        <v>71</v>
      </c>
      <c r="AA557" s="150" t="s">
        <v>72</v>
      </c>
      <c r="AB557" s="151">
        <v>73522</v>
      </c>
      <c r="AC557" s="101">
        <f t="shared" si="32"/>
        <v>4</v>
      </c>
      <c r="AD557" s="101" t="str">
        <f t="shared" si="33"/>
        <v>janvier</v>
      </c>
      <c r="AE557" s="96">
        <f t="shared" si="34"/>
        <v>0.34</v>
      </c>
      <c r="AF557" s="149">
        <f t="shared" si="35"/>
        <v>8.3333333333333037E-3</v>
      </c>
      <c r="AG557" t="s">
        <v>3886</v>
      </c>
      <c r="AH557" s="102"/>
      <c r="AI557" s="102"/>
      <c r="AJ557" s="102"/>
      <c r="AK557" s="102"/>
      <c r="AL557" s="102"/>
      <c r="AM557" s="102"/>
      <c r="AN557" s="102"/>
      <c r="AO557" s="102"/>
      <c r="AP557" s="102"/>
      <c r="AQ557" s="102"/>
      <c r="AR557" s="102"/>
      <c r="AS557" s="102"/>
      <c r="AT557" s="102"/>
      <c r="AU557" s="102"/>
      <c r="AV557" s="102"/>
      <c r="AW557" s="102"/>
      <c r="AX557" s="102"/>
      <c r="AY557" s="102"/>
      <c r="AZ557" s="102"/>
      <c r="BA557" s="102"/>
      <c r="BB557" s="102"/>
      <c r="BC557" s="102"/>
      <c r="BD557" s="102"/>
      <c r="BE557" s="102"/>
      <c r="BF557" s="102"/>
      <c r="BG557" s="102"/>
      <c r="BH557" s="102"/>
      <c r="BI557" s="102"/>
      <c r="BJ557" s="102"/>
      <c r="BK557" s="102"/>
      <c r="BL557" s="102"/>
      <c r="BM557" s="102"/>
      <c r="BN557" s="102"/>
      <c r="BO557" s="102"/>
      <c r="BP557" s="102"/>
      <c r="BQ557" s="102"/>
      <c r="BR557" s="102"/>
      <c r="BS557" s="102"/>
      <c r="BT557" s="102"/>
      <c r="BU557" s="102"/>
      <c r="BV557" s="102"/>
      <c r="BW557" s="102"/>
      <c r="BX557" s="102"/>
      <c r="BY557" s="102"/>
      <c r="BZ557" s="102"/>
      <c r="CA557" s="102"/>
      <c r="CB557" s="102"/>
      <c r="CC557" s="102"/>
      <c r="CD557" s="102"/>
      <c r="CE557" s="102"/>
      <c r="CF557" s="102"/>
      <c r="CG557" s="102"/>
      <c r="CH557" s="102"/>
      <c r="CI557" s="102"/>
      <c r="CJ557" s="102"/>
      <c r="CK557" s="102"/>
      <c r="CL557" s="102"/>
      <c r="CM557" s="102"/>
      <c r="CN557" s="102"/>
      <c r="CO557" s="102"/>
      <c r="CP557" s="102"/>
      <c r="CQ557" s="102"/>
      <c r="CR557" s="102"/>
      <c r="CS557" s="102"/>
      <c r="CT557" s="102"/>
      <c r="CU557" s="102"/>
      <c r="CV557" s="102"/>
      <c r="CW557" s="102"/>
      <c r="CX557" s="102"/>
      <c r="CY557" s="102"/>
      <c r="CZ557" s="102"/>
      <c r="DA557" s="102"/>
      <c r="DB557" s="102"/>
      <c r="DC557" s="102"/>
      <c r="DD557" s="102"/>
      <c r="DE557" s="102"/>
      <c r="DF557" s="102"/>
      <c r="DG557" s="102"/>
      <c r="DH557" s="102"/>
      <c r="DI557" s="102"/>
      <c r="DJ557" s="102"/>
      <c r="DK557" s="102"/>
      <c r="DL557" s="102"/>
      <c r="DM557" s="102"/>
      <c r="DN557" s="102"/>
      <c r="DO557" s="102"/>
      <c r="DP557" s="102"/>
      <c r="DQ557" s="102"/>
      <c r="DR557" s="102"/>
      <c r="DS557" s="102"/>
      <c r="DT557" s="102"/>
      <c r="DU557" s="102"/>
      <c r="DV557" s="102"/>
      <c r="DW557" s="102"/>
      <c r="DX557" s="102"/>
      <c r="DY557" s="102"/>
      <c r="DZ557" s="102"/>
      <c r="EA557" s="102"/>
      <c r="EB557" s="102"/>
      <c r="EC557" s="102"/>
      <c r="ED557" s="102"/>
      <c r="EE557" s="102"/>
      <c r="EF557" s="102"/>
      <c r="EG557" s="102"/>
      <c r="EH557" s="102"/>
      <c r="EI557" s="102"/>
      <c r="EJ557" s="102"/>
      <c r="EK557" s="102"/>
      <c r="EL557" s="102"/>
      <c r="EM557" s="102"/>
      <c r="EN557" s="102"/>
      <c r="EO557" s="102"/>
      <c r="EP557" s="102"/>
      <c r="EQ557" s="102"/>
      <c r="ER557" s="102"/>
      <c r="ES557" s="102"/>
      <c r="ET557" s="102"/>
      <c r="EU557" s="102"/>
      <c r="EV557" s="102"/>
      <c r="EW557" s="102"/>
      <c r="EX557" s="102"/>
      <c r="EY557" s="102"/>
      <c r="EZ557" s="102"/>
      <c r="FA557" s="102"/>
      <c r="FB557" s="102"/>
      <c r="FC557" s="102"/>
      <c r="FD557" s="102"/>
      <c r="FE557" s="102"/>
      <c r="FF557" s="102"/>
      <c r="FG557" s="102"/>
      <c r="FH557" s="102"/>
      <c r="FI557" s="102"/>
      <c r="FJ557" s="102"/>
      <c r="FK557" s="102"/>
      <c r="FL557" s="102"/>
      <c r="FM557" s="102"/>
      <c r="FN557" s="102"/>
      <c r="FO557" s="102"/>
      <c r="FP557" s="102"/>
      <c r="FQ557" s="102"/>
      <c r="FR557" s="102"/>
      <c r="FS557" s="102"/>
      <c r="FT557" s="102"/>
      <c r="FU557" s="102"/>
      <c r="FV557" s="102"/>
      <c r="FW557" s="102"/>
      <c r="FX557" s="102"/>
      <c r="FY557" s="102"/>
      <c r="FZ557" s="102"/>
      <c r="GA557" s="102"/>
      <c r="GB557" s="102"/>
      <c r="GC557" s="102"/>
      <c r="GD557" s="102"/>
      <c r="GE557" s="102"/>
      <c r="GF557" s="102"/>
      <c r="GG557" s="102"/>
      <c r="GH557" s="102"/>
    </row>
    <row r="558" spans="1:190" customFormat="1" ht="14.65" hidden="1" customHeight="1" x14ac:dyDescent="0.25">
      <c r="A558" s="151">
        <v>169748</v>
      </c>
      <c r="B558" s="152">
        <v>44585</v>
      </c>
      <c r="C558" s="150" t="s">
        <v>503</v>
      </c>
      <c r="D558" s="150" t="s">
        <v>2044</v>
      </c>
      <c r="E558" s="152">
        <v>44585</v>
      </c>
      <c r="F558" s="150" t="s">
        <v>607</v>
      </c>
      <c r="G558" s="150" t="s">
        <v>2045</v>
      </c>
      <c r="H558" s="150" t="s">
        <v>782</v>
      </c>
      <c r="I558" s="150" t="s">
        <v>3376</v>
      </c>
      <c r="J558" s="150" t="s">
        <v>3376</v>
      </c>
      <c r="K558" s="150" t="s">
        <v>766</v>
      </c>
      <c r="L558" s="150" t="s">
        <v>18</v>
      </c>
      <c r="M558" s="150" t="s">
        <v>3409</v>
      </c>
      <c r="N558" s="150" t="s">
        <v>656</v>
      </c>
      <c r="O558" s="150" t="s">
        <v>657</v>
      </c>
      <c r="P558" s="150" t="s">
        <v>767</v>
      </c>
      <c r="Q558" s="150" t="s">
        <v>3377</v>
      </c>
      <c r="R558" s="150" t="s">
        <v>3410</v>
      </c>
      <c r="S558" s="151">
        <v>29000</v>
      </c>
      <c r="T558" s="151">
        <v>17700</v>
      </c>
      <c r="U558" s="151">
        <v>11300</v>
      </c>
      <c r="V558" s="150" t="s">
        <v>78</v>
      </c>
      <c r="W558" s="151">
        <v>2</v>
      </c>
      <c r="X558" s="150" t="s">
        <v>69</v>
      </c>
      <c r="Y558" s="150" t="s">
        <v>70</v>
      </c>
      <c r="Z558" s="150" t="s">
        <v>71</v>
      </c>
      <c r="AA558" s="150" t="s">
        <v>72</v>
      </c>
      <c r="AB558" s="151">
        <v>0</v>
      </c>
      <c r="AC558" s="101">
        <f t="shared" si="32"/>
        <v>4</v>
      </c>
      <c r="AD558" s="101" t="str">
        <f t="shared" si="33"/>
        <v>janvier</v>
      </c>
      <c r="AE558" s="96">
        <f t="shared" si="34"/>
        <v>11.3</v>
      </c>
      <c r="AF558" s="149">
        <f t="shared" si="35"/>
        <v>1.3194444444444398E-2</v>
      </c>
      <c r="AG558" t="s">
        <v>3562</v>
      </c>
      <c r="AH558" s="102"/>
      <c r="AI558" s="102"/>
      <c r="AJ558" s="102"/>
      <c r="AK558" s="102"/>
      <c r="AL558" s="102"/>
      <c r="AM558" s="102"/>
      <c r="AN558" s="102"/>
      <c r="AO558" s="102"/>
      <c r="AP558" s="102"/>
      <c r="AQ558" s="102"/>
      <c r="AR558" s="102"/>
      <c r="AS558" s="102"/>
      <c r="AT558" s="102"/>
      <c r="AU558" s="102"/>
      <c r="AV558" s="102"/>
      <c r="AW558" s="102"/>
      <c r="AX558" s="102"/>
      <c r="AY558" s="102"/>
      <c r="AZ558" s="102"/>
      <c r="BA558" s="102"/>
      <c r="BB558" s="102"/>
      <c r="BC558" s="102"/>
      <c r="BD558" s="102"/>
      <c r="BE558" s="102"/>
      <c r="BF558" s="102"/>
      <c r="BG558" s="102"/>
      <c r="BH558" s="102"/>
      <c r="BI558" s="102"/>
      <c r="BJ558" s="102"/>
      <c r="BK558" s="102"/>
      <c r="BL558" s="102"/>
      <c r="BM558" s="102"/>
      <c r="BN558" s="102"/>
      <c r="BO558" s="102"/>
      <c r="BP558" s="102"/>
      <c r="BQ558" s="102"/>
      <c r="BR558" s="102"/>
      <c r="BS558" s="102"/>
      <c r="BT558" s="102"/>
      <c r="BU558" s="102"/>
      <c r="BV558" s="102"/>
      <c r="BW558" s="102"/>
      <c r="BX558" s="102"/>
      <c r="BY558" s="102"/>
      <c r="BZ558" s="102"/>
      <c r="CA558" s="102"/>
      <c r="CB558" s="102"/>
      <c r="CC558" s="102"/>
      <c r="CD558" s="102"/>
      <c r="CE558" s="102"/>
      <c r="CF558" s="102"/>
      <c r="CG558" s="102"/>
      <c r="CH558" s="102"/>
      <c r="CI558" s="102"/>
      <c r="CJ558" s="102"/>
      <c r="CK558" s="102"/>
      <c r="CL558" s="102"/>
      <c r="CM558" s="102"/>
      <c r="CN558" s="102"/>
      <c r="CO558" s="102"/>
      <c r="CP558" s="102"/>
      <c r="CQ558" s="102"/>
      <c r="CR558" s="102"/>
      <c r="CS558" s="102"/>
      <c r="CT558" s="102"/>
      <c r="CU558" s="102"/>
      <c r="CV558" s="102"/>
      <c r="CW558" s="102"/>
      <c r="CX558" s="102"/>
      <c r="CY558" s="102"/>
      <c r="CZ558" s="102"/>
      <c r="DA558" s="102"/>
      <c r="DB558" s="102"/>
      <c r="DC558" s="102"/>
      <c r="DD558" s="102"/>
      <c r="DE558" s="102"/>
      <c r="DF558" s="102"/>
      <c r="DG558" s="102"/>
      <c r="DH558" s="102"/>
      <c r="DI558" s="102"/>
      <c r="DJ558" s="102"/>
      <c r="DK558" s="102"/>
      <c r="DL558" s="102"/>
      <c r="DM558" s="102"/>
      <c r="DN558" s="102"/>
      <c r="DO558" s="102"/>
      <c r="DP558" s="102"/>
      <c r="DQ558" s="102"/>
      <c r="DR558" s="102"/>
      <c r="DS558" s="102"/>
      <c r="DT558" s="102"/>
      <c r="DU558" s="102"/>
      <c r="DV558" s="102"/>
      <c r="DW558" s="102"/>
      <c r="DX558" s="102"/>
      <c r="DY558" s="102"/>
      <c r="DZ558" s="102"/>
      <c r="EA558" s="102"/>
      <c r="EB558" s="102"/>
      <c r="EC558" s="102"/>
      <c r="ED558" s="102"/>
      <c r="EE558" s="102"/>
      <c r="EF558" s="102"/>
      <c r="EG558" s="102"/>
      <c r="EH558" s="102"/>
      <c r="EI558" s="102"/>
      <c r="EJ558" s="102"/>
      <c r="EK558" s="102"/>
      <c r="EL558" s="102"/>
      <c r="EM558" s="102"/>
      <c r="EN558" s="102"/>
      <c r="EO558" s="102"/>
      <c r="EP558" s="102"/>
      <c r="EQ558" s="102"/>
      <c r="ER558" s="102"/>
      <c r="ES558" s="102"/>
      <c r="ET558" s="102"/>
      <c r="EU558" s="102"/>
      <c r="EV558" s="102"/>
      <c r="EW558" s="102"/>
      <c r="EX558" s="102"/>
      <c r="EY558" s="102"/>
      <c r="EZ558" s="102"/>
      <c r="FA558" s="102"/>
      <c r="FB558" s="102"/>
      <c r="FC558" s="102"/>
      <c r="FD558" s="102"/>
      <c r="FE558" s="102"/>
      <c r="FF558" s="102"/>
      <c r="FG558" s="102"/>
      <c r="FH558" s="102"/>
      <c r="FI558" s="102"/>
      <c r="FJ558" s="102"/>
      <c r="FK558" s="102"/>
      <c r="FL558" s="102"/>
      <c r="FM558" s="102"/>
      <c r="FN558" s="102"/>
      <c r="FO558" s="102"/>
      <c r="FP558" s="102"/>
      <c r="FQ558" s="102"/>
      <c r="FR558" s="102"/>
      <c r="FS558" s="102"/>
      <c r="FT558" s="102"/>
      <c r="FU558" s="102"/>
      <c r="FV558" s="102"/>
      <c r="FW558" s="102"/>
      <c r="FX558" s="102"/>
      <c r="FY558" s="102"/>
      <c r="FZ558" s="102"/>
      <c r="GA558" s="102"/>
      <c r="GB558" s="102"/>
      <c r="GC558" s="102"/>
      <c r="GD558" s="102"/>
      <c r="GE558" s="102"/>
      <c r="GF558" s="102"/>
      <c r="GG558" s="102"/>
      <c r="GH558" s="102"/>
    </row>
    <row r="559" spans="1:190" customFormat="1" ht="14.65" hidden="1" customHeight="1" x14ac:dyDescent="0.25">
      <c r="A559" s="151">
        <v>169756</v>
      </c>
      <c r="B559" s="152">
        <v>44585</v>
      </c>
      <c r="C559" s="150" t="s">
        <v>323</v>
      </c>
      <c r="D559" s="150" t="s">
        <v>2046</v>
      </c>
      <c r="E559" s="152">
        <v>44585</v>
      </c>
      <c r="F559" s="150" t="s">
        <v>594</v>
      </c>
      <c r="G559" s="150" t="s">
        <v>2047</v>
      </c>
      <c r="H559" s="150" t="s">
        <v>741</v>
      </c>
      <c r="I559" s="150" t="s">
        <v>3389</v>
      </c>
      <c r="J559" s="150" t="s">
        <v>3389</v>
      </c>
      <c r="K559" s="150" t="s">
        <v>741</v>
      </c>
      <c r="L559" s="150" t="s">
        <v>18</v>
      </c>
      <c r="M559" s="150" t="s">
        <v>3439</v>
      </c>
      <c r="N559" s="150" t="s">
        <v>919</v>
      </c>
      <c r="O559" s="150" t="s">
        <v>920</v>
      </c>
      <c r="P559" s="150" t="s">
        <v>742</v>
      </c>
      <c r="Q559" s="150" t="s">
        <v>3377</v>
      </c>
      <c r="R559" s="150" t="s">
        <v>3440</v>
      </c>
      <c r="S559" s="151">
        <v>33620</v>
      </c>
      <c r="T559" s="151">
        <v>22700</v>
      </c>
      <c r="U559" s="151">
        <v>10920</v>
      </c>
      <c r="V559" s="150" t="s">
        <v>78</v>
      </c>
      <c r="W559" s="151">
        <v>2</v>
      </c>
      <c r="X559" s="150" t="s">
        <v>69</v>
      </c>
      <c r="Y559" s="150" t="s">
        <v>70</v>
      </c>
      <c r="Z559" s="150" t="s">
        <v>71</v>
      </c>
      <c r="AA559" s="150" t="s">
        <v>72</v>
      </c>
      <c r="AB559" s="151">
        <v>0</v>
      </c>
      <c r="AC559" s="101">
        <f t="shared" si="32"/>
        <v>4</v>
      </c>
      <c r="AD559" s="101" t="str">
        <f t="shared" si="33"/>
        <v>janvier</v>
      </c>
      <c r="AE559" s="96">
        <f t="shared" si="34"/>
        <v>10.92</v>
      </c>
      <c r="AF559" s="149">
        <f t="shared" si="35"/>
        <v>1.9444444444444431E-2</v>
      </c>
      <c r="AG559" t="s">
        <v>3562</v>
      </c>
      <c r="AH559" s="102"/>
      <c r="AI559" s="102"/>
      <c r="AJ559" s="102"/>
      <c r="AK559" s="102"/>
      <c r="AL559" s="102"/>
      <c r="AM559" s="102"/>
      <c r="AN559" s="102"/>
      <c r="AO559" s="102"/>
      <c r="AP559" s="102"/>
      <c r="AQ559" s="102"/>
      <c r="AR559" s="102"/>
      <c r="AS559" s="102"/>
      <c r="AT559" s="102"/>
      <c r="AU559" s="102"/>
      <c r="AV559" s="102"/>
      <c r="AW559" s="102"/>
      <c r="AX559" s="102"/>
      <c r="AY559" s="102"/>
      <c r="AZ559" s="102"/>
      <c r="BA559" s="102"/>
      <c r="BB559" s="102"/>
      <c r="BC559" s="102"/>
      <c r="BD559" s="102"/>
      <c r="BE559" s="102"/>
      <c r="BF559" s="102"/>
      <c r="BG559" s="102"/>
      <c r="BH559" s="102"/>
      <c r="BI559" s="102"/>
      <c r="BJ559" s="102"/>
      <c r="BK559" s="102"/>
      <c r="BL559" s="102"/>
      <c r="BM559" s="102"/>
      <c r="BN559" s="102"/>
      <c r="BO559" s="102"/>
      <c r="BP559" s="102"/>
      <c r="BQ559" s="102"/>
      <c r="BR559" s="102"/>
      <c r="BS559" s="102"/>
      <c r="BT559" s="102"/>
      <c r="BU559" s="102"/>
      <c r="BV559" s="102"/>
      <c r="BW559" s="102"/>
      <c r="BX559" s="102"/>
      <c r="BY559" s="102"/>
      <c r="BZ559" s="102"/>
      <c r="CA559" s="102"/>
      <c r="CB559" s="102"/>
      <c r="CC559" s="102"/>
      <c r="CD559" s="102"/>
      <c r="CE559" s="102"/>
      <c r="CF559" s="102"/>
      <c r="CG559" s="102"/>
      <c r="CH559" s="102"/>
      <c r="CI559" s="102"/>
      <c r="CJ559" s="102"/>
      <c r="CK559" s="102"/>
      <c r="CL559" s="102"/>
      <c r="CM559" s="102"/>
      <c r="CN559" s="102"/>
      <c r="CO559" s="102"/>
      <c r="CP559" s="102"/>
      <c r="CQ559" s="102"/>
      <c r="CR559" s="102"/>
      <c r="CS559" s="102"/>
      <c r="CT559" s="102"/>
      <c r="CU559" s="102"/>
      <c r="CV559" s="102"/>
      <c r="CW559" s="102"/>
      <c r="CX559" s="102"/>
      <c r="CY559" s="102"/>
      <c r="CZ559" s="102"/>
      <c r="DA559" s="102"/>
      <c r="DB559" s="102"/>
      <c r="DC559" s="102"/>
      <c r="DD559" s="102"/>
      <c r="DE559" s="102"/>
      <c r="DF559" s="102"/>
      <c r="DG559" s="102"/>
      <c r="DH559" s="102"/>
      <c r="DI559" s="102"/>
      <c r="DJ559" s="102"/>
      <c r="DK559" s="102"/>
      <c r="DL559" s="102"/>
      <c r="DM559" s="102"/>
      <c r="DN559" s="102"/>
      <c r="DO559" s="102"/>
      <c r="DP559" s="102"/>
      <c r="DQ559" s="102"/>
      <c r="DR559" s="102"/>
      <c r="DS559" s="102"/>
      <c r="DT559" s="102"/>
      <c r="DU559" s="102"/>
      <c r="DV559" s="102"/>
      <c r="DW559" s="102"/>
      <c r="DX559" s="102"/>
      <c r="DY559" s="102"/>
      <c r="DZ559" s="102"/>
      <c r="EA559" s="102"/>
      <c r="EB559" s="102"/>
      <c r="EC559" s="102"/>
      <c r="ED559" s="102"/>
      <c r="EE559" s="102"/>
      <c r="EF559" s="102"/>
      <c r="EG559" s="102"/>
      <c r="EH559" s="102"/>
      <c r="EI559" s="102"/>
      <c r="EJ559" s="102"/>
      <c r="EK559" s="102"/>
      <c r="EL559" s="102"/>
      <c r="EM559" s="102"/>
      <c r="EN559" s="102"/>
      <c r="EO559" s="102"/>
      <c r="EP559" s="102"/>
      <c r="EQ559" s="102"/>
      <c r="ER559" s="102"/>
      <c r="ES559" s="102"/>
      <c r="ET559" s="102"/>
      <c r="EU559" s="102"/>
      <c r="EV559" s="102"/>
      <c r="EW559" s="102"/>
      <c r="EX559" s="102"/>
      <c r="EY559" s="102"/>
      <c r="EZ559" s="102"/>
      <c r="FA559" s="102"/>
      <c r="FB559" s="102"/>
      <c r="FC559" s="102"/>
      <c r="FD559" s="102"/>
      <c r="FE559" s="102"/>
      <c r="FF559" s="102"/>
      <c r="FG559" s="102"/>
      <c r="FH559" s="102"/>
      <c r="FI559" s="102"/>
      <c r="FJ559" s="102"/>
      <c r="FK559" s="102"/>
      <c r="FL559" s="102"/>
      <c r="FM559" s="102"/>
      <c r="FN559" s="102"/>
      <c r="FO559" s="102"/>
      <c r="FP559" s="102"/>
      <c r="FQ559" s="102"/>
      <c r="FR559" s="102"/>
      <c r="FS559" s="102"/>
      <c r="FT559" s="102"/>
      <c r="FU559" s="102"/>
      <c r="FV559" s="102"/>
      <c r="FW559" s="102"/>
      <c r="FX559" s="102"/>
      <c r="FY559" s="102"/>
      <c r="FZ559" s="102"/>
      <c r="GA559" s="102"/>
      <c r="GB559" s="102"/>
      <c r="GC559" s="102"/>
      <c r="GD559" s="102"/>
      <c r="GE559" s="102"/>
      <c r="GF559" s="102"/>
      <c r="GG559" s="102"/>
      <c r="GH559" s="102"/>
    </row>
    <row r="560" spans="1:190" customFormat="1" ht="14.65" hidden="1" customHeight="1" x14ac:dyDescent="0.25">
      <c r="A560" s="151">
        <v>169758</v>
      </c>
      <c r="B560" s="152">
        <v>44585</v>
      </c>
      <c r="C560" s="150" t="s">
        <v>108</v>
      </c>
      <c r="D560" s="150" t="s">
        <v>2048</v>
      </c>
      <c r="E560" s="152">
        <v>44585</v>
      </c>
      <c r="F560" s="150" t="s">
        <v>812</v>
      </c>
      <c r="G560" s="150" t="s">
        <v>2049</v>
      </c>
      <c r="H560" s="150" t="s">
        <v>325</v>
      </c>
      <c r="I560" s="150" t="s">
        <v>3379</v>
      </c>
      <c r="J560" s="150" t="s">
        <v>3380</v>
      </c>
      <c r="K560" s="150" t="s">
        <v>3435</v>
      </c>
      <c r="L560" s="150" t="s">
        <v>18</v>
      </c>
      <c r="M560" s="150" t="s">
        <v>18</v>
      </c>
      <c r="N560" s="150" t="s">
        <v>19</v>
      </c>
      <c r="O560" s="150" t="s">
        <v>314</v>
      </c>
      <c r="P560" s="150" t="s">
        <v>326</v>
      </c>
      <c r="Q560" s="150" t="s">
        <v>3377</v>
      </c>
      <c r="R560" s="150" t="s">
        <v>3377</v>
      </c>
      <c r="S560" s="151">
        <v>20320</v>
      </c>
      <c r="T560" s="151">
        <v>17160</v>
      </c>
      <c r="U560" s="151">
        <v>3160</v>
      </c>
      <c r="V560" s="150" t="s">
        <v>78</v>
      </c>
      <c r="W560" s="151">
        <v>2</v>
      </c>
      <c r="X560" s="150" t="s">
        <v>69</v>
      </c>
      <c r="Y560" s="150" t="s">
        <v>70</v>
      </c>
      <c r="Z560" s="150" t="s">
        <v>71</v>
      </c>
      <c r="AA560" s="150" t="s">
        <v>72</v>
      </c>
      <c r="AB560" s="151">
        <v>95031</v>
      </c>
      <c r="AC560" s="101">
        <f t="shared" si="32"/>
        <v>4</v>
      </c>
      <c r="AD560" s="101" t="str">
        <f t="shared" si="33"/>
        <v>janvier</v>
      </c>
      <c r="AE560" s="96">
        <f t="shared" si="34"/>
        <v>3.16</v>
      </c>
      <c r="AF560" s="149">
        <f t="shared" si="35"/>
        <v>9.0277777777778012E-3</v>
      </c>
      <c r="AG560" t="s">
        <v>3886</v>
      </c>
      <c r="AH560" s="102"/>
      <c r="AI560" s="102"/>
      <c r="AJ560" s="102"/>
      <c r="AK560" s="102"/>
      <c r="AL560" s="102"/>
      <c r="AM560" s="102"/>
      <c r="AN560" s="102"/>
      <c r="AO560" s="102"/>
      <c r="AP560" s="102"/>
      <c r="AQ560" s="102"/>
      <c r="AR560" s="102"/>
      <c r="AS560" s="102"/>
      <c r="AT560" s="102"/>
      <c r="AU560" s="102"/>
      <c r="AV560" s="102"/>
      <c r="AW560" s="102"/>
      <c r="AX560" s="102"/>
      <c r="AY560" s="102"/>
      <c r="AZ560" s="102"/>
      <c r="BA560" s="102"/>
      <c r="BB560" s="102"/>
      <c r="BC560" s="102"/>
      <c r="BD560" s="102"/>
      <c r="BE560" s="102"/>
      <c r="BF560" s="102"/>
      <c r="BG560" s="102"/>
      <c r="BH560" s="102"/>
      <c r="BI560" s="102"/>
      <c r="BJ560" s="102"/>
      <c r="BK560" s="102"/>
      <c r="BL560" s="102"/>
      <c r="BM560" s="102"/>
      <c r="BN560" s="102"/>
      <c r="BO560" s="102"/>
      <c r="BP560" s="102"/>
      <c r="BQ560" s="102"/>
      <c r="BR560" s="102"/>
      <c r="BS560" s="102"/>
      <c r="BT560" s="102"/>
      <c r="BU560" s="102"/>
      <c r="BV560" s="102"/>
      <c r="BW560" s="102"/>
      <c r="BX560" s="102"/>
      <c r="BY560" s="102"/>
      <c r="BZ560" s="102"/>
      <c r="CA560" s="102"/>
      <c r="CB560" s="102"/>
      <c r="CC560" s="102"/>
      <c r="CD560" s="102"/>
      <c r="CE560" s="102"/>
      <c r="CF560" s="102"/>
      <c r="CG560" s="102"/>
      <c r="CH560" s="102"/>
      <c r="CI560" s="102"/>
      <c r="CJ560" s="102"/>
      <c r="CK560" s="102"/>
      <c r="CL560" s="102"/>
      <c r="CM560" s="102"/>
      <c r="CN560" s="102"/>
      <c r="CO560" s="102"/>
      <c r="CP560" s="102"/>
      <c r="CQ560" s="102"/>
      <c r="CR560" s="102"/>
      <c r="CS560" s="102"/>
      <c r="CT560" s="102"/>
      <c r="CU560" s="102"/>
      <c r="CV560" s="102"/>
      <c r="CW560" s="102"/>
      <c r="CX560" s="102"/>
      <c r="CY560" s="102"/>
      <c r="CZ560" s="102"/>
      <c r="DA560" s="102"/>
      <c r="DB560" s="102"/>
      <c r="DC560" s="102"/>
      <c r="DD560" s="102"/>
      <c r="DE560" s="102"/>
      <c r="DF560" s="102"/>
      <c r="DG560" s="102"/>
      <c r="DH560" s="102"/>
      <c r="DI560" s="102"/>
      <c r="DJ560" s="102"/>
      <c r="DK560" s="102"/>
      <c r="DL560" s="102"/>
      <c r="DM560" s="102"/>
      <c r="DN560" s="102"/>
      <c r="DO560" s="102"/>
      <c r="DP560" s="102"/>
      <c r="DQ560" s="102"/>
      <c r="DR560" s="102"/>
      <c r="DS560" s="102"/>
      <c r="DT560" s="102"/>
      <c r="DU560" s="102"/>
      <c r="DV560" s="102"/>
      <c r="DW560" s="102"/>
      <c r="DX560" s="102"/>
      <c r="DY560" s="102"/>
      <c r="DZ560" s="102"/>
      <c r="EA560" s="102"/>
      <c r="EB560" s="102"/>
      <c r="EC560" s="102"/>
      <c r="ED560" s="102"/>
      <c r="EE560" s="102"/>
      <c r="EF560" s="102"/>
      <c r="EG560" s="102"/>
      <c r="EH560" s="102"/>
      <c r="EI560" s="102"/>
      <c r="EJ560" s="102"/>
      <c r="EK560" s="102"/>
      <c r="EL560" s="102"/>
      <c r="EM560" s="102"/>
      <c r="EN560" s="102"/>
      <c r="EO560" s="102"/>
      <c r="EP560" s="102"/>
      <c r="EQ560" s="102"/>
      <c r="ER560" s="102"/>
      <c r="ES560" s="102"/>
      <c r="ET560" s="102"/>
      <c r="EU560" s="102"/>
      <c r="EV560" s="102"/>
      <c r="EW560" s="102"/>
      <c r="EX560" s="102"/>
      <c r="EY560" s="102"/>
      <c r="EZ560" s="102"/>
      <c r="FA560" s="102"/>
      <c r="FB560" s="102"/>
      <c r="FC560" s="102"/>
      <c r="FD560" s="102"/>
      <c r="FE560" s="102"/>
      <c r="FF560" s="102"/>
      <c r="FG560" s="102"/>
      <c r="FH560" s="102"/>
      <c r="FI560" s="102"/>
      <c r="FJ560" s="102"/>
      <c r="FK560" s="102"/>
      <c r="FL560" s="102"/>
      <c r="FM560" s="102"/>
      <c r="FN560" s="102"/>
      <c r="FO560" s="102"/>
      <c r="FP560" s="102"/>
      <c r="FQ560" s="102"/>
      <c r="FR560" s="102"/>
      <c r="FS560" s="102"/>
      <c r="FT560" s="102"/>
      <c r="FU560" s="102"/>
      <c r="FV560" s="102"/>
      <c r="FW560" s="102"/>
      <c r="FX560" s="102"/>
      <c r="FY560" s="102"/>
      <c r="FZ560" s="102"/>
      <c r="GA560" s="102"/>
      <c r="GB560" s="102"/>
      <c r="GC560" s="102"/>
      <c r="GD560" s="102"/>
      <c r="GE560" s="102"/>
      <c r="GF560" s="102"/>
      <c r="GG560" s="102"/>
      <c r="GH560" s="102"/>
    </row>
    <row r="561" spans="1:190" customFormat="1" ht="14.65" hidden="1" customHeight="1" x14ac:dyDescent="0.25">
      <c r="A561" s="151">
        <v>169783</v>
      </c>
      <c r="B561" s="152">
        <v>44585</v>
      </c>
      <c r="C561" s="150" t="s">
        <v>694</v>
      </c>
      <c r="D561" s="150" t="s">
        <v>18</v>
      </c>
      <c r="E561" s="152">
        <v>44585</v>
      </c>
      <c r="F561" s="150" t="s">
        <v>694</v>
      </c>
      <c r="G561" s="150" t="s">
        <v>18</v>
      </c>
      <c r="H561" s="150" t="s">
        <v>2050</v>
      </c>
      <c r="I561" s="150" t="s">
        <v>3387</v>
      </c>
      <c r="J561" s="150" t="s">
        <v>3445</v>
      </c>
      <c r="K561" s="150" t="s">
        <v>2050</v>
      </c>
      <c r="L561" s="150" t="s">
        <v>3456</v>
      </c>
      <c r="M561" s="150" t="s">
        <v>18</v>
      </c>
      <c r="N561" s="150" t="s">
        <v>65</v>
      </c>
      <c r="O561" s="150" t="s">
        <v>1698</v>
      </c>
      <c r="P561" s="150" t="s">
        <v>2051</v>
      </c>
      <c r="Q561" s="150" t="s">
        <v>3457</v>
      </c>
      <c r="R561" s="150" t="s">
        <v>3377</v>
      </c>
      <c r="S561" s="151">
        <v>14980</v>
      </c>
      <c r="T561" s="151">
        <v>39680</v>
      </c>
      <c r="U561" s="151">
        <v>24700</v>
      </c>
      <c r="V561" s="150" t="s">
        <v>68</v>
      </c>
      <c r="W561" s="151">
        <v>2</v>
      </c>
      <c r="X561" s="150" t="s">
        <v>69</v>
      </c>
      <c r="Y561" s="150" t="s">
        <v>70</v>
      </c>
      <c r="Z561" s="150" t="s">
        <v>71</v>
      </c>
      <c r="AA561" s="150" t="s">
        <v>72</v>
      </c>
      <c r="AB561" s="151">
        <v>0</v>
      </c>
      <c r="AC561" s="101">
        <f t="shared" si="32"/>
        <v>4</v>
      </c>
      <c r="AD561" s="101" t="str">
        <f t="shared" si="33"/>
        <v>janvier</v>
      </c>
      <c r="AE561" s="96">
        <f t="shared" si="34"/>
        <v>24.7</v>
      </c>
      <c r="AF561" s="149">
        <f t="shared" si="35"/>
        <v>0</v>
      </c>
      <c r="AG561" t="s">
        <v>3888</v>
      </c>
      <c r="AH561" s="102"/>
      <c r="AI561" s="102"/>
      <c r="AJ561" s="102"/>
      <c r="AK561" s="102"/>
      <c r="AL561" s="102"/>
      <c r="AM561" s="102"/>
      <c r="AN561" s="102"/>
      <c r="AO561" s="102"/>
      <c r="AP561" s="102"/>
      <c r="AQ561" s="102"/>
      <c r="AR561" s="102"/>
      <c r="AS561" s="102"/>
      <c r="AT561" s="102"/>
      <c r="AU561" s="102"/>
      <c r="AV561" s="102"/>
      <c r="AW561" s="102"/>
      <c r="AX561" s="102"/>
      <c r="AY561" s="102"/>
      <c r="AZ561" s="102"/>
      <c r="BA561" s="102"/>
      <c r="BB561" s="102"/>
      <c r="BC561" s="102"/>
      <c r="BD561" s="102"/>
      <c r="BE561" s="102"/>
      <c r="BF561" s="102"/>
      <c r="BG561" s="102"/>
      <c r="BH561" s="102"/>
      <c r="BI561" s="102"/>
      <c r="BJ561" s="102"/>
      <c r="BK561" s="102"/>
      <c r="BL561" s="102"/>
      <c r="BM561" s="102"/>
      <c r="BN561" s="102"/>
      <c r="BO561" s="102"/>
      <c r="BP561" s="102"/>
      <c r="BQ561" s="102"/>
      <c r="BR561" s="102"/>
      <c r="BS561" s="102"/>
      <c r="BT561" s="102"/>
      <c r="BU561" s="102"/>
      <c r="BV561" s="102"/>
      <c r="BW561" s="102"/>
      <c r="BX561" s="102"/>
      <c r="BY561" s="102"/>
      <c r="BZ561" s="102"/>
      <c r="CA561" s="102"/>
      <c r="CB561" s="102"/>
      <c r="CC561" s="102"/>
      <c r="CD561" s="102"/>
      <c r="CE561" s="102"/>
      <c r="CF561" s="102"/>
      <c r="CG561" s="102"/>
      <c r="CH561" s="102"/>
      <c r="CI561" s="102"/>
      <c r="CJ561" s="102"/>
      <c r="CK561" s="102"/>
      <c r="CL561" s="102"/>
      <c r="CM561" s="102"/>
      <c r="CN561" s="102"/>
      <c r="CO561" s="102"/>
      <c r="CP561" s="102"/>
      <c r="CQ561" s="102"/>
      <c r="CR561" s="102"/>
      <c r="CS561" s="102"/>
      <c r="CT561" s="102"/>
      <c r="CU561" s="102"/>
      <c r="CV561" s="102"/>
      <c r="CW561" s="102"/>
      <c r="CX561" s="102"/>
      <c r="CY561" s="102"/>
      <c r="CZ561" s="102"/>
      <c r="DA561" s="102"/>
      <c r="DB561" s="102"/>
      <c r="DC561" s="102"/>
      <c r="DD561" s="102"/>
      <c r="DE561" s="102"/>
      <c r="DF561" s="102"/>
      <c r="DG561" s="102"/>
      <c r="DH561" s="102"/>
      <c r="DI561" s="102"/>
      <c r="DJ561" s="102"/>
      <c r="DK561" s="102"/>
      <c r="DL561" s="102"/>
      <c r="DM561" s="102"/>
      <c r="DN561" s="102"/>
      <c r="DO561" s="102"/>
      <c r="DP561" s="102"/>
      <c r="DQ561" s="102"/>
      <c r="DR561" s="102"/>
      <c r="DS561" s="102"/>
      <c r="DT561" s="102"/>
      <c r="DU561" s="102"/>
      <c r="DV561" s="102"/>
      <c r="DW561" s="102"/>
      <c r="DX561" s="102"/>
      <c r="DY561" s="102"/>
      <c r="DZ561" s="102"/>
      <c r="EA561" s="102"/>
      <c r="EB561" s="102"/>
      <c r="EC561" s="102"/>
      <c r="ED561" s="102"/>
      <c r="EE561" s="102"/>
      <c r="EF561" s="102"/>
      <c r="EG561" s="102"/>
      <c r="EH561" s="102"/>
      <c r="EI561" s="102"/>
      <c r="EJ561" s="102"/>
      <c r="EK561" s="102"/>
      <c r="EL561" s="102"/>
      <c r="EM561" s="102"/>
      <c r="EN561" s="102"/>
      <c r="EO561" s="102"/>
      <c r="EP561" s="102"/>
      <c r="EQ561" s="102"/>
      <c r="ER561" s="102"/>
      <c r="ES561" s="102"/>
      <c r="ET561" s="102"/>
      <c r="EU561" s="102"/>
      <c r="EV561" s="102"/>
      <c r="EW561" s="102"/>
      <c r="EX561" s="102"/>
      <c r="EY561" s="102"/>
      <c r="EZ561" s="102"/>
      <c r="FA561" s="102"/>
      <c r="FB561" s="102"/>
      <c r="FC561" s="102"/>
      <c r="FD561" s="102"/>
      <c r="FE561" s="102"/>
      <c r="FF561" s="102"/>
      <c r="FG561" s="102"/>
      <c r="FH561" s="102"/>
      <c r="FI561" s="102"/>
      <c r="FJ561" s="102"/>
      <c r="FK561" s="102"/>
      <c r="FL561" s="102"/>
      <c r="FM561" s="102"/>
      <c r="FN561" s="102"/>
      <c r="FO561" s="102"/>
      <c r="FP561" s="102"/>
      <c r="FQ561" s="102"/>
      <c r="FR561" s="102"/>
      <c r="FS561" s="102"/>
      <c r="FT561" s="102"/>
      <c r="FU561" s="102"/>
      <c r="FV561" s="102"/>
      <c r="FW561" s="102"/>
      <c r="FX561" s="102"/>
      <c r="FY561" s="102"/>
      <c r="FZ561" s="102"/>
      <c r="GA561" s="102"/>
      <c r="GB561" s="102"/>
      <c r="GC561" s="102"/>
      <c r="GD561" s="102"/>
      <c r="GE561" s="102"/>
      <c r="GF561" s="102"/>
      <c r="GG561" s="102"/>
      <c r="GH561" s="102"/>
    </row>
    <row r="562" spans="1:190" customFormat="1" ht="14.65" hidden="1" customHeight="1" x14ac:dyDescent="0.25">
      <c r="A562" s="151">
        <v>170265</v>
      </c>
      <c r="B562" s="152">
        <v>44585</v>
      </c>
      <c r="C562" s="150" t="s">
        <v>864</v>
      </c>
      <c r="D562" s="150" t="s">
        <v>18</v>
      </c>
      <c r="E562" s="152">
        <v>44585</v>
      </c>
      <c r="F562" s="150" t="s">
        <v>864</v>
      </c>
      <c r="G562" s="150" t="s">
        <v>18</v>
      </c>
      <c r="H562" s="150" t="s">
        <v>2533</v>
      </c>
      <c r="I562" s="150" t="s">
        <v>3379</v>
      </c>
      <c r="J562" s="150" t="s">
        <v>3393</v>
      </c>
      <c r="K562" s="150" t="s">
        <v>3475</v>
      </c>
      <c r="L562" s="150" t="s">
        <v>3394</v>
      </c>
      <c r="M562" s="150" t="s">
        <v>18</v>
      </c>
      <c r="N562" s="150" t="s">
        <v>19</v>
      </c>
      <c r="O562" s="150" t="s">
        <v>237</v>
      </c>
      <c r="P562" s="150" t="s">
        <v>2058</v>
      </c>
      <c r="Q562" s="150" t="s">
        <v>3395</v>
      </c>
      <c r="R562" s="150" t="s">
        <v>3377</v>
      </c>
      <c r="S562" s="151">
        <v>15260</v>
      </c>
      <c r="T562" s="151">
        <v>35300</v>
      </c>
      <c r="U562" s="151">
        <v>20040</v>
      </c>
      <c r="V562" s="150" t="s">
        <v>68</v>
      </c>
      <c r="W562" s="151">
        <v>2</v>
      </c>
      <c r="X562" s="150" t="s">
        <v>69</v>
      </c>
      <c r="Y562" s="150" t="s">
        <v>70</v>
      </c>
      <c r="Z562" s="150" t="s">
        <v>71</v>
      </c>
      <c r="AA562" s="150" t="s">
        <v>72</v>
      </c>
      <c r="AB562" s="151">
        <v>0</v>
      </c>
      <c r="AC562" s="101">
        <f t="shared" si="32"/>
        <v>4</v>
      </c>
      <c r="AD562" s="101" t="str">
        <f t="shared" si="33"/>
        <v>janvier</v>
      </c>
      <c r="AE562" s="96">
        <f t="shared" si="34"/>
        <v>20.04</v>
      </c>
      <c r="AF562" s="149">
        <f t="shared" si="35"/>
        <v>0</v>
      </c>
      <c r="AG562" t="s">
        <v>3888</v>
      </c>
      <c r="AH562" s="102"/>
      <c r="AI562" s="102"/>
      <c r="AJ562" s="102"/>
      <c r="AK562" s="102"/>
      <c r="AL562" s="102"/>
      <c r="AM562" s="102"/>
      <c r="AN562" s="102"/>
      <c r="AO562" s="102"/>
      <c r="AP562" s="102"/>
      <c r="AQ562" s="102"/>
      <c r="AR562" s="102"/>
      <c r="AS562" s="102"/>
      <c r="AT562" s="102"/>
      <c r="AU562" s="102"/>
      <c r="AV562" s="102"/>
      <c r="AW562" s="102"/>
      <c r="AX562" s="102"/>
      <c r="AY562" s="102"/>
      <c r="AZ562" s="102"/>
      <c r="BA562" s="102"/>
      <c r="BB562" s="102"/>
      <c r="BC562" s="102"/>
      <c r="BD562" s="102"/>
      <c r="BE562" s="102"/>
      <c r="BF562" s="102"/>
      <c r="BG562" s="102"/>
      <c r="BH562" s="102"/>
      <c r="BI562" s="102"/>
      <c r="BJ562" s="102"/>
      <c r="BK562" s="102"/>
      <c r="BL562" s="102"/>
      <c r="BM562" s="102"/>
      <c r="BN562" s="102"/>
      <c r="BO562" s="102"/>
      <c r="BP562" s="102"/>
      <c r="BQ562" s="102"/>
      <c r="BR562" s="102"/>
      <c r="BS562" s="102"/>
      <c r="BT562" s="102"/>
      <c r="BU562" s="102"/>
      <c r="BV562" s="102"/>
      <c r="BW562" s="102"/>
      <c r="BX562" s="102"/>
      <c r="BY562" s="102"/>
      <c r="BZ562" s="102"/>
      <c r="CA562" s="102"/>
      <c r="CB562" s="102"/>
      <c r="CC562" s="102"/>
      <c r="CD562" s="102"/>
      <c r="CE562" s="102"/>
      <c r="CF562" s="102"/>
      <c r="CG562" s="102"/>
      <c r="CH562" s="102"/>
      <c r="CI562" s="102"/>
      <c r="CJ562" s="102"/>
      <c r="CK562" s="102"/>
      <c r="CL562" s="102"/>
      <c r="CM562" s="102"/>
      <c r="CN562" s="102"/>
      <c r="CO562" s="102"/>
      <c r="CP562" s="102"/>
      <c r="CQ562" s="102"/>
      <c r="CR562" s="102"/>
      <c r="CS562" s="102"/>
      <c r="CT562" s="102"/>
      <c r="CU562" s="102"/>
      <c r="CV562" s="102"/>
      <c r="CW562" s="102"/>
      <c r="CX562" s="102"/>
      <c r="CY562" s="102"/>
      <c r="CZ562" s="102"/>
      <c r="DA562" s="102"/>
      <c r="DB562" s="102"/>
      <c r="DC562" s="102"/>
      <c r="DD562" s="102"/>
      <c r="DE562" s="102"/>
      <c r="DF562" s="102"/>
      <c r="DG562" s="102"/>
      <c r="DH562" s="102"/>
      <c r="DI562" s="102"/>
      <c r="DJ562" s="102"/>
      <c r="DK562" s="102"/>
      <c r="DL562" s="102"/>
      <c r="DM562" s="102"/>
      <c r="DN562" s="102"/>
      <c r="DO562" s="102"/>
      <c r="DP562" s="102"/>
      <c r="DQ562" s="102"/>
      <c r="DR562" s="102"/>
      <c r="DS562" s="102"/>
      <c r="DT562" s="102"/>
      <c r="DU562" s="102"/>
      <c r="DV562" s="102"/>
      <c r="DW562" s="102"/>
      <c r="DX562" s="102"/>
      <c r="DY562" s="102"/>
      <c r="DZ562" s="102"/>
      <c r="EA562" s="102"/>
      <c r="EB562" s="102"/>
      <c r="EC562" s="102"/>
      <c r="ED562" s="102"/>
      <c r="EE562" s="102"/>
      <c r="EF562" s="102"/>
      <c r="EG562" s="102"/>
      <c r="EH562" s="102"/>
      <c r="EI562" s="102"/>
      <c r="EJ562" s="102"/>
      <c r="EK562" s="102"/>
      <c r="EL562" s="102"/>
      <c r="EM562" s="102"/>
      <c r="EN562" s="102"/>
      <c r="EO562" s="102"/>
      <c r="EP562" s="102"/>
      <c r="EQ562" s="102"/>
      <c r="ER562" s="102"/>
      <c r="ES562" s="102"/>
      <c r="ET562" s="102"/>
      <c r="EU562" s="102"/>
      <c r="EV562" s="102"/>
      <c r="EW562" s="102"/>
      <c r="EX562" s="102"/>
      <c r="EY562" s="102"/>
      <c r="EZ562" s="102"/>
      <c r="FA562" s="102"/>
      <c r="FB562" s="102"/>
      <c r="FC562" s="102"/>
      <c r="FD562" s="102"/>
      <c r="FE562" s="102"/>
      <c r="FF562" s="102"/>
      <c r="FG562" s="102"/>
      <c r="FH562" s="102"/>
      <c r="FI562" s="102"/>
      <c r="FJ562" s="102"/>
      <c r="FK562" s="102"/>
      <c r="FL562" s="102"/>
      <c r="FM562" s="102"/>
      <c r="FN562" s="102"/>
      <c r="FO562" s="102"/>
      <c r="FP562" s="102"/>
      <c r="FQ562" s="102"/>
      <c r="FR562" s="102"/>
      <c r="FS562" s="102"/>
      <c r="FT562" s="102"/>
      <c r="FU562" s="102"/>
      <c r="FV562" s="102"/>
      <c r="FW562" s="102"/>
      <c r="FX562" s="102"/>
      <c r="FY562" s="102"/>
      <c r="FZ562" s="102"/>
      <c r="GA562" s="102"/>
      <c r="GB562" s="102"/>
      <c r="GC562" s="102"/>
      <c r="GD562" s="102"/>
      <c r="GE562" s="102"/>
      <c r="GF562" s="102"/>
      <c r="GG562" s="102"/>
      <c r="GH562" s="102"/>
    </row>
    <row r="563" spans="1:190" customFormat="1" ht="14.65" hidden="1" customHeight="1" x14ac:dyDescent="0.25">
      <c r="A563" s="151">
        <v>169772</v>
      </c>
      <c r="B563" s="152">
        <v>44585</v>
      </c>
      <c r="C563" s="150" t="s">
        <v>286</v>
      </c>
      <c r="D563" s="150" t="s">
        <v>2052</v>
      </c>
      <c r="E563" s="152">
        <v>44585</v>
      </c>
      <c r="F563" s="150" t="s">
        <v>860</v>
      </c>
      <c r="G563" s="150" t="s">
        <v>2053</v>
      </c>
      <c r="H563" s="150" t="s">
        <v>472</v>
      </c>
      <c r="I563" s="150" t="s">
        <v>3379</v>
      </c>
      <c r="J563" s="150" t="s">
        <v>3384</v>
      </c>
      <c r="K563" s="150" t="s">
        <v>472</v>
      </c>
      <c r="L563" s="150" t="s">
        <v>3385</v>
      </c>
      <c r="M563" s="150" t="s">
        <v>18</v>
      </c>
      <c r="N563" s="150" t="s">
        <v>19</v>
      </c>
      <c r="O563" s="150" t="s">
        <v>261</v>
      </c>
      <c r="P563" s="150" t="s">
        <v>473</v>
      </c>
      <c r="Q563" s="150" t="s">
        <v>3386</v>
      </c>
      <c r="R563" s="150" t="s">
        <v>3377</v>
      </c>
      <c r="S563" s="151">
        <v>39840</v>
      </c>
      <c r="T563" s="151">
        <v>23000</v>
      </c>
      <c r="U563" s="151">
        <v>16840</v>
      </c>
      <c r="V563" s="150" t="s">
        <v>78</v>
      </c>
      <c r="W563" s="151">
        <v>2</v>
      </c>
      <c r="X563" s="150" t="s">
        <v>69</v>
      </c>
      <c r="Y563" s="150" t="s">
        <v>70</v>
      </c>
      <c r="Z563" s="150" t="s">
        <v>71</v>
      </c>
      <c r="AA563" s="150" t="s">
        <v>72</v>
      </c>
      <c r="AB563" s="151">
        <v>0</v>
      </c>
      <c r="AC563" s="101">
        <f t="shared" si="32"/>
        <v>4</v>
      </c>
      <c r="AD563" s="101" t="str">
        <f t="shared" si="33"/>
        <v>janvier</v>
      </c>
      <c r="AE563" s="96">
        <f t="shared" si="34"/>
        <v>16.84</v>
      </c>
      <c r="AF563" s="149">
        <f t="shared" si="35"/>
        <v>0.14583333333333337</v>
      </c>
      <c r="AG563" t="s">
        <v>3888</v>
      </c>
      <c r="AH563" s="102"/>
      <c r="AI563" s="102"/>
      <c r="AJ563" s="102"/>
      <c r="AK563" s="102"/>
      <c r="AL563" s="102"/>
      <c r="AM563" s="102"/>
      <c r="AN563" s="102"/>
      <c r="AO563" s="102"/>
      <c r="AP563" s="102"/>
      <c r="AQ563" s="102"/>
      <c r="AR563" s="102"/>
      <c r="AS563" s="102"/>
      <c r="AT563" s="102"/>
      <c r="AU563" s="102"/>
      <c r="AV563" s="102"/>
      <c r="AW563" s="102"/>
      <c r="AX563" s="102"/>
      <c r="AY563" s="102"/>
      <c r="AZ563" s="102"/>
      <c r="BA563" s="102"/>
      <c r="BB563" s="102"/>
      <c r="BC563" s="102"/>
      <c r="BD563" s="102"/>
      <c r="BE563" s="102"/>
      <c r="BF563" s="102"/>
      <c r="BG563" s="102"/>
      <c r="BH563" s="102"/>
      <c r="BI563" s="102"/>
      <c r="BJ563" s="102"/>
      <c r="BK563" s="102"/>
      <c r="BL563" s="102"/>
      <c r="BM563" s="102"/>
      <c r="BN563" s="102"/>
      <c r="BO563" s="102"/>
      <c r="BP563" s="102"/>
      <c r="BQ563" s="102"/>
      <c r="BR563" s="102"/>
      <c r="BS563" s="102"/>
      <c r="BT563" s="102"/>
      <c r="BU563" s="102"/>
      <c r="BV563" s="102"/>
      <c r="BW563" s="102"/>
      <c r="BX563" s="102"/>
      <c r="BY563" s="102"/>
      <c r="BZ563" s="102"/>
      <c r="CA563" s="102"/>
      <c r="CB563" s="102"/>
      <c r="CC563" s="102"/>
      <c r="CD563" s="102"/>
      <c r="CE563" s="102"/>
      <c r="CF563" s="102"/>
      <c r="CG563" s="102"/>
      <c r="CH563" s="102"/>
      <c r="CI563" s="102"/>
      <c r="CJ563" s="102"/>
      <c r="CK563" s="102"/>
      <c r="CL563" s="102"/>
      <c r="CM563" s="102"/>
      <c r="CN563" s="102"/>
      <c r="CO563" s="102"/>
      <c r="CP563" s="102"/>
      <c r="CQ563" s="102"/>
      <c r="CR563" s="102"/>
      <c r="CS563" s="102"/>
      <c r="CT563" s="102"/>
      <c r="CU563" s="102"/>
      <c r="CV563" s="102"/>
      <c r="CW563" s="102"/>
      <c r="CX563" s="102"/>
      <c r="CY563" s="102"/>
      <c r="CZ563" s="102"/>
      <c r="DA563" s="102"/>
      <c r="DB563" s="102"/>
      <c r="DC563" s="102"/>
      <c r="DD563" s="102"/>
      <c r="DE563" s="102"/>
      <c r="DF563" s="102"/>
      <c r="DG563" s="102"/>
      <c r="DH563" s="102"/>
      <c r="DI563" s="102"/>
      <c r="DJ563" s="102"/>
      <c r="DK563" s="102"/>
      <c r="DL563" s="102"/>
      <c r="DM563" s="102"/>
      <c r="DN563" s="102"/>
      <c r="DO563" s="102"/>
      <c r="DP563" s="102"/>
      <c r="DQ563" s="102"/>
      <c r="DR563" s="102"/>
      <c r="DS563" s="102"/>
      <c r="DT563" s="102"/>
      <c r="DU563" s="102"/>
      <c r="DV563" s="102"/>
      <c r="DW563" s="102"/>
      <c r="DX563" s="102"/>
      <c r="DY563" s="102"/>
      <c r="DZ563" s="102"/>
      <c r="EA563" s="102"/>
      <c r="EB563" s="102"/>
      <c r="EC563" s="102"/>
      <c r="ED563" s="102"/>
      <c r="EE563" s="102"/>
      <c r="EF563" s="102"/>
      <c r="EG563" s="102"/>
      <c r="EH563" s="102"/>
      <c r="EI563" s="102"/>
      <c r="EJ563" s="102"/>
      <c r="EK563" s="102"/>
      <c r="EL563" s="102"/>
      <c r="EM563" s="102"/>
      <c r="EN563" s="102"/>
      <c r="EO563" s="102"/>
      <c r="EP563" s="102"/>
      <c r="EQ563" s="102"/>
      <c r="ER563" s="102"/>
      <c r="ES563" s="102"/>
      <c r="ET563" s="102"/>
      <c r="EU563" s="102"/>
      <c r="EV563" s="102"/>
      <c r="EW563" s="102"/>
      <c r="EX563" s="102"/>
      <c r="EY563" s="102"/>
      <c r="EZ563" s="102"/>
      <c r="FA563" s="102"/>
      <c r="FB563" s="102"/>
      <c r="FC563" s="102"/>
      <c r="FD563" s="102"/>
      <c r="FE563" s="102"/>
      <c r="FF563" s="102"/>
      <c r="FG563" s="102"/>
      <c r="FH563" s="102"/>
      <c r="FI563" s="102"/>
      <c r="FJ563" s="102"/>
      <c r="FK563" s="102"/>
      <c r="FL563" s="102"/>
      <c r="FM563" s="102"/>
      <c r="FN563" s="102"/>
      <c r="FO563" s="102"/>
      <c r="FP563" s="102"/>
      <c r="FQ563" s="102"/>
      <c r="FR563" s="102"/>
      <c r="FS563" s="102"/>
      <c r="FT563" s="102"/>
      <c r="FU563" s="102"/>
      <c r="FV563" s="102"/>
      <c r="FW563" s="102"/>
      <c r="FX563" s="102"/>
      <c r="FY563" s="102"/>
      <c r="FZ563" s="102"/>
      <c r="GA563" s="102"/>
      <c r="GB563" s="102"/>
      <c r="GC563" s="102"/>
      <c r="GD563" s="102"/>
      <c r="GE563" s="102"/>
      <c r="GF563" s="102"/>
      <c r="GG563" s="102"/>
      <c r="GH563" s="102"/>
    </row>
    <row r="564" spans="1:190" customFormat="1" ht="14.65" hidden="1" customHeight="1" x14ac:dyDescent="0.25">
      <c r="A564" s="151">
        <v>169775</v>
      </c>
      <c r="B564" s="152">
        <v>44585</v>
      </c>
      <c r="C564" s="150" t="s">
        <v>270</v>
      </c>
      <c r="D564" s="150" t="s">
        <v>2054</v>
      </c>
      <c r="E564" s="152">
        <v>44585</v>
      </c>
      <c r="F564" s="150" t="s">
        <v>63</v>
      </c>
      <c r="G564" s="150" t="s">
        <v>2055</v>
      </c>
      <c r="H564" s="150" t="s">
        <v>378</v>
      </c>
      <c r="I564" s="150" t="s">
        <v>3379</v>
      </c>
      <c r="J564" s="150" t="s">
        <v>3380</v>
      </c>
      <c r="K564" s="150" t="s">
        <v>2534</v>
      </c>
      <c r="L564" s="150" t="s">
        <v>18</v>
      </c>
      <c r="M564" s="150" t="s">
        <v>18</v>
      </c>
      <c r="N564" s="150" t="s">
        <v>19</v>
      </c>
      <c r="O564" s="150" t="s">
        <v>314</v>
      </c>
      <c r="P564" s="150" t="s">
        <v>379</v>
      </c>
      <c r="Q564" s="150" t="s">
        <v>3377</v>
      </c>
      <c r="R564" s="150" t="s">
        <v>3377</v>
      </c>
      <c r="S564" s="151">
        <v>20940</v>
      </c>
      <c r="T564" s="151">
        <v>18440</v>
      </c>
      <c r="U564" s="151">
        <v>2500</v>
      </c>
      <c r="V564" s="150" t="s">
        <v>78</v>
      </c>
      <c r="W564" s="151">
        <v>2</v>
      </c>
      <c r="X564" s="150" t="s">
        <v>69</v>
      </c>
      <c r="Y564" s="150" t="s">
        <v>70</v>
      </c>
      <c r="Z564" s="150" t="s">
        <v>71</v>
      </c>
      <c r="AA564" s="150" t="s">
        <v>72</v>
      </c>
      <c r="AB564" s="151">
        <v>73517</v>
      </c>
      <c r="AC564" s="101">
        <f t="shared" si="32"/>
        <v>4</v>
      </c>
      <c r="AD564" s="101" t="str">
        <f t="shared" si="33"/>
        <v>janvier</v>
      </c>
      <c r="AE564" s="96">
        <f t="shared" si="34"/>
        <v>2.5</v>
      </c>
      <c r="AF564" s="149">
        <f t="shared" si="35"/>
        <v>2.083333333333337E-2</v>
      </c>
      <c r="AG564" t="s">
        <v>3886</v>
      </c>
      <c r="AH564" s="102"/>
      <c r="AI564" s="102"/>
      <c r="AJ564" s="102"/>
      <c r="AK564" s="102"/>
      <c r="AL564" s="102"/>
      <c r="AM564" s="102"/>
      <c r="AN564" s="102"/>
      <c r="AO564" s="102"/>
      <c r="AP564" s="102"/>
      <c r="AQ564" s="102"/>
      <c r="AR564" s="102"/>
      <c r="AS564" s="102"/>
      <c r="AT564" s="102"/>
      <c r="AU564" s="102"/>
      <c r="AV564" s="102"/>
      <c r="AW564" s="102"/>
      <c r="AX564" s="102"/>
      <c r="AY564" s="102"/>
      <c r="AZ564" s="102"/>
      <c r="BA564" s="102"/>
      <c r="BB564" s="102"/>
      <c r="BC564" s="102"/>
      <c r="BD564" s="102"/>
      <c r="BE564" s="102"/>
      <c r="BF564" s="102"/>
      <c r="BG564" s="102"/>
      <c r="BH564" s="102"/>
      <c r="BI564" s="102"/>
      <c r="BJ564" s="102"/>
      <c r="BK564" s="102"/>
      <c r="BL564" s="102"/>
      <c r="BM564" s="102"/>
      <c r="BN564" s="102"/>
      <c r="BO564" s="102"/>
      <c r="BP564" s="102"/>
      <c r="BQ564" s="102"/>
      <c r="BR564" s="102"/>
      <c r="BS564" s="102"/>
      <c r="BT564" s="102"/>
      <c r="BU564" s="102"/>
      <c r="BV564" s="102"/>
      <c r="BW564" s="102"/>
      <c r="BX564" s="102"/>
      <c r="BY564" s="102"/>
      <c r="BZ564" s="102"/>
      <c r="CA564" s="102"/>
      <c r="CB564" s="102"/>
      <c r="CC564" s="102"/>
      <c r="CD564" s="102"/>
      <c r="CE564" s="102"/>
      <c r="CF564" s="102"/>
      <c r="CG564" s="102"/>
      <c r="CH564" s="102"/>
      <c r="CI564" s="102"/>
      <c r="CJ564" s="102"/>
      <c r="CK564" s="102"/>
      <c r="CL564" s="102"/>
      <c r="CM564" s="102"/>
      <c r="CN564" s="102"/>
      <c r="CO564" s="102"/>
      <c r="CP564" s="102"/>
      <c r="CQ564" s="102"/>
      <c r="CR564" s="102"/>
      <c r="CS564" s="102"/>
      <c r="CT564" s="102"/>
      <c r="CU564" s="102"/>
      <c r="CV564" s="102"/>
      <c r="CW564" s="102"/>
      <c r="CX564" s="102"/>
      <c r="CY564" s="102"/>
      <c r="CZ564" s="102"/>
      <c r="DA564" s="102"/>
      <c r="DB564" s="102"/>
      <c r="DC564" s="102"/>
      <c r="DD564" s="102"/>
      <c r="DE564" s="102"/>
      <c r="DF564" s="102"/>
      <c r="DG564" s="102"/>
      <c r="DH564" s="102"/>
      <c r="DI564" s="102"/>
      <c r="DJ564" s="102"/>
      <c r="DK564" s="102"/>
      <c r="DL564" s="102"/>
      <c r="DM564" s="102"/>
      <c r="DN564" s="102"/>
      <c r="DO564" s="102"/>
      <c r="DP564" s="102"/>
      <c r="DQ564" s="102"/>
      <c r="DR564" s="102"/>
      <c r="DS564" s="102"/>
      <c r="DT564" s="102"/>
      <c r="DU564" s="102"/>
      <c r="DV564" s="102"/>
      <c r="DW564" s="102"/>
      <c r="DX564" s="102"/>
      <c r="DY564" s="102"/>
      <c r="DZ564" s="102"/>
      <c r="EA564" s="102"/>
      <c r="EB564" s="102"/>
      <c r="EC564" s="102"/>
      <c r="ED564" s="102"/>
      <c r="EE564" s="102"/>
      <c r="EF564" s="102"/>
      <c r="EG564" s="102"/>
      <c r="EH564" s="102"/>
      <c r="EI564" s="102"/>
      <c r="EJ564" s="102"/>
      <c r="EK564" s="102"/>
      <c r="EL564" s="102"/>
      <c r="EM564" s="102"/>
      <c r="EN564" s="102"/>
      <c r="EO564" s="102"/>
      <c r="EP564" s="102"/>
      <c r="EQ564" s="102"/>
      <c r="ER564" s="102"/>
      <c r="ES564" s="102"/>
      <c r="ET564" s="102"/>
      <c r="EU564" s="102"/>
      <c r="EV564" s="102"/>
      <c r="EW564" s="102"/>
      <c r="EX564" s="102"/>
      <c r="EY564" s="102"/>
      <c r="EZ564" s="102"/>
      <c r="FA564" s="102"/>
      <c r="FB564" s="102"/>
      <c r="FC564" s="102"/>
      <c r="FD564" s="102"/>
      <c r="FE564" s="102"/>
      <c r="FF564" s="102"/>
      <c r="FG564" s="102"/>
      <c r="FH564" s="102"/>
      <c r="FI564" s="102"/>
      <c r="FJ564" s="102"/>
      <c r="FK564" s="102"/>
      <c r="FL564" s="102"/>
      <c r="FM564" s="102"/>
      <c r="FN564" s="102"/>
      <c r="FO564" s="102"/>
      <c r="FP564" s="102"/>
      <c r="FQ564" s="102"/>
      <c r="FR564" s="102"/>
      <c r="FS564" s="102"/>
      <c r="FT564" s="102"/>
      <c r="FU564" s="102"/>
      <c r="FV564" s="102"/>
      <c r="FW564" s="102"/>
      <c r="FX564" s="102"/>
      <c r="FY564" s="102"/>
      <c r="FZ564" s="102"/>
      <c r="GA564" s="102"/>
      <c r="GB564" s="102"/>
      <c r="GC564" s="102"/>
      <c r="GD564" s="102"/>
      <c r="GE564" s="102"/>
      <c r="GF564" s="102"/>
      <c r="GG564" s="102"/>
      <c r="GH564" s="102"/>
    </row>
    <row r="565" spans="1:190" customFormat="1" ht="14.65" hidden="1" customHeight="1" x14ac:dyDescent="0.25">
      <c r="A565" s="151">
        <v>169787</v>
      </c>
      <c r="B565" s="152">
        <v>44585</v>
      </c>
      <c r="C565" s="150" t="s">
        <v>796</v>
      </c>
      <c r="D565" s="150" t="s">
        <v>2056</v>
      </c>
      <c r="E565" s="152">
        <v>44585</v>
      </c>
      <c r="F565" s="150" t="s">
        <v>221</v>
      </c>
      <c r="G565" s="150" t="s">
        <v>2057</v>
      </c>
      <c r="H565" s="150" t="s">
        <v>480</v>
      </c>
      <c r="I565" s="150" t="s">
        <v>3379</v>
      </c>
      <c r="J565" s="150" t="s">
        <v>3380</v>
      </c>
      <c r="K565" s="150" t="s">
        <v>923</v>
      </c>
      <c r="L565" s="150" t="s">
        <v>18</v>
      </c>
      <c r="M565" s="150" t="s">
        <v>18</v>
      </c>
      <c r="N565" s="150" t="s">
        <v>19</v>
      </c>
      <c r="O565" s="150" t="s">
        <v>314</v>
      </c>
      <c r="P565" s="150" t="s">
        <v>481</v>
      </c>
      <c r="Q565" s="150" t="s">
        <v>3377</v>
      </c>
      <c r="R565" s="150" t="s">
        <v>3377</v>
      </c>
      <c r="S565" s="151">
        <v>20840</v>
      </c>
      <c r="T565" s="151">
        <v>18800</v>
      </c>
      <c r="U565" s="151">
        <v>2040</v>
      </c>
      <c r="V565" s="150" t="s">
        <v>78</v>
      </c>
      <c r="W565" s="151">
        <v>2</v>
      </c>
      <c r="X565" s="150" t="s">
        <v>69</v>
      </c>
      <c r="Y565" s="150" t="s">
        <v>70</v>
      </c>
      <c r="Z565" s="150" t="s">
        <v>71</v>
      </c>
      <c r="AA565" s="150" t="s">
        <v>72</v>
      </c>
      <c r="AB565" s="151">
        <v>83638</v>
      </c>
      <c r="AC565" s="101">
        <f t="shared" si="32"/>
        <v>4</v>
      </c>
      <c r="AD565" s="101" t="str">
        <f t="shared" si="33"/>
        <v>janvier</v>
      </c>
      <c r="AE565" s="96">
        <f t="shared" si="34"/>
        <v>2.04</v>
      </c>
      <c r="AF565" s="149">
        <f t="shared" si="35"/>
        <v>1.4583333333333337E-2</v>
      </c>
      <c r="AG565" t="s">
        <v>3886</v>
      </c>
      <c r="AH565" s="102"/>
      <c r="AI565" s="102"/>
      <c r="AJ565" s="102"/>
      <c r="AK565" s="102"/>
      <c r="AL565" s="102"/>
      <c r="AM565" s="102"/>
      <c r="AN565" s="102"/>
      <c r="AO565" s="102"/>
      <c r="AP565" s="102"/>
      <c r="AQ565" s="102"/>
      <c r="AR565" s="102"/>
      <c r="AS565" s="102"/>
      <c r="AT565" s="102"/>
      <c r="AU565" s="102"/>
      <c r="AV565" s="102"/>
      <c r="AW565" s="102"/>
      <c r="AX565" s="102"/>
      <c r="AY565" s="102"/>
      <c r="AZ565" s="102"/>
      <c r="BA565" s="102"/>
      <c r="BB565" s="102"/>
      <c r="BC565" s="102"/>
      <c r="BD565" s="102"/>
      <c r="BE565" s="102"/>
      <c r="BF565" s="102"/>
      <c r="BG565" s="102"/>
      <c r="BH565" s="102"/>
      <c r="BI565" s="102"/>
      <c r="BJ565" s="102"/>
      <c r="BK565" s="102"/>
      <c r="BL565" s="102"/>
      <c r="BM565" s="102"/>
      <c r="BN565" s="102"/>
      <c r="BO565" s="102"/>
      <c r="BP565" s="102"/>
      <c r="BQ565" s="102"/>
      <c r="BR565" s="102"/>
      <c r="BS565" s="102"/>
      <c r="BT565" s="102"/>
      <c r="BU565" s="102"/>
      <c r="BV565" s="102"/>
      <c r="BW565" s="102"/>
      <c r="BX565" s="102"/>
      <c r="BY565" s="102"/>
      <c r="BZ565" s="102"/>
      <c r="CA565" s="102"/>
      <c r="CB565" s="102"/>
      <c r="CC565" s="102"/>
      <c r="CD565" s="102"/>
      <c r="CE565" s="102"/>
      <c r="CF565" s="102"/>
      <c r="CG565" s="102"/>
      <c r="CH565" s="102"/>
      <c r="CI565" s="102"/>
      <c r="CJ565" s="102"/>
      <c r="CK565" s="102"/>
      <c r="CL565" s="102"/>
      <c r="CM565" s="102"/>
      <c r="CN565" s="102"/>
      <c r="CO565" s="102"/>
      <c r="CP565" s="102"/>
      <c r="CQ565" s="102"/>
      <c r="CR565" s="102"/>
      <c r="CS565" s="102"/>
      <c r="CT565" s="102"/>
      <c r="CU565" s="102"/>
      <c r="CV565" s="102"/>
      <c r="CW565" s="102"/>
      <c r="CX565" s="102"/>
      <c r="CY565" s="102"/>
      <c r="CZ565" s="102"/>
      <c r="DA565" s="102"/>
      <c r="DB565" s="102"/>
      <c r="DC565" s="102"/>
      <c r="DD565" s="102"/>
      <c r="DE565" s="102"/>
      <c r="DF565" s="102"/>
      <c r="DG565" s="102"/>
      <c r="DH565" s="102"/>
      <c r="DI565" s="102"/>
      <c r="DJ565" s="102"/>
      <c r="DK565" s="102"/>
      <c r="DL565" s="102"/>
      <c r="DM565" s="102"/>
      <c r="DN565" s="102"/>
      <c r="DO565" s="102"/>
      <c r="DP565" s="102"/>
      <c r="DQ565" s="102"/>
      <c r="DR565" s="102"/>
      <c r="DS565" s="102"/>
      <c r="DT565" s="102"/>
      <c r="DU565" s="102"/>
      <c r="DV565" s="102"/>
      <c r="DW565" s="102"/>
      <c r="DX565" s="102"/>
      <c r="DY565" s="102"/>
      <c r="DZ565" s="102"/>
      <c r="EA565" s="102"/>
      <c r="EB565" s="102"/>
      <c r="EC565" s="102"/>
      <c r="ED565" s="102"/>
      <c r="EE565" s="102"/>
      <c r="EF565" s="102"/>
      <c r="EG565" s="102"/>
      <c r="EH565" s="102"/>
      <c r="EI565" s="102"/>
      <c r="EJ565" s="102"/>
      <c r="EK565" s="102"/>
      <c r="EL565" s="102"/>
      <c r="EM565" s="102"/>
      <c r="EN565" s="102"/>
      <c r="EO565" s="102"/>
      <c r="EP565" s="102"/>
      <c r="EQ565" s="102"/>
      <c r="ER565" s="102"/>
      <c r="ES565" s="102"/>
      <c r="ET565" s="102"/>
      <c r="EU565" s="102"/>
      <c r="EV565" s="102"/>
      <c r="EW565" s="102"/>
      <c r="EX565" s="102"/>
      <c r="EY565" s="102"/>
      <c r="EZ565" s="102"/>
      <c r="FA565" s="102"/>
      <c r="FB565" s="102"/>
      <c r="FC565" s="102"/>
      <c r="FD565" s="102"/>
      <c r="FE565" s="102"/>
      <c r="FF565" s="102"/>
      <c r="FG565" s="102"/>
      <c r="FH565" s="102"/>
      <c r="FI565" s="102"/>
      <c r="FJ565" s="102"/>
      <c r="FK565" s="102"/>
      <c r="FL565" s="102"/>
      <c r="FM565" s="102"/>
      <c r="FN565" s="102"/>
      <c r="FO565" s="102"/>
      <c r="FP565" s="102"/>
      <c r="FQ565" s="102"/>
      <c r="FR565" s="102"/>
      <c r="FS565" s="102"/>
      <c r="FT565" s="102"/>
      <c r="FU565" s="102"/>
      <c r="FV565" s="102"/>
      <c r="FW565" s="102"/>
      <c r="FX565" s="102"/>
      <c r="FY565" s="102"/>
      <c r="FZ565" s="102"/>
      <c r="GA565" s="102"/>
      <c r="GB565" s="102"/>
      <c r="GC565" s="102"/>
      <c r="GD565" s="102"/>
      <c r="GE565" s="102"/>
      <c r="GF565" s="102"/>
      <c r="GG565" s="102"/>
      <c r="GH565" s="102"/>
    </row>
    <row r="566" spans="1:190" customFormat="1" hidden="1" x14ac:dyDescent="0.25">
      <c r="A566" s="151">
        <v>169791</v>
      </c>
      <c r="B566" s="152">
        <v>44585</v>
      </c>
      <c r="C566" s="150" t="s">
        <v>289</v>
      </c>
      <c r="D566" s="150" t="s">
        <v>2059</v>
      </c>
      <c r="E566" s="152">
        <v>44585</v>
      </c>
      <c r="F566" s="150" t="s">
        <v>99</v>
      </c>
      <c r="G566" s="150" t="s">
        <v>2060</v>
      </c>
      <c r="H566" s="150" t="s">
        <v>550</v>
      </c>
      <c r="I566" s="150" t="s">
        <v>3379</v>
      </c>
      <c r="J566" s="150" t="s">
        <v>3380</v>
      </c>
      <c r="K566" s="150" t="s">
        <v>3399</v>
      </c>
      <c r="L566" s="150" t="s">
        <v>18</v>
      </c>
      <c r="M566" s="150" t="s">
        <v>18</v>
      </c>
      <c r="N566" s="150" t="s">
        <v>19</v>
      </c>
      <c r="O566" s="150" t="s">
        <v>314</v>
      </c>
      <c r="P566" s="150" t="s">
        <v>551</v>
      </c>
      <c r="Q566" s="150" t="s">
        <v>3377</v>
      </c>
      <c r="R566" s="150" t="s">
        <v>3377</v>
      </c>
      <c r="S566" s="151">
        <v>20520</v>
      </c>
      <c r="T566" s="151">
        <v>17720</v>
      </c>
      <c r="U566" s="151">
        <v>2800</v>
      </c>
      <c r="V566" s="150" t="s">
        <v>78</v>
      </c>
      <c r="W566" s="151">
        <v>2</v>
      </c>
      <c r="X566" s="150" t="s">
        <v>69</v>
      </c>
      <c r="Y566" s="150" t="s">
        <v>70</v>
      </c>
      <c r="Z566" s="150" t="s">
        <v>71</v>
      </c>
      <c r="AA566" s="150" t="s">
        <v>72</v>
      </c>
      <c r="AB566" s="151">
        <v>66268</v>
      </c>
      <c r="AC566" s="101">
        <f t="shared" si="32"/>
        <v>4</v>
      </c>
      <c r="AD566" s="101" t="str">
        <f t="shared" si="33"/>
        <v>janvier</v>
      </c>
      <c r="AE566" s="96">
        <f t="shared" si="34"/>
        <v>2.8</v>
      </c>
      <c r="AF566" s="149">
        <f t="shared" si="35"/>
        <v>1.7361111111111049E-2</v>
      </c>
      <c r="AG566" t="s">
        <v>3886</v>
      </c>
      <c r="AH566" s="102"/>
      <c r="AI566" s="102"/>
      <c r="AJ566" s="102"/>
      <c r="AK566" s="102"/>
      <c r="AL566" s="102"/>
      <c r="AM566" s="102"/>
      <c r="AN566" s="102"/>
      <c r="AO566" s="102"/>
      <c r="AP566" s="102"/>
      <c r="AQ566" s="102"/>
      <c r="AR566" s="102"/>
      <c r="AS566" s="102"/>
      <c r="AT566" s="102"/>
      <c r="AU566" s="102"/>
      <c r="AV566" s="102"/>
      <c r="AW566" s="102"/>
      <c r="AX566" s="102"/>
      <c r="AY566" s="102"/>
      <c r="AZ566" s="102"/>
      <c r="BA566" s="102"/>
      <c r="BB566" s="102"/>
      <c r="BC566" s="102"/>
      <c r="BD566" s="102"/>
      <c r="BE566" s="102"/>
      <c r="BF566" s="102"/>
      <c r="BG566" s="102"/>
      <c r="BH566" s="102"/>
      <c r="BI566" s="102"/>
      <c r="BJ566" s="102"/>
      <c r="BK566" s="102"/>
      <c r="BL566" s="102"/>
      <c r="BM566" s="102"/>
      <c r="BN566" s="102"/>
      <c r="BO566" s="102"/>
      <c r="BP566" s="102"/>
      <c r="BQ566" s="102"/>
      <c r="BR566" s="102"/>
      <c r="BS566" s="102"/>
      <c r="BT566" s="102"/>
      <c r="BU566" s="102"/>
      <c r="BV566" s="102"/>
      <c r="BW566" s="102"/>
      <c r="BX566" s="102"/>
      <c r="BY566" s="102"/>
      <c r="BZ566" s="102"/>
      <c r="CA566" s="102"/>
      <c r="CB566" s="102"/>
      <c r="CC566" s="102"/>
      <c r="CD566" s="102"/>
      <c r="CE566" s="102"/>
      <c r="CF566" s="102"/>
      <c r="CG566" s="102"/>
      <c r="CH566" s="102"/>
      <c r="CI566" s="102"/>
      <c r="CJ566" s="102"/>
      <c r="CK566" s="102"/>
      <c r="CL566" s="102"/>
      <c r="CM566" s="102"/>
      <c r="CN566" s="102"/>
      <c r="CO566" s="102"/>
      <c r="CP566" s="102"/>
      <c r="CQ566" s="102"/>
      <c r="CR566" s="102"/>
      <c r="CS566" s="102"/>
      <c r="CT566" s="102"/>
      <c r="CU566" s="102"/>
      <c r="CV566" s="102"/>
      <c r="CW566" s="102"/>
      <c r="CX566" s="102"/>
      <c r="CY566" s="102"/>
      <c r="CZ566" s="102"/>
      <c r="DA566" s="102"/>
      <c r="DB566" s="102"/>
      <c r="DC566" s="102"/>
      <c r="DD566" s="102"/>
      <c r="DE566" s="102"/>
      <c r="DF566" s="102"/>
      <c r="DG566" s="102"/>
      <c r="DH566" s="102"/>
      <c r="DI566" s="102"/>
      <c r="DJ566" s="102"/>
      <c r="DK566" s="102"/>
      <c r="DL566" s="102"/>
      <c r="DM566" s="102"/>
      <c r="DN566" s="102"/>
      <c r="DO566" s="102"/>
      <c r="DP566" s="102"/>
      <c r="DQ566" s="102"/>
      <c r="DR566" s="102"/>
      <c r="DS566" s="102"/>
      <c r="DT566" s="102"/>
      <c r="DU566" s="102"/>
      <c r="DV566" s="102"/>
      <c r="DW566" s="102"/>
      <c r="DX566" s="102"/>
      <c r="DY566" s="102"/>
      <c r="DZ566" s="102"/>
      <c r="EA566" s="102"/>
      <c r="EB566" s="102"/>
      <c r="EC566" s="102"/>
      <c r="ED566" s="102"/>
      <c r="EE566" s="102"/>
      <c r="EF566" s="102"/>
      <c r="EG566" s="102"/>
      <c r="EH566" s="102"/>
      <c r="EI566" s="102"/>
      <c r="EJ566" s="102"/>
      <c r="EK566" s="102"/>
      <c r="EL566" s="102"/>
      <c r="EM566" s="102"/>
      <c r="EN566" s="102"/>
      <c r="EO566" s="102"/>
      <c r="EP566" s="102"/>
      <c r="EQ566" s="102"/>
      <c r="ER566" s="102"/>
      <c r="ES566" s="102"/>
      <c r="ET566" s="102"/>
      <c r="EU566" s="102"/>
      <c r="EV566" s="102"/>
      <c r="EW566" s="102"/>
      <c r="EX566" s="102"/>
      <c r="EY566" s="102"/>
      <c r="EZ566" s="102"/>
      <c r="FA566" s="102"/>
      <c r="FB566" s="102"/>
      <c r="FC566" s="102"/>
      <c r="FD566" s="102"/>
      <c r="FE566" s="102"/>
      <c r="FF566" s="102"/>
      <c r="FG566" s="102"/>
      <c r="FH566" s="102"/>
      <c r="FI566" s="102"/>
      <c r="FJ566" s="102"/>
      <c r="FK566" s="102"/>
      <c r="FL566" s="102"/>
      <c r="FM566" s="102"/>
      <c r="FN566" s="102"/>
      <c r="FO566" s="102"/>
      <c r="FP566" s="102"/>
      <c r="FQ566" s="102"/>
      <c r="FR566" s="102"/>
      <c r="FS566" s="102"/>
      <c r="FT566" s="102"/>
      <c r="FU566" s="102"/>
      <c r="FV566" s="102"/>
      <c r="FW566" s="102"/>
      <c r="FX566" s="102"/>
      <c r="FY566" s="102"/>
      <c r="FZ566" s="102"/>
      <c r="GA566" s="102"/>
      <c r="GB566" s="102"/>
      <c r="GC566" s="102"/>
      <c r="GD566" s="102"/>
      <c r="GE566" s="102"/>
      <c r="GF566" s="102"/>
      <c r="GG566" s="102"/>
      <c r="GH566" s="102"/>
    </row>
    <row r="567" spans="1:190" customFormat="1" ht="14.65" customHeight="1" x14ac:dyDescent="0.25">
      <c r="A567" s="151">
        <v>169792</v>
      </c>
      <c r="B567" s="152">
        <v>44585</v>
      </c>
      <c r="C567" s="150" t="s">
        <v>640</v>
      </c>
      <c r="D567" s="150" t="s">
        <v>2061</v>
      </c>
      <c r="E567" s="152">
        <v>44585</v>
      </c>
      <c r="F567" s="150" t="s">
        <v>87</v>
      </c>
      <c r="G567" s="150" t="s">
        <v>2062</v>
      </c>
      <c r="H567" s="150" t="s">
        <v>2063</v>
      </c>
      <c r="I567" s="150" t="s">
        <v>3397</v>
      </c>
      <c r="J567" s="150" t="s">
        <v>3448</v>
      </c>
      <c r="K567" s="150" t="s">
        <v>3458</v>
      </c>
      <c r="L567" s="150" t="s">
        <v>3449</v>
      </c>
      <c r="M567" s="150" t="s">
        <v>18</v>
      </c>
      <c r="N567" s="150" t="s">
        <v>721</v>
      </c>
      <c r="O567" s="150" t="s">
        <v>722</v>
      </c>
      <c r="P567" s="150" t="s">
        <v>2064</v>
      </c>
      <c r="Q567" s="150" t="s">
        <v>3450</v>
      </c>
      <c r="R567" s="150" t="s">
        <v>3377</v>
      </c>
      <c r="S567" s="151">
        <v>16840</v>
      </c>
      <c r="T567" s="151">
        <v>26020</v>
      </c>
      <c r="U567" s="151">
        <v>9180</v>
      </c>
      <c r="V567" s="150" t="s">
        <v>78</v>
      </c>
      <c r="W567" s="151">
        <v>2</v>
      </c>
      <c r="X567" s="150" t="s">
        <v>69</v>
      </c>
      <c r="Y567" s="150" t="s">
        <v>70</v>
      </c>
      <c r="Z567" s="150" t="s">
        <v>71</v>
      </c>
      <c r="AA567" s="150" t="s">
        <v>72</v>
      </c>
      <c r="AB567" s="151">
        <v>0</v>
      </c>
      <c r="AC567" s="101">
        <f t="shared" si="32"/>
        <v>4</v>
      </c>
      <c r="AD567" s="101" t="str">
        <f t="shared" si="33"/>
        <v>janvier</v>
      </c>
      <c r="AE567" s="96">
        <f t="shared" si="34"/>
        <v>9.18</v>
      </c>
      <c r="AF567" s="149">
        <f t="shared" si="35"/>
        <v>4.0277777777777746E-2</v>
      </c>
      <c r="AG567" t="s">
        <v>3888</v>
      </c>
      <c r="AH567" s="102"/>
      <c r="AI567" s="102"/>
      <c r="AJ567" s="102"/>
      <c r="AK567" s="102"/>
      <c r="AL567" s="102"/>
      <c r="AM567" s="102"/>
      <c r="AN567" s="102"/>
      <c r="AO567" s="102"/>
      <c r="AP567" s="102"/>
      <c r="AQ567" s="102"/>
      <c r="AR567" s="102"/>
      <c r="AS567" s="102"/>
      <c r="AT567" s="102"/>
      <c r="AU567" s="102"/>
      <c r="AV567" s="102"/>
      <c r="AW567" s="102"/>
      <c r="AX567" s="102"/>
      <c r="AY567" s="102"/>
      <c r="AZ567" s="102"/>
      <c r="BA567" s="102"/>
      <c r="BB567" s="102"/>
      <c r="BC567" s="102"/>
      <c r="BD567" s="102"/>
      <c r="BE567" s="102"/>
      <c r="BF567" s="102"/>
      <c r="BG567" s="102"/>
      <c r="BH567" s="102"/>
      <c r="BI567" s="102"/>
      <c r="BJ567" s="102"/>
      <c r="BK567" s="102"/>
      <c r="BL567" s="102"/>
      <c r="BM567" s="102"/>
      <c r="BN567" s="102"/>
      <c r="BO567" s="102"/>
      <c r="BP567" s="102"/>
      <c r="BQ567" s="102"/>
      <c r="BR567" s="102"/>
      <c r="BS567" s="102"/>
      <c r="BT567" s="102"/>
      <c r="BU567" s="102"/>
      <c r="BV567" s="102"/>
      <c r="BW567" s="102"/>
      <c r="BX567" s="102"/>
      <c r="BY567" s="102"/>
      <c r="BZ567" s="102"/>
      <c r="CA567" s="102"/>
      <c r="CB567" s="102"/>
      <c r="CC567" s="102"/>
      <c r="CD567" s="102"/>
      <c r="CE567" s="102"/>
      <c r="CF567" s="102"/>
      <c r="CG567" s="102"/>
      <c r="CH567" s="102"/>
      <c r="CI567" s="102"/>
      <c r="CJ567" s="102"/>
      <c r="CK567" s="102"/>
      <c r="CL567" s="102"/>
      <c r="CM567" s="102"/>
      <c r="CN567" s="102"/>
      <c r="CO567" s="102"/>
      <c r="CP567" s="102"/>
      <c r="CQ567" s="102"/>
      <c r="CR567" s="102"/>
      <c r="CS567" s="102"/>
      <c r="CT567" s="102"/>
      <c r="CU567" s="102"/>
      <c r="CV567" s="102"/>
      <c r="CW567" s="102"/>
      <c r="CX567" s="102"/>
      <c r="CY567" s="102"/>
      <c r="CZ567" s="102"/>
      <c r="DA567" s="102"/>
      <c r="DB567" s="102"/>
      <c r="DC567" s="102"/>
      <c r="DD567" s="102"/>
      <c r="DE567" s="102"/>
      <c r="DF567" s="102"/>
      <c r="DG567" s="102"/>
      <c r="DH567" s="102"/>
      <c r="DI567" s="102"/>
      <c r="DJ567" s="102"/>
      <c r="DK567" s="102"/>
      <c r="DL567" s="102"/>
      <c r="DM567" s="102"/>
      <c r="DN567" s="102"/>
      <c r="DO567" s="102"/>
      <c r="DP567" s="102"/>
      <c r="DQ567" s="102"/>
      <c r="DR567" s="102"/>
      <c r="DS567" s="102"/>
      <c r="DT567" s="102"/>
      <c r="DU567" s="102"/>
      <c r="DV567" s="102"/>
      <c r="DW567" s="102"/>
      <c r="DX567" s="102"/>
      <c r="DY567" s="102"/>
      <c r="DZ567" s="102"/>
      <c r="EA567" s="102"/>
      <c r="EB567" s="102"/>
      <c r="EC567" s="102"/>
      <c r="ED567" s="102"/>
      <c r="EE567" s="102"/>
      <c r="EF567" s="102"/>
      <c r="EG567" s="102"/>
      <c r="EH567" s="102"/>
      <c r="EI567" s="102"/>
      <c r="EJ567" s="102"/>
      <c r="EK567" s="102"/>
      <c r="EL567" s="102"/>
      <c r="EM567" s="102"/>
      <c r="EN567" s="102"/>
      <c r="EO567" s="102"/>
      <c r="EP567" s="102"/>
      <c r="EQ567" s="102"/>
      <c r="ER567" s="102"/>
      <c r="ES567" s="102"/>
      <c r="ET567" s="102"/>
      <c r="EU567" s="102"/>
      <c r="EV567" s="102"/>
      <c r="EW567" s="102"/>
      <c r="EX567" s="102"/>
      <c r="EY567" s="102"/>
      <c r="EZ567" s="102"/>
      <c r="FA567" s="102"/>
      <c r="FB567" s="102"/>
      <c r="FC567" s="102"/>
      <c r="FD567" s="102"/>
      <c r="FE567" s="102"/>
      <c r="FF567" s="102"/>
      <c r="FG567" s="102"/>
      <c r="FH567" s="102"/>
      <c r="FI567" s="102"/>
      <c r="FJ567" s="102"/>
      <c r="FK567" s="102"/>
      <c r="FL567" s="102"/>
      <c r="FM567" s="102"/>
      <c r="FN567" s="102"/>
      <c r="FO567" s="102"/>
      <c r="FP567" s="102"/>
      <c r="FQ567" s="102"/>
      <c r="FR567" s="102"/>
      <c r="FS567" s="102"/>
      <c r="FT567" s="102"/>
      <c r="FU567" s="102"/>
      <c r="FV567" s="102"/>
      <c r="FW567" s="102"/>
      <c r="FX567" s="102"/>
      <c r="FY567" s="102"/>
      <c r="FZ567" s="102"/>
      <c r="GA567" s="102"/>
      <c r="GB567" s="102"/>
      <c r="GC567" s="102"/>
      <c r="GD567" s="102"/>
      <c r="GE567" s="102"/>
      <c r="GF567" s="102"/>
      <c r="GG567" s="102"/>
      <c r="GH567" s="102"/>
    </row>
    <row r="568" spans="1:190" customFormat="1" ht="14.65" hidden="1" customHeight="1" x14ac:dyDescent="0.25">
      <c r="A568" s="151">
        <v>169794</v>
      </c>
      <c r="B568" s="152">
        <v>44585</v>
      </c>
      <c r="C568" s="150" t="s">
        <v>2065</v>
      </c>
      <c r="D568" s="150" t="s">
        <v>2066</v>
      </c>
      <c r="E568" s="152">
        <v>44585</v>
      </c>
      <c r="F568" s="150" t="s">
        <v>84</v>
      </c>
      <c r="G568" s="150" t="s">
        <v>2067</v>
      </c>
      <c r="H568" s="150" t="s">
        <v>883</v>
      </c>
      <c r="I568" s="150" t="s">
        <v>3389</v>
      </c>
      <c r="J568" s="150" t="s">
        <v>3400</v>
      </c>
      <c r="K568" s="150" t="s">
        <v>655</v>
      </c>
      <c r="L568" s="150" t="s">
        <v>18</v>
      </c>
      <c r="M568" s="150" t="s">
        <v>3394</v>
      </c>
      <c r="N568" s="150" t="s">
        <v>919</v>
      </c>
      <c r="O568" s="150" t="s">
        <v>944</v>
      </c>
      <c r="P568" s="150" t="s">
        <v>658</v>
      </c>
      <c r="Q568" s="150" t="s">
        <v>3377</v>
      </c>
      <c r="R568" s="150" t="s">
        <v>3401</v>
      </c>
      <c r="S568" s="151">
        <v>24800</v>
      </c>
      <c r="T568" s="151">
        <v>18260</v>
      </c>
      <c r="U568" s="151">
        <v>6540</v>
      </c>
      <c r="V568" s="150" t="s">
        <v>78</v>
      </c>
      <c r="W568" s="151">
        <v>2</v>
      </c>
      <c r="X568" s="150" t="s">
        <v>69</v>
      </c>
      <c r="Y568" s="150" t="s">
        <v>70</v>
      </c>
      <c r="Z568" s="150" t="s">
        <v>71</v>
      </c>
      <c r="AA568" s="150" t="s">
        <v>72</v>
      </c>
      <c r="AB568" s="151">
        <v>0</v>
      </c>
      <c r="AC568" s="101">
        <f t="shared" si="32"/>
        <v>4</v>
      </c>
      <c r="AD568" s="101" t="str">
        <f t="shared" si="33"/>
        <v>janvier</v>
      </c>
      <c r="AE568" s="96">
        <f t="shared" si="34"/>
        <v>6.54</v>
      </c>
      <c r="AF568" s="149">
        <f t="shared" si="35"/>
        <v>4.8611111111111049E-2</v>
      </c>
      <c r="AG568" t="s">
        <v>3886</v>
      </c>
      <c r="AH568" s="102"/>
      <c r="AI568" s="102"/>
      <c r="AJ568" s="102"/>
      <c r="AK568" s="102"/>
      <c r="AL568" s="102"/>
      <c r="AM568" s="102"/>
      <c r="AN568" s="102"/>
      <c r="AO568" s="102"/>
      <c r="AP568" s="102"/>
      <c r="AQ568" s="102"/>
      <c r="AR568" s="102"/>
      <c r="AS568" s="102"/>
      <c r="AT568" s="102"/>
      <c r="AU568" s="102"/>
      <c r="AV568" s="102"/>
      <c r="AW568" s="102"/>
      <c r="AX568" s="102"/>
      <c r="AY568" s="102"/>
      <c r="AZ568" s="102"/>
      <c r="BA568" s="102"/>
      <c r="BB568" s="102"/>
      <c r="BC568" s="102"/>
      <c r="BD568" s="102"/>
      <c r="BE568" s="102"/>
      <c r="BF568" s="102"/>
      <c r="BG568" s="102"/>
      <c r="BH568" s="102"/>
      <c r="BI568" s="102"/>
      <c r="BJ568" s="102"/>
      <c r="BK568" s="102"/>
      <c r="BL568" s="102"/>
      <c r="BM568" s="102"/>
      <c r="BN568" s="102"/>
      <c r="BO568" s="102"/>
      <c r="BP568" s="102"/>
      <c r="BQ568" s="102"/>
      <c r="BR568" s="102"/>
      <c r="BS568" s="102"/>
      <c r="BT568" s="102"/>
      <c r="BU568" s="102"/>
      <c r="BV568" s="102"/>
      <c r="BW568" s="102"/>
      <c r="BX568" s="102"/>
      <c r="BY568" s="102"/>
      <c r="BZ568" s="102"/>
      <c r="CA568" s="102"/>
      <c r="CB568" s="102"/>
      <c r="CC568" s="102"/>
      <c r="CD568" s="102"/>
      <c r="CE568" s="102"/>
      <c r="CF568" s="102"/>
      <c r="CG568" s="102"/>
      <c r="CH568" s="102"/>
      <c r="CI568" s="102"/>
      <c r="CJ568" s="102"/>
      <c r="CK568" s="102"/>
      <c r="CL568" s="102"/>
      <c r="CM568" s="102"/>
      <c r="CN568" s="102"/>
      <c r="CO568" s="102"/>
      <c r="CP568" s="102"/>
      <c r="CQ568" s="102"/>
      <c r="CR568" s="102"/>
      <c r="CS568" s="102"/>
      <c r="CT568" s="102"/>
      <c r="CU568" s="102"/>
      <c r="CV568" s="102"/>
      <c r="CW568" s="102"/>
      <c r="CX568" s="102"/>
      <c r="CY568" s="102"/>
      <c r="CZ568" s="102"/>
      <c r="DA568" s="102"/>
      <c r="DB568" s="102"/>
      <c r="DC568" s="102"/>
      <c r="DD568" s="102"/>
      <c r="DE568" s="102"/>
      <c r="DF568" s="102"/>
      <c r="DG568" s="102"/>
      <c r="DH568" s="102"/>
      <c r="DI568" s="102"/>
      <c r="DJ568" s="102"/>
      <c r="DK568" s="102"/>
      <c r="DL568" s="102"/>
      <c r="DM568" s="102"/>
      <c r="DN568" s="102"/>
      <c r="DO568" s="102"/>
      <c r="DP568" s="102"/>
      <c r="DQ568" s="102"/>
      <c r="DR568" s="102"/>
      <c r="DS568" s="102"/>
      <c r="DT568" s="102"/>
      <c r="DU568" s="102"/>
      <c r="DV568" s="102"/>
      <c r="DW568" s="102"/>
      <c r="DX568" s="102"/>
      <c r="DY568" s="102"/>
      <c r="DZ568" s="102"/>
      <c r="EA568" s="102"/>
      <c r="EB568" s="102"/>
      <c r="EC568" s="102"/>
      <c r="ED568" s="102"/>
      <c r="EE568" s="102"/>
      <c r="EF568" s="102"/>
      <c r="EG568" s="102"/>
      <c r="EH568" s="102"/>
      <c r="EI568" s="102"/>
      <c r="EJ568" s="102"/>
      <c r="EK568" s="102"/>
      <c r="EL568" s="102"/>
      <c r="EM568" s="102"/>
      <c r="EN568" s="102"/>
      <c r="EO568" s="102"/>
      <c r="EP568" s="102"/>
      <c r="EQ568" s="102"/>
      <c r="ER568" s="102"/>
      <c r="ES568" s="102"/>
      <c r="ET568" s="102"/>
      <c r="EU568" s="102"/>
      <c r="EV568" s="102"/>
      <c r="EW568" s="102"/>
      <c r="EX568" s="102"/>
      <c r="EY568" s="102"/>
      <c r="EZ568" s="102"/>
      <c r="FA568" s="102"/>
      <c r="FB568" s="102"/>
      <c r="FC568" s="102"/>
      <c r="FD568" s="102"/>
      <c r="FE568" s="102"/>
      <c r="FF568" s="102"/>
      <c r="FG568" s="102"/>
      <c r="FH568" s="102"/>
      <c r="FI568" s="102"/>
      <c r="FJ568" s="102"/>
      <c r="FK568" s="102"/>
      <c r="FL568" s="102"/>
      <c r="FM568" s="102"/>
      <c r="FN568" s="102"/>
      <c r="FO568" s="102"/>
      <c r="FP568" s="102"/>
      <c r="FQ568" s="102"/>
      <c r="FR568" s="102"/>
      <c r="FS568" s="102"/>
      <c r="FT568" s="102"/>
      <c r="FU568" s="102"/>
      <c r="FV568" s="102"/>
      <c r="FW568" s="102"/>
      <c r="FX568" s="102"/>
      <c r="FY568" s="102"/>
      <c r="FZ568" s="102"/>
      <c r="GA568" s="102"/>
      <c r="GB568" s="102"/>
      <c r="GC568" s="102"/>
      <c r="GD568" s="102"/>
      <c r="GE568" s="102"/>
      <c r="GF568" s="102"/>
      <c r="GG568" s="102"/>
      <c r="GH568" s="102"/>
    </row>
    <row r="569" spans="1:190" customFormat="1" ht="14.65" hidden="1" customHeight="1" x14ac:dyDescent="0.25">
      <c r="A569" s="151">
        <v>169795</v>
      </c>
      <c r="B569" s="152">
        <v>44585</v>
      </c>
      <c r="C569" s="150" t="s">
        <v>1003</v>
      </c>
      <c r="D569" s="150" t="s">
        <v>2068</v>
      </c>
      <c r="E569" s="152">
        <v>44585</v>
      </c>
      <c r="F569" s="150" t="s">
        <v>640</v>
      </c>
      <c r="G569" s="150" t="s">
        <v>2069</v>
      </c>
      <c r="H569" s="150" t="s">
        <v>345</v>
      </c>
      <c r="I569" s="150" t="s">
        <v>3379</v>
      </c>
      <c r="J569" s="150" t="s">
        <v>3382</v>
      </c>
      <c r="K569" s="150" t="s">
        <v>1979</v>
      </c>
      <c r="L569" s="150" t="s">
        <v>18</v>
      </c>
      <c r="M569" s="150" t="s">
        <v>18</v>
      </c>
      <c r="N569" s="150" t="s">
        <v>19</v>
      </c>
      <c r="O569" s="150" t="s">
        <v>335</v>
      </c>
      <c r="P569" s="150" t="s">
        <v>346</v>
      </c>
      <c r="Q569" s="150" t="s">
        <v>3377</v>
      </c>
      <c r="R569" s="150" t="s">
        <v>3377</v>
      </c>
      <c r="S569" s="151">
        <v>17540</v>
      </c>
      <c r="T569" s="151">
        <v>14940</v>
      </c>
      <c r="U569" s="151">
        <v>2600</v>
      </c>
      <c r="V569" s="150" t="s">
        <v>78</v>
      </c>
      <c r="W569" s="151">
        <v>2</v>
      </c>
      <c r="X569" s="150" t="s">
        <v>69</v>
      </c>
      <c r="Y569" s="150" t="s">
        <v>70</v>
      </c>
      <c r="Z569" s="150" t="s">
        <v>71</v>
      </c>
      <c r="AA569" s="150" t="s">
        <v>72</v>
      </c>
      <c r="AB569" s="151">
        <v>83627</v>
      </c>
      <c r="AC569" s="101">
        <f t="shared" si="32"/>
        <v>4</v>
      </c>
      <c r="AD569" s="101" t="str">
        <f t="shared" si="33"/>
        <v>janvier</v>
      </c>
      <c r="AE569" s="96">
        <f t="shared" si="34"/>
        <v>2.6</v>
      </c>
      <c r="AF569" s="149">
        <f t="shared" si="35"/>
        <v>1.2499999999999956E-2</v>
      </c>
      <c r="AG569" t="s">
        <v>3886</v>
      </c>
      <c r="AH569" s="102"/>
      <c r="AI569" s="102"/>
      <c r="AJ569" s="102"/>
      <c r="AK569" s="102"/>
      <c r="AL569" s="102"/>
      <c r="AM569" s="102"/>
      <c r="AN569" s="102"/>
      <c r="AO569" s="102"/>
      <c r="AP569" s="102"/>
      <c r="AQ569" s="102"/>
      <c r="AR569" s="102"/>
      <c r="AS569" s="102"/>
      <c r="AT569" s="102"/>
      <c r="AU569" s="102"/>
      <c r="AV569" s="102"/>
      <c r="AW569" s="102"/>
      <c r="AX569" s="102"/>
      <c r="AY569" s="102"/>
      <c r="AZ569" s="102"/>
      <c r="BA569" s="102"/>
      <c r="BB569" s="102"/>
      <c r="BC569" s="102"/>
      <c r="BD569" s="102"/>
      <c r="BE569" s="102"/>
      <c r="BF569" s="102"/>
      <c r="BG569" s="102"/>
      <c r="BH569" s="102"/>
      <c r="BI569" s="102"/>
      <c r="BJ569" s="102"/>
      <c r="BK569" s="102"/>
      <c r="BL569" s="102"/>
      <c r="BM569" s="102"/>
      <c r="BN569" s="102"/>
      <c r="BO569" s="102"/>
      <c r="BP569" s="102"/>
      <c r="BQ569" s="102"/>
      <c r="BR569" s="102"/>
      <c r="BS569" s="102"/>
      <c r="BT569" s="102"/>
      <c r="BU569" s="102"/>
      <c r="BV569" s="102"/>
      <c r="BW569" s="102"/>
      <c r="BX569" s="102"/>
      <c r="BY569" s="102"/>
      <c r="BZ569" s="102"/>
      <c r="CA569" s="102"/>
      <c r="CB569" s="102"/>
      <c r="CC569" s="102"/>
      <c r="CD569" s="102"/>
      <c r="CE569" s="102"/>
      <c r="CF569" s="102"/>
      <c r="CG569" s="102"/>
      <c r="CH569" s="102"/>
      <c r="CI569" s="102"/>
      <c r="CJ569" s="102"/>
      <c r="CK569" s="102"/>
      <c r="CL569" s="102"/>
      <c r="CM569" s="102"/>
      <c r="CN569" s="102"/>
      <c r="CO569" s="102"/>
      <c r="CP569" s="102"/>
      <c r="CQ569" s="102"/>
      <c r="CR569" s="102"/>
      <c r="CS569" s="102"/>
      <c r="CT569" s="102"/>
      <c r="CU569" s="102"/>
      <c r="CV569" s="102"/>
      <c r="CW569" s="102"/>
      <c r="CX569" s="102"/>
      <c r="CY569" s="102"/>
      <c r="CZ569" s="102"/>
      <c r="DA569" s="102"/>
      <c r="DB569" s="102"/>
      <c r="DC569" s="102"/>
      <c r="DD569" s="102"/>
      <c r="DE569" s="102"/>
      <c r="DF569" s="102"/>
      <c r="DG569" s="102"/>
      <c r="DH569" s="102"/>
      <c r="DI569" s="102"/>
      <c r="DJ569" s="102"/>
      <c r="DK569" s="102"/>
      <c r="DL569" s="102"/>
      <c r="DM569" s="102"/>
      <c r="DN569" s="102"/>
      <c r="DO569" s="102"/>
      <c r="DP569" s="102"/>
      <c r="DQ569" s="102"/>
      <c r="DR569" s="102"/>
      <c r="DS569" s="102"/>
      <c r="DT569" s="102"/>
      <c r="DU569" s="102"/>
      <c r="DV569" s="102"/>
      <c r="DW569" s="102"/>
      <c r="DX569" s="102"/>
      <c r="DY569" s="102"/>
      <c r="DZ569" s="102"/>
      <c r="EA569" s="102"/>
      <c r="EB569" s="102"/>
      <c r="EC569" s="102"/>
      <c r="ED569" s="102"/>
      <c r="EE569" s="102"/>
      <c r="EF569" s="102"/>
      <c r="EG569" s="102"/>
      <c r="EH569" s="102"/>
      <c r="EI569" s="102"/>
      <c r="EJ569" s="102"/>
      <c r="EK569" s="102"/>
      <c r="EL569" s="102"/>
      <c r="EM569" s="102"/>
      <c r="EN569" s="102"/>
      <c r="EO569" s="102"/>
      <c r="EP569" s="102"/>
      <c r="EQ569" s="102"/>
      <c r="ER569" s="102"/>
      <c r="ES569" s="102"/>
      <c r="ET569" s="102"/>
      <c r="EU569" s="102"/>
      <c r="EV569" s="102"/>
      <c r="EW569" s="102"/>
      <c r="EX569" s="102"/>
      <c r="EY569" s="102"/>
      <c r="EZ569" s="102"/>
      <c r="FA569" s="102"/>
      <c r="FB569" s="102"/>
      <c r="FC569" s="102"/>
      <c r="FD569" s="102"/>
      <c r="FE569" s="102"/>
      <c r="FF569" s="102"/>
      <c r="FG569" s="102"/>
      <c r="FH569" s="102"/>
      <c r="FI569" s="102"/>
      <c r="FJ569" s="102"/>
      <c r="FK569" s="102"/>
      <c r="FL569" s="102"/>
      <c r="FM569" s="102"/>
      <c r="FN569" s="102"/>
      <c r="FO569" s="102"/>
      <c r="FP569" s="102"/>
      <c r="FQ569" s="102"/>
      <c r="FR569" s="102"/>
      <c r="FS569" s="102"/>
      <c r="FT569" s="102"/>
      <c r="FU569" s="102"/>
      <c r="FV569" s="102"/>
      <c r="FW569" s="102"/>
      <c r="FX569" s="102"/>
      <c r="FY569" s="102"/>
      <c r="FZ569" s="102"/>
      <c r="GA569" s="102"/>
      <c r="GB569" s="102"/>
      <c r="GC569" s="102"/>
      <c r="GD569" s="102"/>
      <c r="GE569" s="102"/>
      <c r="GF569" s="102"/>
      <c r="GG569" s="102"/>
      <c r="GH569" s="102"/>
    </row>
    <row r="570" spans="1:190" customFormat="1" ht="14.65" hidden="1" customHeight="1" x14ac:dyDescent="0.25">
      <c r="A570" s="151">
        <v>169800</v>
      </c>
      <c r="B570" s="152">
        <v>44585</v>
      </c>
      <c r="C570" s="150" t="s">
        <v>2070</v>
      </c>
      <c r="D570" s="150" t="s">
        <v>2071</v>
      </c>
      <c r="E570" s="152">
        <v>44585</v>
      </c>
      <c r="F570" s="150" t="s">
        <v>204</v>
      </c>
      <c r="G570" s="150" t="s">
        <v>2072</v>
      </c>
      <c r="H570" s="150" t="s">
        <v>2073</v>
      </c>
      <c r="I570" s="150" t="s">
        <v>3389</v>
      </c>
      <c r="J570" s="150" t="s">
        <v>3397</v>
      </c>
      <c r="K570" s="150" t="s">
        <v>2073</v>
      </c>
      <c r="L570" s="150" t="s">
        <v>3382</v>
      </c>
      <c r="M570" s="150" t="s">
        <v>18</v>
      </c>
      <c r="N570" s="150" t="s">
        <v>919</v>
      </c>
      <c r="O570" s="150" t="s">
        <v>937</v>
      </c>
      <c r="P570" s="150" t="s">
        <v>2074</v>
      </c>
      <c r="Q570" s="150" t="s">
        <v>3398</v>
      </c>
      <c r="R570" s="150" t="s">
        <v>3377</v>
      </c>
      <c r="S570" s="151">
        <v>17060</v>
      </c>
      <c r="T570" s="151">
        <v>34300</v>
      </c>
      <c r="U570" s="151">
        <v>17240</v>
      </c>
      <c r="V570" s="150" t="s">
        <v>78</v>
      </c>
      <c r="W570" s="151">
        <v>2</v>
      </c>
      <c r="X570" s="150" t="s">
        <v>69</v>
      </c>
      <c r="Y570" s="150" t="s">
        <v>70</v>
      </c>
      <c r="Z570" s="150" t="s">
        <v>71</v>
      </c>
      <c r="AA570" s="150" t="s">
        <v>72</v>
      </c>
      <c r="AB570" s="151">
        <v>0</v>
      </c>
      <c r="AC570" s="101">
        <f t="shared" si="32"/>
        <v>4</v>
      </c>
      <c r="AD570" s="101" t="str">
        <f t="shared" si="33"/>
        <v>janvier</v>
      </c>
      <c r="AE570" s="96">
        <f t="shared" si="34"/>
        <v>17.239999999999998</v>
      </c>
      <c r="AF570" s="149">
        <f t="shared" si="35"/>
        <v>0.16041666666666671</v>
      </c>
      <c r="AG570" t="s">
        <v>3888</v>
      </c>
      <c r="AH570" s="102"/>
      <c r="AI570" s="102"/>
      <c r="AJ570" s="102"/>
      <c r="AK570" s="102"/>
      <c r="AL570" s="102"/>
      <c r="AM570" s="102"/>
      <c r="AN570" s="102"/>
      <c r="AO570" s="102"/>
      <c r="AP570" s="102"/>
      <c r="AQ570" s="102"/>
      <c r="AR570" s="102"/>
      <c r="AS570" s="102"/>
      <c r="AT570" s="102"/>
      <c r="AU570" s="102"/>
      <c r="AV570" s="102"/>
      <c r="AW570" s="102"/>
      <c r="AX570" s="102"/>
      <c r="AY570" s="102"/>
      <c r="AZ570" s="102"/>
      <c r="BA570" s="102"/>
      <c r="BB570" s="102"/>
      <c r="BC570" s="102"/>
      <c r="BD570" s="102"/>
      <c r="BE570" s="102"/>
      <c r="BF570" s="102"/>
      <c r="BG570" s="102"/>
      <c r="BH570" s="102"/>
      <c r="BI570" s="102"/>
      <c r="BJ570" s="102"/>
      <c r="BK570" s="102"/>
      <c r="BL570" s="102"/>
      <c r="BM570" s="102"/>
      <c r="BN570" s="102"/>
      <c r="BO570" s="102"/>
      <c r="BP570" s="102"/>
      <c r="BQ570" s="102"/>
      <c r="BR570" s="102"/>
      <c r="BS570" s="102"/>
      <c r="BT570" s="102"/>
      <c r="BU570" s="102"/>
      <c r="BV570" s="102"/>
      <c r="BW570" s="102"/>
      <c r="BX570" s="102"/>
      <c r="BY570" s="102"/>
      <c r="BZ570" s="102"/>
      <c r="CA570" s="102"/>
      <c r="CB570" s="102"/>
      <c r="CC570" s="102"/>
      <c r="CD570" s="102"/>
      <c r="CE570" s="102"/>
      <c r="CF570" s="102"/>
      <c r="CG570" s="102"/>
      <c r="CH570" s="102"/>
      <c r="CI570" s="102"/>
      <c r="CJ570" s="102"/>
      <c r="CK570" s="102"/>
      <c r="CL570" s="102"/>
      <c r="CM570" s="102"/>
      <c r="CN570" s="102"/>
      <c r="CO570" s="102"/>
      <c r="CP570" s="102"/>
      <c r="CQ570" s="102"/>
      <c r="CR570" s="102"/>
      <c r="CS570" s="102"/>
      <c r="CT570" s="102"/>
      <c r="CU570" s="102"/>
      <c r="CV570" s="102"/>
      <c r="CW570" s="102"/>
      <c r="CX570" s="102"/>
      <c r="CY570" s="102"/>
      <c r="CZ570" s="102"/>
      <c r="DA570" s="102"/>
      <c r="DB570" s="102"/>
      <c r="DC570" s="102"/>
      <c r="DD570" s="102"/>
      <c r="DE570" s="102"/>
      <c r="DF570" s="102"/>
      <c r="DG570" s="102"/>
      <c r="DH570" s="102"/>
      <c r="DI570" s="102"/>
      <c r="DJ570" s="102"/>
      <c r="DK570" s="102"/>
      <c r="DL570" s="102"/>
      <c r="DM570" s="102"/>
      <c r="DN570" s="102"/>
      <c r="DO570" s="102"/>
      <c r="DP570" s="102"/>
      <c r="DQ570" s="102"/>
      <c r="DR570" s="102"/>
      <c r="DS570" s="102"/>
      <c r="DT570" s="102"/>
      <c r="DU570" s="102"/>
      <c r="DV570" s="102"/>
      <c r="DW570" s="102"/>
      <c r="DX570" s="102"/>
      <c r="DY570" s="102"/>
      <c r="DZ570" s="102"/>
      <c r="EA570" s="102"/>
      <c r="EB570" s="102"/>
      <c r="EC570" s="102"/>
      <c r="ED570" s="102"/>
      <c r="EE570" s="102"/>
      <c r="EF570" s="102"/>
      <c r="EG570" s="102"/>
      <c r="EH570" s="102"/>
      <c r="EI570" s="102"/>
      <c r="EJ570" s="102"/>
      <c r="EK570" s="102"/>
      <c r="EL570" s="102"/>
      <c r="EM570" s="102"/>
      <c r="EN570" s="102"/>
      <c r="EO570" s="102"/>
      <c r="EP570" s="102"/>
      <c r="EQ570" s="102"/>
      <c r="ER570" s="102"/>
      <c r="ES570" s="102"/>
      <c r="ET570" s="102"/>
      <c r="EU570" s="102"/>
      <c r="EV570" s="102"/>
      <c r="EW570" s="102"/>
      <c r="EX570" s="102"/>
      <c r="EY570" s="102"/>
      <c r="EZ570" s="102"/>
      <c r="FA570" s="102"/>
      <c r="FB570" s="102"/>
      <c r="FC570" s="102"/>
      <c r="FD570" s="102"/>
      <c r="FE570" s="102"/>
      <c r="FF570" s="102"/>
      <c r="FG570" s="102"/>
      <c r="FH570" s="102"/>
      <c r="FI570" s="102"/>
      <c r="FJ570" s="102"/>
      <c r="FK570" s="102"/>
      <c r="FL570" s="102"/>
      <c r="FM570" s="102"/>
      <c r="FN570" s="102"/>
      <c r="FO570" s="102"/>
      <c r="FP570" s="102"/>
      <c r="FQ570" s="102"/>
      <c r="FR570" s="102"/>
      <c r="FS570" s="102"/>
      <c r="FT570" s="102"/>
      <c r="FU570" s="102"/>
      <c r="FV570" s="102"/>
      <c r="FW570" s="102"/>
      <c r="FX570" s="102"/>
      <c r="FY570" s="102"/>
      <c r="FZ570" s="102"/>
      <c r="GA570" s="102"/>
      <c r="GB570" s="102"/>
      <c r="GC570" s="102"/>
      <c r="GD570" s="102"/>
      <c r="GE570" s="102"/>
      <c r="GF570" s="102"/>
      <c r="GG570" s="102"/>
      <c r="GH570" s="102"/>
    </row>
    <row r="571" spans="1:190" customFormat="1" ht="14.65" hidden="1" customHeight="1" x14ac:dyDescent="0.25">
      <c r="A571" s="151">
        <v>170309</v>
      </c>
      <c r="B571" s="152">
        <v>44585</v>
      </c>
      <c r="C571" s="150" t="s">
        <v>466</v>
      </c>
      <c r="D571" s="150" t="s">
        <v>18</v>
      </c>
      <c r="E571" s="152">
        <v>44585</v>
      </c>
      <c r="F571" s="150" t="s">
        <v>466</v>
      </c>
      <c r="G571" s="150" t="s">
        <v>18</v>
      </c>
      <c r="H571" s="150" t="s">
        <v>1791</v>
      </c>
      <c r="I571" s="150" t="s">
        <v>3397</v>
      </c>
      <c r="J571" s="150" t="s">
        <v>3430</v>
      </c>
      <c r="K571" s="150" t="s">
        <v>1791</v>
      </c>
      <c r="L571" s="150" t="s">
        <v>3431</v>
      </c>
      <c r="M571" s="150" t="s">
        <v>18</v>
      </c>
      <c r="N571" s="150" t="s">
        <v>721</v>
      </c>
      <c r="O571" s="150" t="s">
        <v>1792</v>
      </c>
      <c r="P571" s="150" t="s">
        <v>2086</v>
      </c>
      <c r="Q571" s="150" t="s">
        <v>3432</v>
      </c>
      <c r="R571" s="150" t="s">
        <v>3377</v>
      </c>
      <c r="S571" s="151">
        <v>18640</v>
      </c>
      <c r="T571" s="151">
        <v>15250</v>
      </c>
      <c r="U571" s="151">
        <v>3390</v>
      </c>
      <c r="V571" s="150" t="s">
        <v>68</v>
      </c>
      <c r="W571" s="151">
        <v>2</v>
      </c>
      <c r="X571" s="150" t="s">
        <v>69</v>
      </c>
      <c r="Y571" s="150" t="s">
        <v>70</v>
      </c>
      <c r="Z571" s="150" t="s">
        <v>71</v>
      </c>
      <c r="AA571" s="150" t="s">
        <v>72</v>
      </c>
      <c r="AB571" s="151">
        <v>0</v>
      </c>
      <c r="AC571" s="101">
        <f t="shared" si="32"/>
        <v>4</v>
      </c>
      <c r="AD571" s="101" t="str">
        <f t="shared" si="33"/>
        <v>janvier</v>
      </c>
      <c r="AE571" s="96">
        <f t="shared" si="34"/>
        <v>3.39</v>
      </c>
      <c r="AF571" s="149">
        <f t="shared" si="35"/>
        <v>0</v>
      </c>
      <c r="AG571" t="s">
        <v>3888</v>
      </c>
      <c r="AH571" s="102"/>
      <c r="AI571" s="102"/>
      <c r="AJ571" s="102"/>
      <c r="AK571" s="102"/>
      <c r="AL571" s="102"/>
      <c r="AM571" s="102"/>
      <c r="AN571" s="102"/>
      <c r="AO571" s="102"/>
      <c r="AP571" s="102"/>
      <c r="AQ571" s="102"/>
      <c r="AR571" s="102"/>
      <c r="AS571" s="102"/>
      <c r="AT571" s="102"/>
      <c r="AU571" s="102"/>
      <c r="AV571" s="102"/>
      <c r="AW571" s="102"/>
      <c r="AX571" s="102"/>
      <c r="AY571" s="102"/>
      <c r="AZ571" s="102"/>
      <c r="BA571" s="102"/>
      <c r="BB571" s="102"/>
      <c r="BC571" s="102"/>
      <c r="BD571" s="102"/>
      <c r="BE571" s="102"/>
      <c r="BF571" s="102"/>
      <c r="BG571" s="102"/>
      <c r="BH571" s="102"/>
      <c r="BI571" s="102"/>
      <c r="BJ571" s="102"/>
      <c r="BK571" s="102"/>
      <c r="BL571" s="102"/>
      <c r="BM571" s="102"/>
      <c r="BN571" s="102"/>
      <c r="BO571" s="102"/>
      <c r="BP571" s="102"/>
      <c r="BQ571" s="102"/>
      <c r="BR571" s="102"/>
      <c r="BS571" s="102"/>
      <c r="BT571" s="102"/>
      <c r="BU571" s="102"/>
      <c r="BV571" s="102"/>
      <c r="BW571" s="102"/>
      <c r="BX571" s="102"/>
      <c r="BY571" s="102"/>
      <c r="BZ571" s="102"/>
      <c r="CA571" s="102"/>
      <c r="CB571" s="102"/>
      <c r="CC571" s="102"/>
      <c r="CD571" s="102"/>
      <c r="CE571" s="102"/>
      <c r="CF571" s="102"/>
      <c r="CG571" s="102"/>
      <c r="CH571" s="102"/>
      <c r="CI571" s="102"/>
      <c r="CJ571" s="102"/>
      <c r="CK571" s="102"/>
      <c r="CL571" s="102"/>
      <c r="CM571" s="102"/>
      <c r="CN571" s="102"/>
      <c r="CO571" s="102"/>
      <c r="CP571" s="102"/>
      <c r="CQ571" s="102"/>
      <c r="CR571" s="102"/>
      <c r="CS571" s="102"/>
      <c r="CT571" s="102"/>
      <c r="CU571" s="102"/>
      <c r="CV571" s="102"/>
      <c r="CW571" s="102"/>
      <c r="CX571" s="102"/>
      <c r="CY571" s="102"/>
      <c r="CZ571" s="102"/>
      <c r="DA571" s="102"/>
      <c r="DB571" s="102"/>
      <c r="DC571" s="102"/>
      <c r="DD571" s="102"/>
      <c r="DE571" s="102"/>
      <c r="DF571" s="102"/>
      <c r="DG571" s="102"/>
      <c r="DH571" s="102"/>
      <c r="DI571" s="102"/>
      <c r="DJ571" s="102"/>
      <c r="DK571" s="102"/>
      <c r="DL571" s="102"/>
      <c r="DM571" s="102"/>
      <c r="DN571" s="102"/>
      <c r="DO571" s="102"/>
      <c r="DP571" s="102"/>
      <c r="DQ571" s="102"/>
      <c r="DR571" s="102"/>
      <c r="DS571" s="102"/>
      <c r="DT571" s="102"/>
      <c r="DU571" s="102"/>
      <c r="DV571" s="102"/>
      <c r="DW571" s="102"/>
      <c r="DX571" s="102"/>
      <c r="DY571" s="102"/>
      <c r="DZ571" s="102"/>
      <c r="EA571" s="102"/>
      <c r="EB571" s="102"/>
      <c r="EC571" s="102"/>
      <c r="ED571" s="102"/>
      <c r="EE571" s="102"/>
      <c r="EF571" s="102"/>
      <c r="EG571" s="102"/>
      <c r="EH571" s="102"/>
      <c r="EI571" s="102"/>
      <c r="EJ571" s="102"/>
      <c r="EK571" s="102"/>
      <c r="EL571" s="102"/>
      <c r="EM571" s="102"/>
      <c r="EN571" s="102"/>
      <c r="EO571" s="102"/>
      <c r="EP571" s="102"/>
      <c r="EQ571" s="102"/>
      <c r="ER571" s="102"/>
      <c r="ES571" s="102"/>
      <c r="ET571" s="102"/>
      <c r="EU571" s="102"/>
      <c r="EV571" s="102"/>
      <c r="EW571" s="102"/>
      <c r="EX571" s="102"/>
      <c r="EY571" s="102"/>
      <c r="EZ571" s="102"/>
      <c r="FA571" s="102"/>
      <c r="FB571" s="102"/>
      <c r="FC571" s="102"/>
      <c r="FD571" s="102"/>
      <c r="FE571" s="102"/>
      <c r="FF571" s="102"/>
      <c r="FG571" s="102"/>
      <c r="FH571" s="102"/>
      <c r="FI571" s="102"/>
      <c r="FJ571" s="102"/>
      <c r="FK571" s="102"/>
      <c r="FL571" s="102"/>
      <c r="FM571" s="102"/>
      <c r="FN571" s="102"/>
      <c r="FO571" s="102"/>
      <c r="FP571" s="102"/>
      <c r="FQ571" s="102"/>
      <c r="FR571" s="102"/>
      <c r="FS571" s="102"/>
      <c r="FT571" s="102"/>
      <c r="FU571" s="102"/>
      <c r="FV571" s="102"/>
      <c r="FW571" s="102"/>
      <c r="FX571" s="102"/>
      <c r="FY571" s="102"/>
      <c r="FZ571" s="102"/>
      <c r="GA571" s="102"/>
      <c r="GB571" s="102"/>
      <c r="GC571" s="102"/>
      <c r="GD571" s="102"/>
      <c r="GE571" s="102"/>
      <c r="GF571" s="102"/>
      <c r="GG571" s="102"/>
      <c r="GH571" s="102"/>
    </row>
    <row r="572" spans="1:190" customFormat="1" ht="14.65" hidden="1" customHeight="1" x14ac:dyDescent="0.25">
      <c r="A572" s="151">
        <v>169802</v>
      </c>
      <c r="B572" s="152">
        <v>44585</v>
      </c>
      <c r="C572" s="150" t="s">
        <v>233</v>
      </c>
      <c r="D572" s="150" t="s">
        <v>2075</v>
      </c>
      <c r="E572" s="152">
        <v>44585</v>
      </c>
      <c r="F572" s="150" t="s">
        <v>586</v>
      </c>
      <c r="G572" s="150" t="s">
        <v>2076</v>
      </c>
      <c r="H572" s="150" t="s">
        <v>378</v>
      </c>
      <c r="I572" s="150" t="s">
        <v>3379</v>
      </c>
      <c r="J572" s="150" t="s">
        <v>3380</v>
      </c>
      <c r="K572" s="150" t="s">
        <v>2534</v>
      </c>
      <c r="L572" s="150" t="s">
        <v>18</v>
      </c>
      <c r="M572" s="150" t="s">
        <v>18</v>
      </c>
      <c r="N572" s="150" t="s">
        <v>19</v>
      </c>
      <c r="O572" s="150" t="s">
        <v>314</v>
      </c>
      <c r="P572" s="150" t="s">
        <v>379</v>
      </c>
      <c r="Q572" s="150" t="s">
        <v>3377</v>
      </c>
      <c r="R572" s="150" t="s">
        <v>3377</v>
      </c>
      <c r="S572" s="151">
        <v>20160</v>
      </c>
      <c r="T572" s="151">
        <v>18400</v>
      </c>
      <c r="U572" s="151">
        <v>1760</v>
      </c>
      <c r="V572" s="150" t="s">
        <v>78</v>
      </c>
      <c r="W572" s="151">
        <v>2</v>
      </c>
      <c r="X572" s="150" t="s">
        <v>69</v>
      </c>
      <c r="Y572" s="150" t="s">
        <v>70</v>
      </c>
      <c r="Z572" s="150" t="s">
        <v>71</v>
      </c>
      <c r="AA572" s="150" t="s">
        <v>72</v>
      </c>
      <c r="AB572" s="151">
        <v>73517</v>
      </c>
      <c r="AC572" s="101">
        <f t="shared" si="32"/>
        <v>4</v>
      </c>
      <c r="AD572" s="101" t="str">
        <f t="shared" si="33"/>
        <v>janvier</v>
      </c>
      <c r="AE572" s="96">
        <f t="shared" si="34"/>
        <v>1.76</v>
      </c>
      <c r="AF572" s="149">
        <f t="shared" si="35"/>
        <v>1.6666666666666718E-2</v>
      </c>
      <c r="AG572" t="s">
        <v>3886</v>
      </c>
      <c r="AH572" s="102"/>
      <c r="AI572" s="102"/>
      <c r="AJ572" s="102"/>
      <c r="AK572" s="102"/>
      <c r="AL572" s="102"/>
      <c r="AM572" s="102"/>
      <c r="AN572" s="102"/>
      <c r="AO572" s="102"/>
      <c r="AP572" s="102"/>
      <c r="AQ572" s="102"/>
      <c r="AR572" s="102"/>
      <c r="AS572" s="102"/>
      <c r="AT572" s="102"/>
      <c r="AU572" s="102"/>
      <c r="AV572" s="102"/>
      <c r="AW572" s="102"/>
      <c r="AX572" s="102"/>
      <c r="AY572" s="102"/>
      <c r="AZ572" s="102"/>
      <c r="BA572" s="102"/>
      <c r="BB572" s="102"/>
      <c r="BC572" s="102"/>
      <c r="BD572" s="102"/>
      <c r="BE572" s="102"/>
      <c r="BF572" s="102"/>
      <c r="BG572" s="102"/>
      <c r="BH572" s="102"/>
      <c r="BI572" s="102"/>
      <c r="BJ572" s="102"/>
      <c r="BK572" s="102"/>
      <c r="BL572" s="102"/>
      <c r="BM572" s="102"/>
      <c r="BN572" s="102"/>
      <c r="BO572" s="102"/>
      <c r="BP572" s="102"/>
      <c r="BQ572" s="102"/>
      <c r="BR572" s="102"/>
      <c r="BS572" s="102"/>
      <c r="BT572" s="102"/>
      <c r="BU572" s="102"/>
      <c r="BV572" s="102"/>
      <c r="BW572" s="102"/>
      <c r="BX572" s="102"/>
      <c r="BY572" s="102"/>
      <c r="BZ572" s="102"/>
      <c r="CA572" s="102"/>
      <c r="CB572" s="102"/>
      <c r="CC572" s="102"/>
      <c r="CD572" s="102"/>
      <c r="CE572" s="102"/>
      <c r="CF572" s="102"/>
      <c r="CG572" s="102"/>
      <c r="CH572" s="102"/>
      <c r="CI572" s="102"/>
      <c r="CJ572" s="102"/>
      <c r="CK572" s="102"/>
      <c r="CL572" s="102"/>
      <c r="CM572" s="102"/>
      <c r="CN572" s="102"/>
      <c r="CO572" s="102"/>
      <c r="CP572" s="102"/>
      <c r="CQ572" s="102"/>
      <c r="CR572" s="102"/>
      <c r="CS572" s="102"/>
      <c r="CT572" s="102"/>
      <c r="CU572" s="102"/>
      <c r="CV572" s="102"/>
      <c r="CW572" s="102"/>
      <c r="CX572" s="102"/>
      <c r="CY572" s="102"/>
      <c r="CZ572" s="102"/>
      <c r="DA572" s="102"/>
      <c r="DB572" s="102"/>
      <c r="DC572" s="102"/>
      <c r="DD572" s="102"/>
      <c r="DE572" s="102"/>
      <c r="DF572" s="102"/>
      <c r="DG572" s="102"/>
      <c r="DH572" s="102"/>
      <c r="DI572" s="102"/>
      <c r="DJ572" s="102"/>
      <c r="DK572" s="102"/>
      <c r="DL572" s="102"/>
      <c r="DM572" s="102"/>
      <c r="DN572" s="102"/>
      <c r="DO572" s="102"/>
      <c r="DP572" s="102"/>
      <c r="DQ572" s="102"/>
      <c r="DR572" s="102"/>
      <c r="DS572" s="102"/>
      <c r="DT572" s="102"/>
      <c r="DU572" s="102"/>
      <c r="DV572" s="102"/>
      <c r="DW572" s="102"/>
      <c r="DX572" s="102"/>
      <c r="DY572" s="102"/>
      <c r="DZ572" s="102"/>
      <c r="EA572" s="102"/>
      <c r="EB572" s="102"/>
      <c r="EC572" s="102"/>
      <c r="ED572" s="102"/>
      <c r="EE572" s="102"/>
      <c r="EF572" s="102"/>
      <c r="EG572" s="102"/>
      <c r="EH572" s="102"/>
      <c r="EI572" s="102"/>
      <c r="EJ572" s="102"/>
      <c r="EK572" s="102"/>
      <c r="EL572" s="102"/>
      <c r="EM572" s="102"/>
      <c r="EN572" s="102"/>
      <c r="EO572" s="102"/>
      <c r="EP572" s="102"/>
      <c r="EQ572" s="102"/>
      <c r="ER572" s="102"/>
      <c r="ES572" s="102"/>
      <c r="ET572" s="102"/>
      <c r="EU572" s="102"/>
      <c r="EV572" s="102"/>
      <c r="EW572" s="102"/>
      <c r="EX572" s="102"/>
      <c r="EY572" s="102"/>
      <c r="EZ572" s="102"/>
      <c r="FA572" s="102"/>
      <c r="FB572" s="102"/>
      <c r="FC572" s="102"/>
      <c r="FD572" s="102"/>
      <c r="FE572" s="102"/>
      <c r="FF572" s="102"/>
      <c r="FG572" s="102"/>
      <c r="FH572" s="102"/>
      <c r="FI572" s="102"/>
      <c r="FJ572" s="102"/>
      <c r="FK572" s="102"/>
      <c r="FL572" s="102"/>
      <c r="FM572" s="102"/>
      <c r="FN572" s="102"/>
      <c r="FO572" s="102"/>
      <c r="FP572" s="102"/>
      <c r="FQ572" s="102"/>
      <c r="FR572" s="102"/>
      <c r="FS572" s="102"/>
      <c r="FT572" s="102"/>
      <c r="FU572" s="102"/>
      <c r="FV572" s="102"/>
      <c r="FW572" s="102"/>
      <c r="FX572" s="102"/>
      <c r="FY572" s="102"/>
      <c r="FZ572" s="102"/>
      <c r="GA572" s="102"/>
      <c r="GB572" s="102"/>
      <c r="GC572" s="102"/>
      <c r="GD572" s="102"/>
      <c r="GE572" s="102"/>
      <c r="GF572" s="102"/>
      <c r="GG572" s="102"/>
      <c r="GH572" s="102"/>
    </row>
    <row r="573" spans="1:190" customFormat="1" ht="14.65" hidden="1" customHeight="1" x14ac:dyDescent="0.25">
      <c r="A573" s="151">
        <v>170311</v>
      </c>
      <c r="B573" s="152">
        <v>44585</v>
      </c>
      <c r="C573" s="150" t="s">
        <v>547</v>
      </c>
      <c r="D573" s="150" t="s">
        <v>18</v>
      </c>
      <c r="E573" s="152">
        <v>44585</v>
      </c>
      <c r="F573" s="150" t="s">
        <v>547</v>
      </c>
      <c r="G573" s="150" t="s">
        <v>18</v>
      </c>
      <c r="H573" s="150" t="s">
        <v>2077</v>
      </c>
      <c r="I573" s="150" t="s">
        <v>3397</v>
      </c>
      <c r="J573" s="150" t="s">
        <v>3430</v>
      </c>
      <c r="K573" s="150" t="s">
        <v>1791</v>
      </c>
      <c r="L573" s="150" t="s">
        <v>3431</v>
      </c>
      <c r="M573" s="150" t="s">
        <v>18</v>
      </c>
      <c r="N573" s="150" t="s">
        <v>721</v>
      </c>
      <c r="O573" s="150" t="s">
        <v>1792</v>
      </c>
      <c r="P573" s="150" t="s">
        <v>2086</v>
      </c>
      <c r="Q573" s="150" t="s">
        <v>3432</v>
      </c>
      <c r="R573" s="150" t="s">
        <v>3377</v>
      </c>
      <c r="S573" s="151">
        <v>17080</v>
      </c>
      <c r="T573" s="151">
        <v>13760</v>
      </c>
      <c r="U573" s="151">
        <v>3320</v>
      </c>
      <c r="V573" s="150" t="s">
        <v>68</v>
      </c>
      <c r="W573" s="151">
        <v>2</v>
      </c>
      <c r="X573" s="150" t="s">
        <v>69</v>
      </c>
      <c r="Y573" s="150" t="s">
        <v>70</v>
      </c>
      <c r="Z573" s="150" t="s">
        <v>71</v>
      </c>
      <c r="AA573" s="150" t="s">
        <v>72</v>
      </c>
      <c r="AB573" s="151">
        <v>0</v>
      </c>
      <c r="AC573" s="101">
        <f t="shared" si="32"/>
        <v>4</v>
      </c>
      <c r="AD573" s="101" t="str">
        <f t="shared" si="33"/>
        <v>janvier</v>
      </c>
      <c r="AE573" s="96">
        <f t="shared" si="34"/>
        <v>3.32</v>
      </c>
      <c r="AF573" s="149">
        <f t="shared" si="35"/>
        <v>0</v>
      </c>
      <c r="AG573" t="s">
        <v>3888</v>
      </c>
      <c r="AH573" s="102"/>
      <c r="AI573" s="102"/>
      <c r="AJ573" s="102"/>
      <c r="AK573" s="102"/>
      <c r="AL573" s="102"/>
      <c r="AM573" s="102"/>
      <c r="AN573" s="102"/>
      <c r="AO573" s="102"/>
      <c r="AP573" s="102"/>
      <c r="AQ573" s="102"/>
      <c r="AR573" s="102"/>
      <c r="AS573" s="102"/>
      <c r="AT573" s="102"/>
      <c r="AU573" s="102"/>
      <c r="AV573" s="102"/>
      <c r="AW573" s="102"/>
      <c r="AX573" s="102"/>
      <c r="AY573" s="102"/>
      <c r="AZ573" s="102"/>
      <c r="BA573" s="102"/>
      <c r="BB573" s="102"/>
      <c r="BC573" s="102"/>
      <c r="BD573" s="102"/>
      <c r="BE573" s="102"/>
      <c r="BF573" s="102"/>
      <c r="BG573" s="102"/>
      <c r="BH573" s="102"/>
      <c r="BI573" s="102"/>
      <c r="BJ573" s="102"/>
      <c r="BK573" s="102"/>
      <c r="BL573" s="102"/>
      <c r="BM573" s="102"/>
      <c r="BN573" s="102"/>
      <c r="BO573" s="102"/>
      <c r="BP573" s="102"/>
      <c r="BQ573" s="102"/>
      <c r="BR573" s="102"/>
      <c r="BS573" s="102"/>
      <c r="BT573" s="102"/>
      <c r="BU573" s="102"/>
      <c r="BV573" s="102"/>
      <c r="BW573" s="102"/>
      <c r="BX573" s="102"/>
      <c r="BY573" s="102"/>
      <c r="BZ573" s="102"/>
      <c r="CA573" s="102"/>
      <c r="CB573" s="102"/>
      <c r="CC573" s="102"/>
      <c r="CD573" s="102"/>
      <c r="CE573" s="102"/>
      <c r="CF573" s="102"/>
      <c r="CG573" s="102"/>
      <c r="CH573" s="102"/>
      <c r="CI573" s="102"/>
      <c r="CJ573" s="102"/>
      <c r="CK573" s="102"/>
      <c r="CL573" s="102"/>
      <c r="CM573" s="102"/>
      <c r="CN573" s="102"/>
      <c r="CO573" s="102"/>
      <c r="CP573" s="102"/>
      <c r="CQ573" s="102"/>
      <c r="CR573" s="102"/>
      <c r="CS573" s="102"/>
      <c r="CT573" s="102"/>
      <c r="CU573" s="102"/>
      <c r="CV573" s="102"/>
      <c r="CW573" s="102"/>
      <c r="CX573" s="102"/>
      <c r="CY573" s="102"/>
      <c r="CZ573" s="102"/>
      <c r="DA573" s="102"/>
      <c r="DB573" s="102"/>
      <c r="DC573" s="102"/>
      <c r="DD573" s="102"/>
      <c r="DE573" s="102"/>
      <c r="DF573" s="102"/>
      <c r="DG573" s="102"/>
      <c r="DH573" s="102"/>
      <c r="DI573" s="102"/>
      <c r="DJ573" s="102"/>
      <c r="DK573" s="102"/>
      <c r="DL573" s="102"/>
      <c r="DM573" s="102"/>
      <c r="DN573" s="102"/>
      <c r="DO573" s="102"/>
      <c r="DP573" s="102"/>
      <c r="DQ573" s="102"/>
      <c r="DR573" s="102"/>
      <c r="DS573" s="102"/>
      <c r="DT573" s="102"/>
      <c r="DU573" s="102"/>
      <c r="DV573" s="102"/>
      <c r="DW573" s="102"/>
      <c r="DX573" s="102"/>
      <c r="DY573" s="102"/>
      <c r="DZ573" s="102"/>
      <c r="EA573" s="102"/>
      <c r="EB573" s="102"/>
      <c r="EC573" s="102"/>
      <c r="ED573" s="102"/>
      <c r="EE573" s="102"/>
      <c r="EF573" s="102"/>
      <c r="EG573" s="102"/>
      <c r="EH573" s="102"/>
      <c r="EI573" s="102"/>
      <c r="EJ573" s="102"/>
      <c r="EK573" s="102"/>
      <c r="EL573" s="102"/>
      <c r="EM573" s="102"/>
      <c r="EN573" s="102"/>
      <c r="EO573" s="102"/>
      <c r="EP573" s="102"/>
      <c r="EQ573" s="102"/>
      <c r="ER573" s="102"/>
      <c r="ES573" s="102"/>
      <c r="ET573" s="102"/>
      <c r="EU573" s="102"/>
      <c r="EV573" s="102"/>
      <c r="EW573" s="102"/>
      <c r="EX573" s="102"/>
      <c r="EY573" s="102"/>
      <c r="EZ573" s="102"/>
      <c r="FA573" s="102"/>
      <c r="FB573" s="102"/>
      <c r="FC573" s="102"/>
      <c r="FD573" s="102"/>
      <c r="FE573" s="102"/>
      <c r="FF573" s="102"/>
      <c r="FG573" s="102"/>
      <c r="FH573" s="102"/>
      <c r="FI573" s="102"/>
      <c r="FJ573" s="102"/>
      <c r="FK573" s="102"/>
      <c r="FL573" s="102"/>
      <c r="FM573" s="102"/>
      <c r="FN573" s="102"/>
      <c r="FO573" s="102"/>
      <c r="FP573" s="102"/>
      <c r="FQ573" s="102"/>
      <c r="FR573" s="102"/>
      <c r="FS573" s="102"/>
      <c r="FT573" s="102"/>
      <c r="FU573" s="102"/>
      <c r="FV573" s="102"/>
      <c r="FW573" s="102"/>
      <c r="FX573" s="102"/>
      <c r="FY573" s="102"/>
      <c r="FZ573" s="102"/>
      <c r="GA573" s="102"/>
      <c r="GB573" s="102"/>
      <c r="GC573" s="102"/>
      <c r="GD573" s="102"/>
      <c r="GE573" s="102"/>
      <c r="GF573" s="102"/>
      <c r="GG573" s="102"/>
      <c r="GH573" s="102"/>
    </row>
    <row r="574" spans="1:190" customFormat="1" ht="14.65" hidden="1" customHeight="1" x14ac:dyDescent="0.25">
      <c r="A574" s="151">
        <v>169807</v>
      </c>
      <c r="B574" s="152">
        <v>44585</v>
      </c>
      <c r="C574" s="150" t="s">
        <v>522</v>
      </c>
      <c r="D574" s="150" t="s">
        <v>18</v>
      </c>
      <c r="E574" s="152">
        <v>44585</v>
      </c>
      <c r="F574" s="150" t="s">
        <v>522</v>
      </c>
      <c r="G574" s="150" t="s">
        <v>18</v>
      </c>
      <c r="H574" s="150" t="s">
        <v>1338</v>
      </c>
      <c r="I574" s="150" t="s">
        <v>3387</v>
      </c>
      <c r="J574" s="150" t="s">
        <v>3388</v>
      </c>
      <c r="K574" s="150" t="s">
        <v>90</v>
      </c>
      <c r="L574" s="150" t="s">
        <v>18</v>
      </c>
      <c r="M574" s="150" t="s">
        <v>18</v>
      </c>
      <c r="N574" s="150" t="s">
        <v>65</v>
      </c>
      <c r="O574" s="150" t="s">
        <v>185</v>
      </c>
      <c r="P574" s="150" t="s">
        <v>91</v>
      </c>
      <c r="Q574" s="150" t="s">
        <v>3377</v>
      </c>
      <c r="R574" s="150" t="s">
        <v>3377</v>
      </c>
      <c r="S574" s="151">
        <v>18640</v>
      </c>
      <c r="T574" s="151">
        <v>17680</v>
      </c>
      <c r="U574" s="151">
        <v>960</v>
      </c>
      <c r="V574" s="150" t="s">
        <v>68</v>
      </c>
      <c r="W574" s="151">
        <v>2</v>
      </c>
      <c r="X574" s="150" t="s">
        <v>69</v>
      </c>
      <c r="Y574" s="150" t="s">
        <v>70</v>
      </c>
      <c r="Z574" s="150" t="s">
        <v>71</v>
      </c>
      <c r="AA574" s="150" t="s">
        <v>72</v>
      </c>
      <c r="AB574" s="151">
        <v>0</v>
      </c>
      <c r="AC574" s="101">
        <f t="shared" si="32"/>
        <v>4</v>
      </c>
      <c r="AD574" s="101" t="str">
        <f t="shared" si="33"/>
        <v>janvier</v>
      </c>
      <c r="AE574" s="96">
        <f t="shared" si="34"/>
        <v>0.96</v>
      </c>
      <c r="AF574" s="149">
        <f t="shared" si="35"/>
        <v>0</v>
      </c>
      <c r="AG574" t="s">
        <v>3887</v>
      </c>
      <c r="AH574" s="102"/>
      <c r="AI574" s="102"/>
      <c r="AJ574" s="102"/>
      <c r="AK574" s="102"/>
      <c r="AL574" s="102"/>
      <c r="AM574" s="102"/>
      <c r="AN574" s="102"/>
      <c r="AO574" s="102"/>
      <c r="AP574" s="102"/>
      <c r="AQ574" s="102"/>
      <c r="AR574" s="102"/>
      <c r="AS574" s="102"/>
      <c r="AT574" s="102"/>
      <c r="AU574" s="102"/>
      <c r="AV574" s="102"/>
      <c r="AW574" s="102"/>
      <c r="AX574" s="102"/>
      <c r="AY574" s="102"/>
      <c r="AZ574" s="102"/>
      <c r="BA574" s="102"/>
      <c r="BB574" s="102"/>
      <c r="BC574" s="102"/>
      <c r="BD574" s="102"/>
      <c r="BE574" s="102"/>
      <c r="BF574" s="102"/>
      <c r="BG574" s="102"/>
      <c r="BH574" s="102"/>
      <c r="BI574" s="102"/>
      <c r="BJ574" s="102"/>
      <c r="BK574" s="102"/>
      <c r="BL574" s="102"/>
      <c r="BM574" s="102"/>
      <c r="BN574" s="102"/>
      <c r="BO574" s="102"/>
      <c r="BP574" s="102"/>
      <c r="BQ574" s="102"/>
      <c r="BR574" s="102"/>
      <c r="BS574" s="102"/>
      <c r="BT574" s="102"/>
      <c r="BU574" s="102"/>
      <c r="BV574" s="102"/>
      <c r="BW574" s="102"/>
      <c r="BX574" s="102"/>
      <c r="BY574" s="102"/>
      <c r="BZ574" s="102"/>
      <c r="CA574" s="102"/>
      <c r="CB574" s="102"/>
      <c r="CC574" s="102"/>
      <c r="CD574" s="102"/>
      <c r="CE574" s="102"/>
      <c r="CF574" s="102"/>
      <c r="CG574" s="102"/>
      <c r="CH574" s="102"/>
      <c r="CI574" s="102"/>
      <c r="CJ574" s="102"/>
      <c r="CK574" s="102"/>
      <c r="CL574" s="102"/>
      <c r="CM574" s="102"/>
      <c r="CN574" s="102"/>
      <c r="CO574" s="102"/>
      <c r="CP574" s="102"/>
      <c r="CQ574" s="102"/>
      <c r="CR574" s="102"/>
      <c r="CS574" s="102"/>
      <c r="CT574" s="102"/>
      <c r="CU574" s="102"/>
      <c r="CV574" s="102"/>
      <c r="CW574" s="102"/>
      <c r="CX574" s="102"/>
      <c r="CY574" s="102"/>
      <c r="CZ574" s="102"/>
      <c r="DA574" s="102"/>
      <c r="DB574" s="102"/>
      <c r="DC574" s="102"/>
      <c r="DD574" s="102"/>
      <c r="DE574" s="102"/>
      <c r="DF574" s="102"/>
      <c r="DG574" s="102"/>
      <c r="DH574" s="102"/>
      <c r="DI574" s="102"/>
      <c r="DJ574" s="102"/>
      <c r="DK574" s="102"/>
      <c r="DL574" s="102"/>
      <c r="DM574" s="102"/>
      <c r="DN574" s="102"/>
      <c r="DO574" s="102"/>
      <c r="DP574" s="102"/>
      <c r="DQ574" s="102"/>
      <c r="DR574" s="102"/>
      <c r="DS574" s="102"/>
      <c r="DT574" s="102"/>
      <c r="DU574" s="102"/>
      <c r="DV574" s="102"/>
      <c r="DW574" s="102"/>
      <c r="DX574" s="102"/>
      <c r="DY574" s="102"/>
      <c r="DZ574" s="102"/>
      <c r="EA574" s="102"/>
      <c r="EB574" s="102"/>
      <c r="EC574" s="102"/>
      <c r="ED574" s="102"/>
      <c r="EE574" s="102"/>
      <c r="EF574" s="102"/>
      <c r="EG574" s="102"/>
      <c r="EH574" s="102"/>
      <c r="EI574" s="102"/>
      <c r="EJ574" s="102"/>
      <c r="EK574" s="102"/>
      <c r="EL574" s="102"/>
      <c r="EM574" s="102"/>
      <c r="EN574" s="102"/>
      <c r="EO574" s="102"/>
      <c r="EP574" s="102"/>
      <c r="EQ574" s="102"/>
      <c r="ER574" s="102"/>
      <c r="ES574" s="102"/>
      <c r="ET574" s="102"/>
      <c r="EU574" s="102"/>
      <c r="EV574" s="102"/>
      <c r="EW574" s="102"/>
      <c r="EX574" s="102"/>
      <c r="EY574" s="102"/>
      <c r="EZ574" s="102"/>
      <c r="FA574" s="102"/>
      <c r="FB574" s="102"/>
      <c r="FC574" s="102"/>
      <c r="FD574" s="102"/>
      <c r="FE574" s="102"/>
      <c r="FF574" s="102"/>
      <c r="FG574" s="102"/>
      <c r="FH574" s="102"/>
      <c r="FI574" s="102"/>
      <c r="FJ574" s="102"/>
      <c r="FK574" s="102"/>
      <c r="FL574" s="102"/>
      <c r="FM574" s="102"/>
      <c r="FN574" s="102"/>
      <c r="FO574" s="102"/>
      <c r="FP574" s="102"/>
      <c r="FQ574" s="102"/>
      <c r="FR574" s="102"/>
      <c r="FS574" s="102"/>
      <c r="FT574" s="102"/>
      <c r="FU574" s="102"/>
      <c r="FV574" s="102"/>
      <c r="FW574" s="102"/>
      <c r="FX574" s="102"/>
      <c r="FY574" s="102"/>
      <c r="FZ574" s="102"/>
      <c r="GA574" s="102"/>
      <c r="GB574" s="102"/>
      <c r="GC574" s="102"/>
      <c r="GD574" s="102"/>
      <c r="GE574" s="102"/>
      <c r="GF574" s="102"/>
      <c r="GG574" s="102"/>
      <c r="GH574" s="102"/>
    </row>
    <row r="575" spans="1:190" customFormat="1" ht="14.65" hidden="1" customHeight="1" x14ac:dyDescent="0.25">
      <c r="A575" s="151">
        <v>169808</v>
      </c>
      <c r="B575" s="152">
        <v>44585</v>
      </c>
      <c r="C575" s="150" t="s">
        <v>527</v>
      </c>
      <c r="D575" s="150" t="s">
        <v>2078</v>
      </c>
      <c r="E575" s="152">
        <v>44585</v>
      </c>
      <c r="F575" s="150" t="s">
        <v>221</v>
      </c>
      <c r="G575" s="150" t="s">
        <v>2079</v>
      </c>
      <c r="H575" s="150" t="s">
        <v>472</v>
      </c>
      <c r="I575" s="150" t="s">
        <v>3379</v>
      </c>
      <c r="J575" s="150" t="s">
        <v>3384</v>
      </c>
      <c r="K575" s="150" t="s">
        <v>472</v>
      </c>
      <c r="L575" s="150" t="s">
        <v>3385</v>
      </c>
      <c r="M575" s="150" t="s">
        <v>18</v>
      </c>
      <c r="N575" s="150" t="s">
        <v>19</v>
      </c>
      <c r="O575" s="150" t="s">
        <v>261</v>
      </c>
      <c r="P575" s="150" t="s">
        <v>473</v>
      </c>
      <c r="Q575" s="150" t="s">
        <v>3386</v>
      </c>
      <c r="R575" s="150" t="s">
        <v>3377</v>
      </c>
      <c r="S575" s="151">
        <v>35200</v>
      </c>
      <c r="T575" s="151">
        <v>22940</v>
      </c>
      <c r="U575" s="151">
        <v>12260</v>
      </c>
      <c r="V575" s="150" t="s">
        <v>78</v>
      </c>
      <c r="W575" s="151">
        <v>2</v>
      </c>
      <c r="X575" s="150" t="s">
        <v>69</v>
      </c>
      <c r="Y575" s="150" t="s">
        <v>70</v>
      </c>
      <c r="Z575" s="150" t="s">
        <v>71</v>
      </c>
      <c r="AA575" s="150" t="s">
        <v>72</v>
      </c>
      <c r="AB575" s="151">
        <v>0</v>
      </c>
      <c r="AC575" s="101">
        <f t="shared" si="32"/>
        <v>4</v>
      </c>
      <c r="AD575" s="101" t="str">
        <f t="shared" si="33"/>
        <v>janvier</v>
      </c>
      <c r="AE575" s="96">
        <f t="shared" si="34"/>
        <v>12.26</v>
      </c>
      <c r="AF575" s="149">
        <f t="shared" si="35"/>
        <v>0.17708333333333331</v>
      </c>
      <c r="AG575" t="s">
        <v>3888</v>
      </c>
      <c r="AH575" s="102"/>
      <c r="AI575" s="102"/>
      <c r="AJ575" s="102"/>
      <c r="AK575" s="102"/>
      <c r="AL575" s="102"/>
      <c r="AM575" s="102"/>
      <c r="AN575" s="102"/>
      <c r="AO575" s="102"/>
      <c r="AP575" s="102"/>
      <c r="AQ575" s="102"/>
      <c r="AR575" s="102"/>
      <c r="AS575" s="102"/>
      <c r="AT575" s="102"/>
      <c r="AU575" s="102"/>
      <c r="AV575" s="102"/>
      <c r="AW575" s="102"/>
      <c r="AX575" s="102"/>
      <c r="AY575" s="102"/>
      <c r="AZ575" s="102"/>
      <c r="BA575" s="102"/>
      <c r="BB575" s="102"/>
      <c r="BC575" s="102"/>
      <c r="BD575" s="102"/>
      <c r="BE575" s="102"/>
      <c r="BF575" s="102"/>
      <c r="BG575" s="102"/>
      <c r="BH575" s="102"/>
      <c r="BI575" s="102"/>
      <c r="BJ575" s="102"/>
      <c r="BK575" s="102"/>
      <c r="BL575" s="102"/>
      <c r="BM575" s="102"/>
      <c r="BN575" s="102"/>
      <c r="BO575" s="102"/>
      <c r="BP575" s="102"/>
      <c r="BQ575" s="102"/>
      <c r="BR575" s="102"/>
      <c r="BS575" s="102"/>
      <c r="BT575" s="102"/>
      <c r="BU575" s="102"/>
      <c r="BV575" s="102"/>
      <c r="BW575" s="102"/>
      <c r="BX575" s="102"/>
      <c r="BY575" s="102"/>
      <c r="BZ575" s="102"/>
      <c r="CA575" s="102"/>
      <c r="CB575" s="102"/>
      <c r="CC575" s="102"/>
      <c r="CD575" s="102"/>
      <c r="CE575" s="102"/>
      <c r="CF575" s="102"/>
      <c r="CG575" s="102"/>
      <c r="CH575" s="102"/>
      <c r="CI575" s="102"/>
      <c r="CJ575" s="102"/>
      <c r="CK575" s="102"/>
      <c r="CL575" s="102"/>
      <c r="CM575" s="102"/>
      <c r="CN575" s="102"/>
      <c r="CO575" s="102"/>
      <c r="CP575" s="102"/>
      <c r="CQ575" s="102"/>
      <c r="CR575" s="102"/>
      <c r="CS575" s="102"/>
      <c r="CT575" s="102"/>
      <c r="CU575" s="102"/>
      <c r="CV575" s="102"/>
      <c r="CW575" s="102"/>
      <c r="CX575" s="102"/>
      <c r="CY575" s="102"/>
      <c r="CZ575" s="102"/>
      <c r="DA575" s="102"/>
      <c r="DB575" s="102"/>
      <c r="DC575" s="102"/>
      <c r="DD575" s="102"/>
      <c r="DE575" s="102"/>
      <c r="DF575" s="102"/>
      <c r="DG575" s="102"/>
      <c r="DH575" s="102"/>
      <c r="DI575" s="102"/>
      <c r="DJ575" s="102"/>
      <c r="DK575" s="102"/>
      <c r="DL575" s="102"/>
      <c r="DM575" s="102"/>
      <c r="DN575" s="102"/>
      <c r="DO575" s="102"/>
      <c r="DP575" s="102"/>
      <c r="DQ575" s="102"/>
      <c r="DR575" s="102"/>
      <c r="DS575" s="102"/>
      <c r="DT575" s="102"/>
      <c r="DU575" s="102"/>
      <c r="DV575" s="102"/>
      <c r="DW575" s="102"/>
      <c r="DX575" s="102"/>
      <c r="DY575" s="102"/>
      <c r="DZ575" s="102"/>
      <c r="EA575" s="102"/>
      <c r="EB575" s="102"/>
      <c r="EC575" s="102"/>
      <c r="ED575" s="102"/>
      <c r="EE575" s="102"/>
      <c r="EF575" s="102"/>
      <c r="EG575" s="102"/>
      <c r="EH575" s="102"/>
      <c r="EI575" s="102"/>
      <c r="EJ575" s="102"/>
      <c r="EK575" s="102"/>
      <c r="EL575" s="102"/>
      <c r="EM575" s="102"/>
      <c r="EN575" s="102"/>
      <c r="EO575" s="102"/>
      <c r="EP575" s="102"/>
      <c r="EQ575" s="102"/>
      <c r="ER575" s="102"/>
      <c r="ES575" s="102"/>
      <c r="ET575" s="102"/>
      <c r="EU575" s="102"/>
      <c r="EV575" s="102"/>
      <c r="EW575" s="102"/>
      <c r="EX575" s="102"/>
      <c r="EY575" s="102"/>
      <c r="EZ575" s="102"/>
      <c r="FA575" s="102"/>
      <c r="FB575" s="102"/>
      <c r="FC575" s="102"/>
      <c r="FD575" s="102"/>
      <c r="FE575" s="102"/>
      <c r="FF575" s="102"/>
      <c r="FG575" s="102"/>
      <c r="FH575" s="102"/>
      <c r="FI575" s="102"/>
      <c r="FJ575" s="102"/>
      <c r="FK575" s="102"/>
      <c r="FL575" s="102"/>
      <c r="FM575" s="102"/>
      <c r="FN575" s="102"/>
      <c r="FO575" s="102"/>
      <c r="FP575" s="102"/>
      <c r="FQ575" s="102"/>
      <c r="FR575" s="102"/>
      <c r="FS575" s="102"/>
      <c r="FT575" s="102"/>
      <c r="FU575" s="102"/>
      <c r="FV575" s="102"/>
      <c r="FW575" s="102"/>
      <c r="FX575" s="102"/>
      <c r="FY575" s="102"/>
      <c r="FZ575" s="102"/>
      <c r="GA575" s="102"/>
      <c r="GB575" s="102"/>
      <c r="GC575" s="102"/>
      <c r="GD575" s="102"/>
      <c r="GE575" s="102"/>
      <c r="GF575" s="102"/>
      <c r="GG575" s="102"/>
      <c r="GH575" s="102"/>
    </row>
    <row r="576" spans="1:190" customFormat="1" ht="14.65" hidden="1" customHeight="1" x14ac:dyDescent="0.25">
      <c r="A576" s="151">
        <v>169809</v>
      </c>
      <c r="B576" s="152">
        <v>44585</v>
      </c>
      <c r="C576" s="150" t="s">
        <v>291</v>
      </c>
      <c r="D576" s="150" t="s">
        <v>2080</v>
      </c>
      <c r="E576" s="152">
        <v>44585</v>
      </c>
      <c r="F576" s="150" t="s">
        <v>140</v>
      </c>
      <c r="G576" s="150" t="s">
        <v>2081</v>
      </c>
      <c r="H576" s="150" t="s">
        <v>2082</v>
      </c>
      <c r="I576" s="150" t="s">
        <v>3389</v>
      </c>
      <c r="J576" s="150" t="s">
        <v>3393</v>
      </c>
      <c r="K576" s="150" t="s">
        <v>2082</v>
      </c>
      <c r="L576" s="150" t="s">
        <v>3394</v>
      </c>
      <c r="M576" s="150" t="s">
        <v>18</v>
      </c>
      <c r="N576" s="150" t="s">
        <v>919</v>
      </c>
      <c r="O576" s="150" t="s">
        <v>237</v>
      </c>
      <c r="P576" s="150" t="s">
        <v>2083</v>
      </c>
      <c r="Q576" s="150" t="s">
        <v>3395</v>
      </c>
      <c r="R576" s="150" t="s">
        <v>3377</v>
      </c>
      <c r="S576" s="151">
        <v>15400</v>
      </c>
      <c r="T576" s="151">
        <v>34420</v>
      </c>
      <c r="U576" s="151">
        <v>19020</v>
      </c>
      <c r="V576" s="150" t="s">
        <v>78</v>
      </c>
      <c r="W576" s="151">
        <v>2</v>
      </c>
      <c r="X576" s="150" t="s">
        <v>69</v>
      </c>
      <c r="Y576" s="150" t="s">
        <v>70</v>
      </c>
      <c r="Z576" s="150" t="s">
        <v>71</v>
      </c>
      <c r="AA576" s="150" t="s">
        <v>72</v>
      </c>
      <c r="AB576" s="151">
        <v>0</v>
      </c>
      <c r="AC576" s="101">
        <f t="shared" si="32"/>
        <v>4</v>
      </c>
      <c r="AD576" s="101" t="str">
        <f t="shared" si="33"/>
        <v>janvier</v>
      </c>
      <c r="AE576" s="96">
        <f t="shared" si="34"/>
        <v>19.02</v>
      </c>
      <c r="AF576" s="149">
        <f t="shared" si="35"/>
        <v>0.1958333333333333</v>
      </c>
      <c r="AG576" t="s">
        <v>3888</v>
      </c>
      <c r="AH576" s="102"/>
      <c r="AI576" s="102"/>
      <c r="AJ576" s="102"/>
      <c r="AK576" s="102"/>
      <c r="AL576" s="102"/>
      <c r="AM576" s="102"/>
      <c r="AN576" s="102"/>
      <c r="AO576" s="102"/>
      <c r="AP576" s="102"/>
      <c r="AQ576" s="102"/>
      <c r="AR576" s="102"/>
      <c r="AS576" s="102"/>
      <c r="AT576" s="102"/>
      <c r="AU576" s="102"/>
      <c r="AV576" s="102"/>
      <c r="AW576" s="102"/>
      <c r="AX576" s="102"/>
      <c r="AY576" s="102"/>
      <c r="AZ576" s="102"/>
      <c r="BA576" s="102"/>
      <c r="BB576" s="102"/>
      <c r="BC576" s="102"/>
      <c r="BD576" s="102"/>
      <c r="BE576" s="102"/>
      <c r="BF576" s="102"/>
      <c r="BG576" s="102"/>
      <c r="BH576" s="102"/>
      <c r="BI576" s="102"/>
      <c r="BJ576" s="102"/>
      <c r="BK576" s="102"/>
      <c r="BL576" s="102"/>
      <c r="BM576" s="102"/>
      <c r="BN576" s="102"/>
      <c r="BO576" s="102"/>
      <c r="BP576" s="102"/>
      <c r="BQ576" s="102"/>
      <c r="BR576" s="102"/>
      <c r="BS576" s="102"/>
      <c r="BT576" s="102"/>
      <c r="BU576" s="102"/>
      <c r="BV576" s="102"/>
      <c r="BW576" s="102"/>
      <c r="BX576" s="102"/>
      <c r="BY576" s="102"/>
      <c r="BZ576" s="102"/>
      <c r="CA576" s="102"/>
      <c r="CB576" s="102"/>
      <c r="CC576" s="102"/>
      <c r="CD576" s="102"/>
      <c r="CE576" s="102"/>
      <c r="CF576" s="102"/>
      <c r="CG576" s="102"/>
      <c r="CH576" s="102"/>
      <c r="CI576" s="102"/>
      <c r="CJ576" s="102"/>
      <c r="CK576" s="102"/>
      <c r="CL576" s="102"/>
      <c r="CM576" s="102"/>
      <c r="CN576" s="102"/>
      <c r="CO576" s="102"/>
      <c r="CP576" s="102"/>
      <c r="CQ576" s="102"/>
      <c r="CR576" s="102"/>
      <c r="CS576" s="102"/>
      <c r="CT576" s="102"/>
      <c r="CU576" s="102"/>
      <c r="CV576" s="102"/>
      <c r="CW576" s="102"/>
      <c r="CX576" s="102"/>
      <c r="CY576" s="102"/>
      <c r="CZ576" s="102"/>
      <c r="DA576" s="102"/>
      <c r="DB576" s="102"/>
      <c r="DC576" s="102"/>
      <c r="DD576" s="102"/>
      <c r="DE576" s="102"/>
      <c r="DF576" s="102"/>
      <c r="DG576" s="102"/>
      <c r="DH576" s="102"/>
      <c r="DI576" s="102"/>
      <c r="DJ576" s="102"/>
      <c r="DK576" s="102"/>
      <c r="DL576" s="102"/>
      <c r="DM576" s="102"/>
      <c r="DN576" s="102"/>
      <c r="DO576" s="102"/>
      <c r="DP576" s="102"/>
      <c r="DQ576" s="102"/>
      <c r="DR576" s="102"/>
      <c r="DS576" s="102"/>
      <c r="DT576" s="102"/>
      <c r="DU576" s="102"/>
      <c r="DV576" s="102"/>
      <c r="DW576" s="102"/>
      <c r="DX576" s="102"/>
      <c r="DY576" s="102"/>
      <c r="DZ576" s="102"/>
      <c r="EA576" s="102"/>
      <c r="EB576" s="102"/>
      <c r="EC576" s="102"/>
      <c r="ED576" s="102"/>
      <c r="EE576" s="102"/>
      <c r="EF576" s="102"/>
      <c r="EG576" s="102"/>
      <c r="EH576" s="102"/>
      <c r="EI576" s="102"/>
      <c r="EJ576" s="102"/>
      <c r="EK576" s="102"/>
      <c r="EL576" s="102"/>
      <c r="EM576" s="102"/>
      <c r="EN576" s="102"/>
      <c r="EO576" s="102"/>
      <c r="EP576" s="102"/>
      <c r="EQ576" s="102"/>
      <c r="ER576" s="102"/>
      <c r="ES576" s="102"/>
      <c r="ET576" s="102"/>
      <c r="EU576" s="102"/>
      <c r="EV576" s="102"/>
      <c r="EW576" s="102"/>
      <c r="EX576" s="102"/>
      <c r="EY576" s="102"/>
      <c r="EZ576" s="102"/>
      <c r="FA576" s="102"/>
      <c r="FB576" s="102"/>
      <c r="FC576" s="102"/>
      <c r="FD576" s="102"/>
      <c r="FE576" s="102"/>
      <c r="FF576" s="102"/>
      <c r="FG576" s="102"/>
      <c r="FH576" s="102"/>
      <c r="FI576" s="102"/>
      <c r="FJ576" s="102"/>
      <c r="FK576" s="102"/>
      <c r="FL576" s="102"/>
      <c r="FM576" s="102"/>
      <c r="FN576" s="102"/>
      <c r="FO576" s="102"/>
      <c r="FP576" s="102"/>
      <c r="FQ576" s="102"/>
      <c r="FR576" s="102"/>
      <c r="FS576" s="102"/>
      <c r="FT576" s="102"/>
      <c r="FU576" s="102"/>
      <c r="FV576" s="102"/>
      <c r="FW576" s="102"/>
      <c r="FX576" s="102"/>
      <c r="FY576" s="102"/>
      <c r="FZ576" s="102"/>
      <c r="GA576" s="102"/>
      <c r="GB576" s="102"/>
      <c r="GC576" s="102"/>
      <c r="GD576" s="102"/>
      <c r="GE576" s="102"/>
      <c r="GF576" s="102"/>
      <c r="GG576" s="102"/>
      <c r="GH576" s="102"/>
    </row>
    <row r="577" spans="1:190" customFormat="1" ht="14.65" hidden="1" customHeight="1" x14ac:dyDescent="0.25">
      <c r="A577" s="151">
        <v>169810</v>
      </c>
      <c r="B577" s="152">
        <v>44585</v>
      </c>
      <c r="C577" s="150" t="s">
        <v>848</v>
      </c>
      <c r="D577" s="150" t="s">
        <v>2084</v>
      </c>
      <c r="E577" s="152">
        <v>44585</v>
      </c>
      <c r="F577" s="150" t="s">
        <v>444</v>
      </c>
      <c r="G577" s="150" t="s">
        <v>2085</v>
      </c>
      <c r="H577" s="150" t="s">
        <v>480</v>
      </c>
      <c r="I577" s="150" t="s">
        <v>3379</v>
      </c>
      <c r="J577" s="150" t="s">
        <v>3380</v>
      </c>
      <c r="K577" s="150" t="s">
        <v>923</v>
      </c>
      <c r="L577" s="150" t="s">
        <v>18</v>
      </c>
      <c r="M577" s="150" t="s">
        <v>18</v>
      </c>
      <c r="N577" s="150" t="s">
        <v>19</v>
      </c>
      <c r="O577" s="150" t="s">
        <v>314</v>
      </c>
      <c r="P577" s="150" t="s">
        <v>481</v>
      </c>
      <c r="Q577" s="150" t="s">
        <v>3377</v>
      </c>
      <c r="R577" s="150" t="s">
        <v>3377</v>
      </c>
      <c r="S577" s="151">
        <v>20300</v>
      </c>
      <c r="T577" s="151">
        <v>18700</v>
      </c>
      <c r="U577" s="151">
        <v>1600</v>
      </c>
      <c r="V577" s="150" t="s">
        <v>78</v>
      </c>
      <c r="W577" s="151">
        <v>2</v>
      </c>
      <c r="X577" s="150" t="s">
        <v>69</v>
      </c>
      <c r="Y577" s="150" t="s">
        <v>70</v>
      </c>
      <c r="Z577" s="150" t="s">
        <v>71</v>
      </c>
      <c r="AA577" s="150" t="s">
        <v>72</v>
      </c>
      <c r="AB577" s="151">
        <v>83638</v>
      </c>
      <c r="AC577" s="101">
        <f t="shared" si="32"/>
        <v>4</v>
      </c>
      <c r="AD577" s="101" t="str">
        <f t="shared" si="33"/>
        <v>janvier</v>
      </c>
      <c r="AE577" s="96">
        <f t="shared" si="34"/>
        <v>1.6</v>
      </c>
      <c r="AF577" s="149">
        <f t="shared" si="35"/>
        <v>9.7222222222222987E-3</v>
      </c>
      <c r="AG577" t="s">
        <v>3886</v>
      </c>
      <c r="AH577" s="102"/>
      <c r="AI577" s="102"/>
      <c r="AJ577" s="102"/>
      <c r="AK577" s="102"/>
      <c r="AL577" s="102"/>
      <c r="AM577" s="102"/>
      <c r="AN577" s="102"/>
      <c r="AO577" s="102"/>
      <c r="AP577" s="102"/>
      <c r="AQ577" s="102"/>
      <c r="AR577" s="102"/>
      <c r="AS577" s="102"/>
      <c r="AT577" s="102"/>
      <c r="AU577" s="102"/>
      <c r="AV577" s="102"/>
      <c r="AW577" s="102"/>
      <c r="AX577" s="102"/>
      <c r="AY577" s="102"/>
      <c r="AZ577" s="102"/>
      <c r="BA577" s="102"/>
      <c r="BB577" s="102"/>
      <c r="BC577" s="102"/>
      <c r="BD577" s="102"/>
      <c r="BE577" s="102"/>
      <c r="BF577" s="102"/>
      <c r="BG577" s="102"/>
      <c r="BH577" s="102"/>
      <c r="BI577" s="102"/>
      <c r="BJ577" s="102"/>
      <c r="BK577" s="102"/>
      <c r="BL577" s="102"/>
      <c r="BM577" s="102"/>
      <c r="BN577" s="102"/>
      <c r="BO577" s="102"/>
      <c r="BP577" s="102"/>
      <c r="BQ577" s="102"/>
      <c r="BR577" s="102"/>
      <c r="BS577" s="102"/>
      <c r="BT577" s="102"/>
      <c r="BU577" s="102"/>
      <c r="BV577" s="102"/>
      <c r="BW577" s="102"/>
      <c r="BX577" s="102"/>
      <c r="BY577" s="102"/>
      <c r="BZ577" s="102"/>
      <c r="CA577" s="102"/>
      <c r="CB577" s="102"/>
      <c r="CC577" s="102"/>
      <c r="CD577" s="102"/>
      <c r="CE577" s="102"/>
      <c r="CF577" s="102"/>
      <c r="CG577" s="102"/>
      <c r="CH577" s="102"/>
      <c r="CI577" s="102"/>
      <c r="CJ577" s="102"/>
      <c r="CK577" s="102"/>
      <c r="CL577" s="102"/>
      <c r="CM577" s="102"/>
      <c r="CN577" s="102"/>
      <c r="CO577" s="102"/>
      <c r="CP577" s="102"/>
      <c r="CQ577" s="102"/>
      <c r="CR577" s="102"/>
      <c r="CS577" s="102"/>
      <c r="CT577" s="102"/>
      <c r="CU577" s="102"/>
      <c r="CV577" s="102"/>
      <c r="CW577" s="102"/>
      <c r="CX577" s="102"/>
      <c r="CY577" s="102"/>
      <c r="CZ577" s="102"/>
      <c r="DA577" s="102"/>
      <c r="DB577" s="102"/>
      <c r="DC577" s="102"/>
      <c r="DD577" s="102"/>
      <c r="DE577" s="102"/>
      <c r="DF577" s="102"/>
      <c r="DG577" s="102"/>
      <c r="DH577" s="102"/>
      <c r="DI577" s="102"/>
      <c r="DJ577" s="102"/>
      <c r="DK577" s="102"/>
      <c r="DL577" s="102"/>
      <c r="DM577" s="102"/>
      <c r="DN577" s="102"/>
      <c r="DO577" s="102"/>
      <c r="DP577" s="102"/>
      <c r="DQ577" s="102"/>
      <c r="DR577" s="102"/>
      <c r="DS577" s="102"/>
      <c r="DT577" s="102"/>
      <c r="DU577" s="102"/>
      <c r="DV577" s="102"/>
      <c r="DW577" s="102"/>
      <c r="DX577" s="102"/>
      <c r="DY577" s="102"/>
      <c r="DZ577" s="102"/>
      <c r="EA577" s="102"/>
      <c r="EB577" s="102"/>
      <c r="EC577" s="102"/>
      <c r="ED577" s="102"/>
      <c r="EE577" s="102"/>
      <c r="EF577" s="102"/>
      <c r="EG577" s="102"/>
      <c r="EH577" s="102"/>
      <c r="EI577" s="102"/>
      <c r="EJ577" s="102"/>
      <c r="EK577" s="102"/>
      <c r="EL577" s="102"/>
      <c r="EM577" s="102"/>
      <c r="EN577" s="102"/>
      <c r="EO577" s="102"/>
      <c r="EP577" s="102"/>
      <c r="EQ577" s="102"/>
      <c r="ER577" s="102"/>
      <c r="ES577" s="102"/>
      <c r="ET577" s="102"/>
      <c r="EU577" s="102"/>
      <c r="EV577" s="102"/>
      <c r="EW577" s="102"/>
      <c r="EX577" s="102"/>
      <c r="EY577" s="102"/>
      <c r="EZ577" s="102"/>
      <c r="FA577" s="102"/>
      <c r="FB577" s="102"/>
      <c r="FC577" s="102"/>
      <c r="FD577" s="102"/>
      <c r="FE577" s="102"/>
      <c r="FF577" s="102"/>
      <c r="FG577" s="102"/>
      <c r="FH577" s="102"/>
      <c r="FI577" s="102"/>
      <c r="FJ577" s="102"/>
      <c r="FK577" s="102"/>
      <c r="FL577" s="102"/>
      <c r="FM577" s="102"/>
      <c r="FN577" s="102"/>
      <c r="FO577" s="102"/>
      <c r="FP577" s="102"/>
      <c r="FQ577" s="102"/>
      <c r="FR577" s="102"/>
      <c r="FS577" s="102"/>
      <c r="FT577" s="102"/>
      <c r="FU577" s="102"/>
      <c r="FV577" s="102"/>
      <c r="FW577" s="102"/>
      <c r="FX577" s="102"/>
      <c r="FY577" s="102"/>
      <c r="FZ577" s="102"/>
      <c r="GA577" s="102"/>
      <c r="GB577" s="102"/>
      <c r="GC577" s="102"/>
      <c r="GD577" s="102"/>
      <c r="GE577" s="102"/>
      <c r="GF577" s="102"/>
      <c r="GG577" s="102"/>
      <c r="GH577" s="102"/>
    </row>
    <row r="578" spans="1:190" customFormat="1" ht="14.65" hidden="1" customHeight="1" x14ac:dyDescent="0.25">
      <c r="A578" s="151">
        <v>169812</v>
      </c>
      <c r="B578" s="152">
        <v>44585</v>
      </c>
      <c r="C578" s="150" t="s">
        <v>554</v>
      </c>
      <c r="D578" s="150" t="s">
        <v>2087</v>
      </c>
      <c r="E578" s="152">
        <v>44585</v>
      </c>
      <c r="F578" s="150" t="s">
        <v>398</v>
      </c>
      <c r="G578" s="150" t="s">
        <v>2088</v>
      </c>
      <c r="H578" s="150" t="s">
        <v>341</v>
      </c>
      <c r="I578" s="150" t="s">
        <v>3379</v>
      </c>
      <c r="J578" s="150" t="s">
        <v>3421</v>
      </c>
      <c r="K578" s="150" t="s">
        <v>341</v>
      </c>
      <c r="L578" s="150" t="s">
        <v>18</v>
      </c>
      <c r="M578" s="150" t="s">
        <v>18</v>
      </c>
      <c r="N578" s="150" t="s">
        <v>19</v>
      </c>
      <c r="O578" s="150" t="s">
        <v>161</v>
      </c>
      <c r="P578" s="150" t="s">
        <v>342</v>
      </c>
      <c r="Q578" s="150" t="s">
        <v>3377</v>
      </c>
      <c r="R578" s="150" t="s">
        <v>3377</v>
      </c>
      <c r="S578" s="151">
        <v>11340</v>
      </c>
      <c r="T578" s="151">
        <v>10800</v>
      </c>
      <c r="U578" s="151">
        <v>540</v>
      </c>
      <c r="V578" s="150" t="s">
        <v>78</v>
      </c>
      <c r="W578" s="151">
        <v>2</v>
      </c>
      <c r="X578" s="150" t="s">
        <v>69</v>
      </c>
      <c r="Y578" s="150" t="s">
        <v>70</v>
      </c>
      <c r="Z578" s="150" t="s">
        <v>71</v>
      </c>
      <c r="AA578" s="150" t="s">
        <v>72</v>
      </c>
      <c r="AB578" s="151">
        <v>59085</v>
      </c>
      <c r="AC578" s="101">
        <f t="shared" si="32"/>
        <v>4</v>
      </c>
      <c r="AD578" s="101" t="str">
        <f t="shared" si="33"/>
        <v>janvier</v>
      </c>
      <c r="AE578" s="96">
        <f t="shared" si="34"/>
        <v>0.54</v>
      </c>
      <c r="AF578" s="149">
        <f t="shared" si="35"/>
        <v>9.7222222222221877E-3</v>
      </c>
      <c r="AG578" t="s">
        <v>3886</v>
      </c>
      <c r="AH578" s="102"/>
      <c r="AI578" s="102"/>
      <c r="AJ578" s="102"/>
      <c r="AK578" s="102"/>
      <c r="AL578" s="102"/>
      <c r="AM578" s="102"/>
      <c r="AN578" s="102"/>
      <c r="AO578" s="102"/>
      <c r="AP578" s="102"/>
      <c r="AQ578" s="102"/>
      <c r="AR578" s="102"/>
      <c r="AS578" s="102"/>
      <c r="AT578" s="102"/>
      <c r="AU578" s="102"/>
      <c r="AV578" s="102"/>
      <c r="AW578" s="102"/>
      <c r="AX578" s="102"/>
      <c r="AY578" s="102"/>
      <c r="AZ578" s="102"/>
      <c r="BA578" s="102"/>
      <c r="BB578" s="102"/>
      <c r="BC578" s="102"/>
      <c r="BD578" s="102"/>
      <c r="BE578" s="102"/>
      <c r="BF578" s="102"/>
      <c r="BG578" s="102"/>
      <c r="BH578" s="102"/>
      <c r="BI578" s="102"/>
      <c r="BJ578" s="102"/>
      <c r="BK578" s="102"/>
      <c r="BL578" s="102"/>
      <c r="BM578" s="102"/>
      <c r="BN578" s="102"/>
      <c r="BO578" s="102"/>
      <c r="BP578" s="102"/>
      <c r="BQ578" s="102"/>
      <c r="BR578" s="102"/>
      <c r="BS578" s="102"/>
      <c r="BT578" s="102"/>
      <c r="BU578" s="102"/>
      <c r="BV578" s="102"/>
      <c r="BW578" s="102"/>
      <c r="BX578" s="102"/>
      <c r="BY578" s="102"/>
      <c r="BZ578" s="102"/>
      <c r="CA578" s="102"/>
      <c r="CB578" s="102"/>
      <c r="CC578" s="102"/>
      <c r="CD578" s="102"/>
      <c r="CE578" s="102"/>
      <c r="CF578" s="102"/>
      <c r="CG578" s="102"/>
      <c r="CH578" s="102"/>
      <c r="CI578" s="102"/>
      <c r="CJ578" s="102"/>
      <c r="CK578" s="102"/>
      <c r="CL578" s="102"/>
      <c r="CM578" s="102"/>
      <c r="CN578" s="102"/>
      <c r="CO578" s="102"/>
      <c r="CP578" s="102"/>
      <c r="CQ578" s="102"/>
      <c r="CR578" s="102"/>
      <c r="CS578" s="102"/>
      <c r="CT578" s="102"/>
      <c r="CU578" s="102"/>
      <c r="CV578" s="102"/>
      <c r="CW578" s="102"/>
      <c r="CX578" s="102"/>
      <c r="CY578" s="102"/>
      <c r="CZ578" s="102"/>
      <c r="DA578" s="102"/>
      <c r="DB578" s="102"/>
      <c r="DC578" s="102"/>
      <c r="DD578" s="102"/>
      <c r="DE578" s="102"/>
      <c r="DF578" s="102"/>
      <c r="DG578" s="102"/>
      <c r="DH578" s="102"/>
      <c r="DI578" s="102"/>
      <c r="DJ578" s="102"/>
      <c r="DK578" s="102"/>
      <c r="DL578" s="102"/>
      <c r="DM578" s="102"/>
      <c r="DN578" s="102"/>
      <c r="DO578" s="102"/>
      <c r="DP578" s="102"/>
      <c r="DQ578" s="102"/>
      <c r="DR578" s="102"/>
      <c r="DS578" s="102"/>
      <c r="DT578" s="102"/>
      <c r="DU578" s="102"/>
      <c r="DV578" s="102"/>
      <c r="DW578" s="102"/>
      <c r="DX578" s="102"/>
      <c r="DY578" s="102"/>
      <c r="DZ578" s="102"/>
      <c r="EA578" s="102"/>
      <c r="EB578" s="102"/>
      <c r="EC578" s="102"/>
      <c r="ED578" s="102"/>
      <c r="EE578" s="102"/>
      <c r="EF578" s="102"/>
      <c r="EG578" s="102"/>
      <c r="EH578" s="102"/>
      <c r="EI578" s="102"/>
      <c r="EJ578" s="102"/>
      <c r="EK578" s="102"/>
      <c r="EL578" s="102"/>
      <c r="EM578" s="102"/>
      <c r="EN578" s="102"/>
      <c r="EO578" s="102"/>
      <c r="EP578" s="102"/>
      <c r="EQ578" s="102"/>
      <c r="ER578" s="102"/>
      <c r="ES578" s="102"/>
      <c r="ET578" s="102"/>
      <c r="EU578" s="102"/>
      <c r="EV578" s="102"/>
      <c r="EW578" s="102"/>
      <c r="EX578" s="102"/>
      <c r="EY578" s="102"/>
      <c r="EZ578" s="102"/>
      <c r="FA578" s="102"/>
      <c r="FB578" s="102"/>
      <c r="FC578" s="102"/>
      <c r="FD578" s="102"/>
      <c r="FE578" s="102"/>
      <c r="FF578" s="102"/>
      <c r="FG578" s="102"/>
      <c r="FH578" s="102"/>
      <c r="FI578" s="102"/>
      <c r="FJ578" s="102"/>
      <c r="FK578" s="102"/>
      <c r="FL578" s="102"/>
      <c r="FM578" s="102"/>
      <c r="FN578" s="102"/>
      <c r="FO578" s="102"/>
      <c r="FP578" s="102"/>
      <c r="FQ578" s="102"/>
      <c r="FR578" s="102"/>
      <c r="FS578" s="102"/>
      <c r="FT578" s="102"/>
      <c r="FU578" s="102"/>
      <c r="FV578" s="102"/>
      <c r="FW578" s="102"/>
      <c r="FX578" s="102"/>
      <c r="FY578" s="102"/>
      <c r="FZ578" s="102"/>
      <c r="GA578" s="102"/>
      <c r="GB578" s="102"/>
      <c r="GC578" s="102"/>
      <c r="GD578" s="102"/>
      <c r="GE578" s="102"/>
      <c r="GF578" s="102"/>
      <c r="GG578" s="102"/>
      <c r="GH578" s="102"/>
    </row>
    <row r="579" spans="1:190" customFormat="1" ht="14.65" hidden="1" customHeight="1" x14ac:dyDescent="0.25">
      <c r="A579" s="151">
        <v>169813</v>
      </c>
      <c r="B579" s="152">
        <v>44585</v>
      </c>
      <c r="C579" s="150" t="s">
        <v>467</v>
      </c>
      <c r="D579" s="150" t="s">
        <v>2091</v>
      </c>
      <c r="E579" s="152">
        <v>44585</v>
      </c>
      <c r="F579" s="150" t="s">
        <v>524</v>
      </c>
      <c r="G579" s="150" t="s">
        <v>2092</v>
      </c>
      <c r="H579" s="150" t="s">
        <v>325</v>
      </c>
      <c r="I579" s="150" t="s">
        <v>3379</v>
      </c>
      <c r="J579" s="150" t="s">
        <v>3380</v>
      </c>
      <c r="K579" s="150" t="s">
        <v>3435</v>
      </c>
      <c r="L579" s="150" t="s">
        <v>18</v>
      </c>
      <c r="M579" s="150" t="s">
        <v>18</v>
      </c>
      <c r="N579" s="150" t="s">
        <v>19</v>
      </c>
      <c r="O579" s="150" t="s">
        <v>314</v>
      </c>
      <c r="P579" s="150" t="s">
        <v>326</v>
      </c>
      <c r="Q579" s="150" t="s">
        <v>3377</v>
      </c>
      <c r="R579" s="150" t="s">
        <v>3377</v>
      </c>
      <c r="S579" s="151">
        <v>20520</v>
      </c>
      <c r="T579" s="151">
        <v>17120</v>
      </c>
      <c r="U579" s="151">
        <v>3400</v>
      </c>
      <c r="V579" s="150" t="s">
        <v>78</v>
      </c>
      <c r="W579" s="151">
        <v>2</v>
      </c>
      <c r="X579" s="150" t="s">
        <v>69</v>
      </c>
      <c r="Y579" s="150" t="s">
        <v>70</v>
      </c>
      <c r="Z579" s="150" t="s">
        <v>71</v>
      </c>
      <c r="AA579" s="150" t="s">
        <v>72</v>
      </c>
      <c r="AB579" s="151">
        <v>95031</v>
      </c>
      <c r="AC579" s="101">
        <f t="shared" ref="AC579:AC642" si="36">_xlfn.ISOWEEKNUM(B579)</f>
        <v>4</v>
      </c>
      <c r="AD579" s="101" t="str">
        <f t="shared" ref="AD579:AD642" si="37">TEXT(B579,"mmmm")</f>
        <v>janvier</v>
      </c>
      <c r="AE579" s="96">
        <f t="shared" ref="AE579:AE642" si="38">U579/1000</f>
        <v>3.4</v>
      </c>
      <c r="AF579" s="149">
        <f t="shared" ref="AF579:AF642" si="39">C579-F579</f>
        <v>1.1805555555555514E-2</v>
      </c>
      <c r="AG579" t="s">
        <v>3886</v>
      </c>
      <c r="AH579" s="102"/>
      <c r="AI579" s="102"/>
      <c r="AJ579" s="102"/>
      <c r="AK579" s="102"/>
      <c r="AL579" s="102"/>
      <c r="AM579" s="102"/>
      <c r="AN579" s="102"/>
      <c r="AO579" s="102"/>
      <c r="AP579" s="102"/>
      <c r="AQ579" s="102"/>
      <c r="AR579" s="102"/>
      <c r="AS579" s="102"/>
      <c r="AT579" s="102"/>
      <c r="AU579" s="102"/>
      <c r="AV579" s="102"/>
      <c r="AW579" s="102"/>
      <c r="AX579" s="102"/>
      <c r="AY579" s="102"/>
      <c r="AZ579" s="102"/>
      <c r="BA579" s="102"/>
      <c r="BB579" s="102"/>
      <c r="BC579" s="102"/>
      <c r="BD579" s="102"/>
      <c r="BE579" s="102"/>
      <c r="BF579" s="102"/>
      <c r="BG579" s="102"/>
      <c r="BH579" s="102"/>
      <c r="BI579" s="102"/>
      <c r="BJ579" s="102"/>
      <c r="BK579" s="102"/>
      <c r="BL579" s="102"/>
      <c r="BM579" s="102"/>
      <c r="BN579" s="102"/>
      <c r="BO579" s="102"/>
      <c r="BP579" s="102"/>
      <c r="BQ579" s="102"/>
      <c r="BR579" s="102"/>
      <c r="BS579" s="102"/>
      <c r="BT579" s="102"/>
      <c r="BU579" s="102"/>
      <c r="BV579" s="102"/>
      <c r="BW579" s="102"/>
      <c r="BX579" s="102"/>
      <c r="BY579" s="102"/>
      <c r="BZ579" s="102"/>
      <c r="CA579" s="102"/>
      <c r="CB579" s="102"/>
      <c r="CC579" s="102"/>
      <c r="CD579" s="102"/>
      <c r="CE579" s="102"/>
      <c r="CF579" s="102"/>
      <c r="CG579" s="102"/>
      <c r="CH579" s="102"/>
      <c r="CI579" s="102"/>
      <c r="CJ579" s="102"/>
      <c r="CK579" s="102"/>
      <c r="CL579" s="102"/>
      <c r="CM579" s="102"/>
      <c r="CN579" s="102"/>
      <c r="CO579" s="102"/>
      <c r="CP579" s="102"/>
      <c r="CQ579" s="102"/>
      <c r="CR579" s="102"/>
      <c r="CS579" s="102"/>
      <c r="CT579" s="102"/>
      <c r="CU579" s="102"/>
      <c r="CV579" s="102"/>
      <c r="CW579" s="102"/>
      <c r="CX579" s="102"/>
      <c r="CY579" s="102"/>
      <c r="CZ579" s="102"/>
      <c r="DA579" s="102"/>
      <c r="DB579" s="102"/>
      <c r="DC579" s="102"/>
      <c r="DD579" s="102"/>
      <c r="DE579" s="102"/>
      <c r="DF579" s="102"/>
      <c r="DG579" s="102"/>
      <c r="DH579" s="102"/>
      <c r="DI579" s="102"/>
      <c r="DJ579" s="102"/>
      <c r="DK579" s="102"/>
      <c r="DL579" s="102"/>
      <c r="DM579" s="102"/>
      <c r="DN579" s="102"/>
      <c r="DO579" s="102"/>
      <c r="DP579" s="102"/>
      <c r="DQ579" s="102"/>
      <c r="DR579" s="102"/>
      <c r="DS579" s="102"/>
      <c r="DT579" s="102"/>
      <c r="DU579" s="102"/>
      <c r="DV579" s="102"/>
      <c r="DW579" s="102"/>
      <c r="DX579" s="102"/>
      <c r="DY579" s="102"/>
      <c r="DZ579" s="102"/>
      <c r="EA579" s="102"/>
      <c r="EB579" s="102"/>
      <c r="EC579" s="102"/>
      <c r="ED579" s="102"/>
      <c r="EE579" s="102"/>
      <c r="EF579" s="102"/>
      <c r="EG579" s="102"/>
      <c r="EH579" s="102"/>
      <c r="EI579" s="102"/>
      <c r="EJ579" s="102"/>
      <c r="EK579" s="102"/>
      <c r="EL579" s="102"/>
      <c r="EM579" s="102"/>
      <c r="EN579" s="102"/>
      <c r="EO579" s="102"/>
      <c r="EP579" s="102"/>
      <c r="EQ579" s="102"/>
      <c r="ER579" s="102"/>
      <c r="ES579" s="102"/>
      <c r="ET579" s="102"/>
      <c r="EU579" s="102"/>
      <c r="EV579" s="102"/>
      <c r="EW579" s="102"/>
      <c r="EX579" s="102"/>
      <c r="EY579" s="102"/>
      <c r="EZ579" s="102"/>
      <c r="FA579" s="102"/>
      <c r="FB579" s="102"/>
      <c r="FC579" s="102"/>
      <c r="FD579" s="102"/>
      <c r="FE579" s="102"/>
      <c r="FF579" s="102"/>
      <c r="FG579" s="102"/>
      <c r="FH579" s="102"/>
      <c r="FI579" s="102"/>
      <c r="FJ579" s="102"/>
      <c r="FK579" s="102"/>
      <c r="FL579" s="102"/>
      <c r="FM579" s="102"/>
      <c r="FN579" s="102"/>
      <c r="FO579" s="102"/>
      <c r="FP579" s="102"/>
      <c r="FQ579" s="102"/>
      <c r="FR579" s="102"/>
      <c r="FS579" s="102"/>
      <c r="FT579" s="102"/>
      <c r="FU579" s="102"/>
      <c r="FV579" s="102"/>
      <c r="FW579" s="102"/>
      <c r="FX579" s="102"/>
      <c r="FY579" s="102"/>
      <c r="FZ579" s="102"/>
      <c r="GA579" s="102"/>
      <c r="GB579" s="102"/>
      <c r="GC579" s="102"/>
      <c r="GD579" s="102"/>
      <c r="GE579" s="102"/>
      <c r="GF579" s="102"/>
      <c r="GG579" s="102"/>
      <c r="GH579" s="102"/>
    </row>
    <row r="580" spans="1:190" customFormat="1" ht="14.65" hidden="1" customHeight="1" x14ac:dyDescent="0.25">
      <c r="A580" s="151">
        <v>169814</v>
      </c>
      <c r="B580" s="152">
        <v>44585</v>
      </c>
      <c r="C580" s="150" t="s">
        <v>682</v>
      </c>
      <c r="D580" s="150" t="s">
        <v>2093</v>
      </c>
      <c r="E580" s="152">
        <v>44585</v>
      </c>
      <c r="F580" s="150" t="s">
        <v>151</v>
      </c>
      <c r="G580" s="150" t="s">
        <v>2094</v>
      </c>
      <c r="H580" s="150" t="s">
        <v>378</v>
      </c>
      <c r="I580" s="150" t="s">
        <v>3379</v>
      </c>
      <c r="J580" s="150" t="s">
        <v>3380</v>
      </c>
      <c r="K580" s="150" t="s">
        <v>2534</v>
      </c>
      <c r="L580" s="150" t="s">
        <v>18</v>
      </c>
      <c r="M580" s="150" t="s">
        <v>18</v>
      </c>
      <c r="N580" s="150" t="s">
        <v>19</v>
      </c>
      <c r="O580" s="150" t="s">
        <v>314</v>
      </c>
      <c r="P580" s="150" t="s">
        <v>379</v>
      </c>
      <c r="Q580" s="150" t="s">
        <v>3377</v>
      </c>
      <c r="R580" s="150" t="s">
        <v>3377</v>
      </c>
      <c r="S580" s="151">
        <v>19400</v>
      </c>
      <c r="T580" s="151">
        <v>18400</v>
      </c>
      <c r="U580" s="151">
        <v>1000</v>
      </c>
      <c r="V580" s="150" t="s">
        <v>78</v>
      </c>
      <c r="W580" s="151">
        <v>2</v>
      </c>
      <c r="X580" s="150" t="s">
        <v>69</v>
      </c>
      <c r="Y580" s="150" t="s">
        <v>70</v>
      </c>
      <c r="Z580" s="150" t="s">
        <v>71</v>
      </c>
      <c r="AA580" s="150" t="s">
        <v>72</v>
      </c>
      <c r="AB580" s="151">
        <v>73517</v>
      </c>
      <c r="AC580" s="101">
        <f t="shared" si="36"/>
        <v>4</v>
      </c>
      <c r="AD580" s="101" t="str">
        <f t="shared" si="37"/>
        <v>janvier</v>
      </c>
      <c r="AE580" s="96">
        <f t="shared" si="38"/>
        <v>1</v>
      </c>
      <c r="AF580" s="149">
        <f t="shared" si="39"/>
        <v>1.1805555555555514E-2</v>
      </c>
      <c r="AG580" t="s">
        <v>3886</v>
      </c>
      <c r="AH580" s="102"/>
      <c r="AI580" s="102"/>
      <c r="AJ580" s="102"/>
      <c r="AK580" s="102"/>
      <c r="AL580" s="102"/>
      <c r="AM580" s="102"/>
      <c r="AN580" s="102"/>
      <c r="AO580" s="102"/>
      <c r="AP580" s="102"/>
      <c r="AQ580" s="102"/>
      <c r="AR580" s="102"/>
      <c r="AS580" s="102"/>
      <c r="AT580" s="102"/>
      <c r="AU580" s="102"/>
      <c r="AV580" s="102"/>
      <c r="AW580" s="102"/>
      <c r="AX580" s="102"/>
      <c r="AY580" s="102"/>
      <c r="AZ580" s="102"/>
      <c r="BA580" s="102"/>
      <c r="BB580" s="102"/>
      <c r="BC580" s="102"/>
      <c r="BD580" s="102"/>
      <c r="BE580" s="102"/>
      <c r="BF580" s="102"/>
      <c r="BG580" s="102"/>
      <c r="BH580" s="102"/>
      <c r="BI580" s="102"/>
      <c r="BJ580" s="102"/>
      <c r="BK580" s="102"/>
      <c r="BL580" s="102"/>
      <c r="BM580" s="102"/>
      <c r="BN580" s="102"/>
      <c r="BO580" s="102"/>
      <c r="BP580" s="102"/>
      <c r="BQ580" s="102"/>
      <c r="BR580" s="102"/>
      <c r="BS580" s="102"/>
      <c r="BT580" s="102"/>
      <c r="BU580" s="102"/>
      <c r="BV580" s="102"/>
      <c r="BW580" s="102"/>
      <c r="BX580" s="102"/>
      <c r="BY580" s="102"/>
      <c r="BZ580" s="102"/>
      <c r="CA580" s="102"/>
      <c r="CB580" s="102"/>
      <c r="CC580" s="102"/>
      <c r="CD580" s="102"/>
      <c r="CE580" s="102"/>
      <c r="CF580" s="102"/>
      <c r="CG580" s="102"/>
      <c r="CH580" s="102"/>
      <c r="CI580" s="102"/>
      <c r="CJ580" s="102"/>
      <c r="CK580" s="102"/>
      <c r="CL580" s="102"/>
      <c r="CM580" s="102"/>
      <c r="CN580" s="102"/>
      <c r="CO580" s="102"/>
      <c r="CP580" s="102"/>
      <c r="CQ580" s="102"/>
      <c r="CR580" s="102"/>
      <c r="CS580" s="102"/>
      <c r="CT580" s="102"/>
      <c r="CU580" s="102"/>
      <c r="CV580" s="102"/>
      <c r="CW580" s="102"/>
      <c r="CX580" s="102"/>
      <c r="CY580" s="102"/>
      <c r="CZ580" s="102"/>
      <c r="DA580" s="102"/>
      <c r="DB580" s="102"/>
      <c r="DC580" s="102"/>
      <c r="DD580" s="102"/>
      <c r="DE580" s="102"/>
      <c r="DF580" s="102"/>
      <c r="DG580" s="102"/>
      <c r="DH580" s="102"/>
      <c r="DI580" s="102"/>
      <c r="DJ580" s="102"/>
      <c r="DK580" s="102"/>
      <c r="DL580" s="102"/>
      <c r="DM580" s="102"/>
      <c r="DN580" s="102"/>
      <c r="DO580" s="102"/>
      <c r="DP580" s="102"/>
      <c r="DQ580" s="102"/>
      <c r="DR580" s="102"/>
      <c r="DS580" s="102"/>
      <c r="DT580" s="102"/>
      <c r="DU580" s="102"/>
      <c r="DV580" s="102"/>
      <c r="DW580" s="102"/>
      <c r="DX580" s="102"/>
      <c r="DY580" s="102"/>
      <c r="DZ580" s="102"/>
      <c r="EA580" s="102"/>
      <c r="EB580" s="102"/>
      <c r="EC580" s="102"/>
      <c r="ED580" s="102"/>
      <c r="EE580" s="102"/>
      <c r="EF580" s="102"/>
      <c r="EG580" s="102"/>
      <c r="EH580" s="102"/>
      <c r="EI580" s="102"/>
      <c r="EJ580" s="102"/>
      <c r="EK580" s="102"/>
      <c r="EL580" s="102"/>
      <c r="EM580" s="102"/>
      <c r="EN580" s="102"/>
      <c r="EO580" s="102"/>
      <c r="EP580" s="102"/>
      <c r="EQ580" s="102"/>
      <c r="ER580" s="102"/>
      <c r="ES580" s="102"/>
      <c r="ET580" s="102"/>
      <c r="EU580" s="102"/>
      <c r="EV580" s="102"/>
      <c r="EW580" s="102"/>
      <c r="EX580" s="102"/>
      <c r="EY580" s="102"/>
      <c r="EZ580" s="102"/>
      <c r="FA580" s="102"/>
      <c r="FB580" s="102"/>
      <c r="FC580" s="102"/>
      <c r="FD580" s="102"/>
      <c r="FE580" s="102"/>
      <c r="FF580" s="102"/>
      <c r="FG580" s="102"/>
      <c r="FH580" s="102"/>
      <c r="FI580" s="102"/>
      <c r="FJ580" s="102"/>
      <c r="FK580" s="102"/>
      <c r="FL580" s="102"/>
      <c r="FM580" s="102"/>
      <c r="FN580" s="102"/>
      <c r="FO580" s="102"/>
      <c r="FP580" s="102"/>
      <c r="FQ580" s="102"/>
      <c r="FR580" s="102"/>
      <c r="FS580" s="102"/>
      <c r="FT580" s="102"/>
      <c r="FU580" s="102"/>
      <c r="FV580" s="102"/>
      <c r="FW580" s="102"/>
      <c r="FX580" s="102"/>
      <c r="FY580" s="102"/>
      <c r="FZ580" s="102"/>
      <c r="GA580" s="102"/>
      <c r="GB580" s="102"/>
      <c r="GC580" s="102"/>
      <c r="GD580" s="102"/>
      <c r="GE580" s="102"/>
      <c r="GF580" s="102"/>
      <c r="GG580" s="102"/>
      <c r="GH580" s="102"/>
    </row>
    <row r="581" spans="1:190" customFormat="1" ht="14.65" hidden="1" customHeight="1" x14ac:dyDescent="0.25">
      <c r="A581" s="151">
        <v>169817</v>
      </c>
      <c r="B581" s="152">
        <v>44585</v>
      </c>
      <c r="C581" s="150" t="s">
        <v>2095</v>
      </c>
      <c r="D581" s="150" t="s">
        <v>2096</v>
      </c>
      <c r="E581" s="152">
        <v>44585</v>
      </c>
      <c r="F581" s="150" t="s">
        <v>639</v>
      </c>
      <c r="G581" s="150" t="s">
        <v>2097</v>
      </c>
      <c r="H581" s="150" t="s">
        <v>828</v>
      </c>
      <c r="I581" s="150" t="s">
        <v>3379</v>
      </c>
      <c r="J581" s="150" t="s">
        <v>3406</v>
      </c>
      <c r="K581" s="150" t="s">
        <v>828</v>
      </c>
      <c r="L581" s="150" t="s">
        <v>3380</v>
      </c>
      <c r="M581" s="150" t="s">
        <v>18</v>
      </c>
      <c r="N581" s="150" t="s">
        <v>19</v>
      </c>
      <c r="O581" s="150" t="s">
        <v>763</v>
      </c>
      <c r="P581" s="150" t="s">
        <v>829</v>
      </c>
      <c r="Q581" s="150" t="s">
        <v>3459</v>
      </c>
      <c r="R581" s="150" t="s">
        <v>3377</v>
      </c>
      <c r="S581" s="151">
        <v>17140</v>
      </c>
      <c r="T581" s="151">
        <v>31560</v>
      </c>
      <c r="U581" s="151">
        <v>14420</v>
      </c>
      <c r="V581" s="150" t="s">
        <v>78</v>
      </c>
      <c r="W581" s="151">
        <v>2</v>
      </c>
      <c r="X581" s="150" t="s">
        <v>69</v>
      </c>
      <c r="Y581" s="150" t="s">
        <v>70</v>
      </c>
      <c r="Z581" s="150" t="s">
        <v>71</v>
      </c>
      <c r="AA581" s="150" t="s">
        <v>72</v>
      </c>
      <c r="AB581" s="151">
        <v>0</v>
      </c>
      <c r="AC581" s="101">
        <f t="shared" si="36"/>
        <v>4</v>
      </c>
      <c r="AD581" s="101" t="str">
        <f t="shared" si="37"/>
        <v>janvier</v>
      </c>
      <c r="AE581" s="96">
        <f t="shared" si="38"/>
        <v>14.42</v>
      </c>
      <c r="AF581" s="149">
        <f t="shared" si="39"/>
        <v>0.21527777777777773</v>
      </c>
      <c r="AG581" t="s">
        <v>3888</v>
      </c>
      <c r="AH581" s="102"/>
      <c r="AI581" s="102"/>
      <c r="AJ581" s="102"/>
      <c r="AK581" s="102"/>
      <c r="AL581" s="102"/>
      <c r="AM581" s="102"/>
      <c r="AN581" s="102"/>
      <c r="AO581" s="102"/>
      <c r="AP581" s="102"/>
      <c r="AQ581" s="102"/>
      <c r="AR581" s="102"/>
      <c r="AS581" s="102"/>
      <c r="AT581" s="102"/>
      <c r="AU581" s="102"/>
      <c r="AV581" s="102"/>
      <c r="AW581" s="102"/>
      <c r="AX581" s="102"/>
      <c r="AY581" s="102"/>
      <c r="AZ581" s="102"/>
      <c r="BA581" s="102"/>
      <c r="BB581" s="102"/>
      <c r="BC581" s="102"/>
      <c r="BD581" s="102"/>
      <c r="BE581" s="102"/>
      <c r="BF581" s="102"/>
      <c r="BG581" s="102"/>
      <c r="BH581" s="102"/>
      <c r="BI581" s="102"/>
      <c r="BJ581" s="102"/>
      <c r="BK581" s="102"/>
      <c r="BL581" s="102"/>
      <c r="BM581" s="102"/>
      <c r="BN581" s="102"/>
      <c r="BO581" s="102"/>
      <c r="BP581" s="102"/>
      <c r="BQ581" s="102"/>
      <c r="BR581" s="102"/>
      <c r="BS581" s="102"/>
      <c r="BT581" s="102"/>
      <c r="BU581" s="102"/>
      <c r="BV581" s="102"/>
      <c r="BW581" s="102"/>
      <c r="BX581" s="102"/>
      <c r="BY581" s="102"/>
      <c r="BZ581" s="102"/>
      <c r="CA581" s="102"/>
      <c r="CB581" s="102"/>
      <c r="CC581" s="102"/>
      <c r="CD581" s="102"/>
      <c r="CE581" s="102"/>
      <c r="CF581" s="102"/>
      <c r="CG581" s="102"/>
      <c r="CH581" s="102"/>
      <c r="CI581" s="102"/>
      <c r="CJ581" s="102"/>
      <c r="CK581" s="102"/>
      <c r="CL581" s="102"/>
      <c r="CM581" s="102"/>
      <c r="CN581" s="102"/>
      <c r="CO581" s="102"/>
      <c r="CP581" s="102"/>
      <c r="CQ581" s="102"/>
      <c r="CR581" s="102"/>
      <c r="CS581" s="102"/>
      <c r="CT581" s="102"/>
      <c r="CU581" s="102"/>
      <c r="CV581" s="102"/>
      <c r="CW581" s="102"/>
      <c r="CX581" s="102"/>
      <c r="CY581" s="102"/>
      <c r="CZ581" s="102"/>
      <c r="DA581" s="102"/>
      <c r="DB581" s="102"/>
      <c r="DC581" s="102"/>
      <c r="DD581" s="102"/>
      <c r="DE581" s="102"/>
      <c r="DF581" s="102"/>
      <c r="DG581" s="102"/>
      <c r="DH581" s="102"/>
      <c r="DI581" s="102"/>
      <c r="DJ581" s="102"/>
      <c r="DK581" s="102"/>
      <c r="DL581" s="102"/>
      <c r="DM581" s="102"/>
      <c r="DN581" s="102"/>
      <c r="DO581" s="102"/>
      <c r="DP581" s="102"/>
      <c r="DQ581" s="102"/>
      <c r="DR581" s="102"/>
      <c r="DS581" s="102"/>
      <c r="DT581" s="102"/>
      <c r="DU581" s="102"/>
      <c r="DV581" s="102"/>
      <c r="DW581" s="102"/>
      <c r="DX581" s="102"/>
      <c r="DY581" s="102"/>
      <c r="DZ581" s="102"/>
      <c r="EA581" s="102"/>
      <c r="EB581" s="102"/>
      <c r="EC581" s="102"/>
      <c r="ED581" s="102"/>
      <c r="EE581" s="102"/>
      <c r="EF581" s="102"/>
      <c r="EG581" s="102"/>
      <c r="EH581" s="102"/>
      <c r="EI581" s="102"/>
      <c r="EJ581" s="102"/>
      <c r="EK581" s="102"/>
      <c r="EL581" s="102"/>
      <c r="EM581" s="102"/>
      <c r="EN581" s="102"/>
      <c r="EO581" s="102"/>
      <c r="EP581" s="102"/>
      <c r="EQ581" s="102"/>
      <c r="ER581" s="102"/>
      <c r="ES581" s="102"/>
      <c r="ET581" s="102"/>
      <c r="EU581" s="102"/>
      <c r="EV581" s="102"/>
      <c r="EW581" s="102"/>
      <c r="EX581" s="102"/>
      <c r="EY581" s="102"/>
      <c r="EZ581" s="102"/>
      <c r="FA581" s="102"/>
      <c r="FB581" s="102"/>
      <c r="FC581" s="102"/>
      <c r="FD581" s="102"/>
      <c r="FE581" s="102"/>
      <c r="FF581" s="102"/>
      <c r="FG581" s="102"/>
      <c r="FH581" s="102"/>
      <c r="FI581" s="102"/>
      <c r="FJ581" s="102"/>
      <c r="FK581" s="102"/>
      <c r="FL581" s="102"/>
      <c r="FM581" s="102"/>
      <c r="FN581" s="102"/>
      <c r="FO581" s="102"/>
      <c r="FP581" s="102"/>
      <c r="FQ581" s="102"/>
      <c r="FR581" s="102"/>
      <c r="FS581" s="102"/>
      <c r="FT581" s="102"/>
      <c r="FU581" s="102"/>
      <c r="FV581" s="102"/>
      <c r="FW581" s="102"/>
      <c r="FX581" s="102"/>
      <c r="FY581" s="102"/>
      <c r="FZ581" s="102"/>
      <c r="GA581" s="102"/>
      <c r="GB581" s="102"/>
      <c r="GC581" s="102"/>
      <c r="GD581" s="102"/>
      <c r="GE581" s="102"/>
      <c r="GF581" s="102"/>
      <c r="GG581" s="102"/>
      <c r="GH581" s="102"/>
    </row>
    <row r="582" spans="1:190" customFormat="1" ht="14.65" hidden="1" customHeight="1" x14ac:dyDescent="0.25">
      <c r="A582" s="151">
        <v>169823</v>
      </c>
      <c r="B582" s="152">
        <v>44585</v>
      </c>
      <c r="C582" s="150" t="s">
        <v>301</v>
      </c>
      <c r="D582" s="150" t="s">
        <v>2098</v>
      </c>
      <c r="E582" s="152">
        <v>44585</v>
      </c>
      <c r="F582" s="150" t="s">
        <v>760</v>
      </c>
      <c r="G582" s="150" t="s">
        <v>2099</v>
      </c>
      <c r="H582" s="150" t="s">
        <v>2100</v>
      </c>
      <c r="I582" s="150" t="s">
        <v>3379</v>
      </c>
      <c r="J582" s="150" t="s">
        <v>3419</v>
      </c>
      <c r="K582" s="150" t="s">
        <v>2100</v>
      </c>
      <c r="L582" s="150" t="s">
        <v>3409</v>
      </c>
      <c r="M582" s="150" t="s">
        <v>18</v>
      </c>
      <c r="N582" s="150" t="s">
        <v>19</v>
      </c>
      <c r="O582" s="150" t="s">
        <v>567</v>
      </c>
      <c r="P582" s="150" t="s">
        <v>2101</v>
      </c>
      <c r="Q582" s="150" t="s">
        <v>3451</v>
      </c>
      <c r="R582" s="150" t="s">
        <v>3377</v>
      </c>
      <c r="S582" s="151">
        <v>14900</v>
      </c>
      <c r="T582" s="151">
        <v>40100</v>
      </c>
      <c r="U582" s="151">
        <v>25200</v>
      </c>
      <c r="V582" s="150" t="s">
        <v>78</v>
      </c>
      <c r="W582" s="151">
        <v>2</v>
      </c>
      <c r="X582" s="150" t="s">
        <v>69</v>
      </c>
      <c r="Y582" s="150" t="s">
        <v>70</v>
      </c>
      <c r="Z582" s="150" t="s">
        <v>71</v>
      </c>
      <c r="AA582" s="150" t="s">
        <v>72</v>
      </c>
      <c r="AB582" s="151">
        <v>0</v>
      </c>
      <c r="AC582" s="101">
        <f t="shared" si="36"/>
        <v>4</v>
      </c>
      <c r="AD582" s="101" t="str">
        <f t="shared" si="37"/>
        <v>janvier</v>
      </c>
      <c r="AE582" s="96">
        <f t="shared" si="38"/>
        <v>25.2</v>
      </c>
      <c r="AF582" s="149">
        <f t="shared" si="39"/>
        <v>0.21041666666666659</v>
      </c>
      <c r="AG582" t="s">
        <v>3888</v>
      </c>
      <c r="AH582" s="102"/>
      <c r="AI582" s="102"/>
      <c r="AJ582" s="102"/>
      <c r="AK582" s="102"/>
      <c r="AL582" s="102"/>
      <c r="AM582" s="102"/>
      <c r="AN582" s="102"/>
      <c r="AO582" s="102"/>
      <c r="AP582" s="102"/>
      <c r="AQ582" s="102"/>
      <c r="AR582" s="102"/>
      <c r="AS582" s="102"/>
      <c r="AT582" s="102"/>
      <c r="AU582" s="102"/>
      <c r="AV582" s="102"/>
      <c r="AW582" s="102"/>
      <c r="AX582" s="102"/>
      <c r="AY582" s="102"/>
      <c r="AZ582" s="102"/>
      <c r="BA582" s="102"/>
      <c r="BB582" s="102"/>
      <c r="BC582" s="102"/>
      <c r="BD582" s="102"/>
      <c r="BE582" s="102"/>
      <c r="BF582" s="102"/>
      <c r="BG582" s="102"/>
      <c r="BH582" s="102"/>
      <c r="BI582" s="102"/>
      <c r="BJ582" s="102"/>
      <c r="BK582" s="102"/>
      <c r="BL582" s="102"/>
      <c r="BM582" s="102"/>
      <c r="BN582" s="102"/>
      <c r="BO582" s="102"/>
      <c r="BP582" s="102"/>
      <c r="BQ582" s="102"/>
      <c r="BR582" s="102"/>
      <c r="BS582" s="102"/>
      <c r="BT582" s="102"/>
      <c r="BU582" s="102"/>
      <c r="BV582" s="102"/>
      <c r="BW582" s="102"/>
      <c r="BX582" s="102"/>
      <c r="BY582" s="102"/>
      <c r="BZ582" s="102"/>
      <c r="CA582" s="102"/>
      <c r="CB582" s="102"/>
      <c r="CC582" s="102"/>
      <c r="CD582" s="102"/>
      <c r="CE582" s="102"/>
      <c r="CF582" s="102"/>
      <c r="CG582" s="102"/>
      <c r="CH582" s="102"/>
      <c r="CI582" s="102"/>
      <c r="CJ582" s="102"/>
      <c r="CK582" s="102"/>
      <c r="CL582" s="102"/>
      <c r="CM582" s="102"/>
      <c r="CN582" s="102"/>
      <c r="CO582" s="102"/>
      <c r="CP582" s="102"/>
      <c r="CQ582" s="102"/>
      <c r="CR582" s="102"/>
      <c r="CS582" s="102"/>
      <c r="CT582" s="102"/>
      <c r="CU582" s="102"/>
      <c r="CV582" s="102"/>
      <c r="CW582" s="102"/>
      <c r="CX582" s="102"/>
      <c r="CY582" s="102"/>
      <c r="CZ582" s="102"/>
      <c r="DA582" s="102"/>
      <c r="DB582" s="102"/>
      <c r="DC582" s="102"/>
      <c r="DD582" s="102"/>
      <c r="DE582" s="102"/>
      <c r="DF582" s="102"/>
      <c r="DG582" s="102"/>
      <c r="DH582" s="102"/>
      <c r="DI582" s="102"/>
      <c r="DJ582" s="102"/>
      <c r="DK582" s="102"/>
      <c r="DL582" s="102"/>
      <c r="DM582" s="102"/>
      <c r="DN582" s="102"/>
      <c r="DO582" s="102"/>
      <c r="DP582" s="102"/>
      <c r="DQ582" s="102"/>
      <c r="DR582" s="102"/>
      <c r="DS582" s="102"/>
      <c r="DT582" s="102"/>
      <c r="DU582" s="102"/>
      <c r="DV582" s="102"/>
      <c r="DW582" s="102"/>
      <c r="DX582" s="102"/>
      <c r="DY582" s="102"/>
      <c r="DZ582" s="102"/>
      <c r="EA582" s="102"/>
      <c r="EB582" s="102"/>
      <c r="EC582" s="102"/>
      <c r="ED582" s="102"/>
      <c r="EE582" s="102"/>
      <c r="EF582" s="102"/>
      <c r="EG582" s="102"/>
      <c r="EH582" s="102"/>
      <c r="EI582" s="102"/>
      <c r="EJ582" s="102"/>
      <c r="EK582" s="102"/>
      <c r="EL582" s="102"/>
      <c r="EM582" s="102"/>
      <c r="EN582" s="102"/>
      <c r="EO582" s="102"/>
      <c r="EP582" s="102"/>
      <c r="EQ582" s="102"/>
      <c r="ER582" s="102"/>
      <c r="ES582" s="102"/>
      <c r="ET582" s="102"/>
      <c r="EU582" s="102"/>
      <c r="EV582" s="102"/>
      <c r="EW582" s="102"/>
      <c r="EX582" s="102"/>
      <c r="EY582" s="102"/>
      <c r="EZ582" s="102"/>
      <c r="FA582" s="102"/>
      <c r="FB582" s="102"/>
      <c r="FC582" s="102"/>
      <c r="FD582" s="102"/>
      <c r="FE582" s="102"/>
      <c r="FF582" s="102"/>
      <c r="FG582" s="102"/>
      <c r="FH582" s="102"/>
      <c r="FI582" s="102"/>
      <c r="FJ582" s="102"/>
      <c r="FK582" s="102"/>
      <c r="FL582" s="102"/>
      <c r="FM582" s="102"/>
      <c r="FN582" s="102"/>
      <c r="FO582" s="102"/>
      <c r="FP582" s="102"/>
      <c r="FQ582" s="102"/>
      <c r="FR582" s="102"/>
      <c r="FS582" s="102"/>
      <c r="FT582" s="102"/>
      <c r="FU582" s="102"/>
      <c r="FV582" s="102"/>
      <c r="FW582" s="102"/>
      <c r="FX582" s="102"/>
      <c r="FY582" s="102"/>
      <c r="FZ582" s="102"/>
      <c r="GA582" s="102"/>
      <c r="GB582" s="102"/>
      <c r="GC582" s="102"/>
      <c r="GD582" s="102"/>
      <c r="GE582" s="102"/>
      <c r="GF582" s="102"/>
      <c r="GG582" s="102"/>
      <c r="GH582" s="102"/>
    </row>
    <row r="583" spans="1:190" customFormat="1" ht="14.65" hidden="1" customHeight="1" x14ac:dyDescent="0.25">
      <c r="A583" s="151">
        <v>169830</v>
      </c>
      <c r="B583" s="152">
        <v>44585</v>
      </c>
      <c r="C583" s="150" t="s">
        <v>410</v>
      </c>
      <c r="D583" s="150" t="s">
        <v>2102</v>
      </c>
      <c r="E583" s="152">
        <v>44585</v>
      </c>
      <c r="F583" s="150" t="s">
        <v>708</v>
      </c>
      <c r="G583" s="150" t="s">
        <v>2103</v>
      </c>
      <c r="H583" s="150" t="s">
        <v>370</v>
      </c>
      <c r="I583" s="150" t="s">
        <v>3379</v>
      </c>
      <c r="J583" s="150" t="s">
        <v>3382</v>
      </c>
      <c r="K583" s="150" t="s">
        <v>3396</v>
      </c>
      <c r="L583" s="150" t="s">
        <v>18</v>
      </c>
      <c r="M583" s="150" t="s">
        <v>18</v>
      </c>
      <c r="N583" s="150" t="s">
        <v>19</v>
      </c>
      <c r="O583" s="150" t="s">
        <v>335</v>
      </c>
      <c r="P583" s="150" t="s">
        <v>371</v>
      </c>
      <c r="Q583" s="150" t="s">
        <v>3377</v>
      </c>
      <c r="R583" s="150" t="s">
        <v>3377</v>
      </c>
      <c r="S583" s="151">
        <v>14400</v>
      </c>
      <c r="T583" s="151">
        <v>11660</v>
      </c>
      <c r="U583" s="151">
        <v>2740</v>
      </c>
      <c r="V583" s="150" t="s">
        <v>78</v>
      </c>
      <c r="W583" s="151">
        <v>2</v>
      </c>
      <c r="X583" s="150" t="s">
        <v>69</v>
      </c>
      <c r="Y583" s="150" t="s">
        <v>70</v>
      </c>
      <c r="Z583" s="150" t="s">
        <v>71</v>
      </c>
      <c r="AA583" s="150" t="s">
        <v>72</v>
      </c>
      <c r="AB583" s="151">
        <v>83621</v>
      </c>
      <c r="AC583" s="101">
        <f t="shared" si="36"/>
        <v>4</v>
      </c>
      <c r="AD583" s="101" t="str">
        <f t="shared" si="37"/>
        <v>janvier</v>
      </c>
      <c r="AE583" s="96">
        <f t="shared" si="38"/>
        <v>2.74</v>
      </c>
      <c r="AF583" s="149">
        <f t="shared" si="39"/>
        <v>4.1666666666666519E-3</v>
      </c>
      <c r="AG583" t="s">
        <v>3886</v>
      </c>
      <c r="AH583" s="102"/>
      <c r="AI583" s="102"/>
      <c r="AJ583" s="102"/>
      <c r="AK583" s="102"/>
      <c r="AL583" s="102"/>
      <c r="AM583" s="102"/>
      <c r="AN583" s="102"/>
      <c r="AO583" s="102"/>
      <c r="AP583" s="102"/>
      <c r="AQ583" s="102"/>
      <c r="AR583" s="102"/>
      <c r="AS583" s="102"/>
      <c r="AT583" s="102"/>
      <c r="AU583" s="102"/>
      <c r="AV583" s="102"/>
      <c r="AW583" s="102"/>
      <c r="AX583" s="102"/>
      <c r="AY583" s="102"/>
      <c r="AZ583" s="102"/>
      <c r="BA583" s="102"/>
      <c r="BB583" s="102"/>
      <c r="BC583" s="102"/>
      <c r="BD583" s="102"/>
      <c r="BE583" s="102"/>
      <c r="BF583" s="102"/>
      <c r="BG583" s="102"/>
      <c r="BH583" s="102"/>
      <c r="BI583" s="102"/>
      <c r="BJ583" s="102"/>
      <c r="BK583" s="102"/>
      <c r="BL583" s="102"/>
      <c r="BM583" s="102"/>
      <c r="BN583" s="102"/>
      <c r="BO583" s="102"/>
      <c r="BP583" s="102"/>
      <c r="BQ583" s="102"/>
      <c r="BR583" s="102"/>
      <c r="BS583" s="102"/>
      <c r="BT583" s="102"/>
      <c r="BU583" s="102"/>
      <c r="BV583" s="102"/>
      <c r="BW583" s="102"/>
      <c r="BX583" s="102"/>
      <c r="BY583" s="102"/>
      <c r="BZ583" s="102"/>
      <c r="CA583" s="102"/>
      <c r="CB583" s="102"/>
      <c r="CC583" s="102"/>
      <c r="CD583" s="102"/>
      <c r="CE583" s="102"/>
      <c r="CF583" s="102"/>
      <c r="CG583" s="102"/>
      <c r="CH583" s="102"/>
      <c r="CI583" s="102"/>
      <c r="CJ583" s="102"/>
      <c r="CK583" s="102"/>
      <c r="CL583" s="102"/>
      <c r="CM583" s="102"/>
      <c r="CN583" s="102"/>
      <c r="CO583" s="102"/>
      <c r="CP583" s="102"/>
      <c r="CQ583" s="102"/>
      <c r="CR583" s="102"/>
      <c r="CS583" s="102"/>
      <c r="CT583" s="102"/>
      <c r="CU583" s="102"/>
      <c r="CV583" s="102"/>
      <c r="CW583" s="102"/>
      <c r="CX583" s="102"/>
      <c r="CY583" s="102"/>
      <c r="CZ583" s="102"/>
      <c r="DA583" s="102"/>
      <c r="DB583" s="102"/>
      <c r="DC583" s="102"/>
      <c r="DD583" s="102"/>
      <c r="DE583" s="102"/>
      <c r="DF583" s="102"/>
      <c r="DG583" s="102"/>
      <c r="DH583" s="102"/>
      <c r="DI583" s="102"/>
      <c r="DJ583" s="102"/>
      <c r="DK583" s="102"/>
      <c r="DL583" s="102"/>
      <c r="DM583" s="102"/>
      <c r="DN583" s="102"/>
      <c r="DO583" s="102"/>
      <c r="DP583" s="102"/>
      <c r="DQ583" s="102"/>
      <c r="DR583" s="102"/>
      <c r="DS583" s="102"/>
      <c r="DT583" s="102"/>
      <c r="DU583" s="102"/>
      <c r="DV583" s="102"/>
      <c r="DW583" s="102"/>
      <c r="DX583" s="102"/>
      <c r="DY583" s="102"/>
      <c r="DZ583" s="102"/>
      <c r="EA583" s="102"/>
      <c r="EB583" s="102"/>
      <c r="EC583" s="102"/>
      <c r="ED583" s="102"/>
      <c r="EE583" s="102"/>
      <c r="EF583" s="102"/>
      <c r="EG583" s="102"/>
      <c r="EH583" s="102"/>
      <c r="EI583" s="102"/>
      <c r="EJ583" s="102"/>
      <c r="EK583" s="102"/>
      <c r="EL583" s="102"/>
      <c r="EM583" s="102"/>
      <c r="EN583" s="102"/>
      <c r="EO583" s="102"/>
      <c r="EP583" s="102"/>
      <c r="EQ583" s="102"/>
      <c r="ER583" s="102"/>
      <c r="ES583" s="102"/>
      <c r="ET583" s="102"/>
      <c r="EU583" s="102"/>
      <c r="EV583" s="102"/>
      <c r="EW583" s="102"/>
      <c r="EX583" s="102"/>
      <c r="EY583" s="102"/>
      <c r="EZ583" s="102"/>
      <c r="FA583" s="102"/>
      <c r="FB583" s="102"/>
      <c r="FC583" s="102"/>
      <c r="FD583" s="102"/>
      <c r="FE583" s="102"/>
      <c r="FF583" s="102"/>
      <c r="FG583" s="102"/>
      <c r="FH583" s="102"/>
      <c r="FI583" s="102"/>
      <c r="FJ583" s="102"/>
      <c r="FK583" s="102"/>
      <c r="FL583" s="102"/>
      <c r="FM583" s="102"/>
      <c r="FN583" s="102"/>
      <c r="FO583" s="102"/>
      <c r="FP583" s="102"/>
      <c r="FQ583" s="102"/>
      <c r="FR583" s="102"/>
      <c r="FS583" s="102"/>
      <c r="FT583" s="102"/>
      <c r="FU583" s="102"/>
      <c r="FV583" s="102"/>
      <c r="FW583" s="102"/>
      <c r="FX583" s="102"/>
      <c r="FY583" s="102"/>
      <c r="FZ583" s="102"/>
      <c r="GA583" s="102"/>
      <c r="GB583" s="102"/>
      <c r="GC583" s="102"/>
      <c r="GD583" s="102"/>
      <c r="GE583" s="102"/>
      <c r="GF583" s="102"/>
      <c r="GG583" s="102"/>
      <c r="GH583" s="102"/>
    </row>
    <row r="584" spans="1:190" customFormat="1" ht="14.65" hidden="1" customHeight="1" x14ac:dyDescent="0.25">
      <c r="A584" s="151">
        <v>169831</v>
      </c>
      <c r="B584" s="152">
        <v>44585</v>
      </c>
      <c r="C584" s="150" t="s">
        <v>602</v>
      </c>
      <c r="D584" s="150" t="s">
        <v>2104</v>
      </c>
      <c r="E584" s="152">
        <v>44585</v>
      </c>
      <c r="F584" s="150" t="s">
        <v>704</v>
      </c>
      <c r="G584" s="150" t="s">
        <v>2105</v>
      </c>
      <c r="H584" s="150" t="s">
        <v>460</v>
      </c>
      <c r="I584" s="150" t="s">
        <v>3379</v>
      </c>
      <c r="J584" s="150" t="s">
        <v>3382</v>
      </c>
      <c r="K584" s="150" t="s">
        <v>3416</v>
      </c>
      <c r="L584" s="150" t="s">
        <v>18</v>
      </c>
      <c r="M584" s="150" t="s">
        <v>18</v>
      </c>
      <c r="N584" s="150" t="s">
        <v>19</v>
      </c>
      <c r="O584" s="150" t="s">
        <v>335</v>
      </c>
      <c r="P584" s="150" t="s">
        <v>461</v>
      </c>
      <c r="Q584" s="150" t="s">
        <v>3377</v>
      </c>
      <c r="R584" s="150" t="s">
        <v>3377</v>
      </c>
      <c r="S584" s="151">
        <v>17940</v>
      </c>
      <c r="T584" s="151">
        <v>14820</v>
      </c>
      <c r="U584" s="151">
        <v>3120</v>
      </c>
      <c r="V584" s="150" t="s">
        <v>78</v>
      </c>
      <c r="W584" s="151">
        <v>2</v>
      </c>
      <c r="X584" s="150" t="s">
        <v>69</v>
      </c>
      <c r="Y584" s="150" t="s">
        <v>70</v>
      </c>
      <c r="Z584" s="150" t="s">
        <v>71</v>
      </c>
      <c r="AA584" s="150" t="s">
        <v>72</v>
      </c>
      <c r="AB584" s="151">
        <v>83628</v>
      </c>
      <c r="AC584" s="101">
        <f t="shared" si="36"/>
        <v>4</v>
      </c>
      <c r="AD584" s="101" t="str">
        <f t="shared" si="37"/>
        <v>janvier</v>
      </c>
      <c r="AE584" s="96">
        <f t="shared" si="38"/>
        <v>3.12</v>
      </c>
      <c r="AF584" s="149">
        <f t="shared" si="39"/>
        <v>6.9444444444444198E-3</v>
      </c>
      <c r="AG584" t="s">
        <v>3886</v>
      </c>
      <c r="AH584" s="102"/>
      <c r="AI584" s="102"/>
      <c r="AJ584" s="102"/>
      <c r="AK584" s="102"/>
      <c r="AL584" s="102"/>
      <c r="AM584" s="102"/>
      <c r="AN584" s="102"/>
      <c r="AO584" s="102"/>
      <c r="AP584" s="102"/>
      <c r="AQ584" s="102"/>
      <c r="AR584" s="102"/>
      <c r="AS584" s="102"/>
      <c r="AT584" s="102"/>
      <c r="AU584" s="102"/>
      <c r="AV584" s="102"/>
      <c r="AW584" s="102"/>
      <c r="AX584" s="102"/>
      <c r="AY584" s="102"/>
      <c r="AZ584" s="102"/>
      <c r="BA584" s="102"/>
      <c r="BB584" s="102"/>
      <c r="BC584" s="102"/>
      <c r="BD584" s="102"/>
      <c r="BE584" s="102"/>
      <c r="BF584" s="102"/>
      <c r="BG584" s="102"/>
      <c r="BH584" s="102"/>
      <c r="BI584" s="102"/>
      <c r="BJ584" s="102"/>
      <c r="BK584" s="102"/>
      <c r="BL584" s="102"/>
      <c r="BM584" s="102"/>
      <c r="BN584" s="102"/>
      <c r="BO584" s="102"/>
      <c r="BP584" s="102"/>
      <c r="BQ584" s="102"/>
      <c r="BR584" s="102"/>
      <c r="BS584" s="102"/>
      <c r="BT584" s="102"/>
      <c r="BU584" s="102"/>
      <c r="BV584" s="102"/>
      <c r="BW584" s="102"/>
      <c r="BX584" s="102"/>
      <c r="BY584" s="102"/>
      <c r="BZ584" s="102"/>
      <c r="CA584" s="102"/>
      <c r="CB584" s="102"/>
      <c r="CC584" s="102"/>
      <c r="CD584" s="102"/>
      <c r="CE584" s="102"/>
      <c r="CF584" s="102"/>
      <c r="CG584" s="102"/>
      <c r="CH584" s="102"/>
      <c r="CI584" s="102"/>
      <c r="CJ584" s="102"/>
      <c r="CK584" s="102"/>
      <c r="CL584" s="102"/>
      <c r="CM584" s="102"/>
      <c r="CN584" s="102"/>
      <c r="CO584" s="102"/>
      <c r="CP584" s="102"/>
      <c r="CQ584" s="102"/>
      <c r="CR584" s="102"/>
      <c r="CS584" s="102"/>
      <c r="CT584" s="102"/>
      <c r="CU584" s="102"/>
      <c r="CV584" s="102"/>
      <c r="CW584" s="102"/>
      <c r="CX584" s="102"/>
      <c r="CY584" s="102"/>
      <c r="CZ584" s="102"/>
      <c r="DA584" s="102"/>
      <c r="DB584" s="102"/>
      <c r="DC584" s="102"/>
      <c r="DD584" s="102"/>
      <c r="DE584" s="102"/>
      <c r="DF584" s="102"/>
      <c r="DG584" s="102"/>
      <c r="DH584" s="102"/>
      <c r="DI584" s="102"/>
      <c r="DJ584" s="102"/>
      <c r="DK584" s="102"/>
      <c r="DL584" s="102"/>
      <c r="DM584" s="102"/>
      <c r="DN584" s="102"/>
      <c r="DO584" s="102"/>
      <c r="DP584" s="102"/>
      <c r="DQ584" s="102"/>
      <c r="DR584" s="102"/>
      <c r="DS584" s="102"/>
      <c r="DT584" s="102"/>
      <c r="DU584" s="102"/>
      <c r="DV584" s="102"/>
      <c r="DW584" s="102"/>
      <c r="DX584" s="102"/>
      <c r="DY584" s="102"/>
      <c r="DZ584" s="102"/>
      <c r="EA584" s="102"/>
      <c r="EB584" s="102"/>
      <c r="EC584" s="102"/>
      <c r="ED584" s="102"/>
      <c r="EE584" s="102"/>
      <c r="EF584" s="102"/>
      <c r="EG584" s="102"/>
      <c r="EH584" s="102"/>
      <c r="EI584" s="102"/>
      <c r="EJ584" s="102"/>
      <c r="EK584" s="102"/>
      <c r="EL584" s="102"/>
      <c r="EM584" s="102"/>
      <c r="EN584" s="102"/>
      <c r="EO584" s="102"/>
      <c r="EP584" s="102"/>
      <c r="EQ584" s="102"/>
      <c r="ER584" s="102"/>
      <c r="ES584" s="102"/>
      <c r="ET584" s="102"/>
      <c r="EU584" s="102"/>
      <c r="EV584" s="102"/>
      <c r="EW584" s="102"/>
      <c r="EX584" s="102"/>
      <c r="EY584" s="102"/>
      <c r="EZ584" s="102"/>
      <c r="FA584" s="102"/>
      <c r="FB584" s="102"/>
      <c r="FC584" s="102"/>
      <c r="FD584" s="102"/>
      <c r="FE584" s="102"/>
      <c r="FF584" s="102"/>
      <c r="FG584" s="102"/>
      <c r="FH584" s="102"/>
      <c r="FI584" s="102"/>
      <c r="FJ584" s="102"/>
      <c r="FK584" s="102"/>
      <c r="FL584" s="102"/>
      <c r="FM584" s="102"/>
      <c r="FN584" s="102"/>
      <c r="FO584" s="102"/>
      <c r="FP584" s="102"/>
      <c r="FQ584" s="102"/>
      <c r="FR584" s="102"/>
      <c r="FS584" s="102"/>
      <c r="FT584" s="102"/>
      <c r="FU584" s="102"/>
      <c r="FV584" s="102"/>
      <c r="FW584" s="102"/>
      <c r="FX584" s="102"/>
      <c r="FY584" s="102"/>
      <c r="FZ584" s="102"/>
      <c r="GA584" s="102"/>
      <c r="GB584" s="102"/>
      <c r="GC584" s="102"/>
      <c r="GD584" s="102"/>
      <c r="GE584" s="102"/>
      <c r="GF584" s="102"/>
      <c r="GG584" s="102"/>
      <c r="GH584" s="102"/>
    </row>
    <row r="585" spans="1:190" customFormat="1" ht="14.65" hidden="1" customHeight="1" x14ac:dyDescent="0.25">
      <c r="A585" s="151">
        <v>169833</v>
      </c>
      <c r="B585" s="152">
        <v>44585</v>
      </c>
      <c r="C585" s="150" t="s">
        <v>412</v>
      </c>
      <c r="D585" s="150" t="s">
        <v>2106</v>
      </c>
      <c r="E585" s="152">
        <v>44585</v>
      </c>
      <c r="F585" s="150" t="s">
        <v>814</v>
      </c>
      <c r="G585" s="150" t="s">
        <v>2107</v>
      </c>
      <c r="H585" s="150" t="s">
        <v>2089</v>
      </c>
      <c r="I585" s="150" t="s">
        <v>3379</v>
      </c>
      <c r="J585" s="150" t="s">
        <v>3419</v>
      </c>
      <c r="K585" s="150" t="s">
        <v>2089</v>
      </c>
      <c r="L585" s="150" t="s">
        <v>3409</v>
      </c>
      <c r="M585" s="150" t="s">
        <v>18</v>
      </c>
      <c r="N585" s="150" t="s">
        <v>19</v>
      </c>
      <c r="O585" s="150" t="s">
        <v>567</v>
      </c>
      <c r="P585" s="150" t="s">
        <v>2090</v>
      </c>
      <c r="Q585" s="150" t="s">
        <v>3451</v>
      </c>
      <c r="R585" s="150" t="s">
        <v>3377</v>
      </c>
      <c r="S585" s="151">
        <v>14760</v>
      </c>
      <c r="T585" s="151">
        <v>41320</v>
      </c>
      <c r="U585" s="151">
        <v>26560</v>
      </c>
      <c r="V585" s="150" t="s">
        <v>78</v>
      </c>
      <c r="W585" s="151">
        <v>2</v>
      </c>
      <c r="X585" s="150" t="s">
        <v>69</v>
      </c>
      <c r="Y585" s="150" t="s">
        <v>70</v>
      </c>
      <c r="Z585" s="150" t="s">
        <v>71</v>
      </c>
      <c r="AA585" s="150" t="s">
        <v>72</v>
      </c>
      <c r="AB585" s="151">
        <v>0</v>
      </c>
      <c r="AC585" s="101">
        <f t="shared" si="36"/>
        <v>4</v>
      </c>
      <c r="AD585" s="101" t="str">
        <f t="shared" si="37"/>
        <v>janvier</v>
      </c>
      <c r="AE585" s="96">
        <f t="shared" si="38"/>
        <v>26.56</v>
      </c>
      <c r="AF585" s="149">
        <f t="shared" si="39"/>
        <v>8.1250000000000044E-2</v>
      </c>
      <c r="AG585" t="s">
        <v>3888</v>
      </c>
      <c r="AH585" s="102"/>
      <c r="AI585" s="102"/>
      <c r="AJ585" s="102"/>
      <c r="AK585" s="102"/>
      <c r="AL585" s="102"/>
      <c r="AM585" s="102"/>
      <c r="AN585" s="102"/>
      <c r="AO585" s="102"/>
      <c r="AP585" s="102"/>
      <c r="AQ585" s="102"/>
      <c r="AR585" s="102"/>
      <c r="AS585" s="102"/>
      <c r="AT585" s="102"/>
      <c r="AU585" s="102"/>
      <c r="AV585" s="102"/>
      <c r="AW585" s="102"/>
      <c r="AX585" s="102"/>
      <c r="AY585" s="102"/>
      <c r="AZ585" s="102"/>
      <c r="BA585" s="102"/>
      <c r="BB585" s="102"/>
      <c r="BC585" s="102"/>
      <c r="BD585" s="102"/>
      <c r="BE585" s="102"/>
      <c r="BF585" s="102"/>
      <c r="BG585" s="102"/>
      <c r="BH585" s="102"/>
      <c r="BI585" s="102"/>
      <c r="BJ585" s="102"/>
      <c r="BK585" s="102"/>
      <c r="BL585" s="102"/>
      <c r="BM585" s="102"/>
      <c r="BN585" s="102"/>
      <c r="BO585" s="102"/>
      <c r="BP585" s="102"/>
      <c r="BQ585" s="102"/>
      <c r="BR585" s="102"/>
      <c r="BS585" s="102"/>
      <c r="BT585" s="102"/>
      <c r="BU585" s="102"/>
      <c r="BV585" s="102"/>
      <c r="BW585" s="102"/>
      <c r="BX585" s="102"/>
      <c r="BY585" s="102"/>
      <c r="BZ585" s="102"/>
      <c r="CA585" s="102"/>
      <c r="CB585" s="102"/>
      <c r="CC585" s="102"/>
      <c r="CD585" s="102"/>
      <c r="CE585" s="102"/>
      <c r="CF585" s="102"/>
      <c r="CG585" s="102"/>
      <c r="CH585" s="102"/>
      <c r="CI585" s="102"/>
      <c r="CJ585" s="102"/>
      <c r="CK585" s="102"/>
      <c r="CL585" s="102"/>
      <c r="CM585" s="102"/>
      <c r="CN585" s="102"/>
      <c r="CO585" s="102"/>
      <c r="CP585" s="102"/>
      <c r="CQ585" s="102"/>
      <c r="CR585" s="102"/>
      <c r="CS585" s="102"/>
      <c r="CT585" s="102"/>
      <c r="CU585" s="102"/>
      <c r="CV585" s="102"/>
      <c r="CW585" s="102"/>
      <c r="CX585" s="102"/>
      <c r="CY585" s="102"/>
      <c r="CZ585" s="102"/>
      <c r="DA585" s="102"/>
      <c r="DB585" s="102"/>
      <c r="DC585" s="102"/>
      <c r="DD585" s="102"/>
      <c r="DE585" s="102"/>
      <c r="DF585" s="102"/>
      <c r="DG585" s="102"/>
      <c r="DH585" s="102"/>
      <c r="DI585" s="102"/>
      <c r="DJ585" s="102"/>
      <c r="DK585" s="102"/>
      <c r="DL585" s="102"/>
      <c r="DM585" s="102"/>
      <c r="DN585" s="102"/>
      <c r="DO585" s="102"/>
      <c r="DP585" s="102"/>
      <c r="DQ585" s="102"/>
      <c r="DR585" s="102"/>
      <c r="DS585" s="102"/>
      <c r="DT585" s="102"/>
      <c r="DU585" s="102"/>
      <c r="DV585" s="102"/>
      <c r="DW585" s="102"/>
      <c r="DX585" s="102"/>
      <c r="DY585" s="102"/>
      <c r="DZ585" s="102"/>
      <c r="EA585" s="102"/>
      <c r="EB585" s="102"/>
      <c r="EC585" s="102"/>
      <c r="ED585" s="102"/>
      <c r="EE585" s="102"/>
      <c r="EF585" s="102"/>
      <c r="EG585" s="102"/>
      <c r="EH585" s="102"/>
      <c r="EI585" s="102"/>
      <c r="EJ585" s="102"/>
      <c r="EK585" s="102"/>
      <c r="EL585" s="102"/>
      <c r="EM585" s="102"/>
      <c r="EN585" s="102"/>
      <c r="EO585" s="102"/>
      <c r="EP585" s="102"/>
      <c r="EQ585" s="102"/>
      <c r="ER585" s="102"/>
      <c r="ES585" s="102"/>
      <c r="ET585" s="102"/>
      <c r="EU585" s="102"/>
      <c r="EV585" s="102"/>
      <c r="EW585" s="102"/>
      <c r="EX585" s="102"/>
      <c r="EY585" s="102"/>
      <c r="EZ585" s="102"/>
      <c r="FA585" s="102"/>
      <c r="FB585" s="102"/>
      <c r="FC585" s="102"/>
      <c r="FD585" s="102"/>
      <c r="FE585" s="102"/>
      <c r="FF585" s="102"/>
      <c r="FG585" s="102"/>
      <c r="FH585" s="102"/>
      <c r="FI585" s="102"/>
      <c r="FJ585" s="102"/>
      <c r="FK585" s="102"/>
      <c r="FL585" s="102"/>
      <c r="FM585" s="102"/>
      <c r="FN585" s="102"/>
      <c r="FO585" s="102"/>
      <c r="FP585" s="102"/>
      <c r="FQ585" s="102"/>
      <c r="FR585" s="102"/>
      <c r="FS585" s="102"/>
      <c r="FT585" s="102"/>
      <c r="FU585" s="102"/>
      <c r="FV585" s="102"/>
      <c r="FW585" s="102"/>
      <c r="FX585" s="102"/>
      <c r="FY585" s="102"/>
      <c r="FZ585" s="102"/>
      <c r="GA585" s="102"/>
      <c r="GB585" s="102"/>
      <c r="GC585" s="102"/>
      <c r="GD585" s="102"/>
      <c r="GE585" s="102"/>
      <c r="GF585" s="102"/>
      <c r="GG585" s="102"/>
      <c r="GH585" s="102"/>
    </row>
    <row r="586" spans="1:190" customFormat="1" ht="14.65" hidden="1" customHeight="1" x14ac:dyDescent="0.25">
      <c r="A586" s="151">
        <v>169848</v>
      </c>
      <c r="B586" s="152">
        <v>44586</v>
      </c>
      <c r="C586" s="150" t="s">
        <v>765</v>
      </c>
      <c r="D586" s="150" t="s">
        <v>2183</v>
      </c>
      <c r="E586" s="152">
        <v>44586</v>
      </c>
      <c r="F586" s="150" t="s">
        <v>1771</v>
      </c>
      <c r="G586" s="150" t="s">
        <v>2184</v>
      </c>
      <c r="H586" s="150" t="s">
        <v>880</v>
      </c>
      <c r="I586" s="150" t="s">
        <v>3376</v>
      </c>
      <c r="J586" s="150" t="s">
        <v>3376</v>
      </c>
      <c r="K586" s="150" t="s">
        <v>616</v>
      </c>
      <c r="L586" s="150" t="s">
        <v>18</v>
      </c>
      <c r="M586" s="150" t="s">
        <v>3385</v>
      </c>
      <c r="N586" s="150" t="s">
        <v>656</v>
      </c>
      <c r="O586" s="150" t="s">
        <v>657</v>
      </c>
      <c r="P586" s="150" t="s">
        <v>618</v>
      </c>
      <c r="Q586" s="150" t="s">
        <v>3377</v>
      </c>
      <c r="R586" s="150" t="s">
        <v>3390</v>
      </c>
      <c r="S586" s="151">
        <v>16280</v>
      </c>
      <c r="T586" s="151">
        <v>13400</v>
      </c>
      <c r="U586" s="151">
        <v>2880</v>
      </c>
      <c r="V586" s="150" t="s">
        <v>78</v>
      </c>
      <c r="W586" s="151">
        <v>2</v>
      </c>
      <c r="X586" s="150" t="s">
        <v>69</v>
      </c>
      <c r="Y586" s="150" t="s">
        <v>70</v>
      </c>
      <c r="Z586" s="150" t="s">
        <v>71</v>
      </c>
      <c r="AA586" s="150" t="s">
        <v>72</v>
      </c>
      <c r="AB586" s="151">
        <v>0</v>
      </c>
      <c r="AC586" s="101">
        <f t="shared" si="36"/>
        <v>4</v>
      </c>
      <c r="AD586" s="101" t="str">
        <f t="shared" si="37"/>
        <v>janvier</v>
      </c>
      <c r="AE586" s="96">
        <f t="shared" si="38"/>
        <v>2.88</v>
      </c>
      <c r="AF586" s="149">
        <f t="shared" si="39"/>
        <v>1.1111111111111127E-2</v>
      </c>
      <c r="AG586" t="s">
        <v>3562</v>
      </c>
      <c r="AH586" s="102"/>
      <c r="AI586" s="102"/>
      <c r="AJ586" s="102"/>
      <c r="AK586" s="102"/>
      <c r="AL586" s="102"/>
      <c r="AM586" s="102"/>
      <c r="AN586" s="102"/>
      <c r="AO586" s="102"/>
      <c r="AP586" s="102"/>
      <c r="AQ586" s="102"/>
      <c r="AR586" s="102"/>
      <c r="AS586" s="102"/>
      <c r="AT586" s="102"/>
      <c r="AU586" s="102"/>
      <c r="AV586" s="102"/>
      <c r="AW586" s="102"/>
      <c r="AX586" s="102"/>
      <c r="AY586" s="102"/>
      <c r="AZ586" s="102"/>
      <c r="BA586" s="102"/>
      <c r="BB586" s="102"/>
      <c r="BC586" s="102"/>
      <c r="BD586" s="102"/>
      <c r="BE586" s="102"/>
      <c r="BF586" s="102"/>
      <c r="BG586" s="102"/>
      <c r="BH586" s="102"/>
      <c r="BI586" s="102"/>
      <c r="BJ586" s="102"/>
      <c r="BK586" s="102"/>
      <c r="BL586" s="102"/>
      <c r="BM586" s="102"/>
      <c r="BN586" s="102"/>
      <c r="BO586" s="102"/>
      <c r="BP586" s="102"/>
      <c r="BQ586" s="102"/>
      <c r="BR586" s="102"/>
      <c r="BS586" s="102"/>
      <c r="BT586" s="102"/>
      <c r="BU586" s="102"/>
      <c r="BV586" s="102"/>
      <c r="BW586" s="102"/>
      <c r="BX586" s="102"/>
      <c r="BY586" s="102"/>
      <c r="BZ586" s="102"/>
      <c r="CA586" s="102"/>
      <c r="CB586" s="102"/>
      <c r="CC586" s="102"/>
      <c r="CD586" s="102"/>
      <c r="CE586" s="102"/>
      <c r="CF586" s="102"/>
      <c r="CG586" s="102"/>
      <c r="CH586" s="102"/>
      <c r="CI586" s="102"/>
      <c r="CJ586" s="102"/>
      <c r="CK586" s="102"/>
      <c r="CL586" s="102"/>
      <c r="CM586" s="102"/>
      <c r="CN586" s="102"/>
      <c r="CO586" s="102"/>
      <c r="CP586" s="102"/>
      <c r="CQ586" s="102"/>
      <c r="CR586" s="102"/>
      <c r="CS586" s="102"/>
      <c r="CT586" s="102"/>
      <c r="CU586" s="102"/>
      <c r="CV586" s="102"/>
      <c r="CW586" s="102"/>
      <c r="CX586" s="102"/>
      <c r="CY586" s="102"/>
      <c r="CZ586" s="102"/>
      <c r="DA586" s="102"/>
      <c r="DB586" s="102"/>
      <c r="DC586" s="102"/>
      <c r="DD586" s="102"/>
      <c r="DE586" s="102"/>
      <c r="DF586" s="102"/>
      <c r="DG586" s="102"/>
      <c r="DH586" s="102"/>
      <c r="DI586" s="102"/>
      <c r="DJ586" s="102"/>
      <c r="DK586" s="102"/>
      <c r="DL586" s="102"/>
      <c r="DM586" s="102"/>
      <c r="DN586" s="102"/>
      <c r="DO586" s="102"/>
      <c r="DP586" s="102"/>
      <c r="DQ586" s="102"/>
      <c r="DR586" s="102"/>
      <c r="DS586" s="102"/>
      <c r="DT586" s="102"/>
      <c r="DU586" s="102"/>
      <c r="DV586" s="102"/>
      <c r="DW586" s="102"/>
      <c r="DX586" s="102"/>
      <c r="DY586" s="102"/>
      <c r="DZ586" s="102"/>
      <c r="EA586" s="102"/>
      <c r="EB586" s="102"/>
      <c r="EC586" s="102"/>
      <c r="ED586" s="102"/>
      <c r="EE586" s="102"/>
      <c r="EF586" s="102"/>
      <c r="EG586" s="102"/>
      <c r="EH586" s="102"/>
      <c r="EI586" s="102"/>
      <c r="EJ586" s="102"/>
      <c r="EK586" s="102"/>
      <c r="EL586" s="102"/>
      <c r="EM586" s="102"/>
      <c r="EN586" s="102"/>
      <c r="EO586" s="102"/>
      <c r="EP586" s="102"/>
      <c r="EQ586" s="102"/>
      <c r="ER586" s="102"/>
      <c r="ES586" s="102"/>
      <c r="ET586" s="102"/>
      <c r="EU586" s="102"/>
      <c r="EV586" s="102"/>
      <c r="EW586" s="102"/>
      <c r="EX586" s="102"/>
      <c r="EY586" s="102"/>
      <c r="EZ586" s="102"/>
      <c r="FA586" s="102"/>
      <c r="FB586" s="102"/>
      <c r="FC586" s="102"/>
      <c r="FD586" s="102"/>
      <c r="FE586" s="102"/>
      <c r="FF586" s="102"/>
      <c r="FG586" s="102"/>
      <c r="FH586" s="102"/>
      <c r="FI586" s="102"/>
      <c r="FJ586" s="102"/>
      <c r="FK586" s="102"/>
      <c r="FL586" s="102"/>
      <c r="FM586" s="102"/>
      <c r="FN586" s="102"/>
      <c r="FO586" s="102"/>
      <c r="FP586" s="102"/>
      <c r="FQ586" s="102"/>
      <c r="FR586" s="102"/>
      <c r="FS586" s="102"/>
      <c r="FT586" s="102"/>
      <c r="FU586" s="102"/>
      <c r="FV586" s="102"/>
      <c r="FW586" s="102"/>
      <c r="FX586" s="102"/>
      <c r="FY586" s="102"/>
      <c r="FZ586" s="102"/>
      <c r="GA586" s="102"/>
      <c r="GB586" s="102"/>
      <c r="GC586" s="102"/>
      <c r="GD586" s="102"/>
      <c r="GE586" s="102"/>
      <c r="GF586" s="102"/>
      <c r="GG586" s="102"/>
      <c r="GH586" s="102"/>
    </row>
    <row r="587" spans="1:190" customFormat="1" ht="14.65" hidden="1" customHeight="1" x14ac:dyDescent="0.25">
      <c r="A587" s="151">
        <v>169855</v>
      </c>
      <c r="B587" s="152">
        <v>44586</v>
      </c>
      <c r="C587" s="150" t="s">
        <v>164</v>
      </c>
      <c r="D587" s="150" t="s">
        <v>2187</v>
      </c>
      <c r="E587" s="152">
        <v>44586</v>
      </c>
      <c r="F587" s="150" t="s">
        <v>578</v>
      </c>
      <c r="G587" s="150" t="s">
        <v>2188</v>
      </c>
      <c r="H587" s="150" t="s">
        <v>880</v>
      </c>
      <c r="I587" s="150" t="s">
        <v>3376</v>
      </c>
      <c r="J587" s="150" t="s">
        <v>3376</v>
      </c>
      <c r="K587" s="150" t="s">
        <v>616</v>
      </c>
      <c r="L587" s="150" t="s">
        <v>18</v>
      </c>
      <c r="M587" s="150" t="s">
        <v>18</v>
      </c>
      <c r="N587" s="150" t="s">
        <v>656</v>
      </c>
      <c r="O587" s="150" t="s">
        <v>657</v>
      </c>
      <c r="P587" s="150" t="s">
        <v>618</v>
      </c>
      <c r="Q587" s="150" t="s">
        <v>3377</v>
      </c>
      <c r="R587" s="150" t="s">
        <v>3377</v>
      </c>
      <c r="S587" s="151">
        <v>16340</v>
      </c>
      <c r="T587" s="151">
        <v>13180</v>
      </c>
      <c r="U587" s="151">
        <v>3160</v>
      </c>
      <c r="V587" s="150" t="s">
        <v>78</v>
      </c>
      <c r="W587" s="151">
        <v>2</v>
      </c>
      <c r="X587" s="150" t="s">
        <v>69</v>
      </c>
      <c r="Y587" s="150" t="s">
        <v>70</v>
      </c>
      <c r="Z587" s="150" t="s">
        <v>71</v>
      </c>
      <c r="AA587" s="150" t="s">
        <v>72</v>
      </c>
      <c r="AB587" s="151">
        <v>0</v>
      </c>
      <c r="AC587" s="101">
        <f t="shared" si="36"/>
        <v>4</v>
      </c>
      <c r="AD587" s="101" t="str">
        <f t="shared" si="37"/>
        <v>janvier</v>
      </c>
      <c r="AE587" s="96">
        <f t="shared" si="38"/>
        <v>3.16</v>
      </c>
      <c r="AF587" s="149">
        <f t="shared" si="39"/>
        <v>1.2499999999999956E-2</v>
      </c>
      <c r="AG587" t="s">
        <v>3562</v>
      </c>
      <c r="AH587" s="102"/>
      <c r="AI587" s="102"/>
      <c r="AJ587" s="102"/>
      <c r="AK587" s="102"/>
      <c r="AL587" s="102"/>
      <c r="AM587" s="102"/>
      <c r="AN587" s="102"/>
      <c r="AO587" s="102"/>
      <c r="AP587" s="102"/>
      <c r="AQ587" s="102"/>
      <c r="AR587" s="102"/>
      <c r="AS587" s="102"/>
      <c r="AT587" s="102"/>
      <c r="AU587" s="102"/>
      <c r="AV587" s="102"/>
      <c r="AW587" s="102"/>
      <c r="AX587" s="102"/>
      <c r="AY587" s="102"/>
      <c r="AZ587" s="102"/>
      <c r="BA587" s="102"/>
      <c r="BB587" s="102"/>
      <c r="BC587" s="102"/>
      <c r="BD587" s="102"/>
      <c r="BE587" s="102"/>
      <c r="BF587" s="102"/>
      <c r="BG587" s="102"/>
      <c r="BH587" s="102"/>
      <c r="BI587" s="102"/>
      <c r="BJ587" s="102"/>
      <c r="BK587" s="102"/>
      <c r="BL587" s="102"/>
      <c r="BM587" s="102"/>
      <c r="BN587" s="102"/>
      <c r="BO587" s="102"/>
      <c r="BP587" s="102"/>
      <c r="BQ587" s="102"/>
      <c r="BR587" s="102"/>
      <c r="BS587" s="102"/>
      <c r="BT587" s="102"/>
      <c r="BU587" s="102"/>
      <c r="BV587" s="102"/>
      <c r="BW587" s="102"/>
      <c r="BX587" s="102"/>
      <c r="BY587" s="102"/>
      <c r="BZ587" s="102"/>
      <c r="CA587" s="102"/>
      <c r="CB587" s="102"/>
      <c r="CC587" s="102"/>
      <c r="CD587" s="102"/>
      <c r="CE587" s="102"/>
      <c r="CF587" s="102"/>
      <c r="CG587" s="102"/>
      <c r="CH587" s="102"/>
      <c r="CI587" s="102"/>
      <c r="CJ587" s="102"/>
      <c r="CK587" s="102"/>
      <c r="CL587" s="102"/>
      <c r="CM587" s="102"/>
      <c r="CN587" s="102"/>
      <c r="CO587" s="102"/>
      <c r="CP587" s="102"/>
      <c r="CQ587" s="102"/>
      <c r="CR587" s="102"/>
      <c r="CS587" s="102"/>
      <c r="CT587" s="102"/>
      <c r="CU587" s="102"/>
      <c r="CV587" s="102"/>
      <c r="CW587" s="102"/>
      <c r="CX587" s="102"/>
      <c r="CY587" s="102"/>
      <c r="CZ587" s="102"/>
      <c r="DA587" s="102"/>
      <c r="DB587" s="102"/>
      <c r="DC587" s="102"/>
      <c r="DD587" s="102"/>
      <c r="DE587" s="102"/>
      <c r="DF587" s="102"/>
      <c r="DG587" s="102"/>
      <c r="DH587" s="102"/>
      <c r="DI587" s="102"/>
      <c r="DJ587" s="102"/>
      <c r="DK587" s="102"/>
      <c r="DL587" s="102"/>
      <c r="DM587" s="102"/>
      <c r="DN587" s="102"/>
      <c r="DO587" s="102"/>
      <c r="DP587" s="102"/>
      <c r="DQ587" s="102"/>
      <c r="DR587" s="102"/>
      <c r="DS587" s="102"/>
      <c r="DT587" s="102"/>
      <c r="DU587" s="102"/>
      <c r="DV587" s="102"/>
      <c r="DW587" s="102"/>
      <c r="DX587" s="102"/>
      <c r="DY587" s="102"/>
      <c r="DZ587" s="102"/>
      <c r="EA587" s="102"/>
      <c r="EB587" s="102"/>
      <c r="EC587" s="102"/>
      <c r="ED587" s="102"/>
      <c r="EE587" s="102"/>
      <c r="EF587" s="102"/>
      <c r="EG587" s="102"/>
      <c r="EH587" s="102"/>
      <c r="EI587" s="102"/>
      <c r="EJ587" s="102"/>
      <c r="EK587" s="102"/>
      <c r="EL587" s="102"/>
      <c r="EM587" s="102"/>
      <c r="EN587" s="102"/>
      <c r="EO587" s="102"/>
      <c r="EP587" s="102"/>
      <c r="EQ587" s="102"/>
      <c r="ER587" s="102"/>
      <c r="ES587" s="102"/>
      <c r="ET587" s="102"/>
      <c r="EU587" s="102"/>
      <c r="EV587" s="102"/>
      <c r="EW587" s="102"/>
      <c r="EX587" s="102"/>
      <c r="EY587" s="102"/>
      <c r="EZ587" s="102"/>
      <c r="FA587" s="102"/>
      <c r="FB587" s="102"/>
      <c r="FC587" s="102"/>
      <c r="FD587" s="102"/>
      <c r="FE587" s="102"/>
      <c r="FF587" s="102"/>
      <c r="FG587" s="102"/>
      <c r="FH587" s="102"/>
      <c r="FI587" s="102"/>
      <c r="FJ587" s="102"/>
      <c r="FK587" s="102"/>
      <c r="FL587" s="102"/>
      <c r="FM587" s="102"/>
      <c r="FN587" s="102"/>
      <c r="FO587" s="102"/>
      <c r="FP587" s="102"/>
      <c r="FQ587" s="102"/>
      <c r="FR587" s="102"/>
      <c r="FS587" s="102"/>
      <c r="FT587" s="102"/>
      <c r="FU587" s="102"/>
      <c r="FV587" s="102"/>
      <c r="FW587" s="102"/>
      <c r="FX587" s="102"/>
      <c r="FY587" s="102"/>
      <c r="FZ587" s="102"/>
      <c r="GA587" s="102"/>
      <c r="GB587" s="102"/>
      <c r="GC587" s="102"/>
      <c r="GD587" s="102"/>
      <c r="GE587" s="102"/>
      <c r="GF587" s="102"/>
      <c r="GG587" s="102"/>
      <c r="GH587" s="102"/>
    </row>
    <row r="588" spans="1:190" customFormat="1" ht="14.65" hidden="1" customHeight="1" x14ac:dyDescent="0.25">
      <c r="A588" s="151">
        <v>169859</v>
      </c>
      <c r="B588" s="152">
        <v>44586</v>
      </c>
      <c r="C588" s="150" t="s">
        <v>771</v>
      </c>
      <c r="D588" s="150" t="s">
        <v>2185</v>
      </c>
      <c r="E588" s="152">
        <v>44586</v>
      </c>
      <c r="F588" s="150" t="s">
        <v>968</v>
      </c>
      <c r="G588" s="150" t="s">
        <v>2186</v>
      </c>
      <c r="H588" s="150" t="s">
        <v>783</v>
      </c>
      <c r="I588" s="150" t="s">
        <v>3378</v>
      </c>
      <c r="J588" s="150" t="s">
        <v>3378</v>
      </c>
      <c r="K588" s="150" t="s">
        <v>580</v>
      </c>
      <c r="L588" s="150" t="s">
        <v>18</v>
      </c>
      <c r="M588" s="150" t="s">
        <v>18</v>
      </c>
      <c r="N588" s="150" t="s">
        <v>581</v>
      </c>
      <c r="O588" s="150" t="s">
        <v>582</v>
      </c>
      <c r="P588" s="150" t="s">
        <v>583</v>
      </c>
      <c r="Q588" s="150" t="s">
        <v>3377</v>
      </c>
      <c r="R588" s="150" t="s">
        <v>3377</v>
      </c>
      <c r="S588" s="151">
        <v>29440</v>
      </c>
      <c r="T588" s="151">
        <v>22360</v>
      </c>
      <c r="U588" s="151">
        <v>7080</v>
      </c>
      <c r="V588" s="150" t="s">
        <v>78</v>
      </c>
      <c r="W588" s="151">
        <v>2</v>
      </c>
      <c r="X588" s="150" t="s">
        <v>69</v>
      </c>
      <c r="Y588" s="150" t="s">
        <v>70</v>
      </c>
      <c r="Z588" s="150" t="s">
        <v>71</v>
      </c>
      <c r="AA588" s="150" t="s">
        <v>72</v>
      </c>
      <c r="AB588" s="151">
        <v>0</v>
      </c>
      <c r="AC588" s="101">
        <f t="shared" si="36"/>
        <v>4</v>
      </c>
      <c r="AD588" s="101" t="str">
        <f t="shared" si="37"/>
        <v>janvier</v>
      </c>
      <c r="AE588" s="96">
        <f t="shared" si="38"/>
        <v>7.08</v>
      </c>
      <c r="AF588" s="149">
        <f t="shared" si="39"/>
        <v>2.6388888888888906E-2</v>
      </c>
      <c r="AG588" t="s">
        <v>3562</v>
      </c>
      <c r="AH588" s="102"/>
      <c r="AI588" s="102"/>
      <c r="AJ588" s="102"/>
      <c r="AK588" s="102"/>
      <c r="AL588" s="102"/>
      <c r="AM588" s="102"/>
      <c r="AN588" s="102"/>
      <c r="AO588" s="102"/>
      <c r="AP588" s="102"/>
      <c r="AQ588" s="102"/>
      <c r="AR588" s="102"/>
      <c r="AS588" s="102"/>
      <c r="AT588" s="102"/>
      <c r="AU588" s="102"/>
      <c r="AV588" s="102"/>
      <c r="AW588" s="102"/>
      <c r="AX588" s="102"/>
      <c r="AY588" s="102"/>
      <c r="AZ588" s="102"/>
      <c r="BA588" s="102"/>
      <c r="BB588" s="102"/>
      <c r="BC588" s="102"/>
      <c r="BD588" s="102"/>
      <c r="BE588" s="102"/>
      <c r="BF588" s="102"/>
      <c r="BG588" s="102"/>
      <c r="BH588" s="102"/>
      <c r="BI588" s="102"/>
      <c r="BJ588" s="102"/>
      <c r="BK588" s="102"/>
      <c r="BL588" s="102"/>
      <c r="BM588" s="102"/>
      <c r="BN588" s="102"/>
      <c r="BO588" s="102"/>
      <c r="BP588" s="102"/>
      <c r="BQ588" s="102"/>
      <c r="BR588" s="102"/>
      <c r="BS588" s="102"/>
      <c r="BT588" s="102"/>
      <c r="BU588" s="102"/>
      <c r="BV588" s="102"/>
      <c r="BW588" s="102"/>
      <c r="BX588" s="102"/>
      <c r="BY588" s="102"/>
      <c r="BZ588" s="102"/>
      <c r="CA588" s="102"/>
      <c r="CB588" s="102"/>
      <c r="CC588" s="102"/>
      <c r="CD588" s="102"/>
      <c r="CE588" s="102"/>
      <c r="CF588" s="102"/>
      <c r="CG588" s="102"/>
      <c r="CH588" s="102"/>
      <c r="CI588" s="102"/>
      <c r="CJ588" s="102"/>
      <c r="CK588" s="102"/>
      <c r="CL588" s="102"/>
      <c r="CM588" s="102"/>
      <c r="CN588" s="102"/>
      <c r="CO588" s="102"/>
      <c r="CP588" s="102"/>
      <c r="CQ588" s="102"/>
      <c r="CR588" s="102"/>
      <c r="CS588" s="102"/>
      <c r="CT588" s="102"/>
      <c r="CU588" s="102"/>
      <c r="CV588" s="102"/>
      <c r="CW588" s="102"/>
      <c r="CX588" s="102"/>
      <c r="CY588" s="102"/>
      <c r="CZ588" s="102"/>
      <c r="DA588" s="102"/>
      <c r="DB588" s="102"/>
      <c r="DC588" s="102"/>
      <c r="DD588" s="102"/>
      <c r="DE588" s="102"/>
      <c r="DF588" s="102"/>
      <c r="DG588" s="102"/>
      <c r="DH588" s="102"/>
      <c r="DI588" s="102"/>
      <c r="DJ588" s="102"/>
      <c r="DK588" s="102"/>
      <c r="DL588" s="102"/>
      <c r="DM588" s="102"/>
      <c r="DN588" s="102"/>
      <c r="DO588" s="102"/>
      <c r="DP588" s="102"/>
      <c r="DQ588" s="102"/>
      <c r="DR588" s="102"/>
      <c r="DS588" s="102"/>
      <c r="DT588" s="102"/>
      <c r="DU588" s="102"/>
      <c r="DV588" s="102"/>
      <c r="DW588" s="102"/>
      <c r="DX588" s="102"/>
      <c r="DY588" s="102"/>
      <c r="DZ588" s="102"/>
      <c r="EA588" s="102"/>
      <c r="EB588" s="102"/>
      <c r="EC588" s="102"/>
      <c r="ED588" s="102"/>
      <c r="EE588" s="102"/>
      <c r="EF588" s="102"/>
      <c r="EG588" s="102"/>
      <c r="EH588" s="102"/>
      <c r="EI588" s="102"/>
      <c r="EJ588" s="102"/>
      <c r="EK588" s="102"/>
      <c r="EL588" s="102"/>
      <c r="EM588" s="102"/>
      <c r="EN588" s="102"/>
      <c r="EO588" s="102"/>
      <c r="EP588" s="102"/>
      <c r="EQ588" s="102"/>
      <c r="ER588" s="102"/>
      <c r="ES588" s="102"/>
      <c r="ET588" s="102"/>
      <c r="EU588" s="102"/>
      <c r="EV588" s="102"/>
      <c r="EW588" s="102"/>
      <c r="EX588" s="102"/>
      <c r="EY588" s="102"/>
      <c r="EZ588" s="102"/>
      <c r="FA588" s="102"/>
      <c r="FB588" s="102"/>
      <c r="FC588" s="102"/>
      <c r="FD588" s="102"/>
      <c r="FE588" s="102"/>
      <c r="FF588" s="102"/>
      <c r="FG588" s="102"/>
      <c r="FH588" s="102"/>
      <c r="FI588" s="102"/>
      <c r="FJ588" s="102"/>
      <c r="FK588" s="102"/>
      <c r="FL588" s="102"/>
      <c r="FM588" s="102"/>
      <c r="FN588" s="102"/>
      <c r="FO588" s="102"/>
      <c r="FP588" s="102"/>
      <c r="FQ588" s="102"/>
      <c r="FR588" s="102"/>
      <c r="FS588" s="102"/>
      <c r="FT588" s="102"/>
      <c r="FU588" s="102"/>
      <c r="FV588" s="102"/>
      <c r="FW588" s="102"/>
      <c r="FX588" s="102"/>
      <c r="FY588" s="102"/>
      <c r="FZ588" s="102"/>
      <c r="GA588" s="102"/>
      <c r="GB588" s="102"/>
      <c r="GC588" s="102"/>
      <c r="GD588" s="102"/>
      <c r="GE588" s="102"/>
      <c r="GF588" s="102"/>
      <c r="GG588" s="102"/>
      <c r="GH588" s="102"/>
    </row>
    <row r="589" spans="1:190" customFormat="1" ht="14.65" hidden="1" customHeight="1" x14ac:dyDescent="0.25">
      <c r="A589" s="151">
        <v>169860</v>
      </c>
      <c r="B589" s="152">
        <v>44586</v>
      </c>
      <c r="C589" s="150" t="s">
        <v>179</v>
      </c>
      <c r="D589" s="150" t="s">
        <v>2189</v>
      </c>
      <c r="E589" s="152">
        <v>44586</v>
      </c>
      <c r="F589" s="150" t="s">
        <v>719</v>
      </c>
      <c r="G589" s="150" t="s">
        <v>2190</v>
      </c>
      <c r="H589" s="150" t="s">
        <v>881</v>
      </c>
      <c r="I589" s="150" t="s">
        <v>3389</v>
      </c>
      <c r="J589" s="150" t="s">
        <v>3389</v>
      </c>
      <c r="K589" s="150" t="s">
        <v>665</v>
      </c>
      <c r="L589" s="150" t="s">
        <v>18</v>
      </c>
      <c r="M589" s="150" t="s">
        <v>3385</v>
      </c>
      <c r="N589" s="150" t="s">
        <v>919</v>
      </c>
      <c r="O589" s="150" t="s">
        <v>920</v>
      </c>
      <c r="P589" s="150" t="s">
        <v>666</v>
      </c>
      <c r="Q589" s="150" t="s">
        <v>3377</v>
      </c>
      <c r="R589" s="150" t="s">
        <v>3390</v>
      </c>
      <c r="S589" s="151">
        <v>24860</v>
      </c>
      <c r="T589" s="151">
        <v>18180</v>
      </c>
      <c r="U589" s="151">
        <v>6680</v>
      </c>
      <c r="V589" s="150" t="s">
        <v>78</v>
      </c>
      <c r="W589" s="151">
        <v>2</v>
      </c>
      <c r="X589" s="150" t="s">
        <v>69</v>
      </c>
      <c r="Y589" s="150" t="s">
        <v>70</v>
      </c>
      <c r="Z589" s="150" t="s">
        <v>71</v>
      </c>
      <c r="AA589" s="150" t="s">
        <v>72</v>
      </c>
      <c r="AB589" s="151">
        <v>0</v>
      </c>
      <c r="AC589" s="101">
        <f t="shared" si="36"/>
        <v>4</v>
      </c>
      <c r="AD589" s="101" t="str">
        <f t="shared" si="37"/>
        <v>janvier</v>
      </c>
      <c r="AE589" s="96">
        <f t="shared" si="38"/>
        <v>6.68</v>
      </c>
      <c r="AF589" s="149">
        <f t="shared" si="39"/>
        <v>1.8055555555555547E-2</v>
      </c>
      <c r="AG589" t="s">
        <v>3562</v>
      </c>
      <c r="AH589" s="102"/>
      <c r="AI589" s="102"/>
      <c r="AJ589" s="102"/>
      <c r="AK589" s="102"/>
      <c r="AL589" s="102"/>
      <c r="AM589" s="102"/>
      <c r="AN589" s="102"/>
      <c r="AO589" s="102"/>
      <c r="AP589" s="102"/>
      <c r="AQ589" s="102"/>
      <c r="AR589" s="102"/>
      <c r="AS589" s="102"/>
      <c r="AT589" s="102"/>
      <c r="AU589" s="102"/>
      <c r="AV589" s="102"/>
      <c r="AW589" s="102"/>
      <c r="AX589" s="102"/>
      <c r="AY589" s="102"/>
      <c r="AZ589" s="102"/>
      <c r="BA589" s="102"/>
      <c r="BB589" s="102"/>
      <c r="BC589" s="102"/>
      <c r="BD589" s="102"/>
      <c r="BE589" s="102"/>
      <c r="BF589" s="102"/>
      <c r="BG589" s="102"/>
      <c r="BH589" s="102"/>
      <c r="BI589" s="102"/>
      <c r="BJ589" s="102"/>
      <c r="BK589" s="102"/>
      <c r="BL589" s="102"/>
      <c r="BM589" s="102"/>
      <c r="BN589" s="102"/>
      <c r="BO589" s="102"/>
      <c r="BP589" s="102"/>
      <c r="BQ589" s="102"/>
      <c r="BR589" s="102"/>
      <c r="BS589" s="102"/>
      <c r="BT589" s="102"/>
      <c r="BU589" s="102"/>
      <c r="BV589" s="102"/>
      <c r="BW589" s="102"/>
      <c r="BX589" s="102"/>
      <c r="BY589" s="102"/>
      <c r="BZ589" s="102"/>
      <c r="CA589" s="102"/>
      <c r="CB589" s="102"/>
      <c r="CC589" s="102"/>
      <c r="CD589" s="102"/>
      <c r="CE589" s="102"/>
      <c r="CF589" s="102"/>
      <c r="CG589" s="102"/>
      <c r="CH589" s="102"/>
      <c r="CI589" s="102"/>
      <c r="CJ589" s="102"/>
      <c r="CK589" s="102"/>
      <c r="CL589" s="102"/>
      <c r="CM589" s="102"/>
      <c r="CN589" s="102"/>
      <c r="CO589" s="102"/>
      <c r="CP589" s="102"/>
      <c r="CQ589" s="102"/>
      <c r="CR589" s="102"/>
      <c r="CS589" s="102"/>
      <c r="CT589" s="102"/>
      <c r="CU589" s="102"/>
      <c r="CV589" s="102"/>
      <c r="CW589" s="102"/>
      <c r="CX589" s="102"/>
      <c r="CY589" s="102"/>
      <c r="CZ589" s="102"/>
      <c r="DA589" s="102"/>
      <c r="DB589" s="102"/>
      <c r="DC589" s="102"/>
      <c r="DD589" s="102"/>
      <c r="DE589" s="102"/>
      <c r="DF589" s="102"/>
      <c r="DG589" s="102"/>
      <c r="DH589" s="102"/>
      <c r="DI589" s="102"/>
      <c r="DJ589" s="102"/>
      <c r="DK589" s="102"/>
      <c r="DL589" s="102"/>
      <c r="DM589" s="102"/>
      <c r="DN589" s="102"/>
      <c r="DO589" s="102"/>
      <c r="DP589" s="102"/>
      <c r="DQ589" s="102"/>
      <c r="DR589" s="102"/>
      <c r="DS589" s="102"/>
      <c r="DT589" s="102"/>
      <c r="DU589" s="102"/>
      <c r="DV589" s="102"/>
      <c r="DW589" s="102"/>
      <c r="DX589" s="102"/>
      <c r="DY589" s="102"/>
      <c r="DZ589" s="102"/>
      <c r="EA589" s="102"/>
      <c r="EB589" s="102"/>
      <c r="EC589" s="102"/>
      <c r="ED589" s="102"/>
      <c r="EE589" s="102"/>
      <c r="EF589" s="102"/>
      <c r="EG589" s="102"/>
      <c r="EH589" s="102"/>
      <c r="EI589" s="102"/>
      <c r="EJ589" s="102"/>
      <c r="EK589" s="102"/>
      <c r="EL589" s="102"/>
      <c r="EM589" s="102"/>
      <c r="EN589" s="102"/>
      <c r="EO589" s="102"/>
      <c r="EP589" s="102"/>
      <c r="EQ589" s="102"/>
      <c r="ER589" s="102"/>
      <c r="ES589" s="102"/>
      <c r="ET589" s="102"/>
      <c r="EU589" s="102"/>
      <c r="EV589" s="102"/>
      <c r="EW589" s="102"/>
      <c r="EX589" s="102"/>
      <c r="EY589" s="102"/>
      <c r="EZ589" s="102"/>
      <c r="FA589" s="102"/>
      <c r="FB589" s="102"/>
      <c r="FC589" s="102"/>
      <c r="FD589" s="102"/>
      <c r="FE589" s="102"/>
      <c r="FF589" s="102"/>
      <c r="FG589" s="102"/>
      <c r="FH589" s="102"/>
      <c r="FI589" s="102"/>
      <c r="FJ589" s="102"/>
      <c r="FK589" s="102"/>
      <c r="FL589" s="102"/>
      <c r="FM589" s="102"/>
      <c r="FN589" s="102"/>
      <c r="FO589" s="102"/>
      <c r="FP589" s="102"/>
      <c r="FQ589" s="102"/>
      <c r="FR589" s="102"/>
      <c r="FS589" s="102"/>
      <c r="FT589" s="102"/>
      <c r="FU589" s="102"/>
      <c r="FV589" s="102"/>
      <c r="FW589" s="102"/>
      <c r="FX589" s="102"/>
      <c r="FY589" s="102"/>
      <c r="FZ589" s="102"/>
      <c r="GA589" s="102"/>
      <c r="GB589" s="102"/>
      <c r="GC589" s="102"/>
      <c r="GD589" s="102"/>
      <c r="GE589" s="102"/>
      <c r="GF589" s="102"/>
      <c r="GG589" s="102"/>
      <c r="GH589" s="102"/>
    </row>
    <row r="590" spans="1:190" customFormat="1" ht="14.65" customHeight="1" x14ac:dyDescent="0.25">
      <c r="A590" s="151">
        <v>169870</v>
      </c>
      <c r="B590" s="152">
        <v>44586</v>
      </c>
      <c r="C590" s="150" t="s">
        <v>316</v>
      </c>
      <c r="D590" s="150" t="s">
        <v>2191</v>
      </c>
      <c r="E590" s="152">
        <v>44586</v>
      </c>
      <c r="F590" s="150" t="s">
        <v>793</v>
      </c>
      <c r="G590" s="150" t="s">
        <v>2192</v>
      </c>
      <c r="H590" s="150" t="s">
        <v>2193</v>
      </c>
      <c r="I590" s="150" t="s">
        <v>3397</v>
      </c>
      <c r="J590" s="150" t="s">
        <v>3448</v>
      </c>
      <c r="K590" s="150" t="s">
        <v>3453</v>
      </c>
      <c r="L590" s="150" t="s">
        <v>3449</v>
      </c>
      <c r="M590" s="150" t="s">
        <v>18</v>
      </c>
      <c r="N590" s="150" t="s">
        <v>721</v>
      </c>
      <c r="O590" s="150" t="s">
        <v>722</v>
      </c>
      <c r="P590" s="150" t="s">
        <v>2194</v>
      </c>
      <c r="Q590" s="150" t="s">
        <v>3450</v>
      </c>
      <c r="R590" s="150" t="s">
        <v>3377</v>
      </c>
      <c r="S590" s="151">
        <v>18300</v>
      </c>
      <c r="T590" s="151">
        <v>27860</v>
      </c>
      <c r="U590" s="151">
        <v>9560</v>
      </c>
      <c r="V590" s="150" t="s">
        <v>78</v>
      </c>
      <c r="W590" s="151">
        <v>2</v>
      </c>
      <c r="X590" s="150" t="s">
        <v>69</v>
      </c>
      <c r="Y590" s="150" t="s">
        <v>70</v>
      </c>
      <c r="Z590" s="150" t="s">
        <v>71</v>
      </c>
      <c r="AA590" s="150" t="s">
        <v>72</v>
      </c>
      <c r="AB590" s="151">
        <v>0</v>
      </c>
      <c r="AC590" s="101">
        <f t="shared" si="36"/>
        <v>4</v>
      </c>
      <c r="AD590" s="101" t="str">
        <f t="shared" si="37"/>
        <v>janvier</v>
      </c>
      <c r="AE590" s="96">
        <f t="shared" si="38"/>
        <v>9.56</v>
      </c>
      <c r="AF590" s="149">
        <f t="shared" si="39"/>
        <v>4.5833333333333337E-2</v>
      </c>
      <c r="AG590" t="s">
        <v>3888</v>
      </c>
      <c r="AH590" s="102"/>
      <c r="AI590" s="102"/>
      <c r="AJ590" s="102"/>
      <c r="AK590" s="102"/>
      <c r="AL590" s="102"/>
      <c r="AM590" s="102"/>
      <c r="AN590" s="102"/>
      <c r="AO590" s="102"/>
      <c r="AP590" s="102"/>
      <c r="AQ590" s="102"/>
      <c r="AR590" s="102"/>
      <c r="AS590" s="102"/>
      <c r="AT590" s="102"/>
      <c r="AU590" s="102"/>
      <c r="AV590" s="102"/>
      <c r="AW590" s="102"/>
      <c r="AX590" s="102"/>
      <c r="AY590" s="102"/>
      <c r="AZ590" s="102"/>
      <c r="BA590" s="102"/>
      <c r="BB590" s="102"/>
      <c r="BC590" s="102"/>
      <c r="BD590" s="102"/>
      <c r="BE590" s="102"/>
      <c r="BF590" s="102"/>
      <c r="BG590" s="102"/>
      <c r="BH590" s="102"/>
      <c r="BI590" s="102"/>
      <c r="BJ590" s="102"/>
      <c r="BK590" s="102"/>
      <c r="BL590" s="102"/>
      <c r="BM590" s="102"/>
      <c r="BN590" s="102"/>
      <c r="BO590" s="102"/>
      <c r="BP590" s="102"/>
      <c r="BQ590" s="102"/>
      <c r="BR590" s="102"/>
      <c r="BS590" s="102"/>
      <c r="BT590" s="102"/>
      <c r="BU590" s="102"/>
      <c r="BV590" s="102"/>
      <c r="BW590" s="102"/>
      <c r="BX590" s="102"/>
      <c r="BY590" s="102"/>
      <c r="BZ590" s="102"/>
      <c r="CA590" s="102"/>
      <c r="CB590" s="102"/>
      <c r="CC590" s="102"/>
      <c r="CD590" s="102"/>
      <c r="CE590" s="102"/>
      <c r="CF590" s="102"/>
      <c r="CG590" s="102"/>
      <c r="CH590" s="102"/>
      <c r="CI590" s="102"/>
      <c r="CJ590" s="102"/>
      <c r="CK590" s="102"/>
      <c r="CL590" s="102"/>
      <c r="CM590" s="102"/>
      <c r="CN590" s="102"/>
      <c r="CO590" s="102"/>
      <c r="CP590" s="102"/>
      <c r="CQ590" s="102"/>
      <c r="CR590" s="102"/>
      <c r="CS590" s="102"/>
      <c r="CT590" s="102"/>
      <c r="CU590" s="102"/>
      <c r="CV590" s="102"/>
      <c r="CW590" s="102"/>
      <c r="CX590" s="102"/>
      <c r="CY590" s="102"/>
      <c r="CZ590" s="102"/>
      <c r="DA590" s="102"/>
      <c r="DB590" s="102"/>
      <c r="DC590" s="102"/>
      <c r="DD590" s="102"/>
      <c r="DE590" s="102"/>
      <c r="DF590" s="102"/>
      <c r="DG590" s="102"/>
      <c r="DH590" s="102"/>
      <c r="DI590" s="102"/>
      <c r="DJ590" s="102"/>
      <c r="DK590" s="102"/>
      <c r="DL590" s="102"/>
      <c r="DM590" s="102"/>
      <c r="DN590" s="102"/>
      <c r="DO590" s="102"/>
      <c r="DP590" s="102"/>
      <c r="DQ590" s="102"/>
      <c r="DR590" s="102"/>
      <c r="DS590" s="102"/>
      <c r="DT590" s="102"/>
      <c r="DU590" s="102"/>
      <c r="DV590" s="102"/>
      <c r="DW590" s="102"/>
      <c r="DX590" s="102"/>
      <c r="DY590" s="102"/>
      <c r="DZ590" s="102"/>
      <c r="EA590" s="102"/>
      <c r="EB590" s="102"/>
      <c r="EC590" s="102"/>
      <c r="ED590" s="102"/>
      <c r="EE590" s="102"/>
      <c r="EF590" s="102"/>
      <c r="EG590" s="102"/>
      <c r="EH590" s="102"/>
      <c r="EI590" s="102"/>
      <c r="EJ590" s="102"/>
      <c r="EK590" s="102"/>
      <c r="EL590" s="102"/>
      <c r="EM590" s="102"/>
      <c r="EN590" s="102"/>
      <c r="EO590" s="102"/>
      <c r="EP590" s="102"/>
      <c r="EQ590" s="102"/>
      <c r="ER590" s="102"/>
      <c r="ES590" s="102"/>
      <c r="ET590" s="102"/>
      <c r="EU590" s="102"/>
      <c r="EV590" s="102"/>
      <c r="EW590" s="102"/>
      <c r="EX590" s="102"/>
      <c r="EY590" s="102"/>
      <c r="EZ590" s="102"/>
      <c r="FA590" s="102"/>
      <c r="FB590" s="102"/>
      <c r="FC590" s="102"/>
      <c r="FD590" s="102"/>
      <c r="FE590" s="102"/>
      <c r="FF590" s="102"/>
      <c r="FG590" s="102"/>
      <c r="FH590" s="102"/>
      <c r="FI590" s="102"/>
      <c r="FJ590" s="102"/>
      <c r="FK590" s="102"/>
      <c r="FL590" s="102"/>
      <c r="FM590" s="102"/>
      <c r="FN590" s="102"/>
      <c r="FO590" s="102"/>
      <c r="FP590" s="102"/>
      <c r="FQ590" s="102"/>
      <c r="FR590" s="102"/>
      <c r="FS590" s="102"/>
      <c r="FT590" s="102"/>
      <c r="FU590" s="102"/>
      <c r="FV590" s="102"/>
      <c r="FW590" s="102"/>
      <c r="FX590" s="102"/>
      <c r="FY590" s="102"/>
      <c r="FZ590" s="102"/>
      <c r="GA590" s="102"/>
      <c r="GB590" s="102"/>
      <c r="GC590" s="102"/>
      <c r="GD590" s="102"/>
      <c r="GE590" s="102"/>
      <c r="GF590" s="102"/>
      <c r="GG590" s="102"/>
      <c r="GH590" s="102"/>
    </row>
    <row r="591" spans="1:190" customFormat="1" ht="14.65" hidden="1" customHeight="1" x14ac:dyDescent="0.25">
      <c r="A591" s="151">
        <v>169871</v>
      </c>
      <c r="B591" s="152">
        <v>44586</v>
      </c>
      <c r="C591" s="150" t="s">
        <v>153</v>
      </c>
      <c r="D591" s="150" t="s">
        <v>2201</v>
      </c>
      <c r="E591" s="152">
        <v>44586</v>
      </c>
      <c r="F591" s="150" t="s">
        <v>1449</v>
      </c>
      <c r="G591" s="150" t="s">
        <v>2202</v>
      </c>
      <c r="H591" s="150" t="s">
        <v>81</v>
      </c>
      <c r="I591" s="150" t="s">
        <v>3387</v>
      </c>
      <c r="J591" s="150" t="s">
        <v>3387</v>
      </c>
      <c r="K591" s="150" t="s">
        <v>81</v>
      </c>
      <c r="L591" s="150" t="s">
        <v>18</v>
      </c>
      <c r="M591" s="150" t="s">
        <v>18</v>
      </c>
      <c r="N591" s="150" t="s">
        <v>65</v>
      </c>
      <c r="O591" s="150" t="s">
        <v>66</v>
      </c>
      <c r="P591" s="150" t="s">
        <v>82</v>
      </c>
      <c r="Q591" s="150" t="s">
        <v>3377</v>
      </c>
      <c r="R591" s="150" t="s">
        <v>3377</v>
      </c>
      <c r="S591" s="151">
        <v>15580</v>
      </c>
      <c r="T591" s="151">
        <v>12880</v>
      </c>
      <c r="U591" s="151">
        <v>2700</v>
      </c>
      <c r="V591" s="150" t="s">
        <v>78</v>
      </c>
      <c r="W591" s="151">
        <v>2</v>
      </c>
      <c r="X591" s="150" t="s">
        <v>69</v>
      </c>
      <c r="Y591" s="150" t="s">
        <v>70</v>
      </c>
      <c r="Z591" s="150" t="s">
        <v>71</v>
      </c>
      <c r="AA591" s="150" t="s">
        <v>72</v>
      </c>
      <c r="AB591" s="151">
        <v>0</v>
      </c>
      <c r="AC591" s="101">
        <f t="shared" si="36"/>
        <v>4</v>
      </c>
      <c r="AD591" s="101" t="str">
        <f t="shared" si="37"/>
        <v>janvier</v>
      </c>
      <c r="AE591" s="96">
        <f t="shared" si="38"/>
        <v>2.7</v>
      </c>
      <c r="AF591" s="149">
        <f t="shared" si="39"/>
        <v>6.9444444444444198E-3</v>
      </c>
      <c r="AG591" t="s">
        <v>3886</v>
      </c>
      <c r="AH591" s="102"/>
      <c r="AI591" s="102"/>
      <c r="AJ591" s="102"/>
      <c r="AK591" s="102"/>
      <c r="AL591" s="102"/>
      <c r="AM591" s="102"/>
      <c r="AN591" s="102"/>
      <c r="AO591" s="102"/>
      <c r="AP591" s="102"/>
      <c r="AQ591" s="102"/>
      <c r="AR591" s="102"/>
      <c r="AS591" s="102"/>
      <c r="AT591" s="102"/>
      <c r="AU591" s="102"/>
      <c r="AV591" s="102"/>
      <c r="AW591" s="102"/>
      <c r="AX591" s="102"/>
      <c r="AY591" s="102"/>
      <c r="AZ591" s="102"/>
      <c r="BA591" s="102"/>
      <c r="BB591" s="102"/>
      <c r="BC591" s="102"/>
      <c r="BD591" s="102"/>
      <c r="BE591" s="102"/>
      <c r="BF591" s="102"/>
      <c r="BG591" s="102"/>
      <c r="BH591" s="102"/>
      <c r="BI591" s="102"/>
      <c r="BJ591" s="102"/>
      <c r="BK591" s="102"/>
      <c r="BL591" s="102"/>
      <c r="BM591" s="102"/>
      <c r="BN591" s="102"/>
      <c r="BO591" s="102"/>
      <c r="BP591" s="102"/>
      <c r="BQ591" s="102"/>
      <c r="BR591" s="102"/>
      <c r="BS591" s="102"/>
      <c r="BT591" s="102"/>
      <c r="BU591" s="102"/>
      <c r="BV591" s="102"/>
      <c r="BW591" s="102"/>
      <c r="BX591" s="102"/>
      <c r="BY591" s="102"/>
      <c r="BZ591" s="102"/>
      <c r="CA591" s="102"/>
      <c r="CB591" s="102"/>
      <c r="CC591" s="102"/>
      <c r="CD591" s="102"/>
      <c r="CE591" s="102"/>
      <c r="CF591" s="102"/>
      <c r="CG591" s="102"/>
      <c r="CH591" s="102"/>
      <c r="CI591" s="102"/>
      <c r="CJ591" s="102"/>
      <c r="CK591" s="102"/>
      <c r="CL591" s="102"/>
      <c r="CM591" s="102"/>
      <c r="CN591" s="102"/>
      <c r="CO591" s="102"/>
      <c r="CP591" s="102"/>
      <c r="CQ591" s="102"/>
      <c r="CR591" s="102"/>
      <c r="CS591" s="102"/>
      <c r="CT591" s="102"/>
      <c r="CU591" s="102"/>
      <c r="CV591" s="102"/>
      <c r="CW591" s="102"/>
      <c r="CX591" s="102"/>
      <c r="CY591" s="102"/>
      <c r="CZ591" s="102"/>
      <c r="DA591" s="102"/>
      <c r="DB591" s="102"/>
      <c r="DC591" s="102"/>
      <c r="DD591" s="102"/>
      <c r="DE591" s="102"/>
      <c r="DF591" s="102"/>
      <c r="DG591" s="102"/>
      <c r="DH591" s="102"/>
      <c r="DI591" s="102"/>
      <c r="DJ591" s="102"/>
      <c r="DK591" s="102"/>
      <c r="DL591" s="102"/>
      <c r="DM591" s="102"/>
      <c r="DN591" s="102"/>
      <c r="DO591" s="102"/>
      <c r="DP591" s="102"/>
      <c r="DQ591" s="102"/>
      <c r="DR591" s="102"/>
      <c r="DS591" s="102"/>
      <c r="DT591" s="102"/>
      <c r="DU591" s="102"/>
      <c r="DV591" s="102"/>
      <c r="DW591" s="102"/>
      <c r="DX591" s="102"/>
      <c r="DY591" s="102"/>
      <c r="DZ591" s="102"/>
      <c r="EA591" s="102"/>
      <c r="EB591" s="102"/>
      <c r="EC591" s="102"/>
      <c r="ED591" s="102"/>
      <c r="EE591" s="102"/>
      <c r="EF591" s="102"/>
      <c r="EG591" s="102"/>
      <c r="EH591" s="102"/>
      <c r="EI591" s="102"/>
      <c r="EJ591" s="102"/>
      <c r="EK591" s="102"/>
      <c r="EL591" s="102"/>
      <c r="EM591" s="102"/>
      <c r="EN591" s="102"/>
      <c r="EO591" s="102"/>
      <c r="EP591" s="102"/>
      <c r="EQ591" s="102"/>
      <c r="ER591" s="102"/>
      <c r="ES591" s="102"/>
      <c r="ET591" s="102"/>
      <c r="EU591" s="102"/>
      <c r="EV591" s="102"/>
      <c r="EW591" s="102"/>
      <c r="EX591" s="102"/>
      <c r="EY591" s="102"/>
      <c r="EZ591" s="102"/>
      <c r="FA591" s="102"/>
      <c r="FB591" s="102"/>
      <c r="FC591" s="102"/>
      <c r="FD591" s="102"/>
      <c r="FE591" s="102"/>
      <c r="FF591" s="102"/>
      <c r="FG591" s="102"/>
      <c r="FH591" s="102"/>
      <c r="FI591" s="102"/>
      <c r="FJ591" s="102"/>
      <c r="FK591" s="102"/>
      <c r="FL591" s="102"/>
      <c r="FM591" s="102"/>
      <c r="FN591" s="102"/>
      <c r="FO591" s="102"/>
      <c r="FP591" s="102"/>
      <c r="FQ591" s="102"/>
      <c r="FR591" s="102"/>
      <c r="FS591" s="102"/>
      <c r="FT591" s="102"/>
      <c r="FU591" s="102"/>
      <c r="FV591" s="102"/>
      <c r="FW591" s="102"/>
      <c r="FX591" s="102"/>
      <c r="FY591" s="102"/>
      <c r="FZ591" s="102"/>
      <c r="GA591" s="102"/>
      <c r="GB591" s="102"/>
      <c r="GC591" s="102"/>
      <c r="GD591" s="102"/>
      <c r="GE591" s="102"/>
      <c r="GF591" s="102"/>
      <c r="GG591" s="102"/>
      <c r="GH591" s="102"/>
    </row>
    <row r="592" spans="1:190" customFormat="1" ht="14.65" hidden="1" customHeight="1" x14ac:dyDescent="0.25">
      <c r="A592" s="151">
        <v>169872</v>
      </c>
      <c r="B592" s="152">
        <v>44586</v>
      </c>
      <c r="C592" s="150" t="s">
        <v>596</v>
      </c>
      <c r="D592" s="150" t="s">
        <v>2203</v>
      </c>
      <c r="E592" s="152">
        <v>44586</v>
      </c>
      <c r="F592" s="150" t="s">
        <v>884</v>
      </c>
      <c r="G592" s="150" t="s">
        <v>2204</v>
      </c>
      <c r="H592" s="150" t="s">
        <v>370</v>
      </c>
      <c r="I592" s="150" t="s">
        <v>3379</v>
      </c>
      <c r="J592" s="150" t="s">
        <v>3382</v>
      </c>
      <c r="K592" s="150" t="s">
        <v>3396</v>
      </c>
      <c r="L592" s="150" t="s">
        <v>18</v>
      </c>
      <c r="M592" s="150" t="s">
        <v>18</v>
      </c>
      <c r="N592" s="150" t="s">
        <v>19</v>
      </c>
      <c r="O592" s="150" t="s">
        <v>335</v>
      </c>
      <c r="P592" s="150" t="s">
        <v>371</v>
      </c>
      <c r="Q592" s="150" t="s">
        <v>3377</v>
      </c>
      <c r="R592" s="150" t="s">
        <v>3377</v>
      </c>
      <c r="S592" s="151">
        <v>13960</v>
      </c>
      <c r="T592" s="151">
        <v>11720</v>
      </c>
      <c r="U592" s="151">
        <v>2240</v>
      </c>
      <c r="V592" s="150" t="s">
        <v>78</v>
      </c>
      <c r="W592" s="151">
        <v>2</v>
      </c>
      <c r="X592" s="150" t="s">
        <v>69</v>
      </c>
      <c r="Y592" s="150" t="s">
        <v>70</v>
      </c>
      <c r="Z592" s="150" t="s">
        <v>71</v>
      </c>
      <c r="AA592" s="150" t="s">
        <v>72</v>
      </c>
      <c r="AB592" s="151">
        <v>83621</v>
      </c>
      <c r="AC592" s="101">
        <f t="shared" si="36"/>
        <v>4</v>
      </c>
      <c r="AD592" s="101" t="str">
        <f t="shared" si="37"/>
        <v>janvier</v>
      </c>
      <c r="AE592" s="96">
        <f t="shared" si="38"/>
        <v>2.2400000000000002</v>
      </c>
      <c r="AF592" s="149">
        <f t="shared" si="39"/>
        <v>1.0416666666666685E-2</v>
      </c>
      <c r="AG592" t="s">
        <v>3886</v>
      </c>
      <c r="AH592" s="102"/>
      <c r="AI592" s="102"/>
      <c r="AJ592" s="102"/>
      <c r="AK592" s="102"/>
      <c r="AL592" s="102"/>
      <c r="AM592" s="102"/>
      <c r="AN592" s="102"/>
      <c r="AO592" s="102"/>
      <c r="AP592" s="102"/>
      <c r="AQ592" s="102"/>
      <c r="AR592" s="102"/>
      <c r="AS592" s="102"/>
      <c r="AT592" s="102"/>
      <c r="AU592" s="102"/>
      <c r="AV592" s="102"/>
      <c r="AW592" s="102"/>
      <c r="AX592" s="102"/>
      <c r="AY592" s="102"/>
      <c r="AZ592" s="102"/>
      <c r="BA592" s="102"/>
      <c r="BB592" s="102"/>
      <c r="BC592" s="102"/>
      <c r="BD592" s="102"/>
      <c r="BE592" s="102"/>
      <c r="BF592" s="102"/>
      <c r="BG592" s="102"/>
      <c r="BH592" s="102"/>
      <c r="BI592" s="102"/>
      <c r="BJ592" s="102"/>
      <c r="BK592" s="102"/>
      <c r="BL592" s="102"/>
      <c r="BM592" s="102"/>
      <c r="BN592" s="102"/>
      <c r="BO592" s="102"/>
      <c r="BP592" s="102"/>
      <c r="BQ592" s="102"/>
      <c r="BR592" s="102"/>
      <c r="BS592" s="102"/>
      <c r="BT592" s="102"/>
      <c r="BU592" s="102"/>
      <c r="BV592" s="102"/>
      <c r="BW592" s="102"/>
      <c r="BX592" s="102"/>
      <c r="BY592" s="102"/>
      <c r="BZ592" s="102"/>
      <c r="CA592" s="102"/>
      <c r="CB592" s="102"/>
      <c r="CC592" s="102"/>
      <c r="CD592" s="102"/>
      <c r="CE592" s="102"/>
      <c r="CF592" s="102"/>
      <c r="CG592" s="102"/>
      <c r="CH592" s="102"/>
      <c r="CI592" s="102"/>
      <c r="CJ592" s="102"/>
      <c r="CK592" s="102"/>
      <c r="CL592" s="102"/>
      <c r="CM592" s="102"/>
      <c r="CN592" s="102"/>
      <c r="CO592" s="102"/>
      <c r="CP592" s="102"/>
      <c r="CQ592" s="102"/>
      <c r="CR592" s="102"/>
      <c r="CS592" s="102"/>
      <c r="CT592" s="102"/>
      <c r="CU592" s="102"/>
      <c r="CV592" s="102"/>
      <c r="CW592" s="102"/>
      <c r="CX592" s="102"/>
      <c r="CY592" s="102"/>
      <c r="CZ592" s="102"/>
      <c r="DA592" s="102"/>
      <c r="DB592" s="102"/>
      <c r="DC592" s="102"/>
      <c r="DD592" s="102"/>
      <c r="DE592" s="102"/>
      <c r="DF592" s="102"/>
      <c r="DG592" s="102"/>
      <c r="DH592" s="102"/>
      <c r="DI592" s="102"/>
      <c r="DJ592" s="102"/>
      <c r="DK592" s="102"/>
      <c r="DL592" s="102"/>
      <c r="DM592" s="102"/>
      <c r="DN592" s="102"/>
      <c r="DO592" s="102"/>
      <c r="DP592" s="102"/>
      <c r="DQ592" s="102"/>
      <c r="DR592" s="102"/>
      <c r="DS592" s="102"/>
      <c r="DT592" s="102"/>
      <c r="DU592" s="102"/>
      <c r="DV592" s="102"/>
      <c r="DW592" s="102"/>
      <c r="DX592" s="102"/>
      <c r="DY592" s="102"/>
      <c r="DZ592" s="102"/>
      <c r="EA592" s="102"/>
      <c r="EB592" s="102"/>
      <c r="EC592" s="102"/>
      <c r="ED592" s="102"/>
      <c r="EE592" s="102"/>
      <c r="EF592" s="102"/>
      <c r="EG592" s="102"/>
      <c r="EH592" s="102"/>
      <c r="EI592" s="102"/>
      <c r="EJ592" s="102"/>
      <c r="EK592" s="102"/>
      <c r="EL592" s="102"/>
      <c r="EM592" s="102"/>
      <c r="EN592" s="102"/>
      <c r="EO592" s="102"/>
      <c r="EP592" s="102"/>
      <c r="EQ592" s="102"/>
      <c r="ER592" s="102"/>
      <c r="ES592" s="102"/>
      <c r="ET592" s="102"/>
      <c r="EU592" s="102"/>
      <c r="EV592" s="102"/>
      <c r="EW592" s="102"/>
      <c r="EX592" s="102"/>
      <c r="EY592" s="102"/>
      <c r="EZ592" s="102"/>
      <c r="FA592" s="102"/>
      <c r="FB592" s="102"/>
      <c r="FC592" s="102"/>
      <c r="FD592" s="102"/>
      <c r="FE592" s="102"/>
      <c r="FF592" s="102"/>
      <c r="FG592" s="102"/>
      <c r="FH592" s="102"/>
      <c r="FI592" s="102"/>
      <c r="FJ592" s="102"/>
      <c r="FK592" s="102"/>
      <c r="FL592" s="102"/>
      <c r="FM592" s="102"/>
      <c r="FN592" s="102"/>
      <c r="FO592" s="102"/>
      <c r="FP592" s="102"/>
      <c r="FQ592" s="102"/>
      <c r="FR592" s="102"/>
      <c r="FS592" s="102"/>
      <c r="FT592" s="102"/>
      <c r="FU592" s="102"/>
      <c r="FV592" s="102"/>
      <c r="FW592" s="102"/>
      <c r="FX592" s="102"/>
      <c r="FY592" s="102"/>
      <c r="FZ592" s="102"/>
      <c r="GA592" s="102"/>
      <c r="GB592" s="102"/>
      <c r="GC592" s="102"/>
      <c r="GD592" s="102"/>
      <c r="GE592" s="102"/>
      <c r="GF592" s="102"/>
      <c r="GG592" s="102"/>
      <c r="GH592" s="102"/>
    </row>
    <row r="593" spans="1:33" s="102" customFormat="1" ht="10.9" hidden="1" customHeight="1" x14ac:dyDescent="0.25">
      <c r="A593" s="151">
        <v>169873</v>
      </c>
      <c r="B593" s="152">
        <v>44586</v>
      </c>
      <c r="C593" s="150" t="s">
        <v>255</v>
      </c>
      <c r="D593" s="150" t="s">
        <v>2209</v>
      </c>
      <c r="E593" s="152">
        <v>44586</v>
      </c>
      <c r="F593" s="150" t="s">
        <v>878</v>
      </c>
      <c r="G593" s="150" t="s">
        <v>2210</v>
      </c>
      <c r="H593" s="150" t="s">
        <v>378</v>
      </c>
      <c r="I593" s="150" t="s">
        <v>3379</v>
      </c>
      <c r="J593" s="150" t="s">
        <v>3380</v>
      </c>
      <c r="K593" s="150" t="s">
        <v>2534</v>
      </c>
      <c r="L593" s="150" t="s">
        <v>18</v>
      </c>
      <c r="M593" s="150" t="s">
        <v>18</v>
      </c>
      <c r="N593" s="150" t="s">
        <v>19</v>
      </c>
      <c r="O593" s="150" t="s">
        <v>314</v>
      </c>
      <c r="P593" s="150" t="s">
        <v>379</v>
      </c>
      <c r="Q593" s="150" t="s">
        <v>3377</v>
      </c>
      <c r="R593" s="150" t="s">
        <v>3377</v>
      </c>
      <c r="S593" s="151">
        <v>20700</v>
      </c>
      <c r="T593" s="151">
        <v>18420</v>
      </c>
      <c r="U593" s="151">
        <v>2280</v>
      </c>
      <c r="V593" s="150" t="s">
        <v>78</v>
      </c>
      <c r="W593" s="151">
        <v>2</v>
      </c>
      <c r="X593" s="150" t="s">
        <v>69</v>
      </c>
      <c r="Y593" s="150" t="s">
        <v>70</v>
      </c>
      <c r="Z593" s="150" t="s">
        <v>71</v>
      </c>
      <c r="AA593" s="150" t="s">
        <v>72</v>
      </c>
      <c r="AB593" s="151">
        <v>73517</v>
      </c>
      <c r="AC593" s="101">
        <f t="shared" si="36"/>
        <v>4</v>
      </c>
      <c r="AD593" s="101" t="str">
        <f t="shared" si="37"/>
        <v>janvier</v>
      </c>
      <c r="AE593" s="96">
        <f t="shared" si="38"/>
        <v>2.2799999999999998</v>
      </c>
      <c r="AF593" s="149">
        <f t="shared" si="39"/>
        <v>1.2500000000000011E-2</v>
      </c>
      <c r="AG593" t="s">
        <v>3886</v>
      </c>
    </row>
    <row r="594" spans="1:33" s="102" customFormat="1" ht="10.9" hidden="1" customHeight="1" x14ac:dyDescent="0.25">
      <c r="A594" s="151">
        <v>169876</v>
      </c>
      <c r="B594" s="152">
        <v>44586</v>
      </c>
      <c r="C594" s="150" t="s">
        <v>93</v>
      </c>
      <c r="D594" s="150" t="s">
        <v>2205</v>
      </c>
      <c r="E594" s="152">
        <v>44586</v>
      </c>
      <c r="F594" s="150" t="s">
        <v>1445</v>
      </c>
      <c r="G594" s="150" t="s">
        <v>2206</v>
      </c>
      <c r="H594" s="150" t="s">
        <v>2207</v>
      </c>
      <c r="I594" s="150" t="s">
        <v>3389</v>
      </c>
      <c r="J594" s="150" t="s">
        <v>3389</v>
      </c>
      <c r="K594" s="150" t="s">
        <v>2207</v>
      </c>
      <c r="L594" s="150" t="s">
        <v>18</v>
      </c>
      <c r="M594" s="150" t="s">
        <v>3439</v>
      </c>
      <c r="N594" s="150" t="s">
        <v>919</v>
      </c>
      <c r="O594" s="150" t="s">
        <v>920</v>
      </c>
      <c r="P594" s="150" t="s">
        <v>2208</v>
      </c>
      <c r="Q594" s="150" t="s">
        <v>3377</v>
      </c>
      <c r="R594" s="150" t="s">
        <v>3440</v>
      </c>
      <c r="S594" s="151">
        <v>31680</v>
      </c>
      <c r="T594" s="151">
        <v>22920</v>
      </c>
      <c r="U594" s="151">
        <v>8760</v>
      </c>
      <c r="V594" s="150" t="s">
        <v>78</v>
      </c>
      <c r="W594" s="151">
        <v>2</v>
      </c>
      <c r="X594" s="150" t="s">
        <v>69</v>
      </c>
      <c r="Y594" s="150" t="s">
        <v>70</v>
      </c>
      <c r="Z594" s="150" t="s">
        <v>71</v>
      </c>
      <c r="AA594" s="150" t="s">
        <v>72</v>
      </c>
      <c r="AB594" s="151">
        <v>0</v>
      </c>
      <c r="AC594" s="101">
        <f t="shared" si="36"/>
        <v>4</v>
      </c>
      <c r="AD594" s="101" t="str">
        <f t="shared" si="37"/>
        <v>janvier</v>
      </c>
      <c r="AE594" s="96">
        <f t="shared" si="38"/>
        <v>8.76</v>
      </c>
      <c r="AF594" s="149">
        <f t="shared" si="39"/>
        <v>3.5416666666666652E-2</v>
      </c>
      <c r="AG594" t="s">
        <v>3562</v>
      </c>
    </row>
    <row r="595" spans="1:33" s="102" customFormat="1" ht="10.9" hidden="1" customHeight="1" x14ac:dyDescent="0.25">
      <c r="A595" s="151">
        <v>169880</v>
      </c>
      <c r="B595" s="152">
        <v>44586</v>
      </c>
      <c r="C595" s="150" t="s">
        <v>156</v>
      </c>
      <c r="D595" s="150" t="s">
        <v>2197</v>
      </c>
      <c r="E595" s="152">
        <v>44586</v>
      </c>
      <c r="F595" s="150" t="s">
        <v>339</v>
      </c>
      <c r="G595" s="150" t="s">
        <v>2198</v>
      </c>
      <c r="H595" s="150" t="s">
        <v>2199</v>
      </c>
      <c r="I595" s="150" t="s">
        <v>3389</v>
      </c>
      <c r="J595" s="150" t="s">
        <v>3411</v>
      </c>
      <c r="K595" s="150" t="s">
        <v>3462</v>
      </c>
      <c r="L595" s="150" t="s">
        <v>3379</v>
      </c>
      <c r="M595" s="150" t="s">
        <v>18</v>
      </c>
      <c r="N595" s="150" t="s">
        <v>919</v>
      </c>
      <c r="O595" s="150" t="s">
        <v>600</v>
      </c>
      <c r="P595" s="150" t="s">
        <v>2200</v>
      </c>
      <c r="Q595" s="150" t="s">
        <v>3452</v>
      </c>
      <c r="R595" s="150" t="s">
        <v>3377</v>
      </c>
      <c r="S595" s="151">
        <v>15340</v>
      </c>
      <c r="T595" s="151">
        <v>39980</v>
      </c>
      <c r="U595" s="151">
        <v>24640</v>
      </c>
      <c r="V595" s="150" t="s">
        <v>78</v>
      </c>
      <c r="W595" s="151">
        <v>2</v>
      </c>
      <c r="X595" s="150" t="s">
        <v>69</v>
      </c>
      <c r="Y595" s="150" t="s">
        <v>70</v>
      </c>
      <c r="Z595" s="150" t="s">
        <v>71</v>
      </c>
      <c r="AA595" s="150" t="s">
        <v>72</v>
      </c>
      <c r="AB595" s="151">
        <v>0</v>
      </c>
      <c r="AC595" s="101">
        <f t="shared" si="36"/>
        <v>4</v>
      </c>
      <c r="AD595" s="101" t="str">
        <f t="shared" si="37"/>
        <v>janvier</v>
      </c>
      <c r="AE595" s="96">
        <f t="shared" si="38"/>
        <v>24.64</v>
      </c>
      <c r="AF595" s="149">
        <f t="shared" si="39"/>
        <v>7.2222222222222243E-2</v>
      </c>
      <c r="AG595" t="s">
        <v>3888</v>
      </c>
    </row>
    <row r="596" spans="1:33" s="102" customFormat="1" ht="10.9" hidden="1" customHeight="1" x14ac:dyDescent="0.25">
      <c r="A596" s="151">
        <v>169885</v>
      </c>
      <c r="B596" s="152">
        <v>44586</v>
      </c>
      <c r="C596" s="150" t="s">
        <v>462</v>
      </c>
      <c r="D596" s="150" t="s">
        <v>2195</v>
      </c>
      <c r="E596" s="152">
        <v>44586</v>
      </c>
      <c r="F596" s="150" t="s">
        <v>171</v>
      </c>
      <c r="G596" s="150" t="s">
        <v>2196</v>
      </c>
      <c r="H596" s="150" t="s">
        <v>880</v>
      </c>
      <c r="I596" s="150" t="s">
        <v>3387</v>
      </c>
      <c r="J596" s="150" t="s">
        <v>3384</v>
      </c>
      <c r="K596" s="150" t="s">
        <v>616</v>
      </c>
      <c r="L596" s="150" t="s">
        <v>3414</v>
      </c>
      <c r="M596" s="150" t="s">
        <v>18</v>
      </c>
      <c r="N596" s="150" t="s">
        <v>65</v>
      </c>
      <c r="O596" s="150" t="s">
        <v>261</v>
      </c>
      <c r="P596" s="150" t="s">
        <v>618</v>
      </c>
      <c r="Q596" s="150" t="s">
        <v>3415</v>
      </c>
      <c r="R596" s="150" t="s">
        <v>3377</v>
      </c>
      <c r="S596" s="151">
        <v>37540</v>
      </c>
      <c r="T596" s="151">
        <v>22260</v>
      </c>
      <c r="U596" s="151">
        <v>15280</v>
      </c>
      <c r="V596" s="150" t="s">
        <v>78</v>
      </c>
      <c r="W596" s="151">
        <v>2</v>
      </c>
      <c r="X596" s="150" t="s">
        <v>69</v>
      </c>
      <c r="Y596" s="150" t="s">
        <v>70</v>
      </c>
      <c r="Z596" s="150" t="s">
        <v>71</v>
      </c>
      <c r="AA596" s="150" t="s">
        <v>72</v>
      </c>
      <c r="AB596" s="151">
        <v>0</v>
      </c>
      <c r="AC596" s="101">
        <f t="shared" si="36"/>
        <v>4</v>
      </c>
      <c r="AD596" s="101" t="str">
        <f t="shared" si="37"/>
        <v>janvier</v>
      </c>
      <c r="AE596" s="96">
        <f t="shared" si="38"/>
        <v>15.28</v>
      </c>
      <c r="AF596" s="149">
        <f t="shared" si="39"/>
        <v>0.1020833333333333</v>
      </c>
      <c r="AG596" t="s">
        <v>3888</v>
      </c>
    </row>
    <row r="597" spans="1:33" s="102" customFormat="1" ht="10.9" hidden="1" customHeight="1" x14ac:dyDescent="0.25">
      <c r="A597" s="151">
        <v>169887</v>
      </c>
      <c r="B597" s="152">
        <v>44586</v>
      </c>
      <c r="C597" s="150" t="s">
        <v>320</v>
      </c>
      <c r="D597" s="150" t="s">
        <v>2211</v>
      </c>
      <c r="E597" s="152">
        <v>44586</v>
      </c>
      <c r="F597" s="150" t="s">
        <v>94</v>
      </c>
      <c r="G597" s="150" t="s">
        <v>2212</v>
      </c>
      <c r="H597" s="150" t="s">
        <v>325</v>
      </c>
      <c r="I597" s="150" t="s">
        <v>3379</v>
      </c>
      <c r="J597" s="150" t="s">
        <v>3380</v>
      </c>
      <c r="K597" s="150" t="s">
        <v>3435</v>
      </c>
      <c r="L597" s="150" t="s">
        <v>18</v>
      </c>
      <c r="M597" s="150" t="s">
        <v>18</v>
      </c>
      <c r="N597" s="150" t="s">
        <v>19</v>
      </c>
      <c r="O597" s="150" t="s">
        <v>314</v>
      </c>
      <c r="P597" s="150" t="s">
        <v>326</v>
      </c>
      <c r="Q597" s="150" t="s">
        <v>3377</v>
      </c>
      <c r="R597" s="150" t="s">
        <v>3377</v>
      </c>
      <c r="S597" s="151">
        <v>19880</v>
      </c>
      <c r="T597" s="151">
        <v>17240</v>
      </c>
      <c r="U597" s="151">
        <v>2640</v>
      </c>
      <c r="V597" s="150" t="s">
        <v>78</v>
      </c>
      <c r="W597" s="151">
        <v>2</v>
      </c>
      <c r="X597" s="150" t="s">
        <v>69</v>
      </c>
      <c r="Y597" s="150" t="s">
        <v>70</v>
      </c>
      <c r="Z597" s="150" t="s">
        <v>71</v>
      </c>
      <c r="AA597" s="150" t="s">
        <v>72</v>
      </c>
      <c r="AB597" s="151">
        <v>95031</v>
      </c>
      <c r="AC597" s="101">
        <f t="shared" si="36"/>
        <v>4</v>
      </c>
      <c r="AD597" s="101" t="str">
        <f t="shared" si="37"/>
        <v>janvier</v>
      </c>
      <c r="AE597" s="96">
        <f t="shared" si="38"/>
        <v>2.64</v>
      </c>
      <c r="AF597" s="149">
        <f t="shared" si="39"/>
        <v>1.1111111111111072E-2</v>
      </c>
      <c r="AG597" t="s">
        <v>3886</v>
      </c>
    </row>
    <row r="598" spans="1:33" s="102" customFormat="1" ht="10.9" hidden="1" customHeight="1" x14ac:dyDescent="0.25">
      <c r="A598" s="151">
        <v>169891</v>
      </c>
      <c r="B598" s="152">
        <v>44586</v>
      </c>
      <c r="C598" s="150" t="s">
        <v>387</v>
      </c>
      <c r="D598" s="150" t="s">
        <v>2213</v>
      </c>
      <c r="E598" s="152">
        <v>44586</v>
      </c>
      <c r="F598" s="150" t="s">
        <v>207</v>
      </c>
      <c r="G598" s="150" t="s">
        <v>2214</v>
      </c>
      <c r="H598" s="150" t="s">
        <v>334</v>
      </c>
      <c r="I598" s="150" t="s">
        <v>3379</v>
      </c>
      <c r="J598" s="150" t="s">
        <v>3382</v>
      </c>
      <c r="K598" s="150" t="s">
        <v>531</v>
      </c>
      <c r="L598" s="150" t="s">
        <v>18</v>
      </c>
      <c r="M598" s="150" t="s">
        <v>18</v>
      </c>
      <c r="N598" s="150" t="s">
        <v>19</v>
      </c>
      <c r="O598" s="150" t="s">
        <v>335</v>
      </c>
      <c r="P598" s="150" t="s">
        <v>336</v>
      </c>
      <c r="Q598" s="150" t="s">
        <v>3377</v>
      </c>
      <c r="R598" s="150" t="s">
        <v>3377</v>
      </c>
      <c r="S598" s="151">
        <v>19720</v>
      </c>
      <c r="T598" s="151">
        <v>15160</v>
      </c>
      <c r="U598" s="151">
        <v>4560</v>
      </c>
      <c r="V598" s="150" t="s">
        <v>78</v>
      </c>
      <c r="W598" s="151">
        <v>2</v>
      </c>
      <c r="X598" s="150" t="s">
        <v>69</v>
      </c>
      <c r="Y598" s="150" t="s">
        <v>70</v>
      </c>
      <c r="Z598" s="150" t="s">
        <v>71</v>
      </c>
      <c r="AA598" s="150" t="s">
        <v>72</v>
      </c>
      <c r="AB598" s="151">
        <v>83625</v>
      </c>
      <c r="AC598" s="101">
        <f t="shared" si="36"/>
        <v>4</v>
      </c>
      <c r="AD598" s="101" t="str">
        <f t="shared" si="37"/>
        <v>janvier</v>
      </c>
      <c r="AE598" s="96">
        <f t="shared" si="38"/>
        <v>4.5599999999999996</v>
      </c>
      <c r="AF598" s="149">
        <f t="shared" si="39"/>
        <v>7.6388888888889173E-3</v>
      </c>
      <c r="AG598" t="s">
        <v>3886</v>
      </c>
    </row>
    <row r="599" spans="1:33" s="102" customFormat="1" ht="10.9" hidden="1" customHeight="1" x14ac:dyDescent="0.25">
      <c r="A599" s="151">
        <v>169894</v>
      </c>
      <c r="B599" s="152">
        <v>44586</v>
      </c>
      <c r="C599" s="150" t="s">
        <v>512</v>
      </c>
      <c r="D599" s="150" t="s">
        <v>2217</v>
      </c>
      <c r="E599" s="152">
        <v>44586</v>
      </c>
      <c r="F599" s="150" t="s">
        <v>269</v>
      </c>
      <c r="G599" s="150" t="s">
        <v>2218</v>
      </c>
      <c r="H599" s="150" t="s">
        <v>460</v>
      </c>
      <c r="I599" s="150" t="s">
        <v>3379</v>
      </c>
      <c r="J599" s="150" t="s">
        <v>3382</v>
      </c>
      <c r="K599" s="150" t="s">
        <v>3416</v>
      </c>
      <c r="L599" s="150" t="s">
        <v>18</v>
      </c>
      <c r="M599" s="150" t="s">
        <v>18</v>
      </c>
      <c r="N599" s="150" t="s">
        <v>19</v>
      </c>
      <c r="O599" s="150" t="s">
        <v>335</v>
      </c>
      <c r="P599" s="150" t="s">
        <v>461</v>
      </c>
      <c r="Q599" s="150" t="s">
        <v>3377</v>
      </c>
      <c r="R599" s="150" t="s">
        <v>3377</v>
      </c>
      <c r="S599" s="151">
        <v>17920</v>
      </c>
      <c r="T599" s="151">
        <v>14740</v>
      </c>
      <c r="U599" s="151">
        <v>3180</v>
      </c>
      <c r="V599" s="150" t="s">
        <v>78</v>
      </c>
      <c r="W599" s="151">
        <v>2</v>
      </c>
      <c r="X599" s="150" t="s">
        <v>69</v>
      </c>
      <c r="Y599" s="150" t="s">
        <v>70</v>
      </c>
      <c r="Z599" s="150" t="s">
        <v>71</v>
      </c>
      <c r="AA599" s="150" t="s">
        <v>72</v>
      </c>
      <c r="AB599" s="151">
        <v>83628</v>
      </c>
      <c r="AC599" s="101">
        <f t="shared" si="36"/>
        <v>4</v>
      </c>
      <c r="AD599" s="101" t="str">
        <f t="shared" si="37"/>
        <v>janvier</v>
      </c>
      <c r="AE599" s="96">
        <f t="shared" si="38"/>
        <v>3.18</v>
      </c>
      <c r="AF599" s="149">
        <f t="shared" si="39"/>
        <v>1.1111111111111072E-2</v>
      </c>
      <c r="AG599" t="s">
        <v>3886</v>
      </c>
    </row>
    <row r="600" spans="1:33" s="102" customFormat="1" ht="10.9" hidden="1" customHeight="1" x14ac:dyDescent="0.25">
      <c r="A600" s="151">
        <v>169895</v>
      </c>
      <c r="B600" s="152">
        <v>44586</v>
      </c>
      <c r="C600" s="150" t="s">
        <v>543</v>
      </c>
      <c r="D600" s="150" t="s">
        <v>2219</v>
      </c>
      <c r="E600" s="152">
        <v>44586</v>
      </c>
      <c r="F600" s="150" t="s">
        <v>433</v>
      </c>
      <c r="G600" s="150" t="s">
        <v>2220</v>
      </c>
      <c r="H600" s="150" t="s">
        <v>348</v>
      </c>
      <c r="I600" s="150" t="s">
        <v>3379</v>
      </c>
      <c r="J600" s="150" t="s">
        <v>3382</v>
      </c>
      <c r="K600" s="150" t="s">
        <v>3391</v>
      </c>
      <c r="L600" s="150" t="s">
        <v>18</v>
      </c>
      <c r="M600" s="150" t="s">
        <v>18</v>
      </c>
      <c r="N600" s="150" t="s">
        <v>19</v>
      </c>
      <c r="O600" s="150" t="s">
        <v>335</v>
      </c>
      <c r="P600" s="150" t="s">
        <v>349</v>
      </c>
      <c r="Q600" s="150" t="s">
        <v>3377</v>
      </c>
      <c r="R600" s="150" t="s">
        <v>3377</v>
      </c>
      <c r="S600" s="151">
        <v>17820</v>
      </c>
      <c r="T600" s="151">
        <v>12820</v>
      </c>
      <c r="U600" s="151">
        <v>5000</v>
      </c>
      <c r="V600" s="150" t="s">
        <v>78</v>
      </c>
      <c r="W600" s="151">
        <v>2</v>
      </c>
      <c r="X600" s="150" t="s">
        <v>69</v>
      </c>
      <c r="Y600" s="150" t="s">
        <v>70</v>
      </c>
      <c r="Z600" s="150" t="s">
        <v>71</v>
      </c>
      <c r="AA600" s="150" t="s">
        <v>72</v>
      </c>
      <c r="AB600" s="151">
        <v>64487</v>
      </c>
      <c r="AC600" s="101">
        <f t="shared" si="36"/>
        <v>4</v>
      </c>
      <c r="AD600" s="101" t="str">
        <f t="shared" si="37"/>
        <v>janvier</v>
      </c>
      <c r="AE600" s="96">
        <f t="shared" si="38"/>
        <v>5</v>
      </c>
      <c r="AF600" s="149">
        <f t="shared" si="39"/>
        <v>9.7222222222222432E-3</v>
      </c>
      <c r="AG600" t="s">
        <v>3886</v>
      </c>
    </row>
    <row r="601" spans="1:33" s="102" customFormat="1" ht="10.9" hidden="1" customHeight="1" x14ac:dyDescent="0.25">
      <c r="A601" s="151">
        <v>169896</v>
      </c>
      <c r="B601" s="152">
        <v>44586</v>
      </c>
      <c r="C601" s="150" t="s">
        <v>211</v>
      </c>
      <c r="D601" s="150" t="s">
        <v>2215</v>
      </c>
      <c r="E601" s="152">
        <v>44586</v>
      </c>
      <c r="F601" s="150" t="s">
        <v>266</v>
      </c>
      <c r="G601" s="150" t="s">
        <v>2216</v>
      </c>
      <c r="H601" s="150" t="s">
        <v>782</v>
      </c>
      <c r="I601" s="150" t="s">
        <v>3389</v>
      </c>
      <c r="J601" s="150" t="s">
        <v>3400</v>
      </c>
      <c r="K601" s="150" t="s">
        <v>766</v>
      </c>
      <c r="L601" s="150" t="s">
        <v>18</v>
      </c>
      <c r="M601" s="150" t="s">
        <v>3394</v>
      </c>
      <c r="N601" s="150" t="s">
        <v>919</v>
      </c>
      <c r="O601" s="150" t="s">
        <v>944</v>
      </c>
      <c r="P601" s="150" t="s">
        <v>767</v>
      </c>
      <c r="Q601" s="150" t="s">
        <v>3377</v>
      </c>
      <c r="R601" s="150" t="s">
        <v>3401</v>
      </c>
      <c r="S601" s="151">
        <v>26100</v>
      </c>
      <c r="T601" s="151">
        <v>17880</v>
      </c>
      <c r="U601" s="151">
        <v>8220</v>
      </c>
      <c r="V601" s="150" t="s">
        <v>78</v>
      </c>
      <c r="W601" s="151">
        <v>2</v>
      </c>
      <c r="X601" s="150" t="s">
        <v>69</v>
      </c>
      <c r="Y601" s="150" t="s">
        <v>70</v>
      </c>
      <c r="Z601" s="150" t="s">
        <v>71</v>
      </c>
      <c r="AA601" s="150" t="s">
        <v>72</v>
      </c>
      <c r="AB601" s="151">
        <v>0</v>
      </c>
      <c r="AC601" s="101">
        <f t="shared" si="36"/>
        <v>4</v>
      </c>
      <c r="AD601" s="101" t="str">
        <f t="shared" si="37"/>
        <v>janvier</v>
      </c>
      <c r="AE601" s="96">
        <f t="shared" si="38"/>
        <v>8.2200000000000006</v>
      </c>
      <c r="AF601" s="149">
        <f t="shared" si="39"/>
        <v>1.9444444444444431E-2</v>
      </c>
      <c r="AG601" t="s">
        <v>3886</v>
      </c>
    </row>
    <row r="602" spans="1:33" s="102" customFormat="1" ht="10.9" hidden="1" customHeight="1" x14ac:dyDescent="0.25">
      <c r="A602" s="151">
        <v>169899</v>
      </c>
      <c r="B602" s="152">
        <v>44586</v>
      </c>
      <c r="C602" s="150" t="s">
        <v>104</v>
      </c>
      <c r="D602" s="150" t="s">
        <v>2221</v>
      </c>
      <c r="E602" s="152">
        <v>44586</v>
      </c>
      <c r="F602" s="150" t="s">
        <v>99</v>
      </c>
      <c r="G602" s="150" t="s">
        <v>2222</v>
      </c>
      <c r="H602" s="150" t="s">
        <v>480</v>
      </c>
      <c r="I602" s="150" t="s">
        <v>3379</v>
      </c>
      <c r="J602" s="150" t="s">
        <v>3380</v>
      </c>
      <c r="K602" s="150" t="s">
        <v>923</v>
      </c>
      <c r="L602" s="150" t="s">
        <v>18</v>
      </c>
      <c r="M602" s="150" t="s">
        <v>18</v>
      </c>
      <c r="N602" s="150" t="s">
        <v>19</v>
      </c>
      <c r="O602" s="150" t="s">
        <v>314</v>
      </c>
      <c r="P602" s="150" t="s">
        <v>481</v>
      </c>
      <c r="Q602" s="150" t="s">
        <v>3377</v>
      </c>
      <c r="R602" s="150" t="s">
        <v>3377</v>
      </c>
      <c r="S602" s="151">
        <v>20120</v>
      </c>
      <c r="T602" s="151">
        <v>18740</v>
      </c>
      <c r="U602" s="151">
        <v>1380</v>
      </c>
      <c r="V602" s="150" t="s">
        <v>78</v>
      </c>
      <c r="W602" s="151">
        <v>2</v>
      </c>
      <c r="X602" s="150" t="s">
        <v>69</v>
      </c>
      <c r="Y602" s="150" t="s">
        <v>70</v>
      </c>
      <c r="Z602" s="150" t="s">
        <v>71</v>
      </c>
      <c r="AA602" s="150" t="s">
        <v>72</v>
      </c>
      <c r="AB602" s="151">
        <v>83638</v>
      </c>
      <c r="AC602" s="101">
        <f t="shared" si="36"/>
        <v>4</v>
      </c>
      <c r="AD602" s="101" t="str">
        <f t="shared" si="37"/>
        <v>janvier</v>
      </c>
      <c r="AE602" s="96">
        <f t="shared" si="38"/>
        <v>1.38</v>
      </c>
      <c r="AF602" s="149">
        <f t="shared" si="39"/>
        <v>9.0277777777777457E-3</v>
      </c>
      <c r="AG602" t="s">
        <v>3886</v>
      </c>
    </row>
    <row r="603" spans="1:33" s="102" customFormat="1" ht="10.9" hidden="1" customHeight="1" x14ac:dyDescent="0.25">
      <c r="A603" s="151">
        <v>169902</v>
      </c>
      <c r="B603" s="152">
        <v>44586</v>
      </c>
      <c r="C603" s="150" t="s">
        <v>1928</v>
      </c>
      <c r="D603" s="150" t="s">
        <v>2227</v>
      </c>
      <c r="E603" s="152">
        <v>44586</v>
      </c>
      <c r="F603" s="150" t="s">
        <v>613</v>
      </c>
      <c r="G603" s="150" t="s">
        <v>2228</v>
      </c>
      <c r="H603" s="150" t="s">
        <v>690</v>
      </c>
      <c r="I603" s="150" t="s">
        <v>3379</v>
      </c>
      <c r="J603" s="150" t="s">
        <v>3382</v>
      </c>
      <c r="K603" s="150" t="s">
        <v>3383</v>
      </c>
      <c r="L603" s="150" t="s">
        <v>18</v>
      </c>
      <c r="M603" s="150" t="s">
        <v>18</v>
      </c>
      <c r="N603" s="150" t="s">
        <v>19</v>
      </c>
      <c r="O603" s="150" t="s">
        <v>335</v>
      </c>
      <c r="P603" s="150" t="s">
        <v>691</v>
      </c>
      <c r="Q603" s="150" t="s">
        <v>3377</v>
      </c>
      <c r="R603" s="150" t="s">
        <v>3377</v>
      </c>
      <c r="S603" s="151">
        <v>16820</v>
      </c>
      <c r="T603" s="151">
        <v>12820</v>
      </c>
      <c r="U603" s="151">
        <v>4000</v>
      </c>
      <c r="V603" s="150" t="s">
        <v>78</v>
      </c>
      <c r="W603" s="151">
        <v>2</v>
      </c>
      <c r="X603" s="150" t="s">
        <v>69</v>
      </c>
      <c r="Y603" s="150" t="s">
        <v>70</v>
      </c>
      <c r="Z603" s="150" t="s">
        <v>71</v>
      </c>
      <c r="AA603" s="150" t="s">
        <v>72</v>
      </c>
      <c r="AB603" s="151">
        <v>64488</v>
      </c>
      <c r="AC603" s="101">
        <f t="shared" si="36"/>
        <v>4</v>
      </c>
      <c r="AD603" s="101" t="str">
        <f t="shared" si="37"/>
        <v>janvier</v>
      </c>
      <c r="AE603" s="96">
        <f t="shared" si="38"/>
        <v>4</v>
      </c>
      <c r="AF603" s="149">
        <f t="shared" si="39"/>
        <v>6.9444444444444198E-3</v>
      </c>
      <c r="AG603" t="s">
        <v>3886</v>
      </c>
    </row>
    <row r="604" spans="1:33" s="102" customFormat="1" ht="10.9" hidden="1" customHeight="1" x14ac:dyDescent="0.25">
      <c r="A604" s="151">
        <v>169904</v>
      </c>
      <c r="B604" s="152">
        <v>44586</v>
      </c>
      <c r="C604" s="150" t="s">
        <v>886</v>
      </c>
      <c r="D604" s="150" t="s">
        <v>2240</v>
      </c>
      <c r="E604" s="152">
        <v>44586</v>
      </c>
      <c r="F604" s="150" t="s">
        <v>668</v>
      </c>
      <c r="G604" s="150" t="s">
        <v>2241</v>
      </c>
      <c r="H604" s="150" t="s">
        <v>378</v>
      </c>
      <c r="I604" s="150" t="s">
        <v>3379</v>
      </c>
      <c r="J604" s="150" t="s">
        <v>3380</v>
      </c>
      <c r="K604" s="150" t="s">
        <v>2534</v>
      </c>
      <c r="L604" s="150" t="s">
        <v>18</v>
      </c>
      <c r="M604" s="150" t="s">
        <v>18</v>
      </c>
      <c r="N604" s="150" t="s">
        <v>19</v>
      </c>
      <c r="O604" s="150" t="s">
        <v>314</v>
      </c>
      <c r="P604" s="150" t="s">
        <v>379</v>
      </c>
      <c r="Q604" s="150" t="s">
        <v>3377</v>
      </c>
      <c r="R604" s="150" t="s">
        <v>3377</v>
      </c>
      <c r="S604" s="151">
        <v>20320</v>
      </c>
      <c r="T604" s="151">
        <v>18400</v>
      </c>
      <c r="U604" s="151">
        <v>1920</v>
      </c>
      <c r="V604" s="150" t="s">
        <v>78</v>
      </c>
      <c r="W604" s="151">
        <v>2</v>
      </c>
      <c r="X604" s="150" t="s">
        <v>69</v>
      </c>
      <c r="Y604" s="150" t="s">
        <v>70</v>
      </c>
      <c r="Z604" s="150" t="s">
        <v>71</v>
      </c>
      <c r="AA604" s="150" t="s">
        <v>72</v>
      </c>
      <c r="AB604" s="151">
        <v>73517</v>
      </c>
      <c r="AC604" s="101">
        <f t="shared" si="36"/>
        <v>4</v>
      </c>
      <c r="AD604" s="101" t="str">
        <f t="shared" si="37"/>
        <v>janvier</v>
      </c>
      <c r="AE604" s="96">
        <f t="shared" si="38"/>
        <v>1.92</v>
      </c>
      <c r="AF604" s="149">
        <f t="shared" si="39"/>
        <v>1.0416666666666741E-2</v>
      </c>
      <c r="AG604" t="s">
        <v>3886</v>
      </c>
    </row>
    <row r="605" spans="1:33" s="102" customFormat="1" ht="10.9" hidden="1" customHeight="1" x14ac:dyDescent="0.25">
      <c r="A605" s="151">
        <v>169905</v>
      </c>
      <c r="B605" s="152">
        <v>44586</v>
      </c>
      <c r="C605" s="150" t="s">
        <v>131</v>
      </c>
      <c r="D605" s="150" t="s">
        <v>2223</v>
      </c>
      <c r="E605" s="152">
        <v>44586</v>
      </c>
      <c r="F605" s="150" t="s">
        <v>73</v>
      </c>
      <c r="G605" s="150" t="s">
        <v>2224</v>
      </c>
      <c r="H605" s="150" t="s">
        <v>2225</v>
      </c>
      <c r="I605" s="150" t="s">
        <v>3379</v>
      </c>
      <c r="J605" s="150" t="s">
        <v>3393</v>
      </c>
      <c r="K605" s="150" t="s">
        <v>2225</v>
      </c>
      <c r="L605" s="150" t="s">
        <v>3394</v>
      </c>
      <c r="M605" s="150" t="s">
        <v>18</v>
      </c>
      <c r="N605" s="150" t="s">
        <v>19</v>
      </c>
      <c r="O605" s="150" t="s">
        <v>237</v>
      </c>
      <c r="P605" s="150" t="s">
        <v>2226</v>
      </c>
      <c r="Q605" s="150" t="s">
        <v>3395</v>
      </c>
      <c r="R605" s="150" t="s">
        <v>3377</v>
      </c>
      <c r="S605" s="151">
        <v>14800</v>
      </c>
      <c r="T605" s="151">
        <v>37720</v>
      </c>
      <c r="U605" s="151">
        <v>22920</v>
      </c>
      <c r="V605" s="150" t="s">
        <v>78</v>
      </c>
      <c r="W605" s="151">
        <v>2</v>
      </c>
      <c r="X605" s="150" t="s">
        <v>69</v>
      </c>
      <c r="Y605" s="150" t="s">
        <v>70</v>
      </c>
      <c r="Z605" s="150" t="s">
        <v>71</v>
      </c>
      <c r="AA605" s="150" t="s">
        <v>72</v>
      </c>
      <c r="AB605" s="151">
        <v>0</v>
      </c>
      <c r="AC605" s="101">
        <f t="shared" si="36"/>
        <v>4</v>
      </c>
      <c r="AD605" s="101" t="str">
        <f t="shared" si="37"/>
        <v>janvier</v>
      </c>
      <c r="AE605" s="96">
        <f t="shared" si="38"/>
        <v>22.92</v>
      </c>
      <c r="AF605" s="149">
        <f t="shared" si="39"/>
        <v>6.1111111111111116E-2</v>
      </c>
      <c r="AG605" t="s">
        <v>3888</v>
      </c>
    </row>
    <row r="606" spans="1:33" s="102" customFormat="1" ht="10.9" hidden="1" customHeight="1" x14ac:dyDescent="0.25">
      <c r="A606" s="151">
        <v>169906</v>
      </c>
      <c r="B606" s="152">
        <v>44586</v>
      </c>
      <c r="C606" s="150" t="s">
        <v>680</v>
      </c>
      <c r="D606" s="150" t="s">
        <v>2242</v>
      </c>
      <c r="E606" s="152">
        <v>44586</v>
      </c>
      <c r="F606" s="150" t="s">
        <v>830</v>
      </c>
      <c r="G606" s="150" t="s">
        <v>2243</v>
      </c>
      <c r="H606" s="150" t="s">
        <v>381</v>
      </c>
      <c r="I606" s="150" t="s">
        <v>3379</v>
      </c>
      <c r="J606" s="150" t="s">
        <v>3382</v>
      </c>
      <c r="K606" s="150" t="s">
        <v>3434</v>
      </c>
      <c r="L606" s="150" t="s">
        <v>18</v>
      </c>
      <c r="M606" s="150" t="s">
        <v>18</v>
      </c>
      <c r="N606" s="150" t="s">
        <v>19</v>
      </c>
      <c r="O606" s="150" t="s">
        <v>335</v>
      </c>
      <c r="P606" s="150" t="s">
        <v>382</v>
      </c>
      <c r="Q606" s="150" t="s">
        <v>3377</v>
      </c>
      <c r="R606" s="150" t="s">
        <v>3377</v>
      </c>
      <c r="S606" s="151">
        <v>18440</v>
      </c>
      <c r="T606" s="151">
        <v>14880</v>
      </c>
      <c r="U606" s="151">
        <v>3560</v>
      </c>
      <c r="V606" s="150" t="s">
        <v>78</v>
      </c>
      <c r="W606" s="151">
        <v>2</v>
      </c>
      <c r="X606" s="150" t="s">
        <v>69</v>
      </c>
      <c r="Y606" s="150" t="s">
        <v>70</v>
      </c>
      <c r="Z606" s="150" t="s">
        <v>71</v>
      </c>
      <c r="AA606" s="150" t="s">
        <v>72</v>
      </c>
      <c r="AB606" s="151">
        <v>83626</v>
      </c>
      <c r="AC606" s="101">
        <f t="shared" si="36"/>
        <v>4</v>
      </c>
      <c r="AD606" s="101" t="str">
        <f t="shared" si="37"/>
        <v>janvier</v>
      </c>
      <c r="AE606" s="96">
        <f t="shared" si="38"/>
        <v>3.56</v>
      </c>
      <c r="AF606" s="149">
        <f t="shared" si="39"/>
        <v>6.9444444444444198E-3</v>
      </c>
      <c r="AG606" t="s">
        <v>3886</v>
      </c>
    </row>
    <row r="607" spans="1:33" s="102" customFormat="1" ht="10.9" hidden="1" customHeight="1" x14ac:dyDescent="0.25">
      <c r="A607" s="151">
        <v>169907</v>
      </c>
      <c r="B607" s="152">
        <v>44586</v>
      </c>
      <c r="C607" s="150" t="s">
        <v>679</v>
      </c>
      <c r="D607" s="150" t="s">
        <v>2244</v>
      </c>
      <c r="E607" s="152">
        <v>44586</v>
      </c>
      <c r="F607" s="150" t="s">
        <v>800</v>
      </c>
      <c r="G607" s="150" t="s">
        <v>2245</v>
      </c>
      <c r="H607" s="150" t="s">
        <v>550</v>
      </c>
      <c r="I607" s="150" t="s">
        <v>3379</v>
      </c>
      <c r="J607" s="150" t="s">
        <v>3380</v>
      </c>
      <c r="K607" s="150" t="s">
        <v>3399</v>
      </c>
      <c r="L607" s="150" t="s">
        <v>18</v>
      </c>
      <c r="M607" s="150" t="s">
        <v>18</v>
      </c>
      <c r="N607" s="150" t="s">
        <v>19</v>
      </c>
      <c r="O607" s="150" t="s">
        <v>314</v>
      </c>
      <c r="P607" s="150" t="s">
        <v>551</v>
      </c>
      <c r="Q607" s="150" t="s">
        <v>3377</v>
      </c>
      <c r="R607" s="150" t="s">
        <v>3377</v>
      </c>
      <c r="S607" s="151">
        <v>21480</v>
      </c>
      <c r="T607" s="151">
        <v>17780</v>
      </c>
      <c r="U607" s="151">
        <v>3700</v>
      </c>
      <c r="V607" s="150" t="s">
        <v>78</v>
      </c>
      <c r="W607" s="151">
        <v>2</v>
      </c>
      <c r="X607" s="150" t="s">
        <v>69</v>
      </c>
      <c r="Y607" s="150" t="s">
        <v>70</v>
      </c>
      <c r="Z607" s="150" t="s">
        <v>71</v>
      </c>
      <c r="AA607" s="150" t="s">
        <v>72</v>
      </c>
      <c r="AB607" s="151">
        <v>66268</v>
      </c>
      <c r="AC607" s="101">
        <f t="shared" si="36"/>
        <v>4</v>
      </c>
      <c r="AD607" s="101" t="str">
        <f t="shared" si="37"/>
        <v>janvier</v>
      </c>
      <c r="AE607" s="96">
        <f t="shared" si="38"/>
        <v>3.7</v>
      </c>
      <c r="AF607" s="149">
        <f t="shared" si="39"/>
        <v>1.736111111111116E-2</v>
      </c>
      <c r="AG607" t="s">
        <v>3886</v>
      </c>
    </row>
    <row r="608" spans="1:33" s="102" customFormat="1" ht="10.9" hidden="1" customHeight="1" x14ac:dyDescent="0.25">
      <c r="A608" s="151">
        <v>169909</v>
      </c>
      <c r="B608" s="152">
        <v>44586</v>
      </c>
      <c r="C608" s="150" t="s">
        <v>671</v>
      </c>
      <c r="D608" s="150" t="s">
        <v>2246</v>
      </c>
      <c r="E608" s="152">
        <v>44586</v>
      </c>
      <c r="F608" s="150" t="s">
        <v>1501</v>
      </c>
      <c r="G608" s="150" t="s">
        <v>2247</v>
      </c>
      <c r="H608" s="150" t="s">
        <v>90</v>
      </c>
      <c r="I608" s="150" t="s">
        <v>3387</v>
      </c>
      <c r="J608" s="150" t="s">
        <v>3387</v>
      </c>
      <c r="K608" s="150" t="s">
        <v>90</v>
      </c>
      <c r="L608" s="150" t="s">
        <v>18</v>
      </c>
      <c r="M608" s="150" t="s">
        <v>18</v>
      </c>
      <c r="N608" s="150" t="s">
        <v>65</v>
      </c>
      <c r="O608" s="150" t="s">
        <v>66</v>
      </c>
      <c r="P608" s="150" t="s">
        <v>91</v>
      </c>
      <c r="Q608" s="150" t="s">
        <v>3377</v>
      </c>
      <c r="R608" s="150" t="s">
        <v>3377</v>
      </c>
      <c r="S608" s="151">
        <v>20600</v>
      </c>
      <c r="T608" s="151">
        <v>16820</v>
      </c>
      <c r="U608" s="151">
        <v>3780</v>
      </c>
      <c r="V608" s="150" t="s">
        <v>78</v>
      </c>
      <c r="W608" s="151">
        <v>2</v>
      </c>
      <c r="X608" s="150" t="s">
        <v>69</v>
      </c>
      <c r="Y608" s="150" t="s">
        <v>70</v>
      </c>
      <c r="Z608" s="150" t="s">
        <v>71</v>
      </c>
      <c r="AA608" s="150" t="s">
        <v>72</v>
      </c>
      <c r="AB608" s="151">
        <v>0</v>
      </c>
      <c r="AC608" s="101">
        <f t="shared" si="36"/>
        <v>4</v>
      </c>
      <c r="AD608" s="101" t="str">
        <f t="shared" si="37"/>
        <v>janvier</v>
      </c>
      <c r="AE608" s="96">
        <f t="shared" si="38"/>
        <v>3.78</v>
      </c>
      <c r="AF608" s="149">
        <f t="shared" si="39"/>
        <v>1.7361111111111049E-2</v>
      </c>
      <c r="AG608" t="s">
        <v>3886</v>
      </c>
    </row>
    <row r="609" spans="1:190" s="102" customFormat="1" ht="10.9" hidden="1" customHeight="1" x14ac:dyDescent="0.25">
      <c r="A609" s="151">
        <v>169912</v>
      </c>
      <c r="B609" s="152">
        <v>44586</v>
      </c>
      <c r="C609" s="150" t="s">
        <v>698</v>
      </c>
      <c r="D609" s="150" t="s">
        <v>2232</v>
      </c>
      <c r="E609" s="152">
        <v>44586</v>
      </c>
      <c r="F609" s="150" t="s">
        <v>464</v>
      </c>
      <c r="G609" s="150" t="s">
        <v>2233</v>
      </c>
      <c r="H609" s="150" t="s">
        <v>2234</v>
      </c>
      <c r="I609" s="150" t="s">
        <v>3387</v>
      </c>
      <c r="J609" s="150" t="s">
        <v>3411</v>
      </c>
      <c r="K609" s="150" t="s">
        <v>2234</v>
      </c>
      <c r="L609" s="150" t="s">
        <v>3433</v>
      </c>
      <c r="M609" s="150" t="s">
        <v>18</v>
      </c>
      <c r="N609" s="150" t="s">
        <v>65</v>
      </c>
      <c r="O609" s="150" t="s">
        <v>600</v>
      </c>
      <c r="P609" s="150" t="s">
        <v>2235</v>
      </c>
      <c r="Q609" s="150" t="s">
        <v>3465</v>
      </c>
      <c r="R609" s="150" t="s">
        <v>3377</v>
      </c>
      <c r="S609" s="151">
        <v>16640</v>
      </c>
      <c r="T609" s="151">
        <v>44740</v>
      </c>
      <c r="U609" s="151">
        <v>28100</v>
      </c>
      <c r="V609" s="150" t="s">
        <v>78</v>
      </c>
      <c r="W609" s="151">
        <v>2</v>
      </c>
      <c r="X609" s="150" t="s">
        <v>69</v>
      </c>
      <c r="Y609" s="150" t="s">
        <v>70</v>
      </c>
      <c r="Z609" s="150" t="s">
        <v>71</v>
      </c>
      <c r="AA609" s="150" t="s">
        <v>72</v>
      </c>
      <c r="AB609" s="151">
        <v>0</v>
      </c>
      <c r="AC609" s="101">
        <f t="shared" si="36"/>
        <v>4</v>
      </c>
      <c r="AD609" s="101" t="str">
        <f t="shared" si="37"/>
        <v>janvier</v>
      </c>
      <c r="AE609" s="96">
        <f t="shared" si="38"/>
        <v>28.1</v>
      </c>
      <c r="AF609" s="149">
        <f t="shared" si="39"/>
        <v>9.1666666666666674E-2</v>
      </c>
      <c r="AG609" t="s">
        <v>3888</v>
      </c>
    </row>
    <row r="610" spans="1:190" s="102" customFormat="1" ht="10.9" hidden="1" customHeight="1" x14ac:dyDescent="0.25">
      <c r="A610" s="151">
        <v>169913</v>
      </c>
      <c r="B610" s="152">
        <v>44586</v>
      </c>
      <c r="C610" s="150" t="s">
        <v>2229</v>
      </c>
      <c r="D610" s="150" t="s">
        <v>2230</v>
      </c>
      <c r="E610" s="152">
        <v>44586</v>
      </c>
      <c r="F610" s="150" t="s">
        <v>757</v>
      </c>
      <c r="G610" s="150" t="s">
        <v>2231</v>
      </c>
      <c r="H610" s="150" t="s">
        <v>880</v>
      </c>
      <c r="I610" s="150" t="s">
        <v>3438</v>
      </c>
      <c r="J610" s="150" t="s">
        <v>3384</v>
      </c>
      <c r="K610" s="150" t="s">
        <v>616</v>
      </c>
      <c r="L610" s="150" t="s">
        <v>3414</v>
      </c>
      <c r="M610" s="150" t="s">
        <v>18</v>
      </c>
      <c r="N610" s="150" t="s">
        <v>1742</v>
      </c>
      <c r="O610" s="150" t="s">
        <v>261</v>
      </c>
      <c r="P610" s="150" t="s">
        <v>618</v>
      </c>
      <c r="Q610" s="150" t="s">
        <v>3415</v>
      </c>
      <c r="R610" s="150" t="s">
        <v>3377</v>
      </c>
      <c r="S610" s="151">
        <v>28100</v>
      </c>
      <c r="T610" s="151">
        <v>22200</v>
      </c>
      <c r="U610" s="151">
        <v>5900</v>
      </c>
      <c r="V610" s="150" t="s">
        <v>78</v>
      </c>
      <c r="W610" s="151">
        <v>2</v>
      </c>
      <c r="X610" s="150" t="s">
        <v>69</v>
      </c>
      <c r="Y610" s="150" t="s">
        <v>70</v>
      </c>
      <c r="Z610" s="150" t="s">
        <v>71</v>
      </c>
      <c r="AA610" s="150" t="s">
        <v>72</v>
      </c>
      <c r="AB610" s="151">
        <v>0</v>
      </c>
      <c r="AC610" s="101">
        <f t="shared" si="36"/>
        <v>4</v>
      </c>
      <c r="AD610" s="101" t="str">
        <f t="shared" si="37"/>
        <v>janvier</v>
      </c>
      <c r="AE610" s="96">
        <f t="shared" si="38"/>
        <v>5.9</v>
      </c>
      <c r="AF610" s="149">
        <f t="shared" si="39"/>
        <v>0.10416666666666663</v>
      </c>
      <c r="AG610" t="s">
        <v>3888</v>
      </c>
    </row>
    <row r="611" spans="1:190" s="102" customFormat="1" ht="10.9" hidden="1" customHeight="1" x14ac:dyDescent="0.25">
      <c r="A611" s="151">
        <v>169918</v>
      </c>
      <c r="B611" s="152">
        <v>44586</v>
      </c>
      <c r="C611" s="150" t="s">
        <v>519</v>
      </c>
      <c r="D611" s="150" t="s">
        <v>2236</v>
      </c>
      <c r="E611" s="152">
        <v>44586</v>
      </c>
      <c r="F611" s="150" t="s">
        <v>885</v>
      </c>
      <c r="G611" s="150" t="s">
        <v>2237</v>
      </c>
      <c r="H611" s="150" t="s">
        <v>2238</v>
      </c>
      <c r="I611" s="150" t="s">
        <v>3389</v>
      </c>
      <c r="J611" s="150" t="s">
        <v>3445</v>
      </c>
      <c r="K611" s="150" t="s">
        <v>2238</v>
      </c>
      <c r="L611" s="150" t="s">
        <v>3466</v>
      </c>
      <c r="M611" s="150" t="s">
        <v>18</v>
      </c>
      <c r="N611" s="150" t="s">
        <v>919</v>
      </c>
      <c r="O611" s="150" t="s">
        <v>1698</v>
      </c>
      <c r="P611" s="150" t="s">
        <v>2239</v>
      </c>
      <c r="Q611" s="150" t="s">
        <v>3467</v>
      </c>
      <c r="R611" s="150" t="s">
        <v>3377</v>
      </c>
      <c r="S611" s="151">
        <v>15620</v>
      </c>
      <c r="T611" s="151">
        <v>39600</v>
      </c>
      <c r="U611" s="151">
        <v>23980</v>
      </c>
      <c r="V611" s="150" t="s">
        <v>78</v>
      </c>
      <c r="W611" s="151">
        <v>2</v>
      </c>
      <c r="X611" s="150" t="s">
        <v>69</v>
      </c>
      <c r="Y611" s="150" t="s">
        <v>70</v>
      </c>
      <c r="Z611" s="150" t="s">
        <v>71</v>
      </c>
      <c r="AA611" s="150" t="s">
        <v>72</v>
      </c>
      <c r="AB611" s="151">
        <v>0</v>
      </c>
      <c r="AC611" s="101">
        <f t="shared" si="36"/>
        <v>4</v>
      </c>
      <c r="AD611" s="101" t="str">
        <f t="shared" si="37"/>
        <v>janvier</v>
      </c>
      <c r="AE611" s="96">
        <f t="shared" si="38"/>
        <v>23.98</v>
      </c>
      <c r="AF611" s="149">
        <f t="shared" si="39"/>
        <v>9.5833333333333326E-2</v>
      </c>
      <c r="AG611" t="s">
        <v>3888</v>
      </c>
    </row>
    <row r="612" spans="1:190" s="102" customFormat="1" ht="10.9" hidden="1" customHeight="1" x14ac:dyDescent="0.25">
      <c r="A612" s="151">
        <v>169925</v>
      </c>
      <c r="B612" s="152">
        <v>44586</v>
      </c>
      <c r="C612" s="150" t="s">
        <v>467</v>
      </c>
      <c r="D612" s="150" t="s">
        <v>2248</v>
      </c>
      <c r="E612" s="152">
        <v>44586</v>
      </c>
      <c r="F612" s="150" t="s">
        <v>485</v>
      </c>
      <c r="G612" s="150" t="s">
        <v>2249</v>
      </c>
      <c r="H612" s="150" t="s">
        <v>325</v>
      </c>
      <c r="I612" s="150" t="s">
        <v>3379</v>
      </c>
      <c r="J612" s="150" t="s">
        <v>3380</v>
      </c>
      <c r="K612" s="150" t="s">
        <v>3435</v>
      </c>
      <c r="L612" s="150" t="s">
        <v>18</v>
      </c>
      <c r="M612" s="150" t="s">
        <v>18</v>
      </c>
      <c r="N612" s="150" t="s">
        <v>19</v>
      </c>
      <c r="O612" s="150" t="s">
        <v>314</v>
      </c>
      <c r="P612" s="150" t="s">
        <v>326</v>
      </c>
      <c r="Q612" s="150" t="s">
        <v>3377</v>
      </c>
      <c r="R612" s="150" t="s">
        <v>3377</v>
      </c>
      <c r="S612" s="151">
        <v>19540</v>
      </c>
      <c r="T612" s="151">
        <v>17200</v>
      </c>
      <c r="U612" s="151">
        <v>2340</v>
      </c>
      <c r="V612" s="150" t="s">
        <v>78</v>
      </c>
      <c r="W612" s="151">
        <v>2</v>
      </c>
      <c r="X612" s="150" t="s">
        <v>69</v>
      </c>
      <c r="Y612" s="150" t="s">
        <v>70</v>
      </c>
      <c r="Z612" s="150" t="s">
        <v>71</v>
      </c>
      <c r="AA612" s="150" t="s">
        <v>72</v>
      </c>
      <c r="AB612" s="151">
        <v>95031</v>
      </c>
      <c r="AC612" s="101">
        <f t="shared" si="36"/>
        <v>4</v>
      </c>
      <c r="AD612" s="101" t="str">
        <f t="shared" si="37"/>
        <v>janvier</v>
      </c>
      <c r="AE612" s="96">
        <f t="shared" si="38"/>
        <v>2.34</v>
      </c>
      <c r="AF612" s="149">
        <f t="shared" si="39"/>
        <v>9.7222222222221877E-3</v>
      </c>
      <c r="AG612" t="s">
        <v>3886</v>
      </c>
    </row>
    <row r="613" spans="1:190" s="102" customFormat="1" ht="10.9" hidden="1" customHeight="1" x14ac:dyDescent="0.25">
      <c r="A613" s="151">
        <v>169926</v>
      </c>
      <c r="B613" s="152">
        <v>44586</v>
      </c>
      <c r="C613" s="150" t="s">
        <v>356</v>
      </c>
      <c r="D613" s="150" t="s">
        <v>2250</v>
      </c>
      <c r="E613" s="152">
        <v>44586</v>
      </c>
      <c r="F613" s="150" t="s">
        <v>294</v>
      </c>
      <c r="G613" s="150" t="s">
        <v>2251</v>
      </c>
      <c r="H613" s="150" t="s">
        <v>378</v>
      </c>
      <c r="I613" s="150" t="s">
        <v>3379</v>
      </c>
      <c r="J613" s="150" t="s">
        <v>3380</v>
      </c>
      <c r="K613" s="150" t="s">
        <v>2534</v>
      </c>
      <c r="L613" s="150" t="s">
        <v>18</v>
      </c>
      <c r="M613" s="150" t="s">
        <v>18</v>
      </c>
      <c r="N613" s="150" t="s">
        <v>19</v>
      </c>
      <c r="O613" s="150" t="s">
        <v>314</v>
      </c>
      <c r="P613" s="150" t="s">
        <v>379</v>
      </c>
      <c r="Q613" s="150" t="s">
        <v>3377</v>
      </c>
      <c r="R613" s="150" t="s">
        <v>3377</v>
      </c>
      <c r="S613" s="151">
        <v>20580</v>
      </c>
      <c r="T613" s="151">
        <v>18360</v>
      </c>
      <c r="U613" s="151">
        <v>2220</v>
      </c>
      <c r="V613" s="150" t="s">
        <v>78</v>
      </c>
      <c r="W613" s="151">
        <v>2</v>
      </c>
      <c r="X613" s="150" t="s">
        <v>69</v>
      </c>
      <c r="Y613" s="150" t="s">
        <v>70</v>
      </c>
      <c r="Z613" s="150" t="s">
        <v>71</v>
      </c>
      <c r="AA613" s="150" t="s">
        <v>72</v>
      </c>
      <c r="AB613" s="151">
        <v>73517</v>
      </c>
      <c r="AC613" s="101">
        <f t="shared" si="36"/>
        <v>4</v>
      </c>
      <c r="AD613" s="101" t="str">
        <f t="shared" si="37"/>
        <v>janvier</v>
      </c>
      <c r="AE613" s="96">
        <f t="shared" si="38"/>
        <v>2.2200000000000002</v>
      </c>
      <c r="AF613" s="149">
        <f t="shared" si="39"/>
        <v>1.9444444444444375E-2</v>
      </c>
      <c r="AG613" t="s">
        <v>3886</v>
      </c>
      <c r="AH613" s="96"/>
      <c r="AI613"/>
      <c r="AJ613"/>
      <c r="AK613"/>
      <c r="AL613"/>
      <c r="AM613" s="96"/>
      <c r="AN613" s="96"/>
      <c r="AO613" s="96"/>
      <c r="AP613" s="96"/>
      <c r="AQ613"/>
      <c r="AR613" s="96"/>
      <c r="AS613" s="96"/>
      <c r="AT613"/>
      <c r="AU613"/>
      <c r="AV613" s="96"/>
      <c r="AW613" s="96"/>
      <c r="AX613"/>
      <c r="AY613"/>
      <c r="AZ613" s="96"/>
      <c r="BA613" s="96"/>
      <c r="BB613" s="96"/>
      <c r="BC613" s="96"/>
      <c r="BD613" s="96"/>
      <c r="BE613"/>
      <c r="BF613"/>
      <c r="BG613"/>
      <c r="BH613" s="96"/>
      <c r="BI613" s="96"/>
      <c r="BJ613" s="96"/>
      <c r="BK613" s="96"/>
      <c r="BL613" s="96"/>
      <c r="BM613" s="96"/>
      <c r="BN613" s="96"/>
      <c r="BO613"/>
      <c r="BP613"/>
      <c r="BQ613" s="96"/>
      <c r="BR613" s="96"/>
      <c r="BS613" s="96"/>
      <c r="BT613"/>
      <c r="BU613" s="96"/>
      <c r="BV613"/>
      <c r="BW613" s="96"/>
      <c r="BX613" s="96"/>
      <c r="BY613" s="96"/>
      <c r="BZ613" s="96"/>
      <c r="CA613" s="96"/>
      <c r="CB613" s="96"/>
      <c r="CC613" s="96"/>
      <c r="CD613"/>
      <c r="CE613"/>
      <c r="CF613"/>
      <c r="CG613" s="96"/>
      <c r="CH613"/>
      <c r="CI613"/>
      <c r="CJ613" s="96"/>
      <c r="CK613"/>
      <c r="CL613" s="96"/>
      <c r="CM613" s="96"/>
      <c r="CN613" s="96"/>
      <c r="CO613"/>
      <c r="CP613"/>
      <c r="CQ613"/>
      <c r="CR613"/>
      <c r="CS613"/>
      <c r="CT613"/>
      <c r="CU613"/>
      <c r="CV613"/>
      <c r="CW613"/>
      <c r="CX613"/>
      <c r="CY613" s="96"/>
      <c r="CZ613" s="96"/>
      <c r="DA613" s="96"/>
      <c r="DB613" s="96"/>
      <c r="DC613" s="96"/>
      <c r="DD613"/>
      <c r="DE613"/>
      <c r="DF613"/>
      <c r="DG613"/>
      <c r="DH613" s="96"/>
      <c r="DI613"/>
      <c r="DJ613"/>
      <c r="DK613"/>
      <c r="DL613" s="96"/>
      <c r="DM613" s="96"/>
      <c r="DN613"/>
      <c r="DO613"/>
      <c r="DP613" s="96"/>
      <c r="DQ613" s="96"/>
      <c r="DR613"/>
      <c r="DS613"/>
      <c r="DT613"/>
      <c r="DU613"/>
      <c r="DV613"/>
      <c r="DW613" s="96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 s="96"/>
      <c r="EW613" s="96"/>
      <c r="EX613"/>
      <c r="EY613"/>
      <c r="EZ613"/>
      <c r="FA613"/>
      <c r="FB613"/>
      <c r="FC613"/>
      <c r="FD613"/>
      <c r="FE613"/>
      <c r="FF613"/>
      <c r="FG613"/>
      <c r="FH613"/>
      <c r="FI613"/>
      <c r="FJ613" s="96"/>
      <c r="FK613" s="96"/>
      <c r="FL613" s="96"/>
      <c r="FM613"/>
      <c r="FN613"/>
      <c r="FO613"/>
      <c r="FP613"/>
      <c r="FQ613"/>
      <c r="FR613"/>
      <c r="FS613"/>
      <c r="FT613" s="96"/>
      <c r="FU613" s="96"/>
      <c r="FV613" s="96"/>
      <c r="FW613" s="96"/>
      <c r="FX613"/>
      <c r="FY613"/>
      <c r="FZ613"/>
      <c r="GA613"/>
      <c r="GB613"/>
      <c r="GC613"/>
      <c r="GD613"/>
      <c r="GE613" s="96"/>
      <c r="GF613" s="96"/>
      <c r="GG613" s="96"/>
      <c r="GH613" s="96"/>
    </row>
    <row r="614" spans="1:190" s="102" customFormat="1" ht="10.9" hidden="1" customHeight="1" x14ac:dyDescent="0.25">
      <c r="A614" s="151">
        <v>169928</v>
      </c>
      <c r="B614" s="152">
        <v>44586</v>
      </c>
      <c r="C614" s="150" t="s">
        <v>726</v>
      </c>
      <c r="D614" s="150" t="s">
        <v>2252</v>
      </c>
      <c r="E614" s="152">
        <v>44586</v>
      </c>
      <c r="F614" s="150" t="s">
        <v>357</v>
      </c>
      <c r="G614" s="150" t="s">
        <v>2253</v>
      </c>
      <c r="H614" s="150" t="s">
        <v>348</v>
      </c>
      <c r="I614" s="150" t="s">
        <v>3379</v>
      </c>
      <c r="J614" s="150" t="s">
        <v>3382</v>
      </c>
      <c r="K614" s="150" t="s">
        <v>3391</v>
      </c>
      <c r="L614" s="150" t="s">
        <v>18</v>
      </c>
      <c r="M614" s="150" t="s">
        <v>18</v>
      </c>
      <c r="N614" s="150" t="s">
        <v>19</v>
      </c>
      <c r="O614" s="150" t="s">
        <v>335</v>
      </c>
      <c r="P614" s="150" t="s">
        <v>349</v>
      </c>
      <c r="Q614" s="150" t="s">
        <v>3377</v>
      </c>
      <c r="R614" s="150" t="s">
        <v>3377</v>
      </c>
      <c r="S614" s="151">
        <v>15460</v>
      </c>
      <c r="T614" s="151">
        <v>12800</v>
      </c>
      <c r="U614" s="151">
        <v>2660</v>
      </c>
      <c r="V614" s="150" t="s">
        <v>78</v>
      </c>
      <c r="W614" s="151">
        <v>2</v>
      </c>
      <c r="X614" s="150" t="s">
        <v>69</v>
      </c>
      <c r="Y614" s="150" t="s">
        <v>70</v>
      </c>
      <c r="Z614" s="150" t="s">
        <v>71</v>
      </c>
      <c r="AA614" s="150" t="s">
        <v>72</v>
      </c>
      <c r="AB614" s="151">
        <v>64487</v>
      </c>
      <c r="AC614" s="101">
        <f t="shared" si="36"/>
        <v>4</v>
      </c>
      <c r="AD614" s="101" t="str">
        <f t="shared" si="37"/>
        <v>janvier</v>
      </c>
      <c r="AE614" s="96">
        <f t="shared" si="38"/>
        <v>2.66</v>
      </c>
      <c r="AF614" s="149">
        <f t="shared" si="39"/>
        <v>1.8055555555555602E-2</v>
      </c>
      <c r="AG614" t="s">
        <v>3886</v>
      </c>
      <c r="AH614" s="96"/>
      <c r="AI614"/>
      <c r="AJ614"/>
      <c r="AK614"/>
      <c r="AL614"/>
      <c r="AM614" s="96"/>
      <c r="AN614" s="96"/>
      <c r="AO614" s="96"/>
      <c r="AP614" s="96"/>
      <c r="AQ614"/>
      <c r="AR614" s="96"/>
      <c r="AS614" s="96"/>
      <c r="AT614"/>
      <c r="AU614"/>
      <c r="AV614" s="96"/>
      <c r="AW614" s="96"/>
      <c r="AX614"/>
      <c r="AY614"/>
      <c r="AZ614" s="96"/>
      <c r="BA614" s="96"/>
      <c r="BB614" s="96"/>
      <c r="BC614" s="96"/>
      <c r="BD614" s="96"/>
      <c r="BE614" s="96"/>
      <c r="BF614" s="96"/>
      <c r="BG614"/>
      <c r="BH614" s="96"/>
      <c r="BI614" s="96"/>
      <c r="BJ614" s="96"/>
      <c r="BK614" s="96"/>
      <c r="BL614" s="96"/>
      <c r="BM614" s="96"/>
      <c r="BN614" s="96"/>
      <c r="BO614"/>
      <c r="BP614"/>
      <c r="BQ614" s="96"/>
      <c r="BR614" s="96"/>
      <c r="BS614" s="96"/>
      <c r="BT614"/>
      <c r="BU614" s="96"/>
      <c r="BV614"/>
      <c r="BW614" s="96"/>
      <c r="BX614" s="96"/>
      <c r="BY614" s="96"/>
      <c r="BZ614" s="96"/>
      <c r="CA614" s="96"/>
      <c r="CB614" s="96"/>
      <c r="CC614" s="96"/>
      <c r="CD614" s="96"/>
      <c r="CE614"/>
      <c r="CF614"/>
      <c r="CG614" s="96"/>
      <c r="CH614"/>
      <c r="CI614"/>
      <c r="CJ614" s="96"/>
      <c r="CK614"/>
      <c r="CL614" s="96"/>
      <c r="CM614" s="96"/>
      <c r="CN614" s="96"/>
      <c r="CO614"/>
      <c r="CP614"/>
      <c r="CQ614"/>
      <c r="CR614"/>
      <c r="CS614"/>
      <c r="CT614"/>
      <c r="CU614"/>
      <c r="CV614"/>
      <c r="CW614"/>
      <c r="CX614"/>
      <c r="CY614" s="96"/>
      <c r="CZ614" s="96"/>
      <c r="DA614" s="96"/>
      <c r="DB614" s="96"/>
      <c r="DC614" s="96"/>
      <c r="DD614"/>
      <c r="DE614"/>
      <c r="DF614"/>
      <c r="DG614"/>
      <c r="DH614" s="96"/>
      <c r="DI614"/>
      <c r="DJ614" s="96"/>
      <c r="DK614" s="96"/>
      <c r="DL614" s="96"/>
      <c r="DM614" s="96"/>
      <c r="DN614"/>
      <c r="DO614"/>
      <c r="DP614" s="96"/>
      <c r="DQ614" s="96"/>
      <c r="DR614"/>
      <c r="DS614"/>
      <c r="DT614"/>
      <c r="DU614"/>
      <c r="DV614"/>
      <c r="DW614" s="96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 s="96"/>
      <c r="EW614" s="96"/>
      <c r="EX614"/>
      <c r="EY614"/>
      <c r="EZ614"/>
      <c r="FA614"/>
      <c r="FB614"/>
      <c r="FC614"/>
      <c r="FD614"/>
      <c r="FE614"/>
      <c r="FF614"/>
      <c r="FG614"/>
      <c r="FH614"/>
      <c r="FI614"/>
      <c r="FJ614" s="96"/>
      <c r="FK614" s="96"/>
      <c r="FL614" s="96"/>
      <c r="FM614"/>
      <c r="FN614"/>
      <c r="FO614"/>
      <c r="FP614"/>
      <c r="FQ614"/>
      <c r="FR614"/>
      <c r="FS614"/>
      <c r="FT614" s="96"/>
      <c r="FU614" s="96"/>
      <c r="FV614" s="96"/>
      <c r="FW614" s="96"/>
      <c r="FX614"/>
      <c r="FY614"/>
      <c r="FZ614"/>
      <c r="GA614"/>
      <c r="GB614"/>
      <c r="GC614"/>
      <c r="GD614"/>
      <c r="GE614" s="96"/>
      <c r="GF614" s="96"/>
      <c r="GG614" s="96"/>
      <c r="GH614" s="96"/>
    </row>
    <row r="615" spans="1:190" s="102" customFormat="1" ht="10.9" hidden="1" customHeight="1" x14ac:dyDescent="0.25">
      <c r="A615" s="151">
        <v>169929</v>
      </c>
      <c r="B615" s="152">
        <v>44586</v>
      </c>
      <c r="C615" s="150" t="s">
        <v>400</v>
      </c>
      <c r="D615" s="150" t="s">
        <v>2254</v>
      </c>
      <c r="E615" s="152">
        <v>44586</v>
      </c>
      <c r="F615" s="150" t="s">
        <v>2255</v>
      </c>
      <c r="G615" s="150" t="s">
        <v>2256</v>
      </c>
      <c r="H615" s="150" t="s">
        <v>334</v>
      </c>
      <c r="I615" s="150" t="s">
        <v>3379</v>
      </c>
      <c r="J615" s="150" t="s">
        <v>3382</v>
      </c>
      <c r="K615" s="150" t="s">
        <v>531</v>
      </c>
      <c r="L615" s="150" t="s">
        <v>18</v>
      </c>
      <c r="M615" s="150" t="s">
        <v>18</v>
      </c>
      <c r="N615" s="150" t="s">
        <v>19</v>
      </c>
      <c r="O615" s="150" t="s">
        <v>335</v>
      </c>
      <c r="P615" s="150" t="s">
        <v>336</v>
      </c>
      <c r="Q615" s="150" t="s">
        <v>3377</v>
      </c>
      <c r="R615" s="150" t="s">
        <v>3377</v>
      </c>
      <c r="S615" s="151">
        <v>17600</v>
      </c>
      <c r="T615" s="151">
        <v>15020</v>
      </c>
      <c r="U615" s="151">
        <v>2580</v>
      </c>
      <c r="V615" s="150" t="s">
        <v>78</v>
      </c>
      <c r="W615" s="151">
        <v>2</v>
      </c>
      <c r="X615" s="150" t="s">
        <v>69</v>
      </c>
      <c r="Y615" s="150" t="s">
        <v>70</v>
      </c>
      <c r="Z615" s="150" t="s">
        <v>71</v>
      </c>
      <c r="AA615" s="150" t="s">
        <v>72</v>
      </c>
      <c r="AB615" s="151">
        <v>83625</v>
      </c>
      <c r="AC615" s="101">
        <f t="shared" si="36"/>
        <v>4</v>
      </c>
      <c r="AD615" s="101" t="str">
        <f t="shared" si="37"/>
        <v>janvier</v>
      </c>
      <c r="AE615" s="96">
        <f t="shared" si="38"/>
        <v>2.58</v>
      </c>
      <c r="AF615" s="149">
        <f t="shared" si="39"/>
        <v>7.6388888888888618E-3</v>
      </c>
      <c r="AG615" t="s">
        <v>3886</v>
      </c>
      <c r="AH615" s="96"/>
      <c r="AI615"/>
      <c r="AJ615"/>
      <c r="AK615"/>
      <c r="AL615"/>
      <c r="AM615" s="96"/>
      <c r="AN615" s="96"/>
      <c r="AO615" s="96"/>
      <c r="AP615" s="96"/>
      <c r="AQ615"/>
      <c r="AR615" s="96"/>
      <c r="AS615" s="96"/>
      <c r="AT615"/>
      <c r="AU615"/>
      <c r="AV615" s="96"/>
      <c r="AW615" s="96"/>
      <c r="AX615"/>
      <c r="AY615"/>
      <c r="AZ615" s="96"/>
      <c r="BA615" s="96"/>
      <c r="BB615" s="96"/>
      <c r="BC615" s="96"/>
      <c r="BD615" s="96"/>
      <c r="BE615"/>
      <c r="BF615"/>
      <c r="BG615"/>
      <c r="BH615" s="96"/>
      <c r="BI615" s="96"/>
      <c r="BJ615" s="96"/>
      <c r="BK615" s="96"/>
      <c r="BL615" s="96"/>
      <c r="BM615" s="96"/>
      <c r="BN615" s="96"/>
      <c r="BO615"/>
      <c r="BP615"/>
      <c r="BQ615" s="96"/>
      <c r="BR615" s="96"/>
      <c r="BS615" s="96"/>
      <c r="BT615"/>
      <c r="BU615" s="96"/>
      <c r="BV615"/>
      <c r="BW615" s="96"/>
      <c r="BX615" s="96"/>
      <c r="BY615" s="96"/>
      <c r="BZ615" s="96"/>
      <c r="CA615" s="96"/>
      <c r="CB615" s="96"/>
      <c r="CC615" s="96"/>
      <c r="CD615" s="96"/>
      <c r="CE615" s="96"/>
      <c r="CF615"/>
      <c r="CG615" s="96"/>
      <c r="CH615"/>
      <c r="CI615"/>
      <c r="CJ615" s="96"/>
      <c r="CK615"/>
      <c r="CL615" s="96"/>
      <c r="CM615" s="96"/>
      <c r="CN615" s="96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 s="96"/>
      <c r="DI615"/>
      <c r="DJ615" s="96"/>
      <c r="DK615" s="96"/>
      <c r="DL615"/>
      <c r="DM615" s="96"/>
      <c r="DN615"/>
      <c r="DO615"/>
      <c r="DP615" s="96"/>
      <c r="DQ615" s="96"/>
      <c r="DR615"/>
      <c r="DS615"/>
      <c r="DT615"/>
      <c r="DU615"/>
      <c r="DV615"/>
      <c r="DW615" s="96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 s="96"/>
      <c r="EW615" s="96"/>
      <c r="EX615"/>
      <c r="EY615"/>
      <c r="EZ615"/>
      <c r="FA615"/>
      <c r="FB615"/>
      <c r="FC615"/>
      <c r="FD615"/>
      <c r="FE615"/>
      <c r="FF615"/>
      <c r="FG615"/>
      <c r="FH615"/>
      <c r="FI615"/>
      <c r="FJ615" s="96"/>
      <c r="FK615" s="96"/>
      <c r="FL615" s="96"/>
      <c r="FM615"/>
      <c r="FN615"/>
      <c r="FO615"/>
      <c r="FP615"/>
      <c r="FQ615"/>
      <c r="FR615"/>
      <c r="FS615"/>
      <c r="FT615" s="96"/>
      <c r="FU615" s="96"/>
      <c r="FV615" s="96"/>
      <c r="FW615" s="96"/>
      <c r="FX615"/>
      <c r="FY615"/>
      <c r="FZ615"/>
      <c r="GA615"/>
      <c r="GB615"/>
      <c r="GC615"/>
      <c r="GD615"/>
      <c r="GE615" s="96"/>
      <c r="GF615" s="96"/>
      <c r="GG615" s="96"/>
      <c r="GH615" s="96"/>
    </row>
    <row r="616" spans="1:190" s="102" customFormat="1" ht="10.9" hidden="1" customHeight="1" x14ac:dyDescent="0.25">
      <c r="A616" s="151">
        <v>169931</v>
      </c>
      <c r="B616" s="152">
        <v>44586</v>
      </c>
      <c r="C616" s="150" t="s">
        <v>299</v>
      </c>
      <c r="D616" s="150" t="s">
        <v>2259</v>
      </c>
      <c r="E616" s="152">
        <v>44586</v>
      </c>
      <c r="F616" s="150" t="s">
        <v>448</v>
      </c>
      <c r="G616" s="150" t="s">
        <v>2260</v>
      </c>
      <c r="H616" s="150" t="s">
        <v>460</v>
      </c>
      <c r="I616" s="150" t="s">
        <v>3379</v>
      </c>
      <c r="J616" s="150" t="s">
        <v>3382</v>
      </c>
      <c r="K616" s="150" t="s">
        <v>3416</v>
      </c>
      <c r="L616" s="150" t="s">
        <v>18</v>
      </c>
      <c r="M616" s="150" t="s">
        <v>18</v>
      </c>
      <c r="N616" s="150" t="s">
        <v>19</v>
      </c>
      <c r="O616" s="150" t="s">
        <v>335</v>
      </c>
      <c r="P616" s="150" t="s">
        <v>461</v>
      </c>
      <c r="Q616" s="150" t="s">
        <v>3377</v>
      </c>
      <c r="R616" s="150" t="s">
        <v>3377</v>
      </c>
      <c r="S616" s="151">
        <v>17820</v>
      </c>
      <c r="T616" s="151">
        <v>14840</v>
      </c>
      <c r="U616" s="151">
        <v>2980</v>
      </c>
      <c r="V616" s="150" t="s">
        <v>78</v>
      </c>
      <c r="W616" s="151">
        <v>2</v>
      </c>
      <c r="X616" s="150" t="s">
        <v>69</v>
      </c>
      <c r="Y616" s="150" t="s">
        <v>70</v>
      </c>
      <c r="Z616" s="150" t="s">
        <v>71</v>
      </c>
      <c r="AA616" s="150" t="s">
        <v>72</v>
      </c>
      <c r="AB616" s="151">
        <v>83628</v>
      </c>
      <c r="AC616" s="101">
        <f t="shared" si="36"/>
        <v>4</v>
      </c>
      <c r="AD616" s="101" t="str">
        <f t="shared" si="37"/>
        <v>janvier</v>
      </c>
      <c r="AE616" s="96">
        <f t="shared" si="38"/>
        <v>2.98</v>
      </c>
      <c r="AF616" s="149">
        <f t="shared" si="39"/>
        <v>5.5555555555555358E-3</v>
      </c>
      <c r="AG616" t="s">
        <v>3886</v>
      </c>
      <c r="AH616" s="96"/>
      <c r="AI616"/>
      <c r="AJ616"/>
      <c r="AK616"/>
      <c r="AL616"/>
      <c r="AM616" s="96"/>
      <c r="AN616" s="96"/>
      <c r="AO616" s="96"/>
      <c r="AP616" s="96"/>
      <c r="AQ616"/>
      <c r="AR616" s="96"/>
      <c r="AS616" s="96"/>
      <c r="AT616"/>
      <c r="AU616"/>
      <c r="AV616" s="96"/>
      <c r="AW616" s="96"/>
      <c r="AX616"/>
      <c r="AY616"/>
      <c r="AZ616" s="96"/>
      <c r="BA616" s="96"/>
      <c r="BB616" s="96"/>
      <c r="BC616" s="96"/>
      <c r="BD616" s="96"/>
      <c r="BE616"/>
      <c r="BF616"/>
      <c r="BG616"/>
      <c r="BH616" s="96"/>
      <c r="BI616" s="96"/>
      <c r="BJ616" s="96"/>
      <c r="BK616" s="96"/>
      <c r="BL616" s="96"/>
      <c r="BM616" s="96"/>
      <c r="BN616" s="96"/>
      <c r="BO616"/>
      <c r="BP616"/>
      <c r="BQ616" s="96"/>
      <c r="BR616" s="96"/>
      <c r="BS616" s="96"/>
      <c r="BT616"/>
      <c r="BU616" s="96"/>
      <c r="BV616"/>
      <c r="BW616" s="96"/>
      <c r="BX616" s="96"/>
      <c r="BY616" s="96"/>
      <c r="BZ616" s="96"/>
      <c r="CA616" s="96"/>
      <c r="CB616" s="96"/>
      <c r="CC616" s="96"/>
      <c r="CD616" s="96"/>
      <c r="CE616" s="96"/>
      <c r="CF616"/>
      <c r="CG616" s="96"/>
      <c r="CH616"/>
      <c r="CI616"/>
      <c r="CJ616" s="96"/>
      <c r="CK616"/>
      <c r="CL616" s="96"/>
      <c r="CM616" s="96"/>
      <c r="CN616" s="96"/>
      <c r="CO616"/>
      <c r="CP616"/>
      <c r="CQ616"/>
      <c r="CR616"/>
      <c r="CS616"/>
      <c r="CT616"/>
      <c r="CU616"/>
      <c r="CV616"/>
      <c r="CW616"/>
      <c r="CX616"/>
      <c r="CY616" s="96"/>
      <c r="CZ616" s="96"/>
      <c r="DA616" s="96"/>
      <c r="DB616" s="96"/>
      <c r="DC616" s="96"/>
      <c r="DD616"/>
      <c r="DE616"/>
      <c r="DF616"/>
      <c r="DG616"/>
      <c r="DH616" s="96"/>
      <c r="DI616"/>
      <c r="DJ616" s="96"/>
      <c r="DK616" s="96"/>
      <c r="DL616" s="96"/>
      <c r="DM616" s="96"/>
      <c r="DN616"/>
      <c r="DO616"/>
      <c r="DP616" s="96"/>
      <c r="DQ616" s="96"/>
      <c r="DR616"/>
      <c r="DS616"/>
      <c r="DT616"/>
      <c r="DU616"/>
      <c r="DV616"/>
      <c r="DW616" s="9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 s="96"/>
      <c r="EW616" s="96"/>
      <c r="EX616"/>
      <c r="EY616"/>
      <c r="EZ616"/>
      <c r="FA616"/>
      <c r="FB616"/>
      <c r="FC616"/>
      <c r="FD616"/>
      <c r="FE616"/>
      <c r="FF616"/>
      <c r="FG616"/>
      <c r="FH616"/>
      <c r="FI616"/>
      <c r="FJ616" s="96"/>
      <c r="FK616" s="96"/>
      <c r="FL616" s="96"/>
      <c r="FM616"/>
      <c r="FN616"/>
      <c r="FO616"/>
      <c r="FP616"/>
      <c r="FQ616"/>
      <c r="FR616"/>
      <c r="FS616"/>
      <c r="FT616" s="96"/>
      <c r="FU616" s="96"/>
      <c r="FV616" s="96"/>
      <c r="FW616" s="96"/>
      <c r="FX616"/>
      <c r="FY616"/>
      <c r="FZ616"/>
      <c r="GA616"/>
      <c r="GB616"/>
      <c r="GC616"/>
      <c r="GD616"/>
      <c r="GE616" s="96"/>
      <c r="GF616" s="96"/>
      <c r="GG616" s="96"/>
      <c r="GH616" s="96"/>
    </row>
    <row r="617" spans="1:190" s="102" customFormat="1" ht="10.9" customHeight="1" x14ac:dyDescent="0.25">
      <c r="A617" s="151">
        <v>169942</v>
      </c>
      <c r="B617" s="152">
        <v>44586</v>
      </c>
      <c r="C617" s="150" t="s">
        <v>333</v>
      </c>
      <c r="D617" s="150" t="s">
        <v>2257</v>
      </c>
      <c r="E617" s="152">
        <v>44586</v>
      </c>
      <c r="F617" s="150" t="s">
        <v>530</v>
      </c>
      <c r="G617" s="150" t="s">
        <v>2258</v>
      </c>
      <c r="H617" s="150" t="s">
        <v>840</v>
      </c>
      <c r="I617" s="150" t="s">
        <v>3397</v>
      </c>
      <c r="J617" s="150" t="s">
        <v>3448</v>
      </c>
      <c r="K617" s="150" t="s">
        <v>840</v>
      </c>
      <c r="L617" s="150" t="s">
        <v>3449</v>
      </c>
      <c r="M617" s="150" t="s">
        <v>18</v>
      </c>
      <c r="N617" s="150" t="s">
        <v>721</v>
      </c>
      <c r="O617" s="150" t="s">
        <v>722</v>
      </c>
      <c r="P617" s="150" t="s">
        <v>822</v>
      </c>
      <c r="Q617" s="150" t="s">
        <v>3450</v>
      </c>
      <c r="R617" s="150" t="s">
        <v>3377</v>
      </c>
      <c r="S617" s="151">
        <v>18160</v>
      </c>
      <c r="T617" s="151">
        <v>25640</v>
      </c>
      <c r="U617" s="151">
        <v>7480</v>
      </c>
      <c r="V617" s="150" t="s">
        <v>78</v>
      </c>
      <c r="W617" s="151">
        <v>2</v>
      </c>
      <c r="X617" s="150" t="s">
        <v>69</v>
      </c>
      <c r="Y617" s="150" t="s">
        <v>70</v>
      </c>
      <c r="Z617" s="150" t="s">
        <v>71</v>
      </c>
      <c r="AA617" s="150" t="s">
        <v>72</v>
      </c>
      <c r="AB617" s="151">
        <v>0</v>
      </c>
      <c r="AC617" s="101">
        <f t="shared" si="36"/>
        <v>4</v>
      </c>
      <c r="AD617" s="101" t="str">
        <f t="shared" si="37"/>
        <v>janvier</v>
      </c>
      <c r="AE617" s="96">
        <f t="shared" si="38"/>
        <v>7.48</v>
      </c>
      <c r="AF617" s="149">
        <f t="shared" si="39"/>
        <v>4.166666666666663E-2</v>
      </c>
      <c r="AG617" t="s">
        <v>3888</v>
      </c>
      <c r="AH617" s="96"/>
      <c r="AI617"/>
      <c r="AJ617"/>
      <c r="AK617"/>
      <c r="AL617"/>
      <c r="AM617" s="96"/>
      <c r="AN617" s="96"/>
      <c r="AO617" s="96"/>
      <c r="AP617" s="96"/>
      <c r="AQ617"/>
      <c r="AR617" s="96"/>
      <c r="AS617" s="96"/>
      <c r="AT617"/>
      <c r="AU617"/>
      <c r="AV617" s="96"/>
      <c r="AW617" s="96"/>
      <c r="AX617"/>
      <c r="AY617"/>
      <c r="AZ617" s="96"/>
      <c r="BA617" s="96"/>
      <c r="BB617" s="96"/>
      <c r="BC617" s="96"/>
      <c r="BD617" s="96"/>
      <c r="BE617"/>
      <c r="BF617"/>
      <c r="BG617"/>
      <c r="BH617" s="96"/>
      <c r="BI617" s="96"/>
      <c r="BJ617" s="96"/>
      <c r="BK617" s="96"/>
      <c r="BL617" s="96"/>
      <c r="BM617" s="96"/>
      <c r="BN617" s="96"/>
      <c r="BO617"/>
      <c r="BP617"/>
      <c r="BQ617" s="96"/>
      <c r="BR617" s="96"/>
      <c r="BS617" s="96"/>
      <c r="BT617"/>
      <c r="BU617" s="96"/>
      <c r="BV617"/>
      <c r="BW617" s="96"/>
      <c r="BX617" s="96"/>
      <c r="BY617" s="96"/>
      <c r="BZ617" s="96"/>
      <c r="CA617" s="96"/>
      <c r="CB617" s="96"/>
      <c r="CC617" s="96"/>
      <c r="CD617" s="96"/>
      <c r="CE617" s="96"/>
      <c r="CF617"/>
      <c r="CG617" s="96"/>
      <c r="CH617"/>
      <c r="CI617"/>
      <c r="CJ617" s="96"/>
      <c r="CK617"/>
      <c r="CL617" s="96"/>
      <c r="CM617" s="96"/>
      <c r="CN617" s="96"/>
      <c r="CO617"/>
      <c r="CP617"/>
      <c r="CQ617"/>
      <c r="CR617"/>
      <c r="CS617"/>
      <c r="CT617"/>
      <c r="CU617"/>
      <c r="CV617"/>
      <c r="CW617"/>
      <c r="CX617"/>
      <c r="CY617" s="96"/>
      <c r="CZ617" s="96"/>
      <c r="DA617" s="96"/>
      <c r="DB617" s="96"/>
      <c r="DC617" s="96"/>
      <c r="DD617"/>
      <c r="DE617"/>
      <c r="DF617"/>
      <c r="DG617"/>
      <c r="DH617" s="96"/>
      <c r="DI617"/>
      <c r="DJ617" s="96"/>
      <c r="DK617" s="96"/>
      <c r="DL617" s="96"/>
      <c r="DM617" s="96"/>
      <c r="DN617"/>
      <c r="DO617"/>
      <c r="DP617" s="96"/>
      <c r="DQ617" s="96"/>
      <c r="DR617"/>
      <c r="DS617"/>
      <c r="DT617"/>
      <c r="DU617"/>
      <c r="DV617"/>
      <c r="DW617" s="96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 s="96"/>
      <c r="EW617" s="96"/>
      <c r="EX617"/>
      <c r="EY617"/>
      <c r="EZ617"/>
      <c r="FA617"/>
      <c r="FB617"/>
      <c r="FC617"/>
      <c r="FD617"/>
      <c r="FE617"/>
      <c r="FF617"/>
      <c r="FG617"/>
      <c r="FH617"/>
      <c r="FI617"/>
      <c r="FJ617" s="96"/>
      <c r="FK617" s="96"/>
      <c r="FL617" s="96"/>
      <c r="FM617"/>
      <c r="FN617"/>
      <c r="FO617"/>
      <c r="FP617"/>
      <c r="FQ617"/>
      <c r="FR617"/>
      <c r="FS617"/>
      <c r="FT617" s="96"/>
      <c r="FU617" s="96"/>
      <c r="FV617" s="96"/>
      <c r="FW617" s="96"/>
      <c r="FX617"/>
      <c r="FY617"/>
      <c r="FZ617"/>
      <c r="GA617"/>
      <c r="GB617"/>
      <c r="GC617"/>
      <c r="GD617"/>
      <c r="GE617" s="96"/>
      <c r="GF617" s="96"/>
      <c r="GG617" s="96"/>
      <c r="GH617" s="96"/>
    </row>
    <row r="618" spans="1:190" s="102" customFormat="1" ht="10.9" hidden="1" customHeight="1" x14ac:dyDescent="0.25">
      <c r="A618" s="151">
        <v>169946</v>
      </c>
      <c r="B618" s="152">
        <v>44586</v>
      </c>
      <c r="C618" s="150" t="s">
        <v>754</v>
      </c>
      <c r="D618" s="150" t="s">
        <v>2261</v>
      </c>
      <c r="E618" s="152">
        <v>44586</v>
      </c>
      <c r="F618" s="150" t="s">
        <v>713</v>
      </c>
      <c r="G618" s="150" t="s">
        <v>2262</v>
      </c>
      <c r="H618" s="150" t="s">
        <v>345</v>
      </c>
      <c r="I618" s="150" t="s">
        <v>3379</v>
      </c>
      <c r="J618" s="150" t="s">
        <v>3382</v>
      </c>
      <c r="K618" s="150" t="s">
        <v>1979</v>
      </c>
      <c r="L618" s="150" t="s">
        <v>18</v>
      </c>
      <c r="M618" s="150" t="s">
        <v>18</v>
      </c>
      <c r="N618" s="150" t="s">
        <v>19</v>
      </c>
      <c r="O618" s="150" t="s">
        <v>335</v>
      </c>
      <c r="P618" s="150" t="s">
        <v>346</v>
      </c>
      <c r="Q618" s="150" t="s">
        <v>3377</v>
      </c>
      <c r="R618" s="150" t="s">
        <v>3377</v>
      </c>
      <c r="S618" s="151">
        <v>17440</v>
      </c>
      <c r="T618" s="151">
        <v>14860</v>
      </c>
      <c r="U618" s="151">
        <v>2580</v>
      </c>
      <c r="V618" s="150" t="s">
        <v>78</v>
      </c>
      <c r="W618" s="151">
        <v>2</v>
      </c>
      <c r="X618" s="150" t="s">
        <v>69</v>
      </c>
      <c r="Y618" s="150" t="s">
        <v>70</v>
      </c>
      <c r="Z618" s="150" t="s">
        <v>71</v>
      </c>
      <c r="AA618" s="150" t="s">
        <v>72</v>
      </c>
      <c r="AB618" s="151">
        <v>83627</v>
      </c>
      <c r="AC618" s="101">
        <f t="shared" si="36"/>
        <v>4</v>
      </c>
      <c r="AD618" s="101" t="str">
        <f t="shared" si="37"/>
        <v>janvier</v>
      </c>
      <c r="AE618" s="96">
        <f t="shared" si="38"/>
        <v>2.58</v>
      </c>
      <c r="AF618" s="149">
        <f t="shared" si="39"/>
        <v>6.9444444444445308E-3</v>
      </c>
      <c r="AG618" t="s">
        <v>3886</v>
      </c>
      <c r="AH618" s="96"/>
      <c r="AI618"/>
      <c r="AJ618"/>
      <c r="AK618"/>
      <c r="AL618"/>
      <c r="AM618" s="96"/>
      <c r="AN618" s="96"/>
      <c r="AO618" s="96"/>
      <c r="AP618" s="96"/>
      <c r="AQ618"/>
      <c r="AR618" s="96"/>
      <c r="AS618" s="96"/>
      <c r="AT618"/>
      <c r="AU618"/>
      <c r="AV618" s="96"/>
      <c r="AW618" s="96"/>
      <c r="AX618"/>
      <c r="AY618"/>
      <c r="AZ618" s="96"/>
      <c r="BA618" s="96"/>
      <c r="BB618" s="96"/>
      <c r="BC618" s="96"/>
      <c r="BD618" s="96"/>
      <c r="BE618"/>
      <c r="BF618"/>
      <c r="BG618"/>
      <c r="BH618" s="96"/>
      <c r="BI618" s="96"/>
      <c r="BJ618" s="96"/>
      <c r="BK618" s="96"/>
      <c r="BL618" s="96"/>
      <c r="BM618" s="96"/>
      <c r="BN618" s="96"/>
      <c r="BO618"/>
      <c r="BP618"/>
      <c r="BQ618" s="96"/>
      <c r="BR618" s="96"/>
      <c r="BS618" s="96"/>
      <c r="BT618"/>
      <c r="BU618" s="96"/>
      <c r="BV618"/>
      <c r="BW618" s="96"/>
      <c r="BX618" s="96"/>
      <c r="BY618" s="96"/>
      <c r="BZ618" s="96"/>
      <c r="CA618" s="96"/>
      <c r="CB618" s="96"/>
      <c r="CC618" s="96"/>
      <c r="CD618" s="96"/>
      <c r="CE618" s="96"/>
      <c r="CF618"/>
      <c r="CG618" s="96"/>
      <c r="CH618"/>
      <c r="CI618"/>
      <c r="CJ618" s="96"/>
      <c r="CK618"/>
      <c r="CL618" s="96"/>
      <c r="CM618" s="96"/>
      <c r="CN618" s="96"/>
      <c r="CO618"/>
      <c r="CP618"/>
      <c r="CQ618"/>
      <c r="CR618"/>
      <c r="CS618"/>
      <c r="CT618"/>
      <c r="CU618"/>
      <c r="CV618"/>
      <c r="CW618"/>
      <c r="CX618"/>
      <c r="CY618" s="96"/>
      <c r="CZ618" s="96"/>
      <c r="DA618" s="96"/>
      <c r="DB618" s="96"/>
      <c r="DC618" s="96"/>
      <c r="DD618"/>
      <c r="DE618"/>
      <c r="DF618"/>
      <c r="DG618"/>
      <c r="DH618" s="96"/>
      <c r="DI618"/>
      <c r="DJ618" s="96"/>
      <c r="DK618" s="96"/>
      <c r="DL618" s="96"/>
      <c r="DM618" s="96"/>
      <c r="DN618"/>
      <c r="DO618"/>
      <c r="DP618" s="96"/>
      <c r="DQ618" s="96"/>
      <c r="DR618"/>
      <c r="DS618"/>
      <c r="DT618"/>
      <c r="DU618"/>
      <c r="DV618"/>
      <c r="DW618" s="96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 s="96"/>
      <c r="EW618" s="96"/>
      <c r="EX618"/>
      <c r="EY618"/>
      <c r="EZ618"/>
      <c r="FA618"/>
      <c r="FB618"/>
      <c r="FC618"/>
      <c r="FD618"/>
      <c r="FE618"/>
      <c r="FF618"/>
      <c r="FG618"/>
      <c r="FH618"/>
      <c r="FI618"/>
      <c r="FJ618" s="96"/>
      <c r="FK618" s="96"/>
      <c r="FL618" s="96"/>
      <c r="FM618"/>
      <c r="FN618"/>
      <c r="FO618"/>
      <c r="FP618"/>
      <c r="FQ618"/>
      <c r="FR618"/>
      <c r="FS618"/>
      <c r="FT618" s="96"/>
      <c r="FU618" s="96"/>
      <c r="FV618" s="96"/>
      <c r="FW618" s="96"/>
      <c r="FX618"/>
      <c r="FY618"/>
      <c r="FZ618"/>
      <c r="GA618"/>
      <c r="GB618"/>
      <c r="GC618"/>
      <c r="GD618"/>
      <c r="GE618" s="96"/>
      <c r="GF618" s="96"/>
      <c r="GG618" s="96"/>
      <c r="GH618" s="96"/>
    </row>
    <row r="619" spans="1:190" s="102" customFormat="1" ht="10.9" hidden="1" customHeight="1" x14ac:dyDescent="0.25">
      <c r="A619" s="151">
        <v>169954</v>
      </c>
      <c r="B619" s="152">
        <v>44587</v>
      </c>
      <c r="C619" s="150" t="s">
        <v>839</v>
      </c>
      <c r="D619" s="150" t="s">
        <v>2263</v>
      </c>
      <c r="E619" s="152">
        <v>44587</v>
      </c>
      <c r="F619" s="150" t="s">
        <v>470</v>
      </c>
      <c r="G619" s="150" t="s">
        <v>2264</v>
      </c>
      <c r="H619" s="150" t="s">
        <v>1982</v>
      </c>
      <c r="I619" s="150" t="s">
        <v>3376</v>
      </c>
      <c r="J619" s="150" t="s">
        <v>3376</v>
      </c>
      <c r="K619" s="150" t="s">
        <v>1982</v>
      </c>
      <c r="L619" s="150" t="s">
        <v>18</v>
      </c>
      <c r="M619" s="150" t="s">
        <v>3409</v>
      </c>
      <c r="N619" s="150" t="s">
        <v>656</v>
      </c>
      <c r="O619" s="150" t="s">
        <v>657</v>
      </c>
      <c r="P619" s="150" t="s">
        <v>1983</v>
      </c>
      <c r="Q619" s="150" t="s">
        <v>3377</v>
      </c>
      <c r="R619" s="150" t="s">
        <v>3410</v>
      </c>
      <c r="S619" s="151">
        <v>29700</v>
      </c>
      <c r="T619" s="151">
        <v>17580</v>
      </c>
      <c r="U619" s="151">
        <v>12120</v>
      </c>
      <c r="V619" s="150" t="s">
        <v>78</v>
      </c>
      <c r="W619" s="151">
        <v>2</v>
      </c>
      <c r="X619" s="150" t="s">
        <v>69</v>
      </c>
      <c r="Y619" s="150" t="s">
        <v>70</v>
      </c>
      <c r="Z619" s="150" t="s">
        <v>71</v>
      </c>
      <c r="AA619" s="150" t="s">
        <v>72</v>
      </c>
      <c r="AB619" s="151">
        <v>0</v>
      </c>
      <c r="AC619" s="101">
        <f t="shared" si="36"/>
        <v>4</v>
      </c>
      <c r="AD619" s="101" t="str">
        <f t="shared" si="37"/>
        <v>janvier</v>
      </c>
      <c r="AE619" s="96">
        <f t="shared" si="38"/>
        <v>12.12</v>
      </c>
      <c r="AF619" s="149">
        <f t="shared" si="39"/>
        <v>2.2916666666666696E-2</v>
      </c>
      <c r="AG619" t="s">
        <v>3562</v>
      </c>
      <c r="AH619" s="96"/>
      <c r="AI619"/>
      <c r="AJ619"/>
      <c r="AK619"/>
      <c r="AL619"/>
      <c r="AM619" s="96"/>
      <c r="AN619" s="96"/>
      <c r="AO619" s="96"/>
      <c r="AP619" s="96"/>
      <c r="AQ619"/>
      <c r="AR619" s="96"/>
      <c r="AS619" s="96"/>
      <c r="AT619"/>
      <c r="AU619"/>
      <c r="AV619" s="96"/>
      <c r="AW619" s="96"/>
      <c r="AX619"/>
      <c r="AY619"/>
      <c r="AZ619" s="96"/>
      <c r="BA619" s="96"/>
      <c r="BB619" s="96"/>
      <c r="BC619" s="96"/>
      <c r="BD619" s="96"/>
      <c r="BE619"/>
      <c r="BF619"/>
      <c r="BG619"/>
      <c r="BH619" s="96"/>
      <c r="BI619" s="96"/>
      <c r="BJ619" s="96"/>
      <c r="BK619" s="96"/>
      <c r="BL619" s="96"/>
      <c r="BM619" s="96"/>
      <c r="BN619" s="96"/>
      <c r="BO619"/>
      <c r="BP619"/>
      <c r="BQ619" s="96"/>
      <c r="BR619" s="96"/>
      <c r="BS619" s="96"/>
      <c r="BT619"/>
      <c r="BU619" s="96"/>
      <c r="BV619"/>
      <c r="BW619" s="96"/>
      <c r="BX619" s="96"/>
      <c r="BY619" s="96"/>
      <c r="BZ619" s="96"/>
      <c r="CA619" s="96"/>
      <c r="CB619" s="96"/>
      <c r="CC619" s="96"/>
      <c r="CD619" s="96"/>
      <c r="CE619" s="96"/>
      <c r="CF619"/>
      <c r="CG619" s="96"/>
      <c r="CH619"/>
      <c r="CI619"/>
      <c r="CJ619" s="96"/>
      <c r="CK619"/>
      <c r="CL619" s="96"/>
      <c r="CM619" s="96"/>
      <c r="CN619" s="96"/>
      <c r="CO619"/>
      <c r="CP619"/>
      <c r="CQ619"/>
      <c r="CR619"/>
      <c r="CS619"/>
      <c r="CT619"/>
      <c r="CU619"/>
      <c r="CV619"/>
      <c r="CW619"/>
      <c r="CX619"/>
      <c r="CY619" s="96"/>
      <c r="CZ619" s="96"/>
      <c r="DA619" s="96"/>
      <c r="DB619" s="96"/>
      <c r="DC619" s="96"/>
      <c r="DD619"/>
      <c r="DE619"/>
      <c r="DF619"/>
      <c r="DG619"/>
      <c r="DH619" s="96"/>
      <c r="DI619"/>
      <c r="DJ619" s="96"/>
      <c r="DK619" s="96"/>
      <c r="DL619" s="96"/>
      <c r="DM619" s="96"/>
      <c r="DN619"/>
      <c r="DO619"/>
      <c r="DP619" s="96"/>
      <c r="DQ619" s="96"/>
      <c r="DR619"/>
      <c r="DS619"/>
      <c r="DT619"/>
      <c r="DU619"/>
      <c r="DV619"/>
      <c r="DW619" s="96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 s="96"/>
      <c r="EW619" s="96"/>
      <c r="EX619"/>
      <c r="EY619"/>
      <c r="EZ619"/>
      <c r="FA619"/>
      <c r="FB619"/>
      <c r="FC619"/>
      <c r="FD619"/>
      <c r="FE619"/>
      <c r="FF619"/>
      <c r="FG619"/>
      <c r="FH619"/>
      <c r="FI619"/>
      <c r="FJ619" s="96"/>
      <c r="FK619" s="96"/>
      <c r="FL619" s="96"/>
      <c r="FM619"/>
      <c r="FN619"/>
      <c r="FO619"/>
      <c r="FP619"/>
      <c r="FQ619"/>
      <c r="FR619"/>
      <c r="FS619"/>
      <c r="FT619" s="96"/>
      <c r="FU619" s="96"/>
      <c r="FV619" s="96"/>
      <c r="FW619" s="96"/>
      <c r="FX619"/>
      <c r="FY619"/>
      <c r="FZ619"/>
      <c r="GA619"/>
      <c r="GB619"/>
      <c r="GC619"/>
      <c r="GD619"/>
      <c r="GE619" s="96"/>
      <c r="GF619" s="96"/>
      <c r="GG619" s="96"/>
      <c r="GH619" s="96"/>
    </row>
    <row r="620" spans="1:190" s="102" customFormat="1" ht="10.9" hidden="1" customHeight="1" x14ac:dyDescent="0.25">
      <c r="A620" s="151">
        <v>169955</v>
      </c>
      <c r="B620" s="152">
        <v>44587</v>
      </c>
      <c r="C620" s="150" t="s">
        <v>772</v>
      </c>
      <c r="D620" s="150" t="s">
        <v>2265</v>
      </c>
      <c r="E620" s="152">
        <v>44587</v>
      </c>
      <c r="F620" s="150" t="s">
        <v>734</v>
      </c>
      <c r="G620" s="150" t="s">
        <v>2266</v>
      </c>
      <c r="H620" s="150" t="s">
        <v>363</v>
      </c>
      <c r="I620" s="150" t="s">
        <v>3379</v>
      </c>
      <c r="J620" s="150" t="s">
        <v>3421</v>
      </c>
      <c r="K620" s="150" t="s">
        <v>363</v>
      </c>
      <c r="L620" s="150" t="s">
        <v>18</v>
      </c>
      <c r="M620" s="150" t="s">
        <v>18</v>
      </c>
      <c r="N620" s="150" t="s">
        <v>19</v>
      </c>
      <c r="O620" s="150" t="s">
        <v>161</v>
      </c>
      <c r="P620" s="150" t="s">
        <v>364</v>
      </c>
      <c r="Q620" s="150" t="s">
        <v>3377</v>
      </c>
      <c r="R620" s="150" t="s">
        <v>3377</v>
      </c>
      <c r="S620" s="151">
        <v>14460</v>
      </c>
      <c r="T620" s="151">
        <v>11800</v>
      </c>
      <c r="U620" s="151">
        <v>2660</v>
      </c>
      <c r="V620" s="150" t="s">
        <v>78</v>
      </c>
      <c r="W620" s="151">
        <v>2</v>
      </c>
      <c r="X620" s="150" t="s">
        <v>69</v>
      </c>
      <c r="Y620" s="150" t="s">
        <v>70</v>
      </c>
      <c r="Z620" s="150" t="s">
        <v>71</v>
      </c>
      <c r="AA620" s="150" t="s">
        <v>72</v>
      </c>
      <c r="AB620" s="151">
        <v>60050</v>
      </c>
      <c r="AC620" s="101">
        <f t="shared" si="36"/>
        <v>4</v>
      </c>
      <c r="AD620" s="101" t="str">
        <f t="shared" si="37"/>
        <v>janvier</v>
      </c>
      <c r="AE620" s="96">
        <f t="shared" si="38"/>
        <v>2.66</v>
      </c>
      <c r="AF620" s="149">
        <f t="shared" si="39"/>
        <v>4.1666666666666519E-3</v>
      </c>
      <c r="AG620" t="s">
        <v>3886</v>
      </c>
      <c r="AH620" s="96"/>
      <c r="AI620"/>
      <c r="AJ620"/>
      <c r="AK620"/>
      <c r="AL620"/>
      <c r="AM620" s="96"/>
      <c r="AN620" s="96"/>
      <c r="AO620" s="96"/>
      <c r="AP620" s="96"/>
      <c r="AQ620"/>
      <c r="AR620" s="96"/>
      <c r="AS620" s="96"/>
      <c r="AT620"/>
      <c r="AU620"/>
      <c r="AV620" s="96"/>
      <c r="AW620" s="96"/>
      <c r="AX620"/>
      <c r="AY620"/>
      <c r="AZ620" s="96"/>
      <c r="BA620" s="96"/>
      <c r="BB620" s="96"/>
      <c r="BC620" s="96"/>
      <c r="BD620" s="96"/>
      <c r="BE620" s="96"/>
      <c r="BF620" s="96"/>
      <c r="BG620"/>
      <c r="BH620" s="96"/>
      <c r="BI620" s="96"/>
      <c r="BJ620" s="96"/>
      <c r="BK620" s="96"/>
      <c r="BL620" s="96"/>
      <c r="BM620" s="96"/>
      <c r="BN620" s="96"/>
      <c r="BO620"/>
      <c r="BP620"/>
      <c r="BQ620" s="96"/>
      <c r="BR620" s="96"/>
      <c r="BS620" s="96"/>
      <c r="BT620"/>
      <c r="BU620" s="96"/>
      <c r="BV620"/>
      <c r="BW620" s="96"/>
      <c r="BX620" s="96"/>
      <c r="BY620" s="96"/>
      <c r="BZ620" s="96"/>
      <c r="CA620" s="96"/>
      <c r="CB620" s="96"/>
      <c r="CC620" s="96"/>
      <c r="CD620" s="96"/>
      <c r="CE620"/>
      <c r="CF620"/>
      <c r="CG620" s="96"/>
      <c r="CH620"/>
      <c r="CI620"/>
      <c r="CJ620" s="96"/>
      <c r="CK620"/>
      <c r="CL620" s="96"/>
      <c r="CM620" s="96"/>
      <c r="CN620" s="96"/>
      <c r="CO620"/>
      <c r="CP620"/>
      <c r="CQ620"/>
      <c r="CR620"/>
      <c r="CS620"/>
      <c r="CT620"/>
      <c r="CU620"/>
      <c r="CV620"/>
      <c r="CW620"/>
      <c r="CX620"/>
      <c r="CY620" s="96"/>
      <c r="CZ620" s="96"/>
      <c r="DA620" s="96"/>
      <c r="DB620" s="96"/>
      <c r="DC620" s="96"/>
      <c r="DD620"/>
      <c r="DE620"/>
      <c r="DF620"/>
      <c r="DG620"/>
      <c r="DH620" s="96"/>
      <c r="DI620"/>
      <c r="DJ620" s="96"/>
      <c r="DK620" s="96"/>
      <c r="DL620" s="96"/>
      <c r="DM620" s="96"/>
      <c r="DN620"/>
      <c r="DO620"/>
      <c r="DP620" s="96"/>
      <c r="DQ620" s="96"/>
      <c r="DR620"/>
      <c r="DS620"/>
      <c r="DT620"/>
      <c r="DU620"/>
      <c r="DV620"/>
      <c r="DW620" s="96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 s="96"/>
      <c r="EW620" s="96"/>
      <c r="EX620"/>
      <c r="EY620"/>
      <c r="EZ620"/>
      <c r="FA620"/>
      <c r="FB620"/>
      <c r="FC620"/>
      <c r="FD620"/>
      <c r="FE620"/>
      <c r="FF620"/>
      <c r="FG620"/>
      <c r="FH620"/>
      <c r="FI620"/>
      <c r="FJ620" s="96"/>
      <c r="FK620" s="96"/>
      <c r="FL620" s="96"/>
      <c r="FM620"/>
      <c r="FN620"/>
      <c r="FO620"/>
      <c r="FP620"/>
      <c r="FQ620"/>
      <c r="FR620"/>
      <c r="FS620"/>
      <c r="FT620" s="96"/>
      <c r="FU620" s="96"/>
      <c r="FV620" s="96"/>
      <c r="FW620" s="96"/>
      <c r="FX620"/>
      <c r="FY620"/>
      <c r="FZ620"/>
      <c r="GA620"/>
      <c r="GB620"/>
      <c r="GC620"/>
      <c r="GD620"/>
      <c r="GE620" s="96"/>
      <c r="GF620" s="96"/>
      <c r="GG620" s="96"/>
      <c r="GH620" s="96"/>
    </row>
    <row r="621" spans="1:190" s="102" customFormat="1" ht="10.9" hidden="1" customHeight="1" x14ac:dyDescent="0.25">
      <c r="A621" s="151">
        <v>169956</v>
      </c>
      <c r="B621" s="152">
        <v>44587</v>
      </c>
      <c r="C621" s="150" t="s">
        <v>498</v>
      </c>
      <c r="D621" s="150" t="s">
        <v>2267</v>
      </c>
      <c r="E621" s="152">
        <v>44587</v>
      </c>
      <c r="F621" s="150" t="s">
        <v>1577</v>
      </c>
      <c r="G621" s="150" t="s">
        <v>2268</v>
      </c>
      <c r="H621" s="150" t="s">
        <v>160</v>
      </c>
      <c r="I621" s="150" t="s">
        <v>3379</v>
      </c>
      <c r="J621" s="150" t="s">
        <v>3421</v>
      </c>
      <c r="K621" s="150" t="s">
        <v>160</v>
      </c>
      <c r="L621" s="150" t="s">
        <v>18</v>
      </c>
      <c r="M621" s="150" t="s">
        <v>18</v>
      </c>
      <c r="N621" s="150" t="s">
        <v>19</v>
      </c>
      <c r="O621" s="150" t="s">
        <v>161</v>
      </c>
      <c r="P621" s="150" t="s">
        <v>162</v>
      </c>
      <c r="Q621" s="150" t="s">
        <v>3377</v>
      </c>
      <c r="R621" s="150" t="s">
        <v>3377</v>
      </c>
      <c r="S621" s="151">
        <v>14300</v>
      </c>
      <c r="T621" s="151">
        <v>11760</v>
      </c>
      <c r="U621" s="151">
        <v>2540</v>
      </c>
      <c r="V621" s="150" t="s">
        <v>78</v>
      </c>
      <c r="W621" s="151">
        <v>2</v>
      </c>
      <c r="X621" s="150" t="s">
        <v>69</v>
      </c>
      <c r="Y621" s="150" t="s">
        <v>70</v>
      </c>
      <c r="Z621" s="150" t="s">
        <v>71</v>
      </c>
      <c r="AA621" s="150" t="s">
        <v>72</v>
      </c>
      <c r="AB621" s="151">
        <v>89407</v>
      </c>
      <c r="AC621" s="101">
        <f t="shared" si="36"/>
        <v>4</v>
      </c>
      <c r="AD621" s="101" t="str">
        <f t="shared" si="37"/>
        <v>janvier</v>
      </c>
      <c r="AE621" s="96">
        <f t="shared" si="38"/>
        <v>2.54</v>
      </c>
      <c r="AF621" s="149">
        <f t="shared" si="39"/>
        <v>6.2500000000000333E-3</v>
      </c>
      <c r="AG621" t="s">
        <v>3886</v>
      </c>
      <c r="AH621" s="96"/>
      <c r="AI621"/>
      <c r="AJ621"/>
      <c r="AK621"/>
      <c r="AL621"/>
      <c r="AM621" s="96"/>
      <c r="AN621" s="96"/>
      <c r="AO621" s="96"/>
      <c r="AP621" s="96"/>
      <c r="AQ621"/>
      <c r="AR621" s="96"/>
      <c r="AS621" s="96"/>
      <c r="AT621"/>
      <c r="AU621"/>
      <c r="AV621" s="96"/>
      <c r="AW621" s="96"/>
      <c r="AX621"/>
      <c r="AY621"/>
      <c r="AZ621" s="96"/>
      <c r="BA621" s="96"/>
      <c r="BB621" s="96"/>
      <c r="BC621" s="96"/>
      <c r="BD621" s="96"/>
      <c r="BE621" s="96"/>
      <c r="BF621" s="96"/>
      <c r="BG621"/>
      <c r="BH621" s="96"/>
      <c r="BI621" s="96"/>
      <c r="BJ621" s="96"/>
      <c r="BK621" s="96"/>
      <c r="BL621" s="96"/>
      <c r="BM621" s="96"/>
      <c r="BN621" s="96"/>
      <c r="BO621"/>
      <c r="BP621"/>
      <c r="BQ621" s="96"/>
      <c r="BR621" s="96"/>
      <c r="BS621" s="96"/>
      <c r="BT621"/>
      <c r="BU621" s="96"/>
      <c r="BV621"/>
      <c r="BW621" s="96"/>
      <c r="BX621" s="96"/>
      <c r="BY621" s="96"/>
      <c r="BZ621" s="96"/>
      <c r="CA621" s="96"/>
      <c r="CB621" s="96"/>
      <c r="CC621" s="96"/>
      <c r="CD621" s="96"/>
      <c r="CE621"/>
      <c r="CF621"/>
      <c r="CG621" s="96"/>
      <c r="CH621"/>
      <c r="CI621"/>
      <c r="CJ621" s="96"/>
      <c r="CK621"/>
      <c r="CL621" s="96"/>
      <c r="CM621" s="96"/>
      <c r="CN621" s="96"/>
      <c r="CO621"/>
      <c r="CP621"/>
      <c r="CQ621"/>
      <c r="CR621"/>
      <c r="CS621"/>
      <c r="CT621"/>
      <c r="CU621"/>
      <c r="CV621"/>
      <c r="CW621"/>
      <c r="CX621"/>
      <c r="CY621" s="96"/>
      <c r="CZ621" s="96"/>
      <c r="DA621" s="96"/>
      <c r="DB621" s="96"/>
      <c r="DC621" s="96"/>
      <c r="DD621"/>
      <c r="DE621"/>
      <c r="DF621"/>
      <c r="DG621"/>
      <c r="DH621" s="96"/>
      <c r="DI621"/>
      <c r="DJ621" s="96"/>
      <c r="DK621" s="96"/>
      <c r="DL621" s="96"/>
      <c r="DM621" s="96"/>
      <c r="DN621"/>
      <c r="DO621"/>
      <c r="DP621" s="96"/>
      <c r="DQ621" s="96"/>
      <c r="DR621"/>
      <c r="DS621"/>
      <c r="DT621"/>
      <c r="DU621"/>
      <c r="DV621"/>
      <c r="DW621" s="96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 s="96"/>
      <c r="EW621" s="96"/>
      <c r="EX621"/>
      <c r="EY621"/>
      <c r="EZ621"/>
      <c r="FA621"/>
      <c r="FB621"/>
      <c r="FC621"/>
      <c r="FD621"/>
      <c r="FE621"/>
      <c r="FF621"/>
      <c r="FG621"/>
      <c r="FH621"/>
      <c r="FI621"/>
      <c r="FJ621" s="96"/>
      <c r="FK621" s="96"/>
      <c r="FL621" s="96"/>
      <c r="FM621"/>
      <c r="FN621"/>
      <c r="FO621"/>
      <c r="FP621"/>
      <c r="FQ621"/>
      <c r="FR621"/>
      <c r="FS621"/>
      <c r="FT621" s="96"/>
      <c r="FU621" s="96"/>
      <c r="FV621" s="96"/>
      <c r="FW621" s="96"/>
      <c r="FX621"/>
      <c r="FY621"/>
      <c r="FZ621"/>
      <c r="GA621"/>
      <c r="GB621"/>
      <c r="GC621"/>
      <c r="GD621"/>
      <c r="GE621" s="96"/>
      <c r="GF621" s="96"/>
      <c r="GG621" s="96"/>
      <c r="GH621" s="96"/>
    </row>
    <row r="622" spans="1:190" s="102" customFormat="1" ht="10.9" hidden="1" customHeight="1" x14ac:dyDescent="0.25">
      <c r="A622" s="151">
        <v>169957</v>
      </c>
      <c r="B622" s="152">
        <v>44587</v>
      </c>
      <c r="C622" s="150" t="s">
        <v>541</v>
      </c>
      <c r="D622" s="150" t="s">
        <v>2269</v>
      </c>
      <c r="E622" s="152">
        <v>44587</v>
      </c>
      <c r="F622" s="150" t="s">
        <v>172</v>
      </c>
      <c r="G622" s="150" t="s">
        <v>2270</v>
      </c>
      <c r="H622" s="150" t="s">
        <v>177</v>
      </c>
      <c r="I622" s="150" t="s">
        <v>3379</v>
      </c>
      <c r="J622" s="150" t="s">
        <v>3421</v>
      </c>
      <c r="K622" s="150" t="s">
        <v>177</v>
      </c>
      <c r="L622" s="150" t="s">
        <v>18</v>
      </c>
      <c r="M622" s="150" t="s">
        <v>18</v>
      </c>
      <c r="N622" s="150" t="s">
        <v>19</v>
      </c>
      <c r="O622" s="150" t="s">
        <v>161</v>
      </c>
      <c r="P622" s="150" t="s">
        <v>178</v>
      </c>
      <c r="Q622" s="150" t="s">
        <v>3377</v>
      </c>
      <c r="R622" s="150" t="s">
        <v>3377</v>
      </c>
      <c r="S622" s="151">
        <v>14840</v>
      </c>
      <c r="T622" s="151">
        <v>11600</v>
      </c>
      <c r="U622" s="151">
        <v>3240</v>
      </c>
      <c r="V622" s="150" t="s">
        <v>78</v>
      </c>
      <c r="W622" s="151">
        <v>2</v>
      </c>
      <c r="X622" s="150" t="s">
        <v>69</v>
      </c>
      <c r="Y622" s="150" t="s">
        <v>70</v>
      </c>
      <c r="Z622" s="150" t="s">
        <v>71</v>
      </c>
      <c r="AA622" s="150" t="s">
        <v>72</v>
      </c>
      <c r="AB622" s="151">
        <v>60052</v>
      </c>
      <c r="AC622" s="101">
        <f t="shared" si="36"/>
        <v>4</v>
      </c>
      <c r="AD622" s="101" t="str">
        <f t="shared" si="37"/>
        <v>janvier</v>
      </c>
      <c r="AE622" s="96">
        <f t="shared" si="38"/>
        <v>3.24</v>
      </c>
      <c r="AF622" s="149">
        <f t="shared" si="39"/>
        <v>4.1666666666666519E-3</v>
      </c>
      <c r="AG622" t="s">
        <v>3886</v>
      </c>
      <c r="AH622" s="96"/>
      <c r="AI622"/>
      <c r="AJ622"/>
      <c r="AK622"/>
      <c r="AL622"/>
      <c r="AM622" s="96"/>
      <c r="AN622" s="96"/>
      <c r="AO622" s="96"/>
      <c r="AP622" s="96"/>
      <c r="AQ622"/>
      <c r="AR622" s="96"/>
      <c r="AS622" s="96"/>
      <c r="AT622"/>
      <c r="AU622"/>
      <c r="AV622" s="96"/>
      <c r="AW622" s="96"/>
      <c r="AX622"/>
      <c r="AY622"/>
      <c r="AZ622" s="96"/>
      <c r="BA622" s="96"/>
      <c r="BB622" s="96"/>
      <c r="BC622" s="96"/>
      <c r="BD622" s="96"/>
      <c r="BE622" s="96"/>
      <c r="BF622" s="96"/>
      <c r="BG622"/>
      <c r="BH622" s="96"/>
      <c r="BI622" s="96"/>
      <c r="BJ622" s="96"/>
      <c r="BK622" s="96"/>
      <c r="BL622" s="96"/>
      <c r="BM622" s="96"/>
      <c r="BN622" s="96"/>
      <c r="BO622"/>
      <c r="BP622"/>
      <c r="BQ622" s="96"/>
      <c r="BR622" s="96"/>
      <c r="BS622" s="96"/>
      <c r="BT622"/>
      <c r="BU622" s="96"/>
      <c r="BV622"/>
      <c r="BW622" s="96"/>
      <c r="BX622" s="96"/>
      <c r="BY622" s="96"/>
      <c r="BZ622" s="96"/>
      <c r="CA622" s="96"/>
      <c r="CB622" s="96"/>
      <c r="CC622" s="96"/>
      <c r="CD622" s="96"/>
      <c r="CE622"/>
      <c r="CF622"/>
      <c r="CG622" s="96"/>
      <c r="CH622"/>
      <c r="CI622"/>
      <c r="CJ622" s="96"/>
      <c r="CK622"/>
      <c r="CL622" s="96"/>
      <c r="CM622" s="96"/>
      <c r="CN622" s="96"/>
      <c r="CO622"/>
      <c r="CP622"/>
      <c r="CQ622"/>
      <c r="CR622"/>
      <c r="CS622"/>
      <c r="CT622"/>
      <c r="CU622"/>
      <c r="CV622"/>
      <c r="CW622"/>
      <c r="CX622"/>
      <c r="CY622" s="96"/>
      <c r="CZ622" s="96"/>
      <c r="DA622" s="96"/>
      <c r="DB622" s="96"/>
      <c r="DC622" s="96"/>
      <c r="DD622"/>
      <c r="DE622"/>
      <c r="DF622"/>
      <c r="DG622"/>
      <c r="DH622" s="96"/>
      <c r="DI622"/>
      <c r="DJ622" s="96"/>
      <c r="DK622" s="96"/>
      <c r="DL622" s="96"/>
      <c r="DM622" s="96"/>
      <c r="DN622"/>
      <c r="DO622"/>
      <c r="DP622" s="96"/>
      <c r="DQ622" s="96"/>
      <c r="DR622"/>
      <c r="DS622"/>
      <c r="DT622"/>
      <c r="DU622"/>
      <c r="DV622"/>
      <c r="DW622" s="96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 s="96"/>
      <c r="EW622" s="96"/>
      <c r="EX622"/>
      <c r="EY622"/>
      <c r="EZ622"/>
      <c r="FA622"/>
      <c r="FB622"/>
      <c r="FC622"/>
      <c r="FD622"/>
      <c r="FE622"/>
      <c r="FF622"/>
      <c r="FG622"/>
      <c r="FH622"/>
      <c r="FI622"/>
      <c r="FJ622" s="96"/>
      <c r="FK622" s="96"/>
      <c r="FL622" s="96"/>
      <c r="FM622"/>
      <c r="FN622"/>
      <c r="FO622"/>
      <c r="FP622"/>
      <c r="FQ622"/>
      <c r="FR622"/>
      <c r="FS622"/>
      <c r="FT622" s="96"/>
      <c r="FU622" s="96"/>
      <c r="FV622" s="96"/>
      <c r="FW622" s="96"/>
      <c r="FX622"/>
      <c r="FY622"/>
      <c r="FZ622"/>
      <c r="GA622"/>
      <c r="GB622"/>
      <c r="GC622"/>
      <c r="GD622"/>
      <c r="GE622" s="96"/>
      <c r="GF622" s="96"/>
      <c r="GG622" s="96"/>
      <c r="GH622" s="96"/>
    </row>
    <row r="623" spans="1:190" s="102" customFormat="1" ht="10.9" hidden="1" customHeight="1" x14ac:dyDescent="0.25">
      <c r="A623" s="151">
        <v>169958</v>
      </c>
      <c r="B623" s="152">
        <v>44587</v>
      </c>
      <c r="C623" s="150" t="s">
        <v>175</v>
      </c>
      <c r="D623" s="150" t="s">
        <v>2271</v>
      </c>
      <c r="E623" s="152">
        <v>44587</v>
      </c>
      <c r="F623" s="150" t="s">
        <v>541</v>
      </c>
      <c r="G623" s="150" t="s">
        <v>2272</v>
      </c>
      <c r="H623" s="150" t="s">
        <v>169</v>
      </c>
      <c r="I623" s="150" t="s">
        <v>3379</v>
      </c>
      <c r="J623" s="150" t="s">
        <v>3421</v>
      </c>
      <c r="K623" s="150" t="s">
        <v>169</v>
      </c>
      <c r="L623" s="150" t="s">
        <v>18</v>
      </c>
      <c r="M623" s="150" t="s">
        <v>18</v>
      </c>
      <c r="N623" s="150" t="s">
        <v>19</v>
      </c>
      <c r="O623" s="150" t="s">
        <v>161</v>
      </c>
      <c r="P623" s="150" t="s">
        <v>170</v>
      </c>
      <c r="Q623" s="150" t="s">
        <v>3377</v>
      </c>
      <c r="R623" s="150" t="s">
        <v>3377</v>
      </c>
      <c r="S623" s="151">
        <v>14820</v>
      </c>
      <c r="T623" s="151">
        <v>11760</v>
      </c>
      <c r="U623" s="151">
        <v>3060</v>
      </c>
      <c r="V623" s="150" t="s">
        <v>78</v>
      </c>
      <c r="W623" s="151">
        <v>2</v>
      </c>
      <c r="X623" s="150" t="s">
        <v>69</v>
      </c>
      <c r="Y623" s="150" t="s">
        <v>70</v>
      </c>
      <c r="Z623" s="150" t="s">
        <v>71</v>
      </c>
      <c r="AA623" s="150" t="s">
        <v>72</v>
      </c>
      <c r="AB623" s="151">
        <v>89410</v>
      </c>
      <c r="AC623" s="101">
        <f t="shared" si="36"/>
        <v>4</v>
      </c>
      <c r="AD623" s="101" t="str">
        <f t="shared" si="37"/>
        <v>janvier</v>
      </c>
      <c r="AE623" s="96">
        <f t="shared" si="38"/>
        <v>3.06</v>
      </c>
      <c r="AF623" s="149">
        <f t="shared" si="39"/>
        <v>4.8611111111111494E-3</v>
      </c>
      <c r="AG623" t="s">
        <v>3886</v>
      </c>
      <c r="AH623" s="96"/>
      <c r="AI623"/>
      <c r="AJ623"/>
      <c r="AK623"/>
      <c r="AL623"/>
      <c r="AM623" s="96"/>
      <c r="AN623" s="96"/>
      <c r="AO623" s="96"/>
      <c r="AP623" s="96"/>
      <c r="AQ623"/>
      <c r="AR623" s="96"/>
      <c r="AS623" s="96"/>
      <c r="AT623"/>
      <c r="AU623"/>
      <c r="AV623" s="96"/>
      <c r="AW623" s="96"/>
      <c r="AX623"/>
      <c r="AY623"/>
      <c r="AZ623" s="96"/>
      <c r="BA623" s="96"/>
      <c r="BB623" s="96"/>
      <c r="BC623" s="96"/>
      <c r="BD623" s="96"/>
      <c r="BE623" s="96"/>
      <c r="BF623" s="96"/>
      <c r="BG623"/>
      <c r="BH623" s="96"/>
      <c r="BI623" s="96"/>
      <c r="BJ623" s="96"/>
      <c r="BK623" s="96"/>
      <c r="BL623" s="96"/>
      <c r="BM623" s="96"/>
      <c r="BN623" s="96"/>
      <c r="BO623"/>
      <c r="BP623"/>
      <c r="BQ623" s="96"/>
      <c r="BR623" s="96"/>
      <c r="BS623" s="96"/>
      <c r="BT623"/>
      <c r="BU623" s="96"/>
      <c r="BV623"/>
      <c r="BW623" s="96"/>
      <c r="BX623" s="96"/>
      <c r="BY623" s="96"/>
      <c r="BZ623" s="96"/>
      <c r="CA623" s="96"/>
      <c r="CB623" s="96"/>
      <c r="CC623" s="96"/>
      <c r="CD623" s="96"/>
      <c r="CE623"/>
      <c r="CF623"/>
      <c r="CG623" s="96"/>
      <c r="CH623"/>
      <c r="CI623"/>
      <c r="CJ623" s="96"/>
      <c r="CK623"/>
      <c r="CL623" s="96"/>
      <c r="CM623" s="96"/>
      <c r="CN623" s="96"/>
      <c r="CO623"/>
      <c r="CP623"/>
      <c r="CQ623"/>
      <c r="CR623"/>
      <c r="CS623"/>
      <c r="CT623"/>
      <c r="CU623"/>
      <c r="CV623"/>
      <c r="CW623"/>
      <c r="CX623"/>
      <c r="CY623" s="96"/>
      <c r="CZ623" s="96"/>
      <c r="DA623" s="96"/>
      <c r="DB623" s="96"/>
      <c r="DC623" s="96"/>
      <c r="DD623"/>
      <c r="DE623"/>
      <c r="DF623"/>
      <c r="DG623"/>
      <c r="DH623" s="96"/>
      <c r="DI623"/>
      <c r="DJ623" s="96"/>
      <c r="DK623" s="96"/>
      <c r="DL623" s="96"/>
      <c r="DM623" s="96"/>
      <c r="DN623"/>
      <c r="DO623"/>
      <c r="DP623" s="96"/>
      <c r="DQ623" s="96"/>
      <c r="DR623"/>
      <c r="DS623"/>
      <c r="DT623"/>
      <c r="DU623"/>
      <c r="DV623"/>
      <c r="DW623" s="96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 s="96"/>
      <c r="EW623" s="96"/>
      <c r="EX623"/>
      <c r="EY623"/>
      <c r="EZ623"/>
      <c r="FA623"/>
      <c r="FB623"/>
      <c r="FC623"/>
      <c r="FD623"/>
      <c r="FE623"/>
      <c r="FF623"/>
      <c r="FG623"/>
      <c r="FH623"/>
      <c r="FI623"/>
      <c r="FJ623" s="96"/>
      <c r="FK623" s="96"/>
      <c r="FL623" s="96"/>
      <c r="FM623"/>
      <c r="FN623"/>
      <c r="FO623"/>
      <c r="FP623"/>
      <c r="FQ623"/>
      <c r="FR623"/>
      <c r="FS623"/>
      <c r="FT623" s="96"/>
      <c r="FU623" s="96"/>
      <c r="FV623" s="96"/>
      <c r="FW623" s="96"/>
      <c r="FX623"/>
      <c r="FY623"/>
      <c r="FZ623"/>
      <c r="GA623"/>
      <c r="GB623"/>
      <c r="GC623"/>
      <c r="GD623"/>
      <c r="GE623" s="96"/>
      <c r="GF623" s="96"/>
      <c r="GG623" s="96"/>
      <c r="GH623" s="96"/>
    </row>
    <row r="624" spans="1:190" s="102" customFormat="1" ht="10.9" hidden="1" customHeight="1" x14ac:dyDescent="0.25">
      <c r="A624" s="151">
        <v>169962</v>
      </c>
      <c r="B624" s="152">
        <v>44587</v>
      </c>
      <c r="C624" s="150" t="s">
        <v>190</v>
      </c>
      <c r="D624" s="150" t="s">
        <v>2273</v>
      </c>
      <c r="E624" s="152">
        <v>44587</v>
      </c>
      <c r="F624" s="150" t="s">
        <v>186</v>
      </c>
      <c r="G624" s="150" t="s">
        <v>2274</v>
      </c>
      <c r="H624" s="150" t="s">
        <v>192</v>
      </c>
      <c r="I624" s="150" t="s">
        <v>3379</v>
      </c>
      <c r="J624" s="150" t="s">
        <v>3421</v>
      </c>
      <c r="K624" s="150" t="s">
        <v>192</v>
      </c>
      <c r="L624" s="150" t="s">
        <v>18</v>
      </c>
      <c r="M624" s="150" t="s">
        <v>18</v>
      </c>
      <c r="N624" s="150" t="s">
        <v>19</v>
      </c>
      <c r="O624" s="150" t="s">
        <v>161</v>
      </c>
      <c r="P624" s="150" t="s">
        <v>193</v>
      </c>
      <c r="Q624" s="150" t="s">
        <v>3377</v>
      </c>
      <c r="R624" s="150" t="s">
        <v>3377</v>
      </c>
      <c r="S624" s="151">
        <v>14560</v>
      </c>
      <c r="T624" s="151">
        <v>11680</v>
      </c>
      <c r="U624" s="151">
        <v>2880</v>
      </c>
      <c r="V624" s="150" t="s">
        <v>78</v>
      </c>
      <c r="W624" s="151">
        <v>2</v>
      </c>
      <c r="X624" s="150" t="s">
        <v>69</v>
      </c>
      <c r="Y624" s="150" t="s">
        <v>70</v>
      </c>
      <c r="Z624" s="150" t="s">
        <v>71</v>
      </c>
      <c r="AA624" s="150" t="s">
        <v>72</v>
      </c>
      <c r="AB624" s="151">
        <v>83219</v>
      </c>
      <c r="AC624" s="101">
        <f t="shared" si="36"/>
        <v>4</v>
      </c>
      <c r="AD624" s="101" t="str">
        <f t="shared" si="37"/>
        <v>janvier</v>
      </c>
      <c r="AE624" s="96">
        <f t="shared" si="38"/>
        <v>2.88</v>
      </c>
      <c r="AF624" s="149">
        <f t="shared" si="39"/>
        <v>5.5555555555555358E-3</v>
      </c>
      <c r="AG624" t="s">
        <v>3886</v>
      </c>
      <c r="AH624" s="96"/>
      <c r="AI624"/>
      <c r="AJ624"/>
      <c r="AK624"/>
      <c r="AL624"/>
      <c r="AM624" s="96"/>
      <c r="AN624" s="96"/>
      <c r="AO624" s="96"/>
      <c r="AP624" s="96"/>
      <c r="AQ624"/>
      <c r="AR624" s="96"/>
      <c r="AS624" s="96"/>
      <c r="AT624"/>
      <c r="AU624"/>
      <c r="AV624" s="96"/>
      <c r="AW624" s="96"/>
      <c r="AX624"/>
      <c r="AY624"/>
      <c r="AZ624" s="96"/>
      <c r="BA624" s="96"/>
      <c r="BB624" s="96"/>
      <c r="BC624" s="96"/>
      <c r="BD624" s="96"/>
      <c r="BE624" s="96"/>
      <c r="BF624" s="96"/>
      <c r="BG624"/>
      <c r="BH624" s="96"/>
      <c r="BI624" s="96"/>
      <c r="BJ624" s="96"/>
      <c r="BK624" s="96"/>
      <c r="BL624" s="96"/>
      <c r="BM624" s="96"/>
      <c r="BN624" s="96"/>
      <c r="BO624"/>
      <c r="BP624"/>
      <c r="BQ624" s="96"/>
      <c r="BR624" s="96"/>
      <c r="BS624" s="96"/>
      <c r="BT624"/>
      <c r="BU624" s="96"/>
      <c r="BV624"/>
      <c r="BW624" s="96"/>
      <c r="BX624" s="96"/>
      <c r="BY624" s="96"/>
      <c r="BZ624" s="96"/>
      <c r="CA624" s="96"/>
      <c r="CB624" s="96"/>
      <c r="CC624" s="96"/>
      <c r="CD624" s="96"/>
      <c r="CE624"/>
      <c r="CF624"/>
      <c r="CG624" s="96"/>
      <c r="CH624"/>
      <c r="CI624"/>
      <c r="CJ624" s="96"/>
      <c r="CK624"/>
      <c r="CL624" s="96"/>
      <c r="CM624" s="96"/>
      <c r="CN624" s="96"/>
      <c r="CO624"/>
      <c r="CP624"/>
      <c r="CQ624"/>
      <c r="CR624"/>
      <c r="CS624"/>
      <c r="CT624"/>
      <c r="CU624"/>
      <c r="CV624"/>
      <c r="CW624"/>
      <c r="CX624"/>
      <c r="CY624" s="96"/>
      <c r="CZ624" s="96"/>
      <c r="DA624" s="96"/>
      <c r="DB624" s="96"/>
      <c r="DC624" s="96"/>
      <c r="DD624"/>
      <c r="DE624"/>
      <c r="DF624"/>
      <c r="DG624"/>
      <c r="DH624" s="96"/>
      <c r="DI624"/>
      <c r="DJ624" s="96"/>
      <c r="DK624" s="96"/>
      <c r="DL624" s="96"/>
      <c r="DM624" s="96"/>
      <c r="DN624"/>
      <c r="DO624"/>
      <c r="DP624" s="96"/>
      <c r="DQ624" s="96"/>
      <c r="DR624"/>
      <c r="DS624"/>
      <c r="DT624"/>
      <c r="DU624"/>
      <c r="DV624"/>
      <c r="DW624" s="96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 s="96"/>
      <c r="EW624" s="96"/>
      <c r="EX624"/>
      <c r="EY624"/>
      <c r="EZ624"/>
      <c r="FA624"/>
      <c r="FB624"/>
      <c r="FC624"/>
      <c r="FD624"/>
      <c r="FE624"/>
      <c r="FF624"/>
      <c r="FG624"/>
      <c r="FH624"/>
      <c r="FI624"/>
      <c r="FJ624" s="96"/>
      <c r="FK624" s="96"/>
      <c r="FL624" s="96"/>
      <c r="FM624"/>
      <c r="FN624"/>
      <c r="FO624"/>
      <c r="FP624"/>
      <c r="FQ624"/>
      <c r="FR624"/>
      <c r="FS624"/>
      <c r="FT624" s="96"/>
      <c r="FU624" s="96"/>
      <c r="FV624" s="96"/>
      <c r="FW624" s="96"/>
      <c r="FX624"/>
      <c r="FY624"/>
      <c r="FZ624"/>
      <c r="GA624"/>
      <c r="GB624"/>
      <c r="GC624"/>
      <c r="GD624"/>
      <c r="GE624" s="96"/>
      <c r="GF624" s="96"/>
      <c r="GG624" s="96"/>
      <c r="GH624" s="96"/>
    </row>
    <row r="625" spans="1:190" s="102" customFormat="1" ht="10.9" hidden="1" customHeight="1" x14ac:dyDescent="0.25">
      <c r="A625" s="151">
        <v>169963</v>
      </c>
      <c r="B625" s="152">
        <v>44587</v>
      </c>
      <c r="C625" s="150" t="s">
        <v>250</v>
      </c>
      <c r="D625" s="150" t="s">
        <v>2275</v>
      </c>
      <c r="E625" s="152">
        <v>44587</v>
      </c>
      <c r="F625" s="150" t="s">
        <v>499</v>
      </c>
      <c r="G625" s="150" t="s">
        <v>2276</v>
      </c>
      <c r="H625" s="150" t="s">
        <v>248</v>
      </c>
      <c r="I625" s="150" t="s">
        <v>3379</v>
      </c>
      <c r="J625" s="150" t="s">
        <v>3421</v>
      </c>
      <c r="K625" s="150" t="s">
        <v>248</v>
      </c>
      <c r="L625" s="150" t="s">
        <v>18</v>
      </c>
      <c r="M625" s="150" t="s">
        <v>18</v>
      </c>
      <c r="N625" s="150" t="s">
        <v>19</v>
      </c>
      <c r="O625" s="150" t="s">
        <v>161</v>
      </c>
      <c r="P625" s="150" t="s">
        <v>249</v>
      </c>
      <c r="Q625" s="150" t="s">
        <v>3377</v>
      </c>
      <c r="R625" s="150" t="s">
        <v>3377</v>
      </c>
      <c r="S625" s="151">
        <v>14920</v>
      </c>
      <c r="T625" s="151">
        <v>11580</v>
      </c>
      <c r="U625" s="151">
        <v>3340</v>
      </c>
      <c r="V625" s="150" t="s">
        <v>78</v>
      </c>
      <c r="W625" s="151">
        <v>2</v>
      </c>
      <c r="X625" s="150" t="s">
        <v>69</v>
      </c>
      <c r="Y625" s="150" t="s">
        <v>70</v>
      </c>
      <c r="Z625" s="150" t="s">
        <v>71</v>
      </c>
      <c r="AA625" s="150" t="s">
        <v>72</v>
      </c>
      <c r="AB625" s="151">
        <v>60051</v>
      </c>
      <c r="AC625" s="101">
        <f t="shared" si="36"/>
        <v>4</v>
      </c>
      <c r="AD625" s="101" t="str">
        <f t="shared" si="37"/>
        <v>janvier</v>
      </c>
      <c r="AE625" s="96">
        <f t="shared" si="38"/>
        <v>3.34</v>
      </c>
      <c r="AF625" s="149">
        <f t="shared" si="39"/>
        <v>6.2499999999999778E-3</v>
      </c>
      <c r="AG625" t="s">
        <v>3886</v>
      </c>
      <c r="AH625" s="96"/>
      <c r="AI625"/>
      <c r="AJ625"/>
      <c r="AK625"/>
      <c r="AL625"/>
      <c r="AM625" s="96"/>
      <c r="AN625" s="96"/>
      <c r="AO625" s="96"/>
      <c r="AP625" s="96"/>
      <c r="AQ625"/>
      <c r="AR625" s="96"/>
      <c r="AS625" s="96"/>
      <c r="AT625"/>
      <c r="AU625"/>
      <c r="AV625" s="96"/>
      <c r="AW625" s="96"/>
      <c r="AX625"/>
      <c r="AY625"/>
      <c r="AZ625" s="96"/>
      <c r="BA625" s="96"/>
      <c r="BB625" s="96"/>
      <c r="BC625" s="96"/>
      <c r="BD625" s="96"/>
      <c r="BE625" s="96"/>
      <c r="BF625" s="96"/>
      <c r="BG625"/>
      <c r="BH625" s="96"/>
      <c r="BI625" s="96"/>
      <c r="BJ625" s="96"/>
      <c r="BK625" s="96"/>
      <c r="BL625" s="96"/>
      <c r="BM625" s="96"/>
      <c r="BN625" s="96"/>
      <c r="BO625"/>
      <c r="BP625"/>
      <c r="BQ625" s="96"/>
      <c r="BR625" s="96"/>
      <c r="BS625" s="96"/>
      <c r="BT625"/>
      <c r="BU625" s="96"/>
      <c r="BV625"/>
      <c r="BW625" s="96"/>
      <c r="BX625" s="96"/>
      <c r="BY625" s="96"/>
      <c r="BZ625" s="96"/>
      <c r="CA625" s="96"/>
      <c r="CB625" s="96"/>
      <c r="CC625" s="96"/>
      <c r="CD625" s="96"/>
      <c r="CE625"/>
      <c r="CF625"/>
      <c r="CG625" s="96"/>
      <c r="CH625"/>
      <c r="CI625"/>
      <c r="CJ625" s="96"/>
      <c r="CK625"/>
      <c r="CL625" s="96"/>
      <c r="CM625" s="96"/>
      <c r="CN625" s="96"/>
      <c r="CO625"/>
      <c r="CP625"/>
      <c r="CQ625"/>
      <c r="CR625"/>
      <c r="CS625"/>
      <c r="CT625"/>
      <c r="CU625"/>
      <c r="CV625"/>
      <c r="CW625"/>
      <c r="CX625"/>
      <c r="CY625" s="96"/>
      <c r="CZ625" s="96"/>
      <c r="DA625" s="96"/>
      <c r="DB625" s="96"/>
      <c r="DC625" s="96"/>
      <c r="DD625"/>
      <c r="DE625"/>
      <c r="DF625"/>
      <c r="DG625"/>
      <c r="DH625" s="96"/>
      <c r="DI625"/>
      <c r="DJ625" s="96"/>
      <c r="DK625" s="96"/>
      <c r="DL625" s="96"/>
      <c r="DM625" s="96"/>
      <c r="DN625"/>
      <c r="DO625"/>
      <c r="DP625" s="96"/>
      <c r="DQ625" s="96"/>
      <c r="DR625"/>
      <c r="DS625"/>
      <c r="DT625"/>
      <c r="DU625"/>
      <c r="DV625"/>
      <c r="DW625" s="96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 s="96"/>
      <c r="EW625" s="96"/>
      <c r="EX625"/>
      <c r="EY625"/>
      <c r="EZ625"/>
      <c r="FA625"/>
      <c r="FB625"/>
      <c r="FC625"/>
      <c r="FD625"/>
      <c r="FE625"/>
      <c r="FF625"/>
      <c r="FG625"/>
      <c r="FH625"/>
      <c r="FI625"/>
      <c r="FJ625" s="96"/>
      <c r="FK625" s="96"/>
      <c r="FL625" s="96"/>
      <c r="FM625"/>
      <c r="FN625"/>
      <c r="FO625"/>
      <c r="FP625"/>
      <c r="FQ625"/>
      <c r="FR625"/>
      <c r="FS625"/>
      <c r="FT625" s="96"/>
      <c r="FU625" s="96"/>
      <c r="FV625" s="96"/>
      <c r="FW625" s="96"/>
      <c r="FX625"/>
      <c r="FY625"/>
      <c r="FZ625"/>
      <c r="GA625"/>
      <c r="GB625"/>
      <c r="GC625"/>
      <c r="GD625"/>
      <c r="GE625" s="96"/>
      <c r="GF625" s="96"/>
      <c r="GG625" s="96"/>
      <c r="GH625" s="96"/>
    </row>
    <row r="626" spans="1:190" s="102" customFormat="1" ht="10.9" hidden="1" customHeight="1" x14ac:dyDescent="0.25">
      <c r="A626" s="151">
        <v>169964</v>
      </c>
      <c r="B626" s="152">
        <v>44587</v>
      </c>
      <c r="C626" s="150" t="s">
        <v>1449</v>
      </c>
      <c r="D626" s="150" t="s">
        <v>2277</v>
      </c>
      <c r="E626" s="152">
        <v>44587</v>
      </c>
      <c r="F626" s="150" t="s">
        <v>784</v>
      </c>
      <c r="G626" s="150" t="s">
        <v>2278</v>
      </c>
      <c r="H626" s="150" t="s">
        <v>769</v>
      </c>
      <c r="I626" s="150" t="s">
        <v>3379</v>
      </c>
      <c r="J626" s="150" t="s">
        <v>3380</v>
      </c>
      <c r="K626" s="150" t="s">
        <v>3417</v>
      </c>
      <c r="L626" s="150" t="s">
        <v>18</v>
      </c>
      <c r="M626" s="150" t="s">
        <v>18</v>
      </c>
      <c r="N626" s="150" t="s">
        <v>19</v>
      </c>
      <c r="O626" s="150" t="s">
        <v>314</v>
      </c>
      <c r="P626" s="150" t="s">
        <v>770</v>
      </c>
      <c r="Q626" s="150" t="s">
        <v>3377</v>
      </c>
      <c r="R626" s="150" t="s">
        <v>3377</v>
      </c>
      <c r="S626" s="151">
        <v>19540</v>
      </c>
      <c r="T626" s="151">
        <v>17940</v>
      </c>
      <c r="U626" s="151">
        <v>1600</v>
      </c>
      <c r="V626" s="150" t="s">
        <v>78</v>
      </c>
      <c r="W626" s="151">
        <v>2</v>
      </c>
      <c r="X626" s="150" t="s">
        <v>69</v>
      </c>
      <c r="Y626" s="150" t="s">
        <v>70</v>
      </c>
      <c r="Z626" s="150" t="s">
        <v>71</v>
      </c>
      <c r="AA626" s="150" t="s">
        <v>72</v>
      </c>
      <c r="AB626" s="151">
        <v>95029</v>
      </c>
      <c r="AC626" s="101">
        <f t="shared" si="36"/>
        <v>4</v>
      </c>
      <c r="AD626" s="101" t="str">
        <f t="shared" si="37"/>
        <v>janvier</v>
      </c>
      <c r="AE626" s="96">
        <f t="shared" si="38"/>
        <v>1.6</v>
      </c>
      <c r="AF626" s="149">
        <f t="shared" si="39"/>
        <v>1.3194444444444453E-2</v>
      </c>
      <c r="AG626" t="s">
        <v>3886</v>
      </c>
      <c r="AH626" s="96"/>
      <c r="AI626"/>
      <c r="AJ626"/>
      <c r="AK626"/>
      <c r="AL626"/>
      <c r="AM626" s="96"/>
      <c r="AN626" s="96"/>
      <c r="AO626" s="96"/>
      <c r="AP626" s="96"/>
      <c r="AQ626"/>
      <c r="AR626" s="96"/>
      <c r="AS626" s="96"/>
      <c r="AT626"/>
      <c r="AU626"/>
      <c r="AV626" s="96"/>
      <c r="AW626" s="96"/>
      <c r="AX626"/>
      <c r="AY626"/>
      <c r="AZ626" s="96"/>
      <c r="BA626" s="96"/>
      <c r="BB626" s="96"/>
      <c r="BC626" s="96"/>
      <c r="BD626" s="96"/>
      <c r="BE626" s="96"/>
      <c r="BF626" s="96"/>
      <c r="BG626"/>
      <c r="BH626" s="96"/>
      <c r="BI626" s="96"/>
      <c r="BJ626" s="96"/>
      <c r="BK626" s="96"/>
      <c r="BL626" s="96"/>
      <c r="BM626" s="96"/>
      <c r="BN626" s="96"/>
      <c r="BO626"/>
      <c r="BP626"/>
      <c r="BQ626" s="96"/>
      <c r="BR626" s="96"/>
      <c r="BS626" s="96"/>
      <c r="BT626"/>
      <c r="BU626" s="96"/>
      <c r="BV626"/>
      <c r="BW626" s="96"/>
      <c r="BX626" s="96"/>
      <c r="BY626" s="96"/>
      <c r="BZ626" s="96"/>
      <c r="CA626" s="96"/>
      <c r="CB626" s="96"/>
      <c r="CC626" s="96"/>
      <c r="CD626" s="96"/>
      <c r="CE626"/>
      <c r="CF626"/>
      <c r="CG626" s="96"/>
      <c r="CH626"/>
      <c r="CI626"/>
      <c r="CJ626" s="96"/>
      <c r="CK626"/>
      <c r="CL626" s="96"/>
      <c r="CM626" s="96"/>
      <c r="CN626" s="96"/>
      <c r="CO626"/>
      <c r="CP626"/>
      <c r="CQ626"/>
      <c r="CR626"/>
      <c r="CS626"/>
      <c r="CT626"/>
      <c r="CU626"/>
      <c r="CV626"/>
      <c r="CW626"/>
      <c r="CX626"/>
      <c r="CY626" s="96"/>
      <c r="CZ626" s="96"/>
      <c r="DA626" s="96"/>
      <c r="DB626" s="96"/>
      <c r="DC626" s="96"/>
      <c r="DD626"/>
      <c r="DE626"/>
      <c r="DF626"/>
      <c r="DG626"/>
      <c r="DH626" s="96"/>
      <c r="DI626"/>
      <c r="DJ626" s="96"/>
      <c r="DK626" s="96"/>
      <c r="DL626" s="96"/>
      <c r="DM626" s="96"/>
      <c r="DN626"/>
      <c r="DO626"/>
      <c r="DP626" s="96"/>
      <c r="DQ626" s="96"/>
      <c r="DR626"/>
      <c r="DS626"/>
      <c r="DT626"/>
      <c r="DU626"/>
      <c r="DV626"/>
      <c r="DW626" s="9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 s="96"/>
      <c r="EW626" s="96"/>
      <c r="EX626"/>
      <c r="EY626"/>
      <c r="EZ626"/>
      <c r="FA626"/>
      <c r="FB626"/>
      <c r="FC626"/>
      <c r="FD626"/>
      <c r="FE626"/>
      <c r="FF626"/>
      <c r="FG626"/>
      <c r="FH626"/>
      <c r="FI626"/>
      <c r="FJ626" s="96"/>
      <c r="FK626" s="96"/>
      <c r="FL626" s="96"/>
      <c r="FM626"/>
      <c r="FN626"/>
      <c r="FO626"/>
      <c r="FP626"/>
      <c r="FQ626"/>
      <c r="FR626"/>
      <c r="FS626"/>
      <c r="FT626" s="96"/>
      <c r="FU626" s="96"/>
      <c r="FV626" s="96"/>
      <c r="FW626" s="96"/>
      <c r="FX626"/>
      <c r="FY626"/>
      <c r="FZ626"/>
      <c r="GA626"/>
      <c r="GB626"/>
      <c r="GC626"/>
      <c r="GD626"/>
      <c r="GE626" s="96"/>
      <c r="GF626" s="96"/>
      <c r="GG626" s="96"/>
      <c r="GH626" s="96"/>
    </row>
    <row r="627" spans="1:190" s="102" customFormat="1" ht="10.9" hidden="1" customHeight="1" x14ac:dyDescent="0.25">
      <c r="A627" s="151">
        <v>169965</v>
      </c>
      <c r="B627" s="152">
        <v>44587</v>
      </c>
      <c r="C627" s="150" t="s">
        <v>678</v>
      </c>
      <c r="D627" s="150" t="s">
        <v>2279</v>
      </c>
      <c r="E627" s="152">
        <v>44587</v>
      </c>
      <c r="F627" s="150" t="s">
        <v>720</v>
      </c>
      <c r="G627" s="150" t="s">
        <v>2280</v>
      </c>
      <c r="H627" s="150" t="s">
        <v>165</v>
      </c>
      <c r="I627" s="150" t="s">
        <v>3379</v>
      </c>
      <c r="J627" s="150" t="s">
        <v>3421</v>
      </c>
      <c r="K627" s="150" t="s">
        <v>165</v>
      </c>
      <c r="L627" s="150" t="s">
        <v>18</v>
      </c>
      <c r="M627" s="150" t="s">
        <v>18</v>
      </c>
      <c r="N627" s="150" t="s">
        <v>19</v>
      </c>
      <c r="O627" s="150" t="s">
        <v>161</v>
      </c>
      <c r="P627" s="150" t="s">
        <v>166</v>
      </c>
      <c r="Q627" s="150" t="s">
        <v>3377</v>
      </c>
      <c r="R627" s="150" t="s">
        <v>3377</v>
      </c>
      <c r="S627" s="151">
        <v>7480</v>
      </c>
      <c r="T627" s="151">
        <v>6240</v>
      </c>
      <c r="U627" s="151">
        <v>1240</v>
      </c>
      <c r="V627" s="150" t="s">
        <v>78</v>
      </c>
      <c r="W627" s="151">
        <v>2</v>
      </c>
      <c r="X627" s="150" t="s">
        <v>69</v>
      </c>
      <c r="Y627" s="150" t="s">
        <v>70</v>
      </c>
      <c r="Z627" s="150" t="s">
        <v>71</v>
      </c>
      <c r="AA627" s="150" t="s">
        <v>72</v>
      </c>
      <c r="AB627" s="151">
        <v>51785</v>
      </c>
      <c r="AC627" s="101">
        <f t="shared" si="36"/>
        <v>4</v>
      </c>
      <c r="AD627" s="101" t="str">
        <f t="shared" si="37"/>
        <v>janvier</v>
      </c>
      <c r="AE627" s="96">
        <f t="shared" si="38"/>
        <v>1.24</v>
      </c>
      <c r="AF627" s="149">
        <f t="shared" si="39"/>
        <v>3.2638888888888884E-2</v>
      </c>
      <c r="AG627" t="s">
        <v>3886</v>
      </c>
      <c r="AH627" s="96"/>
      <c r="AI627"/>
      <c r="AJ627"/>
      <c r="AK627"/>
      <c r="AL627"/>
      <c r="AM627" s="96"/>
      <c r="AN627" s="96"/>
      <c r="AO627" s="96"/>
      <c r="AP627" s="96"/>
      <c r="AQ627"/>
      <c r="AR627" s="96"/>
      <c r="AS627" s="96"/>
      <c r="AT627"/>
      <c r="AU627"/>
      <c r="AV627" s="96"/>
      <c r="AW627" s="96"/>
      <c r="AX627"/>
      <c r="AY627"/>
      <c r="AZ627" s="96"/>
      <c r="BA627" s="96"/>
      <c r="BB627" s="96"/>
      <c r="BC627" s="96"/>
      <c r="BD627" s="96"/>
      <c r="BE627" s="96"/>
      <c r="BF627" s="96"/>
      <c r="BG627"/>
      <c r="BH627" s="96"/>
      <c r="BI627" s="96"/>
      <c r="BJ627" s="96"/>
      <c r="BK627" s="96"/>
      <c r="BL627" s="96"/>
      <c r="BM627" s="96"/>
      <c r="BN627" s="96"/>
      <c r="BO627"/>
      <c r="BP627"/>
      <c r="BQ627" s="96"/>
      <c r="BR627" s="96"/>
      <c r="BS627" s="96"/>
      <c r="BT627"/>
      <c r="BU627" s="96"/>
      <c r="BV627"/>
      <c r="BW627" s="96"/>
      <c r="BX627" s="96"/>
      <c r="BY627" s="96"/>
      <c r="BZ627" s="96"/>
      <c r="CA627" s="96"/>
      <c r="CB627" s="96"/>
      <c r="CC627" s="96"/>
      <c r="CD627" s="96"/>
      <c r="CE627"/>
      <c r="CF627"/>
      <c r="CG627" s="96"/>
      <c r="CH627"/>
      <c r="CI627"/>
      <c r="CJ627" s="96"/>
      <c r="CK627"/>
      <c r="CL627" s="96"/>
      <c r="CM627" s="96"/>
      <c r="CN627" s="96"/>
      <c r="CO627"/>
      <c r="CP627"/>
      <c r="CQ627"/>
      <c r="CR627"/>
      <c r="CS627"/>
      <c r="CT627"/>
      <c r="CU627"/>
      <c r="CV627"/>
      <c r="CW627"/>
      <c r="CX627"/>
      <c r="CY627" s="96"/>
      <c r="CZ627" s="96"/>
      <c r="DA627" s="96"/>
      <c r="DB627" s="96"/>
      <c r="DC627" s="96"/>
      <c r="DD627"/>
      <c r="DE627"/>
      <c r="DF627"/>
      <c r="DG627"/>
      <c r="DH627" s="96"/>
      <c r="DI627"/>
      <c r="DJ627" s="96"/>
      <c r="DK627" s="96"/>
      <c r="DL627" s="96"/>
      <c r="DM627" s="96"/>
      <c r="DN627"/>
      <c r="DO627"/>
      <c r="DP627" s="96"/>
      <c r="DQ627" s="96"/>
      <c r="DR627"/>
      <c r="DS627"/>
      <c r="DT627"/>
      <c r="DU627"/>
      <c r="DV627"/>
      <c r="DW627" s="96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 s="96"/>
      <c r="EW627" s="96"/>
      <c r="EX627"/>
      <c r="EY627"/>
      <c r="EZ627"/>
      <c r="FA627"/>
      <c r="FB627"/>
      <c r="FC627"/>
      <c r="FD627"/>
      <c r="FE627"/>
      <c r="FF627"/>
      <c r="FG627"/>
      <c r="FH627"/>
      <c r="FI627"/>
      <c r="FJ627" s="96"/>
      <c r="FK627" s="96"/>
      <c r="FL627" s="96"/>
      <c r="FM627"/>
      <c r="FN627"/>
      <c r="FO627"/>
      <c r="FP627"/>
      <c r="FQ627"/>
      <c r="FR627"/>
      <c r="FS627"/>
      <c r="FT627" s="96"/>
      <c r="FU627" s="96"/>
      <c r="FV627" s="96"/>
      <c r="FW627" s="96"/>
      <c r="FX627"/>
      <c r="FY627"/>
      <c r="FZ627"/>
      <c r="GA627"/>
      <c r="GB627"/>
      <c r="GC627"/>
      <c r="GD627"/>
      <c r="GE627" s="96"/>
      <c r="GF627" s="96"/>
      <c r="GG627" s="96"/>
      <c r="GH627" s="96"/>
    </row>
    <row r="628" spans="1:190" s="102" customFormat="1" ht="10.9" hidden="1" customHeight="1" x14ac:dyDescent="0.25">
      <c r="A628" s="151">
        <v>169966</v>
      </c>
      <c r="B628" s="152">
        <v>44587</v>
      </c>
      <c r="C628" s="150" t="s">
        <v>259</v>
      </c>
      <c r="D628" s="150" t="s">
        <v>2281</v>
      </c>
      <c r="E628" s="152">
        <v>44587</v>
      </c>
      <c r="F628" s="150" t="s">
        <v>879</v>
      </c>
      <c r="G628" s="150" t="s">
        <v>2282</v>
      </c>
      <c r="H628" s="150" t="s">
        <v>276</v>
      </c>
      <c r="I628" s="150" t="s">
        <v>3379</v>
      </c>
      <c r="J628" s="150" t="s">
        <v>3421</v>
      </c>
      <c r="K628" s="150" t="s">
        <v>276</v>
      </c>
      <c r="L628" s="150" t="s">
        <v>18</v>
      </c>
      <c r="M628" s="150" t="s">
        <v>18</v>
      </c>
      <c r="N628" s="150" t="s">
        <v>19</v>
      </c>
      <c r="O628" s="150" t="s">
        <v>161</v>
      </c>
      <c r="P628" s="150" t="s">
        <v>277</v>
      </c>
      <c r="Q628" s="150" t="s">
        <v>3377</v>
      </c>
      <c r="R628" s="150" t="s">
        <v>3377</v>
      </c>
      <c r="S628" s="151">
        <v>2860</v>
      </c>
      <c r="T628" s="151">
        <v>2620</v>
      </c>
      <c r="U628" s="151">
        <v>240</v>
      </c>
      <c r="V628" s="150" t="s">
        <v>78</v>
      </c>
      <c r="W628" s="151">
        <v>2</v>
      </c>
      <c r="X628" s="150" t="s">
        <v>69</v>
      </c>
      <c r="Y628" s="150" t="s">
        <v>70</v>
      </c>
      <c r="Z628" s="150" t="s">
        <v>71</v>
      </c>
      <c r="AA628" s="150" t="s">
        <v>72</v>
      </c>
      <c r="AB628" s="151">
        <v>64489</v>
      </c>
      <c r="AC628" s="101">
        <f t="shared" si="36"/>
        <v>4</v>
      </c>
      <c r="AD628" s="101" t="str">
        <f t="shared" si="37"/>
        <v>janvier</v>
      </c>
      <c r="AE628" s="96">
        <f t="shared" si="38"/>
        <v>0.24</v>
      </c>
      <c r="AF628" s="149">
        <f t="shared" si="39"/>
        <v>1.3194444444444453E-2</v>
      </c>
      <c r="AG628" t="s">
        <v>3886</v>
      </c>
      <c r="AH628" s="96"/>
      <c r="AI628"/>
      <c r="AJ628"/>
      <c r="AK628"/>
      <c r="AL628"/>
      <c r="AM628" s="96"/>
      <c r="AN628" s="96"/>
      <c r="AO628" s="96"/>
      <c r="AP628" s="96"/>
      <c r="AQ628"/>
      <c r="AR628" s="96"/>
      <c r="AS628" s="96"/>
      <c r="AT628"/>
      <c r="AU628"/>
      <c r="AV628" s="96"/>
      <c r="AW628" s="96"/>
      <c r="AX628"/>
      <c r="AY628"/>
      <c r="AZ628" s="96"/>
      <c r="BA628" s="96"/>
      <c r="BB628" s="96"/>
      <c r="BC628" s="96"/>
      <c r="BD628" s="96"/>
      <c r="BE628"/>
      <c r="BF628"/>
      <c r="BG628"/>
      <c r="BH628" s="96"/>
      <c r="BI628" s="96"/>
      <c r="BJ628" s="96"/>
      <c r="BK628" s="96"/>
      <c r="BL628" s="96"/>
      <c r="BM628" s="96"/>
      <c r="BN628" s="96"/>
      <c r="BO628"/>
      <c r="BP628"/>
      <c r="BQ628" s="96"/>
      <c r="BR628" s="96"/>
      <c r="BS628" s="96"/>
      <c r="BT628"/>
      <c r="BU628" s="96"/>
      <c r="BV628"/>
      <c r="BW628" s="96"/>
      <c r="BX628" s="96"/>
      <c r="BY628" s="96"/>
      <c r="BZ628" s="96"/>
      <c r="CA628" s="96"/>
      <c r="CB628" s="96"/>
      <c r="CC628" s="96"/>
      <c r="CD628" s="96"/>
      <c r="CE628" s="96"/>
      <c r="CF628"/>
      <c r="CG628" s="96"/>
      <c r="CH628"/>
      <c r="CI628"/>
      <c r="CJ628" s="96"/>
      <c r="CK628"/>
      <c r="CL628" s="96"/>
      <c r="CM628" s="96"/>
      <c r="CN628" s="96"/>
      <c r="CO628"/>
      <c r="CP628"/>
      <c r="CQ628"/>
      <c r="CR628"/>
      <c r="CS628"/>
      <c r="CT628"/>
      <c r="CU628"/>
      <c r="CV628"/>
      <c r="CW628"/>
      <c r="CX628"/>
      <c r="CY628" s="96"/>
      <c r="CZ628" s="96"/>
      <c r="DA628" s="96"/>
      <c r="DB628" s="96"/>
      <c r="DC628" s="96"/>
      <c r="DD628"/>
      <c r="DE628"/>
      <c r="DF628"/>
      <c r="DG628"/>
      <c r="DH628" s="96"/>
      <c r="DI628"/>
      <c r="DJ628" s="96"/>
      <c r="DK628" s="96"/>
      <c r="DL628" s="96"/>
      <c r="DM628" s="96"/>
      <c r="DN628"/>
      <c r="DO628"/>
      <c r="DP628" s="96"/>
      <c r="DQ628" s="96"/>
      <c r="DR628"/>
      <c r="DS628"/>
      <c r="DT628"/>
      <c r="DU628"/>
      <c r="DV628"/>
      <c r="DW628" s="96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 s="96"/>
      <c r="EW628" s="96"/>
      <c r="EX628"/>
      <c r="EY628"/>
      <c r="EZ628"/>
      <c r="FA628"/>
      <c r="FB628"/>
      <c r="FC628"/>
      <c r="FD628"/>
      <c r="FE628"/>
      <c r="FF628"/>
      <c r="FG628"/>
      <c r="FH628"/>
      <c r="FI628"/>
      <c r="FJ628" s="96"/>
      <c r="FK628" s="96"/>
      <c r="FL628" s="96"/>
      <c r="FM628"/>
      <c r="FN628"/>
      <c r="FO628"/>
      <c r="FP628"/>
      <c r="FQ628"/>
      <c r="FR628"/>
      <c r="FS628"/>
      <c r="FT628" s="96"/>
      <c r="FU628" s="96"/>
      <c r="FV628" s="96"/>
      <c r="FW628" s="96"/>
      <c r="FX628"/>
      <c r="FY628"/>
      <c r="FZ628"/>
      <c r="GA628"/>
      <c r="GB628"/>
      <c r="GC628"/>
      <c r="GD628"/>
      <c r="GE628" s="96"/>
      <c r="GF628" s="96"/>
      <c r="GG628" s="96"/>
      <c r="GH628" s="96"/>
    </row>
    <row r="629" spans="1:190" s="102" customFormat="1" ht="10.9" hidden="1" customHeight="1" x14ac:dyDescent="0.25">
      <c r="A629" s="151">
        <v>169968</v>
      </c>
      <c r="B629" s="152">
        <v>44587</v>
      </c>
      <c r="C629" s="150" t="s">
        <v>375</v>
      </c>
      <c r="D629" s="150" t="s">
        <v>2283</v>
      </c>
      <c r="E629" s="152">
        <v>44587</v>
      </c>
      <c r="F629" s="150" t="s">
        <v>343</v>
      </c>
      <c r="G629" s="150" t="s">
        <v>2284</v>
      </c>
      <c r="H629" s="150" t="s">
        <v>626</v>
      </c>
      <c r="I629" s="150" t="s">
        <v>3389</v>
      </c>
      <c r="J629" s="150" t="s">
        <v>3389</v>
      </c>
      <c r="K629" s="150" t="s">
        <v>626</v>
      </c>
      <c r="L629" s="150" t="s">
        <v>18</v>
      </c>
      <c r="M629" s="150" t="s">
        <v>3439</v>
      </c>
      <c r="N629" s="150" t="s">
        <v>919</v>
      </c>
      <c r="O629" s="150" t="s">
        <v>920</v>
      </c>
      <c r="P629" s="150" t="s">
        <v>627</v>
      </c>
      <c r="Q629" s="150" t="s">
        <v>3377</v>
      </c>
      <c r="R629" s="150" t="s">
        <v>3440</v>
      </c>
      <c r="S629" s="151">
        <v>32300</v>
      </c>
      <c r="T629" s="151">
        <v>22180</v>
      </c>
      <c r="U629" s="151">
        <v>10120</v>
      </c>
      <c r="V629" s="150" t="s">
        <v>78</v>
      </c>
      <c r="W629" s="151">
        <v>2</v>
      </c>
      <c r="X629" s="150" t="s">
        <v>69</v>
      </c>
      <c r="Y629" s="150" t="s">
        <v>70</v>
      </c>
      <c r="Z629" s="150" t="s">
        <v>71</v>
      </c>
      <c r="AA629" s="150" t="s">
        <v>72</v>
      </c>
      <c r="AB629" s="151">
        <v>0</v>
      </c>
      <c r="AC629" s="101">
        <f t="shared" si="36"/>
        <v>4</v>
      </c>
      <c r="AD629" s="101" t="str">
        <f t="shared" si="37"/>
        <v>janvier</v>
      </c>
      <c r="AE629" s="96">
        <f t="shared" si="38"/>
        <v>10.119999999999999</v>
      </c>
      <c r="AF629" s="149">
        <f t="shared" si="39"/>
        <v>1.8749999999999989E-2</v>
      </c>
      <c r="AG629" t="s">
        <v>3562</v>
      </c>
      <c r="AH629" s="96"/>
      <c r="AI629"/>
      <c r="AJ629"/>
      <c r="AK629"/>
      <c r="AL629"/>
      <c r="AM629" s="96"/>
      <c r="AN629" s="96"/>
      <c r="AO629" s="96"/>
      <c r="AP629" s="96"/>
      <c r="AQ629"/>
      <c r="AR629" s="96"/>
      <c r="AS629" s="96"/>
      <c r="AT629"/>
      <c r="AU629"/>
      <c r="AV629" s="96"/>
      <c r="AW629" s="96"/>
      <c r="AX629"/>
      <c r="AY629"/>
      <c r="AZ629" s="96"/>
      <c r="BA629" s="96"/>
      <c r="BB629" s="96"/>
      <c r="BC629" s="96"/>
      <c r="BD629" s="96"/>
      <c r="BE629"/>
      <c r="BF629"/>
      <c r="BG629"/>
      <c r="BH629" s="96"/>
      <c r="BI629" s="96"/>
      <c r="BJ629" s="96"/>
      <c r="BK629" s="96"/>
      <c r="BL629" s="96"/>
      <c r="BM629" s="96"/>
      <c r="BN629" s="96"/>
      <c r="BO629"/>
      <c r="BP629"/>
      <c r="BQ629" s="96"/>
      <c r="BR629" s="96"/>
      <c r="BS629" s="96"/>
      <c r="BT629"/>
      <c r="BU629" s="96"/>
      <c r="BV629"/>
      <c r="BW629" s="96"/>
      <c r="BX629" s="96"/>
      <c r="BY629" s="96"/>
      <c r="BZ629" s="96"/>
      <c r="CA629" s="96"/>
      <c r="CB629" s="96"/>
      <c r="CC629" s="96"/>
      <c r="CD629" s="96"/>
      <c r="CE629"/>
      <c r="CF629"/>
      <c r="CG629" s="96"/>
      <c r="CH629"/>
      <c r="CI629"/>
      <c r="CJ629" s="96"/>
      <c r="CK629"/>
      <c r="CL629" s="96"/>
      <c r="CM629" s="96"/>
      <c r="CN629" s="96"/>
      <c r="CO629"/>
      <c r="CP629"/>
      <c r="CQ629"/>
      <c r="CR629"/>
      <c r="CS629"/>
      <c r="CT629"/>
      <c r="CU629"/>
      <c r="CV629"/>
      <c r="CW629"/>
      <c r="CX629"/>
      <c r="CY629" s="96"/>
      <c r="CZ629" s="96"/>
      <c r="DA629" s="96"/>
      <c r="DB629" s="96"/>
      <c r="DC629" s="96"/>
      <c r="DD629"/>
      <c r="DE629"/>
      <c r="DF629"/>
      <c r="DG629"/>
      <c r="DH629" s="96"/>
      <c r="DI629"/>
      <c r="DJ629" s="96"/>
      <c r="DK629" s="96"/>
      <c r="DL629" s="96"/>
      <c r="DM629" s="96"/>
      <c r="DN629"/>
      <c r="DO629"/>
      <c r="DP629" s="96"/>
      <c r="DQ629" s="96"/>
      <c r="DR629"/>
      <c r="DS629"/>
      <c r="DT629"/>
      <c r="DU629"/>
      <c r="DV629"/>
      <c r="DW629" s="96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 s="96"/>
      <c r="EW629" s="96"/>
      <c r="EX629"/>
      <c r="EY629"/>
      <c r="EZ629"/>
      <c r="FA629"/>
      <c r="FB629"/>
      <c r="FC629"/>
      <c r="FD629"/>
      <c r="FE629"/>
      <c r="FF629"/>
      <c r="FG629"/>
      <c r="FH629"/>
      <c r="FI629"/>
      <c r="FJ629" s="96"/>
      <c r="FK629" s="96"/>
      <c r="FL629" s="96"/>
      <c r="FM629"/>
      <c r="FN629"/>
      <c r="FO629"/>
      <c r="FP629"/>
      <c r="FQ629"/>
      <c r="FR629"/>
      <c r="FS629"/>
      <c r="FT629" s="96"/>
      <c r="FU629" s="96"/>
      <c r="FV629" s="96"/>
      <c r="FW629" s="96"/>
      <c r="FX629"/>
      <c r="FY629"/>
      <c r="FZ629"/>
      <c r="GA629"/>
      <c r="GB629"/>
      <c r="GC629"/>
      <c r="GD629"/>
      <c r="GE629" s="96"/>
      <c r="GF629" s="96"/>
      <c r="GG629" s="96"/>
      <c r="GH629" s="96"/>
    </row>
    <row r="630" spans="1:190" s="102" customFormat="1" ht="10.9" hidden="1" customHeight="1" x14ac:dyDescent="0.25">
      <c r="A630" s="151">
        <v>169969</v>
      </c>
      <c r="B630" s="152">
        <v>44587</v>
      </c>
      <c r="C630" s="150" t="s">
        <v>195</v>
      </c>
      <c r="D630" s="150" t="s">
        <v>2285</v>
      </c>
      <c r="E630" s="152">
        <v>44587</v>
      </c>
      <c r="F630" s="150" t="s">
        <v>256</v>
      </c>
      <c r="G630" s="150" t="s">
        <v>2286</v>
      </c>
      <c r="H630" s="150" t="s">
        <v>202</v>
      </c>
      <c r="I630" s="150" t="s">
        <v>3379</v>
      </c>
      <c r="J630" s="150" t="s">
        <v>3421</v>
      </c>
      <c r="K630" s="150" t="s">
        <v>202</v>
      </c>
      <c r="L630" s="150" t="s">
        <v>18</v>
      </c>
      <c r="M630" s="150" t="s">
        <v>18</v>
      </c>
      <c r="N630" s="150" t="s">
        <v>19</v>
      </c>
      <c r="O630" s="150" t="s">
        <v>161</v>
      </c>
      <c r="P630" s="150" t="s">
        <v>203</v>
      </c>
      <c r="Q630" s="150" t="s">
        <v>3377</v>
      </c>
      <c r="R630" s="150" t="s">
        <v>3377</v>
      </c>
      <c r="S630" s="151">
        <v>18940</v>
      </c>
      <c r="T630" s="151">
        <v>14920</v>
      </c>
      <c r="U630" s="151">
        <v>4020</v>
      </c>
      <c r="V630" s="150" t="s">
        <v>78</v>
      </c>
      <c r="W630" s="151">
        <v>2</v>
      </c>
      <c r="X630" s="150" t="s">
        <v>69</v>
      </c>
      <c r="Y630" s="150" t="s">
        <v>70</v>
      </c>
      <c r="Z630" s="150" t="s">
        <v>71</v>
      </c>
      <c r="AA630" s="150" t="s">
        <v>72</v>
      </c>
      <c r="AB630" s="151">
        <v>83218</v>
      </c>
      <c r="AC630" s="101">
        <f t="shared" si="36"/>
        <v>4</v>
      </c>
      <c r="AD630" s="101" t="str">
        <f t="shared" si="37"/>
        <v>janvier</v>
      </c>
      <c r="AE630" s="96">
        <f t="shared" si="38"/>
        <v>4.0199999999999996</v>
      </c>
      <c r="AF630" s="149">
        <f t="shared" si="39"/>
        <v>6.2499999999999778E-3</v>
      </c>
      <c r="AG630" t="s">
        <v>3886</v>
      </c>
      <c r="AH630" s="96"/>
      <c r="AI630"/>
      <c r="AJ630"/>
      <c r="AK630"/>
      <c r="AL630"/>
      <c r="AM630" s="96"/>
      <c r="AN630" s="96"/>
      <c r="AO630" s="96"/>
      <c r="AP630" s="96"/>
      <c r="AQ630"/>
      <c r="AR630" s="96"/>
      <c r="AS630" s="96"/>
      <c r="AT630"/>
      <c r="AU630"/>
      <c r="AV630" s="96"/>
      <c r="AW630" s="96"/>
      <c r="AX630"/>
      <c r="AY630"/>
      <c r="AZ630" s="96"/>
      <c r="BA630" s="96"/>
      <c r="BB630" s="96"/>
      <c r="BC630" s="96"/>
      <c r="BD630" s="96"/>
      <c r="BE630"/>
      <c r="BF630"/>
      <c r="BG630"/>
      <c r="BH630" s="96"/>
      <c r="BI630" s="96"/>
      <c r="BJ630" s="96"/>
      <c r="BK630" s="96"/>
      <c r="BL630" s="96"/>
      <c r="BM630" s="96"/>
      <c r="BN630" s="96"/>
      <c r="BO630"/>
      <c r="BP630"/>
      <c r="BQ630" s="96"/>
      <c r="BR630" s="96"/>
      <c r="BS630" s="96"/>
      <c r="BT630"/>
      <c r="BU630" s="96"/>
      <c r="BV630"/>
      <c r="BW630" s="96"/>
      <c r="BX630" s="96"/>
      <c r="BY630" s="96"/>
      <c r="BZ630" s="96"/>
      <c r="CA630" s="96"/>
      <c r="CB630" s="96"/>
      <c r="CC630" s="96"/>
      <c r="CD630" s="96"/>
      <c r="CE630"/>
      <c r="CF630"/>
      <c r="CG630" s="96"/>
      <c r="CH630"/>
      <c r="CI630"/>
      <c r="CJ630" s="96"/>
      <c r="CK630"/>
      <c r="CL630" s="96"/>
      <c r="CM630" s="96"/>
      <c r="CN630" s="96"/>
      <c r="CO630"/>
      <c r="CP630"/>
      <c r="CQ630"/>
      <c r="CR630"/>
      <c r="CS630"/>
      <c r="CT630"/>
      <c r="CU630"/>
      <c r="CV630"/>
      <c r="CW630"/>
      <c r="CX630"/>
      <c r="CY630" s="96"/>
      <c r="CZ630" s="96"/>
      <c r="DA630" s="96"/>
      <c r="DB630" s="96"/>
      <c r="DC630" s="96"/>
      <c r="DD630"/>
      <c r="DE630"/>
      <c r="DF630"/>
      <c r="DG630"/>
      <c r="DH630" s="96"/>
      <c r="DI630"/>
      <c r="DJ630" s="96"/>
      <c r="DK630" s="96"/>
      <c r="DL630" s="96"/>
      <c r="DM630" s="96"/>
      <c r="DN630"/>
      <c r="DO630"/>
      <c r="DP630" s="96"/>
      <c r="DQ630" s="96"/>
      <c r="DR630"/>
      <c r="DS630"/>
      <c r="DT630"/>
      <c r="DU630"/>
      <c r="DV630"/>
      <c r="DW630" s="96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 s="96"/>
      <c r="EW630" s="96"/>
      <c r="EX630"/>
      <c r="EY630"/>
      <c r="EZ630"/>
      <c r="FA630"/>
      <c r="FB630"/>
      <c r="FC630"/>
      <c r="FD630"/>
      <c r="FE630"/>
      <c r="FF630"/>
      <c r="FG630"/>
      <c r="FH630"/>
      <c r="FI630"/>
      <c r="FJ630" s="96"/>
      <c r="FK630" s="96"/>
      <c r="FL630" s="96"/>
      <c r="FM630"/>
      <c r="FN630"/>
      <c r="FO630"/>
      <c r="FP630"/>
      <c r="FQ630"/>
      <c r="FR630"/>
      <c r="FS630"/>
      <c r="FT630" s="96"/>
      <c r="FU630" s="96"/>
      <c r="FV630" s="96"/>
      <c r="FW630" s="96"/>
      <c r="FX630"/>
      <c r="FY630"/>
      <c r="FZ630"/>
      <c r="GA630"/>
      <c r="GB630"/>
      <c r="GC630"/>
      <c r="GD630"/>
      <c r="GE630" s="96"/>
      <c r="GF630" s="96"/>
      <c r="GG630" s="96"/>
      <c r="GH630" s="96"/>
    </row>
    <row r="631" spans="1:190" s="102" customFormat="1" ht="10.9" hidden="1" customHeight="1" x14ac:dyDescent="0.25">
      <c r="A631" s="151">
        <v>169972</v>
      </c>
      <c r="B631" s="152">
        <v>44587</v>
      </c>
      <c r="C631" s="150" t="s">
        <v>205</v>
      </c>
      <c r="D631" s="150" t="s">
        <v>2287</v>
      </c>
      <c r="E631" s="152">
        <v>44587</v>
      </c>
      <c r="F631" s="150" t="s">
        <v>227</v>
      </c>
      <c r="G631" s="150" t="s">
        <v>2288</v>
      </c>
      <c r="H631" s="150" t="s">
        <v>257</v>
      </c>
      <c r="I631" s="150" t="s">
        <v>3379</v>
      </c>
      <c r="J631" s="150" t="s">
        <v>3421</v>
      </c>
      <c r="K631" s="150" t="s">
        <v>257</v>
      </c>
      <c r="L631" s="150" t="s">
        <v>18</v>
      </c>
      <c r="M631" s="150" t="s">
        <v>18</v>
      </c>
      <c r="N631" s="150" t="s">
        <v>19</v>
      </c>
      <c r="O631" s="150" t="s">
        <v>161</v>
      </c>
      <c r="P631" s="150" t="s">
        <v>258</v>
      </c>
      <c r="Q631" s="150" t="s">
        <v>3377</v>
      </c>
      <c r="R631" s="150" t="s">
        <v>3377</v>
      </c>
      <c r="S631" s="151">
        <v>17540</v>
      </c>
      <c r="T631" s="151">
        <v>14520</v>
      </c>
      <c r="U631" s="151">
        <v>3020</v>
      </c>
      <c r="V631" s="150" t="s">
        <v>78</v>
      </c>
      <c r="W631" s="151">
        <v>2</v>
      </c>
      <c r="X631" s="150" t="s">
        <v>69</v>
      </c>
      <c r="Y631" s="150" t="s">
        <v>70</v>
      </c>
      <c r="Z631" s="150" t="s">
        <v>71</v>
      </c>
      <c r="AA631" s="150" t="s">
        <v>72</v>
      </c>
      <c r="AB631" s="151">
        <v>60055</v>
      </c>
      <c r="AC631" s="101">
        <f t="shared" si="36"/>
        <v>4</v>
      </c>
      <c r="AD631" s="101" t="str">
        <f t="shared" si="37"/>
        <v>janvier</v>
      </c>
      <c r="AE631" s="96">
        <f t="shared" si="38"/>
        <v>3.02</v>
      </c>
      <c r="AF631" s="149">
        <f t="shared" si="39"/>
        <v>4.8611111111111494E-3</v>
      </c>
      <c r="AG631" t="s">
        <v>3886</v>
      </c>
      <c r="AH631" s="96"/>
      <c r="AI631"/>
      <c r="AJ631"/>
      <c r="AK631"/>
      <c r="AL631"/>
      <c r="AM631" s="96"/>
      <c r="AN631" s="96"/>
      <c r="AO631" s="96"/>
      <c r="AP631" s="96"/>
      <c r="AQ631"/>
      <c r="AR631" s="96"/>
      <c r="AS631" s="96"/>
      <c r="AT631"/>
      <c r="AU631"/>
      <c r="AV631" s="96"/>
      <c r="AW631" s="96"/>
      <c r="AX631"/>
      <c r="AY631"/>
      <c r="AZ631" s="96"/>
      <c r="BA631" s="96"/>
      <c r="BB631" s="96"/>
      <c r="BC631" s="96"/>
      <c r="BD631" s="96"/>
      <c r="BE631"/>
      <c r="BF631"/>
      <c r="BG631"/>
      <c r="BH631" s="96"/>
      <c r="BI631" s="96"/>
      <c r="BJ631" s="96"/>
      <c r="BK631" s="96"/>
      <c r="BL631" s="96"/>
      <c r="BM631" s="96"/>
      <c r="BN631" s="96"/>
      <c r="BO631"/>
      <c r="BP631"/>
      <c r="BQ631" s="96"/>
      <c r="BR631" s="96"/>
      <c r="BS631" s="96"/>
      <c r="BT631"/>
      <c r="BU631" s="96"/>
      <c r="BV631"/>
      <c r="BW631" s="96"/>
      <c r="BX631" s="96"/>
      <c r="BY631" s="96"/>
      <c r="BZ631" s="96"/>
      <c r="CA631" s="96"/>
      <c r="CB631" s="96"/>
      <c r="CC631" s="96"/>
      <c r="CD631" s="96"/>
      <c r="CE631"/>
      <c r="CF631"/>
      <c r="CG631" s="96"/>
      <c r="CH631"/>
      <c r="CI631"/>
      <c r="CJ631" s="96"/>
      <c r="CK631"/>
      <c r="CL631" s="96"/>
      <c r="CM631" s="96"/>
      <c r="CN631" s="96"/>
      <c r="CO631"/>
      <c r="CP631"/>
      <c r="CQ631"/>
      <c r="CR631"/>
      <c r="CS631"/>
      <c r="CT631"/>
      <c r="CU631"/>
      <c r="CV631"/>
      <c r="CW631"/>
      <c r="CX631"/>
      <c r="CY631" s="96"/>
      <c r="CZ631" s="96"/>
      <c r="DA631" s="96"/>
      <c r="DB631" s="96"/>
      <c r="DC631" s="96"/>
      <c r="DD631"/>
      <c r="DE631"/>
      <c r="DF631"/>
      <c r="DG631"/>
      <c r="DH631" s="96"/>
      <c r="DI631"/>
      <c r="DJ631" s="96"/>
      <c r="DK631" s="96"/>
      <c r="DL631" s="96"/>
      <c r="DM631" s="96"/>
      <c r="DN631"/>
      <c r="DO631"/>
      <c r="DP631" s="96"/>
      <c r="DQ631" s="96"/>
      <c r="DR631"/>
      <c r="DS631"/>
      <c r="DT631"/>
      <c r="DU631"/>
      <c r="DV631"/>
      <c r="DW631" s="96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 s="96"/>
      <c r="EW631" s="96"/>
      <c r="EX631"/>
      <c r="EY631"/>
      <c r="EZ631"/>
      <c r="FA631"/>
      <c r="FB631"/>
      <c r="FC631"/>
      <c r="FD631"/>
      <c r="FE631"/>
      <c r="FF631"/>
      <c r="FG631"/>
      <c r="FH631"/>
      <c r="FI631"/>
      <c r="FJ631" s="96"/>
      <c r="FK631" s="96"/>
      <c r="FL631" s="96"/>
      <c r="FM631"/>
      <c r="FN631"/>
      <c r="FO631"/>
      <c r="FP631"/>
      <c r="FQ631"/>
      <c r="FR631"/>
      <c r="FS631"/>
      <c r="FT631" s="96"/>
      <c r="FU631" s="96"/>
      <c r="FV631" s="96"/>
      <c r="FW631" s="96"/>
      <c r="FX631"/>
      <c r="FY631"/>
      <c r="FZ631"/>
      <c r="GA631"/>
      <c r="GB631"/>
      <c r="GC631"/>
      <c r="GD631"/>
      <c r="GE631" s="96"/>
      <c r="GF631" s="96"/>
      <c r="GG631" s="96"/>
      <c r="GH631" s="96"/>
    </row>
    <row r="632" spans="1:190" s="102" customFormat="1" ht="10.9" hidden="1" customHeight="1" x14ac:dyDescent="0.25">
      <c r="A632" s="151">
        <v>169973</v>
      </c>
      <c r="B632" s="152">
        <v>44587</v>
      </c>
      <c r="C632" s="150" t="s">
        <v>156</v>
      </c>
      <c r="D632" s="150" t="s">
        <v>2289</v>
      </c>
      <c r="E632" s="152">
        <v>44587</v>
      </c>
      <c r="F632" s="150" t="s">
        <v>95</v>
      </c>
      <c r="G632" s="150" t="s">
        <v>2290</v>
      </c>
      <c r="H632" s="150" t="s">
        <v>1654</v>
      </c>
      <c r="I632" s="150" t="s">
        <v>3379</v>
      </c>
      <c r="J632" s="150" t="s">
        <v>3421</v>
      </c>
      <c r="K632" s="150" t="s">
        <v>1856</v>
      </c>
      <c r="L632" s="150" t="s">
        <v>18</v>
      </c>
      <c r="M632" s="150" t="s">
        <v>18</v>
      </c>
      <c r="N632" s="150" t="s">
        <v>19</v>
      </c>
      <c r="O632" s="150" t="s">
        <v>161</v>
      </c>
      <c r="P632" s="150" t="s">
        <v>1655</v>
      </c>
      <c r="Q632" s="150" t="s">
        <v>3377</v>
      </c>
      <c r="R632" s="150" t="s">
        <v>3377</v>
      </c>
      <c r="S632" s="151">
        <v>18140</v>
      </c>
      <c r="T632" s="151">
        <v>15060</v>
      </c>
      <c r="U632" s="151">
        <v>3080</v>
      </c>
      <c r="V632" s="150" t="s">
        <v>78</v>
      </c>
      <c r="W632" s="151">
        <v>2</v>
      </c>
      <c r="X632" s="150" t="s">
        <v>69</v>
      </c>
      <c r="Y632" s="150" t="s">
        <v>70</v>
      </c>
      <c r="Z632" s="150" t="s">
        <v>71</v>
      </c>
      <c r="AA632" s="150" t="s">
        <v>72</v>
      </c>
      <c r="AB632" s="151">
        <v>80133</v>
      </c>
      <c r="AC632" s="101">
        <f t="shared" si="36"/>
        <v>4</v>
      </c>
      <c r="AD632" s="101" t="str">
        <f t="shared" si="37"/>
        <v>janvier</v>
      </c>
      <c r="AE632" s="96">
        <f t="shared" si="38"/>
        <v>3.08</v>
      </c>
      <c r="AF632" s="149">
        <f t="shared" si="39"/>
        <v>5.5555555555555913E-3</v>
      </c>
      <c r="AG632" t="s">
        <v>3886</v>
      </c>
      <c r="AH632" s="96"/>
      <c r="AI632"/>
      <c r="AJ632"/>
      <c r="AK632"/>
      <c r="AL632"/>
      <c r="AM632" s="96"/>
      <c r="AN632" s="96"/>
      <c r="AO632" s="96"/>
      <c r="AP632" s="96"/>
      <c r="AQ632"/>
      <c r="AR632" s="96"/>
      <c r="AS632" s="96"/>
      <c r="AT632"/>
      <c r="AU632"/>
      <c r="AV632" s="96"/>
      <c r="AW632" s="96"/>
      <c r="AX632"/>
      <c r="AY632"/>
      <c r="AZ632" s="96"/>
      <c r="BA632" s="96"/>
      <c r="BB632" s="96"/>
      <c r="BC632" s="96"/>
      <c r="BD632" s="96"/>
      <c r="BE632"/>
      <c r="BF632"/>
      <c r="BG632"/>
      <c r="BH632" s="96"/>
      <c r="BI632" s="96"/>
      <c r="BJ632" s="96"/>
      <c r="BK632" s="96"/>
      <c r="BL632" s="96"/>
      <c r="BM632" s="96"/>
      <c r="BN632" s="96"/>
      <c r="BO632"/>
      <c r="BP632"/>
      <c r="BQ632" s="96"/>
      <c r="BR632" s="96"/>
      <c r="BS632" s="96"/>
      <c r="BT632"/>
      <c r="BU632" s="96"/>
      <c r="BV632"/>
      <c r="BW632" s="96"/>
      <c r="BX632" s="96"/>
      <c r="BY632" s="96"/>
      <c r="BZ632" s="96"/>
      <c r="CA632" s="96"/>
      <c r="CB632" s="96"/>
      <c r="CC632" s="96"/>
      <c r="CD632" s="96"/>
      <c r="CE632" s="96"/>
      <c r="CF632"/>
      <c r="CG632" s="96"/>
      <c r="CH632"/>
      <c r="CI632"/>
      <c r="CJ632" s="96"/>
      <c r="CK632"/>
      <c r="CL632" s="96"/>
      <c r="CM632" s="96"/>
      <c r="CN632" s="96"/>
      <c r="CO632"/>
      <c r="CP632"/>
      <c r="CQ632"/>
      <c r="CR632"/>
      <c r="CS632"/>
      <c r="CT632"/>
      <c r="CU632"/>
      <c r="CV632"/>
      <c r="CW632"/>
      <c r="CX632"/>
      <c r="CY632" s="96"/>
      <c r="CZ632" s="96"/>
      <c r="DA632" s="96"/>
      <c r="DB632" s="96"/>
      <c r="DC632" s="96"/>
      <c r="DD632"/>
      <c r="DE632"/>
      <c r="DF632"/>
      <c r="DG632"/>
      <c r="DH632" s="96"/>
      <c r="DI632"/>
      <c r="DJ632" s="96"/>
      <c r="DK632" s="96"/>
      <c r="DL632" s="96"/>
      <c r="DM632" s="96"/>
      <c r="DN632"/>
      <c r="DO632"/>
      <c r="DP632" s="96"/>
      <c r="DQ632" s="96"/>
      <c r="DR632"/>
      <c r="DS632"/>
      <c r="DT632"/>
      <c r="DU632"/>
      <c r="DV632"/>
      <c r="DW632" s="96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 s="96"/>
      <c r="EW632" s="96"/>
      <c r="EX632"/>
      <c r="EY632"/>
      <c r="EZ632"/>
      <c r="FA632"/>
      <c r="FB632"/>
      <c r="FC632"/>
      <c r="FD632"/>
      <c r="FE632"/>
      <c r="FF632"/>
      <c r="FG632"/>
      <c r="FH632"/>
      <c r="FI632"/>
      <c r="FJ632" s="96"/>
      <c r="FK632" s="96"/>
      <c r="FL632" s="96"/>
      <c r="FM632"/>
      <c r="FN632"/>
      <c r="FO632"/>
      <c r="FP632"/>
      <c r="FQ632"/>
      <c r="FR632"/>
      <c r="FS632"/>
      <c r="FT632" s="96"/>
      <c r="FU632" s="96"/>
      <c r="FV632" s="96"/>
      <c r="FW632" s="96"/>
      <c r="FX632"/>
      <c r="FY632"/>
      <c r="FZ632"/>
      <c r="GA632"/>
      <c r="GB632"/>
      <c r="GC632"/>
      <c r="GD632"/>
      <c r="GE632" s="96"/>
      <c r="GF632" s="96"/>
      <c r="GG632" s="96"/>
      <c r="GH632" s="96"/>
    </row>
    <row r="633" spans="1:190" s="102" customFormat="1" ht="10.9" hidden="1" customHeight="1" x14ac:dyDescent="0.25">
      <c r="A633" s="151">
        <v>169974</v>
      </c>
      <c r="B633" s="152">
        <v>44587</v>
      </c>
      <c r="C633" s="150" t="s">
        <v>198</v>
      </c>
      <c r="D633" s="150" t="s">
        <v>2291</v>
      </c>
      <c r="E633" s="152">
        <v>44587</v>
      </c>
      <c r="F633" s="150" t="s">
        <v>95</v>
      </c>
      <c r="G633" s="150" t="s">
        <v>2292</v>
      </c>
      <c r="H633" s="150" t="s">
        <v>1856</v>
      </c>
      <c r="I633" s="150" t="s">
        <v>3379</v>
      </c>
      <c r="J633" s="150" t="s">
        <v>3421</v>
      </c>
      <c r="K633" s="150" t="s">
        <v>1856</v>
      </c>
      <c r="L633" s="150" t="s">
        <v>18</v>
      </c>
      <c r="M633" s="150" t="s">
        <v>18</v>
      </c>
      <c r="N633" s="150" t="s">
        <v>19</v>
      </c>
      <c r="O633" s="150" t="s">
        <v>161</v>
      </c>
      <c r="P633" s="150" t="s">
        <v>1655</v>
      </c>
      <c r="Q633" s="150" t="s">
        <v>3377</v>
      </c>
      <c r="R633" s="150" t="s">
        <v>3377</v>
      </c>
      <c r="S633" s="151">
        <v>17920</v>
      </c>
      <c r="T633" s="151">
        <v>14840</v>
      </c>
      <c r="U633" s="151">
        <v>3080</v>
      </c>
      <c r="V633" s="150" t="s">
        <v>78</v>
      </c>
      <c r="W633" s="151">
        <v>2</v>
      </c>
      <c r="X633" s="150" t="s">
        <v>69</v>
      </c>
      <c r="Y633" s="150" t="s">
        <v>70</v>
      </c>
      <c r="Z633" s="150" t="s">
        <v>71</v>
      </c>
      <c r="AA633" s="150" t="s">
        <v>72</v>
      </c>
      <c r="AB633" s="151">
        <v>14945</v>
      </c>
      <c r="AC633" s="101">
        <f t="shared" si="36"/>
        <v>4</v>
      </c>
      <c r="AD633" s="101" t="str">
        <f t="shared" si="37"/>
        <v>janvier</v>
      </c>
      <c r="AE633" s="96">
        <f t="shared" si="38"/>
        <v>3.08</v>
      </c>
      <c r="AF633" s="149">
        <f t="shared" si="39"/>
        <v>9.0277777777778012E-3</v>
      </c>
      <c r="AG633" t="s">
        <v>3886</v>
      </c>
      <c r="AH633" s="96"/>
      <c r="AI633"/>
      <c r="AJ633"/>
      <c r="AK633"/>
      <c r="AL633"/>
      <c r="AM633" s="96"/>
      <c r="AN633" s="96"/>
      <c r="AO633" s="96"/>
      <c r="AP633" s="96"/>
      <c r="AQ633"/>
      <c r="AR633" s="96"/>
      <c r="AS633" s="96"/>
      <c r="AT633"/>
      <c r="AU633"/>
      <c r="AV633" s="96"/>
      <c r="AW633" s="96"/>
      <c r="AX633"/>
      <c r="AY633"/>
      <c r="AZ633" s="96"/>
      <c r="BA633" s="96"/>
      <c r="BB633" s="96"/>
      <c r="BC633" s="96"/>
      <c r="BD633" s="96"/>
      <c r="BE633"/>
      <c r="BF633"/>
      <c r="BG633"/>
      <c r="BH633" s="96"/>
      <c r="BI633" s="96"/>
      <c r="BJ633" s="96"/>
      <c r="BK633" s="96"/>
      <c r="BL633" s="96"/>
      <c r="BM633" s="96"/>
      <c r="BN633" s="96"/>
      <c r="BO633"/>
      <c r="BP633"/>
      <c r="BQ633" s="96"/>
      <c r="BR633" s="96"/>
      <c r="BS633" s="96"/>
      <c r="BT633"/>
      <c r="BU633" s="96"/>
      <c r="BV633"/>
      <c r="BW633" s="96"/>
      <c r="BX633" s="96"/>
      <c r="BY633" s="96"/>
      <c r="BZ633" s="96"/>
      <c r="CA633" s="96"/>
      <c r="CB633" s="96"/>
      <c r="CC633" s="96"/>
      <c r="CD633" s="96"/>
      <c r="CE633" s="96"/>
      <c r="CF633"/>
      <c r="CG633" s="96"/>
      <c r="CH633"/>
      <c r="CI633"/>
      <c r="CJ633" s="96"/>
      <c r="CK633"/>
      <c r="CL633" s="96"/>
      <c r="CM633" s="96"/>
      <c r="CN633" s="96"/>
      <c r="CO633"/>
      <c r="CP633"/>
      <c r="CQ633"/>
      <c r="CR633"/>
      <c r="CS633"/>
      <c r="CT633"/>
      <c r="CU633"/>
      <c r="CV633"/>
      <c r="CW633"/>
      <c r="CX633"/>
      <c r="CY633" s="96"/>
      <c r="CZ633" s="96"/>
      <c r="DA633" s="96"/>
      <c r="DB633" s="96"/>
      <c r="DC633" s="96"/>
      <c r="DD633"/>
      <c r="DE633"/>
      <c r="DF633"/>
      <c r="DG633"/>
      <c r="DH633" s="96"/>
      <c r="DI633"/>
      <c r="DJ633" s="96"/>
      <c r="DK633" s="96"/>
      <c r="DL633" s="96"/>
      <c r="DM633" s="96"/>
      <c r="DN633"/>
      <c r="DO633"/>
      <c r="DP633" s="96"/>
      <c r="DQ633" s="96"/>
      <c r="DR633"/>
      <c r="DS633"/>
      <c r="DT633"/>
      <c r="DU633"/>
      <c r="DV633"/>
      <c r="DW633" s="96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 s="96"/>
      <c r="EW633" s="96"/>
      <c r="EX633"/>
      <c r="EY633"/>
      <c r="EZ633"/>
      <c r="FA633"/>
      <c r="FB633"/>
      <c r="FC633"/>
      <c r="FD633"/>
      <c r="FE633"/>
      <c r="FF633"/>
      <c r="FG633"/>
      <c r="FH633"/>
      <c r="FI633"/>
      <c r="FJ633" s="96"/>
      <c r="FK633" s="96"/>
      <c r="FL633" s="96"/>
      <c r="FM633"/>
      <c r="FN633"/>
      <c r="FO633"/>
      <c r="FP633"/>
      <c r="FQ633"/>
      <c r="FR633"/>
      <c r="FS633"/>
      <c r="FT633" s="96"/>
      <c r="FU633" s="96"/>
      <c r="FV633" s="96"/>
      <c r="FW633" s="96"/>
      <c r="FX633"/>
      <c r="FY633"/>
      <c r="FZ633"/>
      <c r="GA633"/>
      <c r="GB633"/>
      <c r="GC633"/>
      <c r="GD633"/>
      <c r="GE633" s="96"/>
      <c r="GF633" s="96"/>
      <c r="GG633" s="96"/>
      <c r="GH633" s="96"/>
    </row>
    <row r="634" spans="1:190" s="102" customFormat="1" ht="10.9" hidden="1" customHeight="1" x14ac:dyDescent="0.25">
      <c r="A634" s="151">
        <v>169975</v>
      </c>
      <c r="B634" s="152">
        <v>44587</v>
      </c>
      <c r="C634" s="150" t="s">
        <v>230</v>
      </c>
      <c r="D634" s="150" t="s">
        <v>2293</v>
      </c>
      <c r="E634" s="152">
        <v>44587</v>
      </c>
      <c r="F634" s="150" t="s">
        <v>218</v>
      </c>
      <c r="G634" s="150" t="s">
        <v>2294</v>
      </c>
      <c r="H634" s="150" t="s">
        <v>348</v>
      </c>
      <c r="I634" s="150" t="s">
        <v>3379</v>
      </c>
      <c r="J634" s="150" t="s">
        <v>3382</v>
      </c>
      <c r="K634" s="150" t="s">
        <v>3391</v>
      </c>
      <c r="L634" s="150" t="s">
        <v>18</v>
      </c>
      <c r="M634" s="150" t="s">
        <v>18</v>
      </c>
      <c r="N634" s="150" t="s">
        <v>19</v>
      </c>
      <c r="O634" s="150" t="s">
        <v>335</v>
      </c>
      <c r="P634" s="150" t="s">
        <v>349</v>
      </c>
      <c r="Q634" s="150" t="s">
        <v>3377</v>
      </c>
      <c r="R634" s="150" t="s">
        <v>3377</v>
      </c>
      <c r="S634" s="151">
        <v>17080</v>
      </c>
      <c r="T634" s="151">
        <v>12880</v>
      </c>
      <c r="U634" s="151">
        <v>4200</v>
      </c>
      <c r="V634" s="150" t="s">
        <v>78</v>
      </c>
      <c r="W634" s="151">
        <v>2</v>
      </c>
      <c r="X634" s="150" t="s">
        <v>69</v>
      </c>
      <c r="Y634" s="150" t="s">
        <v>70</v>
      </c>
      <c r="Z634" s="150" t="s">
        <v>71</v>
      </c>
      <c r="AA634" s="150" t="s">
        <v>72</v>
      </c>
      <c r="AB634" s="151">
        <v>64487</v>
      </c>
      <c r="AC634" s="101">
        <f t="shared" si="36"/>
        <v>4</v>
      </c>
      <c r="AD634" s="101" t="str">
        <f t="shared" si="37"/>
        <v>janvier</v>
      </c>
      <c r="AE634" s="96">
        <f t="shared" si="38"/>
        <v>4.2</v>
      </c>
      <c r="AF634" s="149">
        <f t="shared" si="39"/>
        <v>9.0277777777778012E-3</v>
      </c>
      <c r="AG634" t="s">
        <v>3886</v>
      </c>
      <c r="AH634" s="96"/>
      <c r="AI634"/>
      <c r="AJ634"/>
      <c r="AK634"/>
      <c r="AL634"/>
      <c r="AM634" s="96"/>
      <c r="AN634" s="96"/>
      <c r="AO634" s="96"/>
      <c r="AP634" s="96"/>
      <c r="AQ634"/>
      <c r="AR634" s="96"/>
      <c r="AS634" s="96"/>
      <c r="AT634"/>
      <c r="AU634"/>
      <c r="AV634" s="96"/>
      <c r="AW634" s="96"/>
      <c r="AX634"/>
      <c r="AY634"/>
      <c r="AZ634" s="96"/>
      <c r="BA634" s="96"/>
      <c r="BB634" s="96"/>
      <c r="BC634" s="96"/>
      <c r="BD634" s="96"/>
      <c r="BE634"/>
      <c r="BF634"/>
      <c r="BG634"/>
      <c r="BH634" s="96"/>
      <c r="BI634" s="96"/>
      <c r="BJ634" s="96"/>
      <c r="BK634" s="96"/>
      <c r="BL634" s="96"/>
      <c r="BM634" s="96"/>
      <c r="BN634" s="96"/>
      <c r="BO634"/>
      <c r="BP634"/>
      <c r="BQ634" s="96"/>
      <c r="BR634" s="96"/>
      <c r="BS634" s="96"/>
      <c r="BT634"/>
      <c r="BU634" s="96"/>
      <c r="BV634"/>
      <c r="BW634" s="96"/>
      <c r="BX634" s="96"/>
      <c r="BY634" s="96"/>
      <c r="BZ634" s="96"/>
      <c r="CA634" s="96"/>
      <c r="CB634" s="96"/>
      <c r="CC634" s="96"/>
      <c r="CD634" s="96"/>
      <c r="CE634" s="96"/>
      <c r="CF634"/>
      <c r="CG634" s="96"/>
      <c r="CH634"/>
      <c r="CI634"/>
      <c r="CJ634" s="96"/>
      <c r="CK634"/>
      <c r="CL634" s="96"/>
      <c r="CM634" s="96"/>
      <c r="CN634" s="96"/>
      <c r="CO634"/>
      <c r="CP634"/>
      <c r="CQ634"/>
      <c r="CR634"/>
      <c r="CS634"/>
      <c r="CT634"/>
      <c r="CU634"/>
      <c r="CV634"/>
      <c r="CW634"/>
      <c r="CX634"/>
      <c r="CY634" s="96"/>
      <c r="CZ634" s="96"/>
      <c r="DA634" s="96"/>
      <c r="DB634" s="96"/>
      <c r="DC634" s="96"/>
      <c r="DD634"/>
      <c r="DE634"/>
      <c r="DF634"/>
      <c r="DG634"/>
      <c r="DH634" s="96"/>
      <c r="DI634"/>
      <c r="DJ634" s="96"/>
      <c r="DK634" s="96"/>
      <c r="DL634" s="96"/>
      <c r="DM634" s="96"/>
      <c r="DN634"/>
      <c r="DO634"/>
      <c r="DP634" s="96"/>
      <c r="DQ634" s="96"/>
      <c r="DR634"/>
      <c r="DS634"/>
      <c r="DT634"/>
      <c r="DU634"/>
      <c r="DV634"/>
      <c r="DW634" s="96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 s="96"/>
      <c r="EW634" s="96"/>
      <c r="EX634"/>
      <c r="EY634"/>
      <c r="EZ634"/>
      <c r="FA634"/>
      <c r="FB634"/>
      <c r="FC634"/>
      <c r="FD634"/>
      <c r="FE634"/>
      <c r="FF634"/>
      <c r="FG634"/>
      <c r="FH634"/>
      <c r="FI634"/>
      <c r="FJ634" s="96"/>
      <c r="FK634" s="96"/>
      <c r="FL634" s="96"/>
      <c r="FM634"/>
      <c r="FN634"/>
      <c r="FO634"/>
      <c r="FP634"/>
      <c r="FQ634"/>
      <c r="FR634"/>
      <c r="FS634"/>
      <c r="FT634" s="96"/>
      <c r="FU634" s="96"/>
      <c r="FV634" s="96"/>
      <c r="FW634" s="96"/>
      <c r="FX634"/>
      <c r="FY634"/>
      <c r="FZ634"/>
      <c r="GA634"/>
      <c r="GB634"/>
      <c r="GC634"/>
      <c r="GD634"/>
      <c r="GE634" s="96"/>
      <c r="GF634" s="96"/>
      <c r="GG634" s="96"/>
      <c r="GH634" s="96"/>
    </row>
    <row r="635" spans="1:190" s="102" customFormat="1" ht="10.9" hidden="1" customHeight="1" x14ac:dyDescent="0.25">
      <c r="A635" s="151">
        <v>169976</v>
      </c>
      <c r="B635" s="152">
        <v>44587</v>
      </c>
      <c r="C635" s="150" t="s">
        <v>201</v>
      </c>
      <c r="D635" s="150" t="s">
        <v>2295</v>
      </c>
      <c r="E635" s="152">
        <v>44587</v>
      </c>
      <c r="F635" s="150" t="s">
        <v>200</v>
      </c>
      <c r="G635" s="150" t="s">
        <v>2296</v>
      </c>
      <c r="H635" s="150" t="s">
        <v>177</v>
      </c>
      <c r="I635" s="150" t="s">
        <v>3379</v>
      </c>
      <c r="J635" s="150" t="s">
        <v>3421</v>
      </c>
      <c r="K635" s="150" t="s">
        <v>177</v>
      </c>
      <c r="L635" s="150" t="s">
        <v>18</v>
      </c>
      <c r="M635" s="150" t="s">
        <v>18</v>
      </c>
      <c r="N635" s="150" t="s">
        <v>19</v>
      </c>
      <c r="O635" s="150" t="s">
        <v>161</v>
      </c>
      <c r="P635" s="150" t="s">
        <v>178</v>
      </c>
      <c r="Q635" s="150" t="s">
        <v>3377</v>
      </c>
      <c r="R635" s="150" t="s">
        <v>3377</v>
      </c>
      <c r="S635" s="151">
        <v>13620</v>
      </c>
      <c r="T635" s="151">
        <v>11600</v>
      </c>
      <c r="U635" s="151">
        <v>2020</v>
      </c>
      <c r="V635" s="150" t="s">
        <v>78</v>
      </c>
      <c r="W635" s="151">
        <v>2</v>
      </c>
      <c r="X635" s="150" t="s">
        <v>69</v>
      </c>
      <c r="Y635" s="150" t="s">
        <v>70</v>
      </c>
      <c r="Z635" s="150" t="s">
        <v>71</v>
      </c>
      <c r="AA635" s="150" t="s">
        <v>72</v>
      </c>
      <c r="AB635" s="151">
        <v>60052</v>
      </c>
      <c r="AC635" s="101">
        <f t="shared" si="36"/>
        <v>4</v>
      </c>
      <c r="AD635" s="101" t="str">
        <f t="shared" si="37"/>
        <v>janvier</v>
      </c>
      <c r="AE635" s="96">
        <f t="shared" si="38"/>
        <v>2.02</v>
      </c>
      <c r="AF635" s="149">
        <f t="shared" si="39"/>
        <v>1.0416666666666685E-2</v>
      </c>
      <c r="AG635" t="s">
        <v>3886</v>
      </c>
      <c r="AH635" s="96"/>
      <c r="AI635"/>
      <c r="AJ635"/>
      <c r="AK635"/>
      <c r="AL635"/>
      <c r="AM635" s="96"/>
      <c r="AN635" s="96"/>
      <c r="AO635" s="96"/>
      <c r="AP635" s="96"/>
      <c r="AQ635"/>
      <c r="AR635" s="96"/>
      <c r="AS635" s="96"/>
      <c r="AT635"/>
      <c r="AU635"/>
      <c r="AV635" s="96"/>
      <c r="AW635" s="96"/>
      <c r="AX635"/>
      <c r="AY635"/>
      <c r="AZ635" s="96"/>
      <c r="BA635" s="96"/>
      <c r="BB635" s="96"/>
      <c r="BC635" s="96"/>
      <c r="BD635" s="96"/>
      <c r="BE635"/>
      <c r="BF635"/>
      <c r="BG635"/>
      <c r="BH635" s="96"/>
      <c r="BI635" s="96"/>
      <c r="BJ635" s="96"/>
      <c r="BK635" s="96"/>
      <c r="BL635" s="96"/>
      <c r="BM635" s="96"/>
      <c r="BN635" s="96"/>
      <c r="BO635"/>
      <c r="BP635"/>
      <c r="BQ635" s="96"/>
      <c r="BR635" s="96"/>
      <c r="BS635" s="96"/>
      <c r="BT635"/>
      <c r="BU635" s="96"/>
      <c r="BV635"/>
      <c r="BW635" s="96"/>
      <c r="BX635" s="96"/>
      <c r="BY635" s="96"/>
      <c r="BZ635" s="96"/>
      <c r="CA635" s="96"/>
      <c r="CB635" s="96"/>
      <c r="CC635" s="96"/>
      <c r="CD635" s="96"/>
      <c r="CE635"/>
      <c r="CF635"/>
      <c r="CG635" s="96"/>
      <c r="CH635"/>
      <c r="CI635"/>
      <c r="CJ635" s="96"/>
      <c r="CK635"/>
      <c r="CL635" s="96"/>
      <c r="CM635" s="96"/>
      <c r="CN635" s="96"/>
      <c r="CO635"/>
      <c r="CP635"/>
      <c r="CQ635"/>
      <c r="CR635"/>
      <c r="CS635"/>
      <c r="CT635"/>
      <c r="CU635"/>
      <c r="CV635"/>
      <c r="CW635"/>
      <c r="CX635"/>
      <c r="CY635" s="96"/>
      <c r="CZ635"/>
      <c r="DA635"/>
      <c r="DB635" s="96"/>
      <c r="DC635" s="96"/>
      <c r="DD635"/>
      <c r="DE635"/>
      <c r="DF635"/>
      <c r="DG635"/>
      <c r="DH635" s="96"/>
      <c r="DI635"/>
      <c r="DJ635" s="96"/>
      <c r="DK635" s="96"/>
      <c r="DL635" s="96"/>
      <c r="DM635" s="96"/>
      <c r="DN635"/>
      <c r="DO635"/>
      <c r="DP635" s="96"/>
      <c r="DQ635" s="96"/>
      <c r="DR635"/>
      <c r="DS635"/>
      <c r="DT635"/>
      <c r="DU635"/>
      <c r="DV635"/>
      <c r="DW635" s="96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 s="96"/>
      <c r="EW635" s="96"/>
      <c r="EX635"/>
      <c r="EY635"/>
      <c r="EZ635"/>
      <c r="FA635"/>
      <c r="FB635"/>
      <c r="FC635"/>
      <c r="FD635"/>
      <c r="FE635"/>
      <c r="FF635"/>
      <c r="FG635"/>
      <c r="FH635"/>
      <c r="FI635"/>
      <c r="FJ635" s="96"/>
      <c r="FK635" s="96"/>
      <c r="FL635" s="96"/>
      <c r="FM635"/>
      <c r="FN635"/>
      <c r="FO635"/>
      <c r="FP635"/>
      <c r="FQ635"/>
      <c r="FR635"/>
      <c r="FS635"/>
      <c r="FT635" s="96"/>
      <c r="FU635" s="96"/>
      <c r="FV635" s="96"/>
      <c r="FW635" s="96"/>
      <c r="FX635"/>
      <c r="FY635"/>
      <c r="FZ635"/>
      <c r="GA635"/>
      <c r="GB635"/>
      <c r="GC635"/>
      <c r="GD635"/>
      <c r="GE635" s="96"/>
      <c r="GF635" s="96"/>
      <c r="GG635" s="96"/>
      <c r="GH635" s="96"/>
    </row>
    <row r="636" spans="1:190" s="102" customFormat="1" ht="10.9" hidden="1" customHeight="1" x14ac:dyDescent="0.25">
      <c r="A636" s="151">
        <v>169977</v>
      </c>
      <c r="B636" s="152">
        <v>44587</v>
      </c>
      <c r="C636" s="150" t="s">
        <v>138</v>
      </c>
      <c r="D636" s="150" t="s">
        <v>2297</v>
      </c>
      <c r="E636" s="152">
        <v>44587</v>
      </c>
      <c r="F636" s="150" t="s">
        <v>264</v>
      </c>
      <c r="G636" s="150" t="s">
        <v>2298</v>
      </c>
      <c r="H636" s="150" t="s">
        <v>169</v>
      </c>
      <c r="I636" s="150" t="s">
        <v>3379</v>
      </c>
      <c r="J636" s="150" t="s">
        <v>3421</v>
      </c>
      <c r="K636" s="150" t="s">
        <v>169</v>
      </c>
      <c r="L636" s="150" t="s">
        <v>18</v>
      </c>
      <c r="M636" s="150" t="s">
        <v>18</v>
      </c>
      <c r="N636" s="150" t="s">
        <v>19</v>
      </c>
      <c r="O636" s="150" t="s">
        <v>161</v>
      </c>
      <c r="P636" s="150" t="s">
        <v>170</v>
      </c>
      <c r="Q636" s="150" t="s">
        <v>3377</v>
      </c>
      <c r="R636" s="150" t="s">
        <v>3377</v>
      </c>
      <c r="S636" s="151">
        <v>12940</v>
      </c>
      <c r="T636" s="151">
        <v>11740</v>
      </c>
      <c r="U636" s="151">
        <v>1200</v>
      </c>
      <c r="V636" s="150" t="s">
        <v>78</v>
      </c>
      <c r="W636" s="151">
        <v>2</v>
      </c>
      <c r="X636" s="150" t="s">
        <v>69</v>
      </c>
      <c r="Y636" s="150" t="s">
        <v>70</v>
      </c>
      <c r="Z636" s="150" t="s">
        <v>71</v>
      </c>
      <c r="AA636" s="150" t="s">
        <v>72</v>
      </c>
      <c r="AB636" s="151">
        <v>89410</v>
      </c>
      <c r="AC636" s="101">
        <f t="shared" si="36"/>
        <v>4</v>
      </c>
      <c r="AD636" s="101" t="str">
        <f t="shared" si="37"/>
        <v>janvier</v>
      </c>
      <c r="AE636" s="96">
        <f t="shared" si="38"/>
        <v>1.2</v>
      </c>
      <c r="AF636" s="149">
        <f t="shared" si="39"/>
        <v>5.5555555555555358E-3</v>
      </c>
      <c r="AG636" t="s">
        <v>3886</v>
      </c>
      <c r="AH636" s="96"/>
      <c r="AI636"/>
      <c r="AJ636"/>
      <c r="AK636"/>
      <c r="AL636"/>
      <c r="AM636" s="96"/>
      <c r="AN636" s="96"/>
      <c r="AO636" s="96"/>
      <c r="AP636" s="96"/>
      <c r="AQ636"/>
      <c r="AR636" s="96"/>
      <c r="AS636" s="96"/>
      <c r="AT636"/>
      <c r="AU636"/>
      <c r="AV636" s="96"/>
      <c r="AW636" s="96"/>
      <c r="AX636"/>
      <c r="AY636"/>
      <c r="AZ636" s="96"/>
      <c r="BA636" s="96"/>
      <c r="BB636" s="96"/>
      <c r="BC636" s="96"/>
      <c r="BD636" s="96"/>
      <c r="BE636" s="96"/>
      <c r="BF636" s="96"/>
      <c r="BG636"/>
      <c r="BH636" s="96"/>
      <c r="BI636" s="96"/>
      <c r="BJ636" s="96"/>
      <c r="BK636" s="96"/>
      <c r="BL636" s="96"/>
      <c r="BM636" s="96"/>
      <c r="BN636" s="96"/>
      <c r="BO636"/>
      <c r="BP636"/>
      <c r="BQ636" s="96"/>
      <c r="BR636" s="96"/>
      <c r="BS636" s="96"/>
      <c r="BT636"/>
      <c r="BU636" s="96"/>
      <c r="BV636"/>
      <c r="BW636" s="96"/>
      <c r="BX636" s="96"/>
      <c r="BY636" s="96"/>
      <c r="BZ636" s="96"/>
      <c r="CA636" s="96"/>
      <c r="CB636" s="96"/>
      <c r="CC636" s="96"/>
      <c r="CD636" s="96"/>
      <c r="CE636"/>
      <c r="CF636"/>
      <c r="CG636" s="96"/>
      <c r="CH636"/>
      <c r="CI636"/>
      <c r="CJ636" s="96"/>
      <c r="CK636"/>
      <c r="CL636" s="96"/>
      <c r="CM636" s="96"/>
      <c r="CN636" s="96"/>
      <c r="CO636"/>
      <c r="CP636"/>
      <c r="CQ636"/>
      <c r="CR636"/>
      <c r="CS636"/>
      <c r="CT636"/>
      <c r="CU636"/>
      <c r="CV636"/>
      <c r="CW636"/>
      <c r="CX636"/>
      <c r="CY636" s="96"/>
      <c r="CZ636" s="96"/>
      <c r="DA636" s="96"/>
      <c r="DB636" s="96"/>
      <c r="DC636" s="96"/>
      <c r="DD636"/>
      <c r="DE636"/>
      <c r="DF636"/>
      <c r="DG636"/>
      <c r="DH636" s="96"/>
      <c r="DI636"/>
      <c r="DJ636" s="96"/>
      <c r="DK636" s="96"/>
      <c r="DL636" s="96"/>
      <c r="DM636" s="96"/>
      <c r="DN636"/>
      <c r="DO636"/>
      <c r="DP636" s="96"/>
      <c r="DQ636" s="96"/>
      <c r="DR636"/>
      <c r="DS636"/>
      <c r="DT636"/>
      <c r="DU636"/>
      <c r="DV636"/>
      <c r="DW636" s="9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 s="96"/>
      <c r="EW636" s="96"/>
      <c r="EX636"/>
      <c r="EY636"/>
      <c r="EZ636"/>
      <c r="FA636"/>
      <c r="FB636"/>
      <c r="FC636"/>
      <c r="FD636"/>
      <c r="FE636"/>
      <c r="FF636"/>
      <c r="FG636"/>
      <c r="FH636"/>
      <c r="FI636"/>
      <c r="FJ636" s="96"/>
      <c r="FK636" s="96"/>
      <c r="FL636" s="96"/>
      <c r="FM636"/>
      <c r="FN636"/>
      <c r="FO636"/>
      <c r="FP636"/>
      <c r="FQ636"/>
      <c r="FR636"/>
      <c r="FS636"/>
      <c r="FT636" s="96"/>
      <c r="FU636" s="96"/>
      <c r="FV636" s="96"/>
      <c r="FW636" s="96"/>
      <c r="FX636"/>
      <c r="FY636"/>
      <c r="FZ636"/>
      <c r="GA636"/>
      <c r="GB636"/>
      <c r="GC636"/>
      <c r="GD636"/>
      <c r="GE636" s="96"/>
      <c r="GF636" s="96"/>
      <c r="GG636" s="96"/>
      <c r="GH636" s="96"/>
    </row>
    <row r="637" spans="1:190" s="102" customFormat="1" ht="10.9" hidden="1" customHeight="1" x14ac:dyDescent="0.25">
      <c r="A637" s="151">
        <v>169978</v>
      </c>
      <c r="B637" s="152">
        <v>44587</v>
      </c>
      <c r="C637" s="150" t="s">
        <v>266</v>
      </c>
      <c r="D637" s="150" t="s">
        <v>2299</v>
      </c>
      <c r="E637" s="152">
        <v>44587</v>
      </c>
      <c r="F637" s="150" t="s">
        <v>462</v>
      </c>
      <c r="G637" s="150" t="s">
        <v>2300</v>
      </c>
      <c r="H637" s="150" t="s">
        <v>609</v>
      </c>
      <c r="I637" s="150" t="s">
        <v>3379</v>
      </c>
      <c r="J637" s="150" t="s">
        <v>3421</v>
      </c>
      <c r="K637" s="150" t="s">
        <v>609</v>
      </c>
      <c r="L637" s="150" t="s">
        <v>18</v>
      </c>
      <c r="M637" s="150" t="s">
        <v>18</v>
      </c>
      <c r="N637" s="150" t="s">
        <v>19</v>
      </c>
      <c r="O637" s="150" t="s">
        <v>161</v>
      </c>
      <c r="P637" s="150" t="s">
        <v>610</v>
      </c>
      <c r="Q637" s="150" t="s">
        <v>3377</v>
      </c>
      <c r="R637" s="150" t="s">
        <v>3377</v>
      </c>
      <c r="S637" s="151">
        <v>20660</v>
      </c>
      <c r="T637" s="151">
        <v>14780</v>
      </c>
      <c r="U637" s="151">
        <v>5880</v>
      </c>
      <c r="V637" s="150" t="s">
        <v>78</v>
      </c>
      <c r="W637" s="151">
        <v>2</v>
      </c>
      <c r="X637" s="150" t="s">
        <v>69</v>
      </c>
      <c r="Y637" s="150" t="s">
        <v>70</v>
      </c>
      <c r="Z637" s="150" t="s">
        <v>71</v>
      </c>
      <c r="AA637" s="150" t="s">
        <v>72</v>
      </c>
      <c r="AB637" s="151">
        <v>83216</v>
      </c>
      <c r="AC637" s="101">
        <f t="shared" si="36"/>
        <v>4</v>
      </c>
      <c r="AD637" s="101" t="str">
        <f t="shared" si="37"/>
        <v>janvier</v>
      </c>
      <c r="AE637" s="96">
        <f t="shared" si="38"/>
        <v>5.88</v>
      </c>
      <c r="AF637" s="149">
        <f t="shared" si="39"/>
        <v>6.2500000000000333E-3</v>
      </c>
      <c r="AG637" t="s">
        <v>3886</v>
      </c>
      <c r="AH637" s="96"/>
      <c r="AI637"/>
      <c r="AJ637"/>
      <c r="AK637"/>
      <c r="AL637"/>
      <c r="AM637" s="96"/>
      <c r="AN637" s="96"/>
      <c r="AO637" s="96"/>
      <c r="AP637" s="96"/>
      <c r="AQ637"/>
      <c r="AR637" s="96"/>
      <c r="AS637" s="96"/>
      <c r="AT637"/>
      <c r="AU637"/>
      <c r="AV637" s="96"/>
      <c r="AW637" s="96"/>
      <c r="AX637"/>
      <c r="AY637"/>
      <c r="AZ637" s="96"/>
      <c r="BA637" s="96"/>
      <c r="BB637" s="96"/>
      <c r="BC637" s="96"/>
      <c r="BD637" s="96"/>
      <c r="BE637" s="96"/>
      <c r="BF637" s="96"/>
      <c r="BG637"/>
      <c r="BH637" s="96"/>
      <c r="BI637" s="96"/>
      <c r="BJ637" s="96"/>
      <c r="BK637" s="96"/>
      <c r="BL637" s="96"/>
      <c r="BM637" s="96"/>
      <c r="BN637" s="96"/>
      <c r="BO637"/>
      <c r="BP637"/>
      <c r="BQ637" s="96"/>
      <c r="BR637" s="96"/>
      <c r="BS637" s="96"/>
      <c r="BT637"/>
      <c r="BU637" s="96"/>
      <c r="BV637"/>
      <c r="BW637" s="96"/>
      <c r="BX637" s="96"/>
      <c r="BY637" s="96"/>
      <c r="BZ637" s="96"/>
      <c r="CA637" s="96"/>
      <c r="CB637" s="96"/>
      <c r="CC637" s="96"/>
      <c r="CD637" s="96"/>
      <c r="CE637"/>
      <c r="CF637"/>
      <c r="CG637" s="96"/>
      <c r="CH637"/>
      <c r="CI637"/>
      <c r="CJ637" s="96"/>
      <c r="CK637"/>
      <c r="CL637" s="96"/>
      <c r="CM637" s="96"/>
      <c r="CN637" s="96"/>
      <c r="CO637"/>
      <c r="CP637"/>
      <c r="CQ637"/>
      <c r="CR637"/>
      <c r="CS637"/>
      <c r="CT637"/>
      <c r="CU637"/>
      <c r="CV637"/>
      <c r="CW637"/>
      <c r="CX637"/>
      <c r="CY637" s="96"/>
      <c r="CZ637" s="96"/>
      <c r="DA637" s="96"/>
      <c r="DB637" s="96"/>
      <c r="DC637" s="96"/>
      <c r="DD637"/>
      <c r="DE637"/>
      <c r="DF637"/>
      <c r="DG637"/>
      <c r="DH637" s="96"/>
      <c r="DI637"/>
      <c r="DJ637" s="96"/>
      <c r="DK637" s="96"/>
      <c r="DL637" s="96"/>
      <c r="DM637" s="96"/>
      <c r="DN637"/>
      <c r="DO637"/>
      <c r="DP637" s="96"/>
      <c r="DQ637" s="96"/>
      <c r="DR637"/>
      <c r="DS637"/>
      <c r="DT637"/>
      <c r="DU637"/>
      <c r="DV637"/>
      <c r="DW637" s="96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 s="96"/>
      <c r="EL637" s="96"/>
      <c r="EM637"/>
      <c r="EN637"/>
      <c r="EO637"/>
      <c r="EP637"/>
      <c r="EQ637"/>
      <c r="ER637"/>
      <c r="ES637"/>
      <c r="ET637"/>
      <c r="EU637"/>
      <c r="EV637" s="96"/>
      <c r="EW637" s="96"/>
      <c r="EX637"/>
      <c r="EY637"/>
      <c r="EZ637"/>
      <c r="FA637"/>
      <c r="FB637"/>
      <c r="FC637"/>
      <c r="FD637"/>
      <c r="FE637"/>
      <c r="FF637"/>
      <c r="FG637"/>
      <c r="FH637"/>
      <c r="FI637"/>
      <c r="FJ637" s="96"/>
      <c r="FK637" s="96"/>
      <c r="FL637" s="96"/>
      <c r="FM637"/>
      <c r="FN637"/>
      <c r="FO637"/>
      <c r="FP637"/>
      <c r="FQ637"/>
      <c r="FR637"/>
      <c r="FS637"/>
      <c r="FT637" s="96"/>
      <c r="FU637" s="96"/>
      <c r="FV637" s="96"/>
      <c r="FW637" s="96"/>
      <c r="FX637"/>
      <c r="FY637"/>
      <c r="FZ637"/>
      <c r="GA637"/>
      <c r="GB637"/>
      <c r="GC637"/>
      <c r="GD637"/>
      <c r="GE637" s="96"/>
      <c r="GF637" s="96"/>
      <c r="GG637" s="96"/>
      <c r="GH637" s="96"/>
    </row>
    <row r="638" spans="1:190" s="102" customFormat="1" ht="10.9" hidden="1" customHeight="1" x14ac:dyDescent="0.25">
      <c r="A638" s="151">
        <v>169980</v>
      </c>
      <c r="B638" s="152">
        <v>44587</v>
      </c>
      <c r="C638" s="150" t="s">
        <v>387</v>
      </c>
      <c r="D638" s="150" t="s">
        <v>2301</v>
      </c>
      <c r="E638" s="152">
        <v>44587</v>
      </c>
      <c r="F638" s="150" t="s">
        <v>462</v>
      </c>
      <c r="G638" s="150" t="s">
        <v>2302</v>
      </c>
      <c r="H638" s="150" t="s">
        <v>192</v>
      </c>
      <c r="I638" s="150" t="s">
        <v>3379</v>
      </c>
      <c r="J638" s="150" t="s">
        <v>3421</v>
      </c>
      <c r="K638" s="150" t="s">
        <v>192</v>
      </c>
      <c r="L638" s="150" t="s">
        <v>18</v>
      </c>
      <c r="M638" s="150" t="s">
        <v>18</v>
      </c>
      <c r="N638" s="150" t="s">
        <v>19</v>
      </c>
      <c r="O638" s="150" t="s">
        <v>161</v>
      </c>
      <c r="P638" s="150" t="s">
        <v>193</v>
      </c>
      <c r="Q638" s="150" t="s">
        <v>3377</v>
      </c>
      <c r="R638" s="150" t="s">
        <v>3377</v>
      </c>
      <c r="S638" s="151">
        <v>12980</v>
      </c>
      <c r="T638" s="151">
        <v>11660</v>
      </c>
      <c r="U638" s="151">
        <v>1320</v>
      </c>
      <c r="V638" s="150" t="s">
        <v>78</v>
      </c>
      <c r="W638" s="151">
        <v>2</v>
      </c>
      <c r="X638" s="150" t="s">
        <v>69</v>
      </c>
      <c r="Y638" s="150" t="s">
        <v>70</v>
      </c>
      <c r="Z638" s="150" t="s">
        <v>71</v>
      </c>
      <c r="AA638" s="150" t="s">
        <v>72</v>
      </c>
      <c r="AB638" s="151">
        <v>83219</v>
      </c>
      <c r="AC638" s="101">
        <f t="shared" si="36"/>
        <v>4</v>
      </c>
      <c r="AD638" s="101" t="str">
        <f t="shared" si="37"/>
        <v>janvier</v>
      </c>
      <c r="AE638" s="96">
        <f t="shared" si="38"/>
        <v>1.32</v>
      </c>
      <c r="AF638" s="149">
        <f t="shared" si="39"/>
        <v>1.1805555555555569E-2</v>
      </c>
      <c r="AG638" t="s">
        <v>3886</v>
      </c>
      <c r="AH638" s="96"/>
      <c r="AI638"/>
      <c r="AJ638"/>
      <c r="AK638"/>
      <c r="AL638"/>
      <c r="AM638" s="96"/>
      <c r="AN638" s="96"/>
      <c r="AO638" s="96"/>
      <c r="AP638" s="96"/>
      <c r="AQ638"/>
      <c r="AR638" s="96"/>
      <c r="AS638" s="96"/>
      <c r="AT638"/>
      <c r="AU638"/>
      <c r="AV638" s="96"/>
      <c r="AW638" s="96"/>
      <c r="AX638"/>
      <c r="AY638"/>
      <c r="AZ638" s="96"/>
      <c r="BA638" s="96"/>
      <c r="BB638" s="96"/>
      <c r="BC638" s="96"/>
      <c r="BD638" s="96"/>
      <c r="BE638" s="96"/>
      <c r="BF638" s="96"/>
      <c r="BG638"/>
      <c r="BH638" s="96"/>
      <c r="BI638" s="96"/>
      <c r="BJ638" s="96"/>
      <c r="BK638" s="96"/>
      <c r="BL638" s="96"/>
      <c r="BM638" s="96"/>
      <c r="BN638" s="96"/>
      <c r="BO638"/>
      <c r="BP638"/>
      <c r="BQ638" s="96"/>
      <c r="BR638" s="96"/>
      <c r="BS638" s="96"/>
      <c r="BT638"/>
      <c r="BU638" s="96"/>
      <c r="BV638"/>
      <c r="BW638" s="96"/>
      <c r="BX638" s="96"/>
      <c r="BY638" s="96"/>
      <c r="BZ638" s="96"/>
      <c r="CA638" s="96"/>
      <c r="CB638" s="96"/>
      <c r="CC638" s="96"/>
      <c r="CD638" s="96"/>
      <c r="CE638"/>
      <c r="CF638"/>
      <c r="CG638" s="96"/>
      <c r="CH638"/>
      <c r="CI638"/>
      <c r="CJ638" s="96"/>
      <c r="CK638"/>
      <c r="CL638" s="96"/>
      <c r="CM638" s="96"/>
      <c r="CN638" s="96"/>
      <c r="CO638"/>
      <c r="CP638"/>
      <c r="CQ638"/>
      <c r="CR638"/>
      <c r="CS638"/>
      <c r="CT638"/>
      <c r="CU638"/>
      <c r="CV638"/>
      <c r="CW638"/>
      <c r="CX638"/>
      <c r="CY638" s="96"/>
      <c r="CZ638" s="96"/>
      <c r="DA638" s="96"/>
      <c r="DB638" s="96"/>
      <c r="DC638" s="96"/>
      <c r="DD638"/>
      <c r="DE638"/>
      <c r="DF638"/>
      <c r="DG638"/>
      <c r="DH638" s="96"/>
      <c r="DI638"/>
      <c r="DJ638" s="96"/>
      <c r="DK638" s="96"/>
      <c r="DL638" s="96"/>
      <c r="DM638" s="96"/>
      <c r="DN638"/>
      <c r="DO638"/>
      <c r="DP638" s="96"/>
      <c r="DQ638" s="96"/>
      <c r="DR638"/>
      <c r="DS638"/>
      <c r="DT638"/>
      <c r="DU638"/>
      <c r="DV638"/>
      <c r="DW638" s="96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 s="96"/>
      <c r="EL638" s="96"/>
      <c r="EM638"/>
      <c r="EN638"/>
      <c r="EO638"/>
      <c r="EP638"/>
      <c r="EQ638"/>
      <c r="ER638"/>
      <c r="ES638"/>
      <c r="ET638"/>
      <c r="EU638"/>
      <c r="EV638" s="96"/>
      <c r="EW638" s="96"/>
      <c r="EX638"/>
      <c r="EY638"/>
      <c r="EZ638"/>
      <c r="FA638"/>
      <c r="FB638"/>
      <c r="FC638"/>
      <c r="FD638"/>
      <c r="FE638"/>
      <c r="FF638"/>
      <c r="FG638"/>
      <c r="FH638"/>
      <c r="FI638"/>
      <c r="FJ638" s="96"/>
      <c r="FK638" s="96"/>
      <c r="FL638" s="96"/>
      <c r="FM638"/>
      <c r="FN638"/>
      <c r="FO638"/>
      <c r="FP638"/>
      <c r="FQ638"/>
      <c r="FR638"/>
      <c r="FS638"/>
      <c r="FT638" s="96"/>
      <c r="FU638" s="96"/>
      <c r="FV638" s="96"/>
      <c r="FW638" s="96"/>
      <c r="FX638"/>
      <c r="FY638"/>
      <c r="FZ638"/>
      <c r="GA638"/>
      <c r="GB638"/>
      <c r="GC638"/>
      <c r="GD638"/>
      <c r="GE638" s="96"/>
      <c r="GF638" s="96"/>
      <c r="GG638" s="96"/>
      <c r="GH638" s="96"/>
    </row>
    <row r="639" spans="1:190" s="102" customFormat="1" ht="10.9" hidden="1" customHeight="1" x14ac:dyDescent="0.25">
      <c r="A639" s="151">
        <v>169981</v>
      </c>
      <c r="B639" s="152">
        <v>44587</v>
      </c>
      <c r="C639" s="150" t="s">
        <v>432</v>
      </c>
      <c r="D639" s="150" t="s">
        <v>2303</v>
      </c>
      <c r="E639" s="152">
        <v>44587</v>
      </c>
      <c r="F639" s="150" t="s">
        <v>265</v>
      </c>
      <c r="G639" s="150" t="s">
        <v>2304</v>
      </c>
      <c r="H639" s="150" t="s">
        <v>2013</v>
      </c>
      <c r="I639" s="150" t="s">
        <v>3389</v>
      </c>
      <c r="J639" s="150" t="s">
        <v>3400</v>
      </c>
      <c r="K639" s="150" t="s">
        <v>1982</v>
      </c>
      <c r="L639" s="150" t="s">
        <v>18</v>
      </c>
      <c r="M639" s="150" t="s">
        <v>3394</v>
      </c>
      <c r="N639" s="150" t="s">
        <v>919</v>
      </c>
      <c r="O639" s="150" t="s">
        <v>944</v>
      </c>
      <c r="P639" s="150" t="s">
        <v>1983</v>
      </c>
      <c r="Q639" s="150" t="s">
        <v>3377</v>
      </c>
      <c r="R639" s="150" t="s">
        <v>3401</v>
      </c>
      <c r="S639" s="151">
        <v>26440</v>
      </c>
      <c r="T639" s="151">
        <v>17540</v>
      </c>
      <c r="U639" s="151">
        <v>8900</v>
      </c>
      <c r="V639" s="150" t="s">
        <v>78</v>
      </c>
      <c r="W639" s="151">
        <v>2</v>
      </c>
      <c r="X639" s="150" t="s">
        <v>69</v>
      </c>
      <c r="Y639" s="150" t="s">
        <v>70</v>
      </c>
      <c r="Z639" s="150" t="s">
        <v>71</v>
      </c>
      <c r="AA639" s="150" t="s">
        <v>72</v>
      </c>
      <c r="AB639" s="151">
        <v>0</v>
      </c>
      <c r="AC639" s="101">
        <f t="shared" si="36"/>
        <v>4</v>
      </c>
      <c r="AD639" s="101" t="str">
        <f t="shared" si="37"/>
        <v>janvier</v>
      </c>
      <c r="AE639" s="96">
        <f t="shared" si="38"/>
        <v>8.9</v>
      </c>
      <c r="AF639" s="149">
        <f t="shared" si="39"/>
        <v>2.2916666666666641E-2</v>
      </c>
      <c r="AG639" t="s">
        <v>3886</v>
      </c>
      <c r="AH639" s="96"/>
      <c r="AI639"/>
      <c r="AJ639"/>
      <c r="AK639"/>
      <c r="AL639"/>
      <c r="AM639" s="96"/>
      <c r="AN639" s="96"/>
      <c r="AO639" s="96"/>
      <c r="AP639" s="96"/>
      <c r="AQ639"/>
      <c r="AR639" s="96"/>
      <c r="AS639" s="96"/>
      <c r="AT639"/>
      <c r="AU639"/>
      <c r="AV639" s="96"/>
      <c r="AW639" s="96"/>
      <c r="AX639"/>
      <c r="AY639"/>
      <c r="AZ639" s="96"/>
      <c r="BA639" s="96"/>
      <c r="BB639" s="96"/>
      <c r="BC639" s="96"/>
      <c r="BD639" s="96"/>
      <c r="BE639" s="96"/>
      <c r="BF639" s="96"/>
      <c r="BG639"/>
      <c r="BH639" s="96"/>
      <c r="BI639" s="96"/>
      <c r="BJ639" s="96"/>
      <c r="BK639" s="96"/>
      <c r="BL639" s="96"/>
      <c r="BM639" s="96"/>
      <c r="BN639" s="96"/>
      <c r="BO639"/>
      <c r="BP639"/>
      <c r="BQ639" s="96"/>
      <c r="BR639" s="96"/>
      <c r="BS639" s="96"/>
      <c r="BT639"/>
      <c r="BU639" s="96"/>
      <c r="BV639"/>
      <c r="BW639" s="96"/>
      <c r="BX639" s="96"/>
      <c r="BY639" s="96"/>
      <c r="BZ639" s="96"/>
      <c r="CA639" s="96"/>
      <c r="CB639" s="96"/>
      <c r="CC639" s="96"/>
      <c r="CD639" s="96"/>
      <c r="CE639"/>
      <c r="CF639"/>
      <c r="CG639" s="96"/>
      <c r="CH639"/>
      <c r="CI639"/>
      <c r="CJ639" s="96"/>
      <c r="CK639"/>
      <c r="CL639" s="96"/>
      <c r="CM639" s="96"/>
      <c r="CN639" s="96"/>
      <c r="CO639"/>
      <c r="CP639"/>
      <c r="CQ639"/>
      <c r="CR639"/>
      <c r="CS639"/>
      <c r="CT639"/>
      <c r="CU639"/>
      <c r="CV639"/>
      <c r="CW639"/>
      <c r="CX639"/>
      <c r="CY639" s="96"/>
      <c r="CZ639" s="96"/>
      <c r="DA639" s="96"/>
      <c r="DB639" s="96"/>
      <c r="DC639" s="96"/>
      <c r="DD639"/>
      <c r="DE639"/>
      <c r="DF639"/>
      <c r="DG639"/>
      <c r="DH639" s="96"/>
      <c r="DI639"/>
      <c r="DJ639" s="96"/>
      <c r="DK639" s="96"/>
      <c r="DL639" s="96"/>
      <c r="DM639" s="96"/>
      <c r="DN639"/>
      <c r="DO639"/>
      <c r="DP639" s="96"/>
      <c r="DQ639" s="96"/>
      <c r="DR639"/>
      <c r="DS639"/>
      <c r="DT639"/>
      <c r="DU639"/>
      <c r="DV639"/>
      <c r="DW639" s="96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 s="96"/>
      <c r="EL639" s="96"/>
      <c r="EM639"/>
      <c r="EN639"/>
      <c r="EO639"/>
      <c r="EP639"/>
      <c r="EQ639"/>
      <c r="ER639"/>
      <c r="ES639"/>
      <c r="ET639" s="96"/>
      <c r="EU639"/>
      <c r="EV639" s="96"/>
      <c r="EW639" s="96"/>
      <c r="EX639"/>
      <c r="EY639"/>
      <c r="EZ639"/>
      <c r="FA639"/>
      <c r="FB639"/>
      <c r="FC639"/>
      <c r="FD639"/>
      <c r="FE639"/>
      <c r="FF639"/>
      <c r="FG639"/>
      <c r="FH639"/>
      <c r="FI639"/>
      <c r="FJ639" s="96"/>
      <c r="FK639" s="96"/>
      <c r="FL639" s="96"/>
      <c r="FM639"/>
      <c r="FN639"/>
      <c r="FO639"/>
      <c r="FP639"/>
      <c r="FQ639"/>
      <c r="FR639"/>
      <c r="FS639"/>
      <c r="FT639" s="96"/>
      <c r="FU639" s="96"/>
      <c r="FV639" s="96"/>
      <c r="FW639" s="96"/>
      <c r="FX639"/>
      <c r="FY639"/>
      <c r="FZ639"/>
      <c r="GA639"/>
      <c r="GB639"/>
      <c r="GC639"/>
      <c r="GD639"/>
      <c r="GE639" s="96"/>
      <c r="GF639" s="96"/>
      <c r="GG639" s="96"/>
      <c r="GH639" s="96"/>
    </row>
    <row r="640" spans="1:190" s="102" customFormat="1" ht="10.9" hidden="1" customHeight="1" x14ac:dyDescent="0.25">
      <c r="A640" s="151">
        <v>169982</v>
      </c>
      <c r="B640" s="152">
        <v>44587</v>
      </c>
      <c r="C640" s="150" t="s">
        <v>431</v>
      </c>
      <c r="D640" s="150" t="s">
        <v>2305</v>
      </c>
      <c r="E640" s="152">
        <v>44587</v>
      </c>
      <c r="F640" s="150" t="s">
        <v>98</v>
      </c>
      <c r="G640" s="150" t="s">
        <v>2306</v>
      </c>
      <c r="H640" s="150" t="s">
        <v>363</v>
      </c>
      <c r="I640" s="150" t="s">
        <v>3379</v>
      </c>
      <c r="J640" s="150" t="s">
        <v>3421</v>
      </c>
      <c r="K640" s="150" t="s">
        <v>363</v>
      </c>
      <c r="L640" s="150" t="s">
        <v>18</v>
      </c>
      <c r="M640" s="150" t="s">
        <v>18</v>
      </c>
      <c r="N640" s="150" t="s">
        <v>19</v>
      </c>
      <c r="O640" s="150" t="s">
        <v>161</v>
      </c>
      <c r="P640" s="150" t="s">
        <v>364</v>
      </c>
      <c r="Q640" s="150" t="s">
        <v>3377</v>
      </c>
      <c r="R640" s="150" t="s">
        <v>3377</v>
      </c>
      <c r="S640" s="151">
        <v>13500</v>
      </c>
      <c r="T640" s="151">
        <v>11780</v>
      </c>
      <c r="U640" s="151">
        <v>1720</v>
      </c>
      <c r="V640" s="150" t="s">
        <v>78</v>
      </c>
      <c r="W640" s="151">
        <v>2</v>
      </c>
      <c r="X640" s="150" t="s">
        <v>69</v>
      </c>
      <c r="Y640" s="150" t="s">
        <v>70</v>
      </c>
      <c r="Z640" s="150" t="s">
        <v>71</v>
      </c>
      <c r="AA640" s="150" t="s">
        <v>72</v>
      </c>
      <c r="AB640" s="151">
        <v>60050</v>
      </c>
      <c r="AC640" s="101">
        <f t="shared" si="36"/>
        <v>4</v>
      </c>
      <c r="AD640" s="101" t="str">
        <f t="shared" si="37"/>
        <v>janvier</v>
      </c>
      <c r="AE640" s="96">
        <f t="shared" si="38"/>
        <v>1.72</v>
      </c>
      <c r="AF640" s="149">
        <f t="shared" si="39"/>
        <v>1.3888888888888895E-2</v>
      </c>
      <c r="AG640" t="s">
        <v>3886</v>
      </c>
      <c r="AH640" s="96"/>
      <c r="AI640"/>
      <c r="AJ640"/>
      <c r="AK640"/>
      <c r="AL640"/>
      <c r="AM640" s="96"/>
      <c r="AN640" s="96"/>
      <c r="AO640" s="96"/>
      <c r="AP640" s="96"/>
      <c r="AQ640"/>
      <c r="AR640" s="96"/>
      <c r="AS640" s="96"/>
      <c r="AT640"/>
      <c r="AU640"/>
      <c r="AV640" s="96"/>
      <c r="AW640" s="96"/>
      <c r="AX640"/>
      <c r="AY640"/>
      <c r="AZ640" s="96"/>
      <c r="BA640" s="96"/>
      <c r="BB640" s="96"/>
      <c r="BC640" s="96"/>
      <c r="BD640" s="96"/>
      <c r="BE640" s="96"/>
      <c r="BF640" s="96"/>
      <c r="BG640"/>
      <c r="BH640" s="96"/>
      <c r="BI640" s="96"/>
      <c r="BJ640" s="96"/>
      <c r="BK640" s="96"/>
      <c r="BL640" s="96"/>
      <c r="BM640" s="96"/>
      <c r="BN640" s="96"/>
      <c r="BO640"/>
      <c r="BP640"/>
      <c r="BQ640" s="96"/>
      <c r="BR640" s="96"/>
      <c r="BS640" s="96"/>
      <c r="BT640"/>
      <c r="BU640" s="96"/>
      <c r="BV640"/>
      <c r="BW640" s="96"/>
      <c r="BX640" s="96"/>
      <c r="BY640" s="96"/>
      <c r="BZ640" s="96"/>
      <c r="CA640" s="96"/>
      <c r="CB640" s="96"/>
      <c r="CC640" s="96"/>
      <c r="CD640" s="96"/>
      <c r="CE640"/>
      <c r="CF640"/>
      <c r="CG640" s="96"/>
      <c r="CH640"/>
      <c r="CI640"/>
      <c r="CJ640" s="96"/>
      <c r="CK640"/>
      <c r="CL640" s="96"/>
      <c r="CM640" s="96"/>
      <c r="CN640" s="96"/>
      <c r="CO640"/>
      <c r="CP640"/>
      <c r="CQ640"/>
      <c r="CR640"/>
      <c r="CS640"/>
      <c r="CT640"/>
      <c r="CU640"/>
      <c r="CV640"/>
      <c r="CW640"/>
      <c r="CX640"/>
      <c r="CY640" s="96"/>
      <c r="CZ640" s="96"/>
      <c r="DA640" s="96"/>
      <c r="DB640" s="96"/>
      <c r="DC640" s="96"/>
      <c r="DD640"/>
      <c r="DE640"/>
      <c r="DF640"/>
      <c r="DG640"/>
      <c r="DH640" s="96"/>
      <c r="DI640"/>
      <c r="DJ640" s="96"/>
      <c r="DK640" s="96"/>
      <c r="DL640" s="96"/>
      <c r="DM640" s="96"/>
      <c r="DN640"/>
      <c r="DO640"/>
      <c r="DP640" s="96"/>
      <c r="DQ640" s="96"/>
      <c r="DR640"/>
      <c r="DS640"/>
      <c r="DT640"/>
      <c r="DU640"/>
      <c r="DV640"/>
      <c r="DW640" s="96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 s="96"/>
      <c r="EW640" s="96"/>
      <c r="EX640"/>
      <c r="EY640"/>
      <c r="EZ640"/>
      <c r="FA640"/>
      <c r="FB640"/>
      <c r="FC640"/>
      <c r="FD640"/>
      <c r="FE640"/>
      <c r="FF640"/>
      <c r="FG640"/>
      <c r="FH640"/>
      <c r="FI640"/>
      <c r="FJ640" s="96"/>
      <c r="FK640" s="96"/>
      <c r="FL640" s="96"/>
      <c r="FM640"/>
      <c r="FN640"/>
      <c r="FO640"/>
      <c r="FP640"/>
      <c r="FQ640"/>
      <c r="FR640"/>
      <c r="FS640"/>
      <c r="FT640" s="96"/>
      <c r="FU640" s="96"/>
      <c r="FV640" s="96"/>
      <c r="FW640" s="96"/>
      <c r="FX640"/>
      <c r="FY640"/>
      <c r="FZ640"/>
      <c r="GA640"/>
      <c r="GB640"/>
      <c r="GC640"/>
      <c r="GD640"/>
      <c r="GE640" s="96"/>
      <c r="GF640" s="96"/>
      <c r="GG640" s="96"/>
      <c r="GH640" s="96"/>
    </row>
    <row r="641" spans="1:190" s="102" customFormat="1" ht="10.9" hidden="1" customHeight="1" x14ac:dyDescent="0.25">
      <c r="A641" s="151">
        <v>169984</v>
      </c>
      <c r="B641" s="152">
        <v>44587</v>
      </c>
      <c r="C641" s="150" t="s">
        <v>517</v>
      </c>
      <c r="D641" s="150" t="s">
        <v>2307</v>
      </c>
      <c r="E641" s="152">
        <v>44587</v>
      </c>
      <c r="F641" s="150" t="s">
        <v>320</v>
      </c>
      <c r="G641" s="150" t="s">
        <v>2308</v>
      </c>
      <c r="H641" s="150" t="s">
        <v>160</v>
      </c>
      <c r="I641" s="150" t="s">
        <v>3379</v>
      </c>
      <c r="J641" s="150" t="s">
        <v>3421</v>
      </c>
      <c r="K641" s="150" t="s">
        <v>160</v>
      </c>
      <c r="L641" s="150" t="s">
        <v>18</v>
      </c>
      <c r="M641" s="150" t="s">
        <v>18</v>
      </c>
      <c r="N641" s="150" t="s">
        <v>19</v>
      </c>
      <c r="O641" s="150" t="s">
        <v>161</v>
      </c>
      <c r="P641" s="150" t="s">
        <v>162</v>
      </c>
      <c r="Q641" s="150" t="s">
        <v>3377</v>
      </c>
      <c r="R641" s="150" t="s">
        <v>3377</v>
      </c>
      <c r="S641" s="151">
        <v>13800</v>
      </c>
      <c r="T641" s="151">
        <v>11740</v>
      </c>
      <c r="U641" s="151">
        <v>2060</v>
      </c>
      <c r="V641" s="150" t="s">
        <v>78</v>
      </c>
      <c r="W641" s="151">
        <v>2</v>
      </c>
      <c r="X641" s="150" t="s">
        <v>69</v>
      </c>
      <c r="Y641" s="150" t="s">
        <v>70</v>
      </c>
      <c r="Z641" s="150" t="s">
        <v>71</v>
      </c>
      <c r="AA641" s="150" t="s">
        <v>72</v>
      </c>
      <c r="AB641" s="151">
        <v>89407</v>
      </c>
      <c r="AC641" s="101">
        <f t="shared" si="36"/>
        <v>4</v>
      </c>
      <c r="AD641" s="101" t="str">
        <f t="shared" si="37"/>
        <v>janvier</v>
      </c>
      <c r="AE641" s="96">
        <f t="shared" si="38"/>
        <v>2.06</v>
      </c>
      <c r="AF641" s="149">
        <f t="shared" si="39"/>
        <v>1.5972222222222221E-2</v>
      </c>
      <c r="AG641" t="s">
        <v>3886</v>
      </c>
      <c r="AH641" s="96"/>
      <c r="AI641"/>
      <c r="AJ641"/>
      <c r="AK641"/>
      <c r="AL641"/>
      <c r="AM641" s="96"/>
      <c r="AN641" s="96"/>
      <c r="AO641" s="96"/>
      <c r="AP641" s="96"/>
      <c r="AQ641"/>
      <c r="AR641" s="96"/>
      <c r="AS641" s="96"/>
      <c r="AT641"/>
      <c r="AU641"/>
      <c r="AV641" s="96"/>
      <c r="AW641" s="96"/>
      <c r="AX641"/>
      <c r="AY641"/>
      <c r="AZ641" s="96"/>
      <c r="BA641" s="96"/>
      <c r="BB641" s="96"/>
      <c r="BC641" s="96"/>
      <c r="BD641" s="96"/>
      <c r="BE641" s="96"/>
      <c r="BF641" s="96"/>
      <c r="BG641"/>
      <c r="BH641" s="96"/>
      <c r="BI641" s="96"/>
      <c r="BJ641" s="96"/>
      <c r="BK641" s="96"/>
      <c r="BL641" s="96"/>
      <c r="BM641" s="96"/>
      <c r="BN641" s="96"/>
      <c r="BO641"/>
      <c r="BP641"/>
      <c r="BQ641" s="96"/>
      <c r="BR641" s="96"/>
      <c r="BS641" s="96"/>
      <c r="BT641"/>
      <c r="BU641" s="96"/>
      <c r="BV641"/>
      <c r="BW641" s="96"/>
      <c r="BX641" s="96"/>
      <c r="BY641" s="96"/>
      <c r="BZ641" s="96"/>
      <c r="CA641" s="96"/>
      <c r="CB641" s="96"/>
      <c r="CC641" s="96"/>
      <c r="CD641" s="96"/>
      <c r="CE641"/>
      <c r="CF641"/>
      <c r="CG641" s="96"/>
      <c r="CH641"/>
      <c r="CI641"/>
      <c r="CJ641" s="96"/>
      <c r="CK641"/>
      <c r="CL641" s="96"/>
      <c r="CM641" s="96"/>
      <c r="CN641" s="96"/>
      <c r="CO641"/>
      <c r="CP641"/>
      <c r="CQ641"/>
      <c r="CR641"/>
      <c r="CS641"/>
      <c r="CT641"/>
      <c r="CU641"/>
      <c r="CV641"/>
      <c r="CW641"/>
      <c r="CX641"/>
      <c r="CY641" s="96"/>
      <c r="CZ641" s="96"/>
      <c r="DA641" s="96"/>
      <c r="DB641" s="96"/>
      <c r="DC641" s="96"/>
      <c r="DD641"/>
      <c r="DE641"/>
      <c r="DF641"/>
      <c r="DG641"/>
      <c r="DH641" s="96"/>
      <c r="DI641"/>
      <c r="DJ641" s="96"/>
      <c r="DK641" s="96"/>
      <c r="DL641" s="96"/>
      <c r="DM641" s="96"/>
      <c r="DN641"/>
      <c r="DO641"/>
      <c r="DP641" s="96"/>
      <c r="DQ641" s="96"/>
      <c r="DR641"/>
      <c r="DS641"/>
      <c r="DT641"/>
      <c r="DU641"/>
      <c r="DV641"/>
      <c r="DW641" s="96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 s="96"/>
      <c r="EW641" s="96"/>
      <c r="EX641"/>
      <c r="EY641"/>
      <c r="EZ641"/>
      <c r="FA641"/>
      <c r="FB641"/>
      <c r="FC641"/>
      <c r="FD641"/>
      <c r="FE641"/>
      <c r="FF641"/>
      <c r="FG641"/>
      <c r="FH641"/>
      <c r="FI641"/>
      <c r="FJ641" s="96"/>
      <c r="FK641" s="96"/>
      <c r="FL641" s="96"/>
      <c r="FM641"/>
      <c r="FN641"/>
      <c r="FO641"/>
      <c r="FP641"/>
      <c r="FQ641"/>
      <c r="FR641"/>
      <c r="FS641"/>
      <c r="FT641" s="96"/>
      <c r="FU641" s="96"/>
      <c r="FV641" s="96"/>
      <c r="FW641" s="96"/>
      <c r="FX641"/>
      <c r="FY641"/>
      <c r="FZ641"/>
      <c r="GA641"/>
      <c r="GB641"/>
      <c r="GC641"/>
      <c r="GD641"/>
      <c r="GE641" s="96"/>
      <c r="GF641" s="96"/>
      <c r="GG641" s="96"/>
      <c r="GH641" s="96"/>
    </row>
    <row r="642" spans="1:190" s="102" customFormat="1" ht="10.9" hidden="1" customHeight="1" x14ac:dyDescent="0.25">
      <c r="A642" s="151">
        <v>169985</v>
      </c>
      <c r="B642" s="152">
        <v>44587</v>
      </c>
      <c r="C642" s="150" t="s">
        <v>155</v>
      </c>
      <c r="D642" s="150" t="s">
        <v>2309</v>
      </c>
      <c r="E642" s="152">
        <v>44587</v>
      </c>
      <c r="F642" s="150" t="s">
        <v>93</v>
      </c>
      <c r="G642" s="150" t="s">
        <v>2310</v>
      </c>
      <c r="H642" s="150" t="s">
        <v>2311</v>
      </c>
      <c r="I642" s="150" t="s">
        <v>3379</v>
      </c>
      <c r="J642" s="150" t="s">
        <v>3419</v>
      </c>
      <c r="K642" s="150" t="s">
        <v>2311</v>
      </c>
      <c r="L642" s="150" t="s">
        <v>3409</v>
      </c>
      <c r="M642" s="150" t="s">
        <v>18</v>
      </c>
      <c r="N642" s="150" t="s">
        <v>19</v>
      </c>
      <c r="O642" s="150" t="s">
        <v>567</v>
      </c>
      <c r="P642" s="150" t="s">
        <v>2312</v>
      </c>
      <c r="Q642" s="150" t="s">
        <v>3451</v>
      </c>
      <c r="R642" s="150" t="s">
        <v>3377</v>
      </c>
      <c r="S642" s="151">
        <v>15180</v>
      </c>
      <c r="T642" s="151">
        <v>41820</v>
      </c>
      <c r="U642" s="151">
        <v>26640</v>
      </c>
      <c r="V642" s="150" t="s">
        <v>78</v>
      </c>
      <c r="W642" s="151">
        <v>2</v>
      </c>
      <c r="X642" s="150" t="s">
        <v>69</v>
      </c>
      <c r="Y642" s="150" t="s">
        <v>70</v>
      </c>
      <c r="Z642" s="150" t="s">
        <v>71</v>
      </c>
      <c r="AA642" s="150" t="s">
        <v>72</v>
      </c>
      <c r="AB642" s="151">
        <v>0</v>
      </c>
      <c r="AC642" s="101">
        <f t="shared" si="36"/>
        <v>4</v>
      </c>
      <c r="AD642" s="101" t="str">
        <f t="shared" si="37"/>
        <v>janvier</v>
      </c>
      <c r="AE642" s="96">
        <f t="shared" si="38"/>
        <v>26.64</v>
      </c>
      <c r="AF642" s="149">
        <f t="shared" si="39"/>
        <v>5.208333333333337E-2</v>
      </c>
      <c r="AG642" t="s">
        <v>3888</v>
      </c>
      <c r="AH642" s="96"/>
      <c r="AI642"/>
      <c r="AJ642"/>
      <c r="AK642"/>
      <c r="AL642"/>
      <c r="AM642" s="96"/>
      <c r="AN642" s="96"/>
      <c r="AO642" s="96"/>
      <c r="AP642" s="96"/>
      <c r="AQ642"/>
      <c r="AR642" s="96"/>
      <c r="AS642" s="96"/>
      <c r="AT642"/>
      <c r="AU642"/>
      <c r="AV642" s="96"/>
      <c r="AW642" s="96"/>
      <c r="AX642"/>
      <c r="AY642"/>
      <c r="AZ642" s="96"/>
      <c r="BA642" s="96"/>
      <c r="BB642" s="96"/>
      <c r="BC642" s="96"/>
      <c r="BD642" s="96"/>
      <c r="BE642" s="96"/>
      <c r="BF642" s="96"/>
      <c r="BG642"/>
      <c r="BH642" s="96"/>
      <c r="BI642" s="96"/>
      <c r="BJ642" s="96"/>
      <c r="BK642" s="96"/>
      <c r="BL642" s="96"/>
      <c r="BM642" s="96"/>
      <c r="BN642" s="96"/>
      <c r="BO642"/>
      <c r="BP642"/>
      <c r="BQ642" s="96"/>
      <c r="BR642" s="96"/>
      <c r="BS642" s="96"/>
      <c r="BT642"/>
      <c r="BU642" s="96"/>
      <c r="BV642"/>
      <c r="BW642" s="96"/>
      <c r="BX642" s="96"/>
      <c r="BY642" s="96"/>
      <c r="BZ642" s="96"/>
      <c r="CA642" s="96"/>
      <c r="CB642" s="96"/>
      <c r="CC642" s="96"/>
      <c r="CD642" s="96"/>
      <c r="CE642"/>
      <c r="CF642"/>
      <c r="CG642" s="96"/>
      <c r="CH642"/>
      <c r="CI642"/>
      <c r="CJ642" s="96"/>
      <c r="CK642"/>
      <c r="CL642" s="96"/>
      <c r="CM642" s="96"/>
      <c r="CN642" s="96"/>
      <c r="CO642"/>
      <c r="CP642"/>
      <c r="CQ642"/>
      <c r="CR642"/>
      <c r="CS642"/>
      <c r="CT642"/>
      <c r="CU642"/>
      <c r="CV642"/>
      <c r="CW642"/>
      <c r="CX642"/>
      <c r="CY642" s="96"/>
      <c r="CZ642" s="96"/>
      <c r="DA642" s="96"/>
      <c r="DB642" s="96"/>
      <c r="DC642" s="96"/>
      <c r="DD642"/>
      <c r="DE642"/>
      <c r="DF642"/>
      <c r="DG642"/>
      <c r="DH642" s="96"/>
      <c r="DI642"/>
      <c r="DJ642" s="96"/>
      <c r="DK642" s="96"/>
      <c r="DL642" s="96"/>
      <c r="DM642" s="96"/>
      <c r="DN642"/>
      <c r="DO642"/>
      <c r="DP642" s="96"/>
      <c r="DQ642" s="96"/>
      <c r="DR642"/>
      <c r="DS642"/>
      <c r="DT642"/>
      <c r="DU642"/>
      <c r="DV642"/>
      <c r="DW642" s="96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 s="96"/>
      <c r="EW642" s="96"/>
      <c r="EX642"/>
      <c r="EY642"/>
      <c r="EZ642"/>
      <c r="FA642"/>
      <c r="FB642"/>
      <c r="FC642"/>
      <c r="FD642"/>
      <c r="FE642"/>
      <c r="FF642"/>
      <c r="FG642"/>
      <c r="FH642"/>
      <c r="FI642"/>
      <c r="FJ642" s="96"/>
      <c r="FK642" s="96"/>
      <c r="FL642" s="96"/>
      <c r="FM642"/>
      <c r="FN642"/>
      <c r="FO642"/>
      <c r="FP642"/>
      <c r="FQ642"/>
      <c r="FR642"/>
      <c r="FS642"/>
      <c r="FT642" s="96"/>
      <c r="FU642" s="96"/>
      <c r="FV642" s="96"/>
      <c r="FW642" s="96"/>
      <c r="FX642"/>
      <c r="FY642"/>
      <c r="FZ642"/>
      <c r="GA642"/>
      <c r="GB642"/>
      <c r="GC642"/>
      <c r="GD642"/>
      <c r="GE642" s="96"/>
      <c r="GF642" s="96"/>
      <c r="GG642" s="96"/>
      <c r="GH642" s="96"/>
    </row>
    <row r="643" spans="1:190" s="102" customFormat="1" ht="10.9" hidden="1" customHeight="1" x14ac:dyDescent="0.25">
      <c r="A643" s="151">
        <v>169986</v>
      </c>
      <c r="B643" s="152">
        <v>44587</v>
      </c>
      <c r="C643" s="150" t="s">
        <v>543</v>
      </c>
      <c r="D643" s="150" t="s">
        <v>2313</v>
      </c>
      <c r="E643" s="152">
        <v>44587</v>
      </c>
      <c r="F643" s="150" t="s">
        <v>384</v>
      </c>
      <c r="G643" s="150" t="s">
        <v>2314</v>
      </c>
      <c r="H643" s="150" t="s">
        <v>370</v>
      </c>
      <c r="I643" s="150" t="s">
        <v>3379</v>
      </c>
      <c r="J643" s="150" t="s">
        <v>3382</v>
      </c>
      <c r="K643" s="150" t="s">
        <v>3396</v>
      </c>
      <c r="L643" s="150" t="s">
        <v>18</v>
      </c>
      <c r="M643" s="150" t="s">
        <v>18</v>
      </c>
      <c r="N643" s="150" t="s">
        <v>19</v>
      </c>
      <c r="O643" s="150" t="s">
        <v>335</v>
      </c>
      <c r="P643" s="150" t="s">
        <v>371</v>
      </c>
      <c r="Q643" s="150" t="s">
        <v>3377</v>
      </c>
      <c r="R643" s="150" t="s">
        <v>3377</v>
      </c>
      <c r="S643" s="151">
        <v>14420</v>
      </c>
      <c r="T643" s="151">
        <v>11760</v>
      </c>
      <c r="U643" s="151">
        <v>2660</v>
      </c>
      <c r="V643" s="150" t="s">
        <v>78</v>
      </c>
      <c r="W643" s="151">
        <v>2</v>
      </c>
      <c r="X643" s="150" t="s">
        <v>69</v>
      </c>
      <c r="Y643" s="150" t="s">
        <v>70</v>
      </c>
      <c r="Z643" s="150" t="s">
        <v>71</v>
      </c>
      <c r="AA643" s="150" t="s">
        <v>72</v>
      </c>
      <c r="AB643" s="151">
        <v>83621</v>
      </c>
      <c r="AC643" s="101">
        <f t="shared" ref="AC643:AC706" si="40">_xlfn.ISOWEEKNUM(B643)</f>
        <v>4</v>
      </c>
      <c r="AD643" s="101" t="str">
        <f t="shared" ref="AD643:AD706" si="41">TEXT(B643,"mmmm")</f>
        <v>janvier</v>
      </c>
      <c r="AE643" s="96">
        <f t="shared" ref="AE643:AE706" si="42">U643/1000</f>
        <v>2.66</v>
      </c>
      <c r="AF643" s="149">
        <f t="shared" ref="AF643:AF706" si="43">C643-F643</f>
        <v>2.0138888888888928E-2</v>
      </c>
      <c r="AG643" t="s">
        <v>3886</v>
      </c>
      <c r="AH643" s="96"/>
      <c r="AI643"/>
      <c r="AJ643"/>
      <c r="AK643"/>
      <c r="AL643"/>
      <c r="AM643" s="96"/>
      <c r="AN643" s="96"/>
      <c r="AO643" s="96"/>
      <c r="AP643" s="96"/>
      <c r="AQ643"/>
      <c r="AR643" s="96"/>
      <c r="AS643" s="96"/>
      <c r="AT643"/>
      <c r="AU643"/>
      <c r="AV643" s="96"/>
      <c r="AW643" s="96"/>
      <c r="AX643"/>
      <c r="AY643"/>
      <c r="AZ643" s="96"/>
      <c r="BA643" s="96"/>
      <c r="BB643" s="96"/>
      <c r="BC643" s="96"/>
      <c r="BD643" s="96"/>
      <c r="BE643" s="96"/>
      <c r="BF643" s="96"/>
      <c r="BG643"/>
      <c r="BH643" s="96"/>
      <c r="BI643" s="96"/>
      <c r="BJ643" s="96"/>
      <c r="BK643" s="96"/>
      <c r="BL643" s="96"/>
      <c r="BM643" s="96"/>
      <c r="BN643" s="96"/>
      <c r="BO643"/>
      <c r="BP643"/>
      <c r="BQ643" s="96"/>
      <c r="BR643" s="96"/>
      <c r="BS643" s="96"/>
      <c r="BT643"/>
      <c r="BU643" s="96"/>
      <c r="BV643"/>
      <c r="BW643" s="96"/>
      <c r="BX643" s="96"/>
      <c r="BY643" s="96"/>
      <c r="BZ643" s="96"/>
      <c r="CA643" s="96"/>
      <c r="CB643" s="96"/>
      <c r="CC643" s="96"/>
      <c r="CD643" s="96"/>
      <c r="CE643"/>
      <c r="CF643"/>
      <c r="CG643" s="96"/>
      <c r="CH643"/>
      <c r="CI643"/>
      <c r="CJ643" s="96"/>
      <c r="CK643"/>
      <c r="CL643" s="96"/>
      <c r="CM643" s="96"/>
      <c r="CN643" s="96"/>
      <c r="CO643"/>
      <c r="CP643"/>
      <c r="CQ643"/>
      <c r="CR643"/>
      <c r="CS643"/>
      <c r="CT643"/>
      <c r="CU643"/>
      <c r="CV643"/>
      <c r="CW643"/>
      <c r="CX643"/>
      <c r="CY643" s="96"/>
      <c r="CZ643" s="96"/>
      <c r="DA643" s="96"/>
      <c r="DB643" s="96"/>
      <c r="DC643" s="96"/>
      <c r="DD643"/>
      <c r="DE643"/>
      <c r="DF643"/>
      <c r="DG643"/>
      <c r="DH643" s="96"/>
      <c r="DI643"/>
      <c r="DJ643" s="96"/>
      <c r="DK643" s="96"/>
      <c r="DL643" s="96"/>
      <c r="DM643" s="96"/>
      <c r="DN643"/>
      <c r="DO643"/>
      <c r="DP643" s="96"/>
      <c r="DQ643" s="96"/>
      <c r="DR643"/>
      <c r="DS643"/>
      <c r="DT643"/>
      <c r="DU643"/>
      <c r="DV643"/>
      <c r="DW643" s="96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 s="96"/>
      <c r="EW643" s="96"/>
      <c r="EX643"/>
      <c r="EY643"/>
      <c r="EZ643"/>
      <c r="FA643"/>
      <c r="FB643"/>
      <c r="FC643"/>
      <c r="FD643"/>
      <c r="FE643"/>
      <c r="FF643"/>
      <c r="FG643"/>
      <c r="FH643"/>
      <c r="FI643"/>
      <c r="FJ643" s="96"/>
      <c r="FK643" s="96"/>
      <c r="FL643" s="96"/>
      <c r="FM643"/>
      <c r="FN643"/>
      <c r="FO643"/>
      <c r="FP643"/>
      <c r="FQ643"/>
      <c r="FR643"/>
      <c r="FS643"/>
      <c r="FT643" s="96"/>
      <c r="FU643" s="96"/>
      <c r="FV643" s="96"/>
      <c r="FW643" s="96"/>
      <c r="FX643"/>
      <c r="FY643"/>
      <c r="FZ643"/>
      <c r="GA643"/>
      <c r="GB643"/>
      <c r="GC643"/>
      <c r="GD643"/>
      <c r="GE643" s="96"/>
      <c r="GF643" s="96"/>
      <c r="GG643" s="96"/>
      <c r="GH643" s="96"/>
    </row>
    <row r="644" spans="1:190" s="102" customFormat="1" ht="10.9" hidden="1" customHeight="1" x14ac:dyDescent="0.25">
      <c r="A644" s="151">
        <v>170002</v>
      </c>
      <c r="B644" s="152">
        <v>44587</v>
      </c>
      <c r="C644" s="150" t="s">
        <v>352</v>
      </c>
      <c r="D644" s="150" t="s">
        <v>18</v>
      </c>
      <c r="E644" s="152">
        <v>44587</v>
      </c>
      <c r="F644" s="150" t="s">
        <v>352</v>
      </c>
      <c r="G644" s="150" t="s">
        <v>18</v>
      </c>
      <c r="H644" s="150" t="s">
        <v>2315</v>
      </c>
      <c r="I644" s="150" t="s">
        <v>3389</v>
      </c>
      <c r="J644" s="150" t="s">
        <v>3411</v>
      </c>
      <c r="K644" s="150" t="s">
        <v>2315</v>
      </c>
      <c r="L644" s="150" t="s">
        <v>3379</v>
      </c>
      <c r="M644" s="150" t="s">
        <v>18</v>
      </c>
      <c r="N644" s="150" t="s">
        <v>919</v>
      </c>
      <c r="O644" s="150" t="s">
        <v>600</v>
      </c>
      <c r="P644" s="150" t="s">
        <v>2316</v>
      </c>
      <c r="Q644" s="150" t="s">
        <v>3452</v>
      </c>
      <c r="R644" s="150" t="s">
        <v>3377</v>
      </c>
      <c r="S644" s="151">
        <v>14660</v>
      </c>
      <c r="T644" s="151">
        <v>39640</v>
      </c>
      <c r="U644" s="151">
        <v>24980</v>
      </c>
      <c r="V644" s="150" t="s">
        <v>68</v>
      </c>
      <c r="W644" s="151">
        <v>2</v>
      </c>
      <c r="X644" s="150" t="s">
        <v>69</v>
      </c>
      <c r="Y644" s="150" t="s">
        <v>70</v>
      </c>
      <c r="Z644" s="150" t="s">
        <v>71</v>
      </c>
      <c r="AA644" s="150" t="s">
        <v>72</v>
      </c>
      <c r="AB644" s="151">
        <v>0</v>
      </c>
      <c r="AC644" s="101">
        <f t="shared" si="40"/>
        <v>4</v>
      </c>
      <c r="AD644" s="101" t="str">
        <f t="shared" si="41"/>
        <v>janvier</v>
      </c>
      <c r="AE644" s="96">
        <f t="shared" si="42"/>
        <v>24.98</v>
      </c>
      <c r="AF644" s="149">
        <f t="shared" si="43"/>
        <v>0</v>
      </c>
      <c r="AG644" t="s">
        <v>3888</v>
      </c>
      <c r="AH644" s="96"/>
      <c r="AI644"/>
      <c r="AJ644"/>
      <c r="AK644"/>
      <c r="AL644"/>
      <c r="AM644" s="96"/>
      <c r="AN644" s="96"/>
      <c r="AO644" s="96"/>
      <c r="AP644" s="96"/>
      <c r="AQ644"/>
      <c r="AR644" s="96"/>
      <c r="AS644" s="96"/>
      <c r="AT644"/>
      <c r="AU644"/>
      <c r="AV644" s="96"/>
      <c r="AW644" s="96"/>
      <c r="AX644"/>
      <c r="AY644"/>
      <c r="AZ644" s="96"/>
      <c r="BA644" s="96"/>
      <c r="BB644" s="96"/>
      <c r="BC644" s="96"/>
      <c r="BD644" s="96"/>
      <c r="BE644" s="96"/>
      <c r="BF644" s="96"/>
      <c r="BG644"/>
      <c r="BH644" s="96"/>
      <c r="BI644" s="96"/>
      <c r="BJ644" s="96"/>
      <c r="BK644" s="96"/>
      <c r="BL644" s="96"/>
      <c r="BM644" s="96"/>
      <c r="BN644" s="96"/>
      <c r="BO644"/>
      <c r="BP644"/>
      <c r="BQ644" s="96"/>
      <c r="BR644" s="96"/>
      <c r="BS644" s="96"/>
      <c r="BT644"/>
      <c r="BU644" s="96"/>
      <c r="BV644"/>
      <c r="BW644" s="96"/>
      <c r="BX644" s="96"/>
      <c r="BY644" s="96"/>
      <c r="BZ644" s="96"/>
      <c r="CA644" s="96"/>
      <c r="CB644" s="96"/>
      <c r="CC644" s="96"/>
      <c r="CD644" s="96"/>
      <c r="CE644"/>
      <c r="CF644"/>
      <c r="CG644" s="96"/>
      <c r="CH644"/>
      <c r="CI644"/>
      <c r="CJ644" s="96"/>
      <c r="CK644"/>
      <c r="CL644" s="96"/>
      <c r="CM644" s="96"/>
      <c r="CN644" s="96"/>
      <c r="CO644"/>
      <c r="CP644"/>
      <c r="CQ644"/>
      <c r="CR644"/>
      <c r="CS644"/>
      <c r="CT644"/>
      <c r="CU644"/>
      <c r="CV644"/>
      <c r="CW644"/>
      <c r="CX644"/>
      <c r="CY644" s="96"/>
      <c r="CZ644" s="96"/>
      <c r="DA644" s="96"/>
      <c r="DB644" s="96"/>
      <c r="DC644" s="96"/>
      <c r="DD644"/>
      <c r="DE644"/>
      <c r="DF644"/>
      <c r="DG644"/>
      <c r="DH644" s="96"/>
      <c r="DI644"/>
      <c r="DJ644" s="96"/>
      <c r="DK644" s="96"/>
      <c r="DL644" s="96"/>
      <c r="DM644" s="96"/>
      <c r="DN644"/>
      <c r="DO644"/>
      <c r="DP644" s="96"/>
      <c r="DQ644" s="96"/>
      <c r="DR644"/>
      <c r="DS644"/>
      <c r="DT644"/>
      <c r="DU644"/>
      <c r="DV644"/>
      <c r="DW644" s="96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 s="96"/>
      <c r="EW644" s="96"/>
      <c r="EX644"/>
      <c r="EY644"/>
      <c r="EZ644"/>
      <c r="FA644"/>
      <c r="FB644"/>
      <c r="FC644"/>
      <c r="FD644"/>
      <c r="FE644"/>
      <c r="FF644"/>
      <c r="FG644"/>
      <c r="FH644"/>
      <c r="FI644"/>
      <c r="FJ644" s="96"/>
      <c r="FK644" s="96"/>
      <c r="FL644" s="96"/>
      <c r="FM644"/>
      <c r="FN644"/>
      <c r="FO644"/>
      <c r="FP644"/>
      <c r="FQ644"/>
      <c r="FR644"/>
      <c r="FS644"/>
      <c r="FT644" s="96"/>
      <c r="FU644" s="96"/>
      <c r="FV644" s="96"/>
      <c r="FW644" s="96"/>
      <c r="FX644"/>
      <c r="FY644"/>
      <c r="FZ644"/>
      <c r="GA644"/>
      <c r="GB644"/>
      <c r="GC644"/>
      <c r="GD644"/>
      <c r="GE644" s="96"/>
      <c r="GF644" s="96"/>
      <c r="GG644" s="96"/>
      <c r="GH644" s="96"/>
    </row>
    <row r="645" spans="1:190" s="102" customFormat="1" ht="10.9" hidden="1" customHeight="1" x14ac:dyDescent="0.25">
      <c r="A645" s="151">
        <v>169990</v>
      </c>
      <c r="B645" s="152">
        <v>44587</v>
      </c>
      <c r="C645" s="150" t="s">
        <v>272</v>
      </c>
      <c r="D645" s="150" t="s">
        <v>2317</v>
      </c>
      <c r="E645" s="152">
        <v>44587</v>
      </c>
      <c r="F645" s="150" t="s">
        <v>207</v>
      </c>
      <c r="G645" s="150" t="s">
        <v>2318</v>
      </c>
      <c r="H645" s="150" t="s">
        <v>385</v>
      </c>
      <c r="I645" s="150" t="s">
        <v>3379</v>
      </c>
      <c r="J645" s="150" t="s">
        <v>3421</v>
      </c>
      <c r="K645" s="150" t="s">
        <v>385</v>
      </c>
      <c r="L645" s="150" t="s">
        <v>18</v>
      </c>
      <c r="M645" s="150" t="s">
        <v>18</v>
      </c>
      <c r="N645" s="150" t="s">
        <v>19</v>
      </c>
      <c r="O645" s="150" t="s">
        <v>161</v>
      </c>
      <c r="P645" s="150" t="s">
        <v>386</v>
      </c>
      <c r="Q645" s="150" t="s">
        <v>3377</v>
      </c>
      <c r="R645" s="150" t="s">
        <v>3377</v>
      </c>
      <c r="S645" s="151">
        <v>19660</v>
      </c>
      <c r="T645" s="151">
        <v>14720</v>
      </c>
      <c r="U645" s="151">
        <v>4940</v>
      </c>
      <c r="V645" s="150" t="s">
        <v>78</v>
      </c>
      <c r="W645" s="151">
        <v>2</v>
      </c>
      <c r="X645" s="150" t="s">
        <v>69</v>
      </c>
      <c r="Y645" s="150" t="s">
        <v>70</v>
      </c>
      <c r="Z645" s="150" t="s">
        <v>71</v>
      </c>
      <c r="AA645" s="150" t="s">
        <v>72</v>
      </c>
      <c r="AB645" s="151">
        <v>83223</v>
      </c>
      <c r="AC645" s="101">
        <f t="shared" si="40"/>
        <v>4</v>
      </c>
      <c r="AD645" s="101" t="str">
        <f t="shared" si="41"/>
        <v>janvier</v>
      </c>
      <c r="AE645" s="96">
        <f t="shared" si="42"/>
        <v>4.9400000000000004</v>
      </c>
      <c r="AF645" s="149">
        <f t="shared" si="43"/>
        <v>2.5000000000000022E-2</v>
      </c>
      <c r="AG645" t="s">
        <v>3886</v>
      </c>
      <c r="AH645" s="96"/>
      <c r="AI645"/>
      <c r="AJ645"/>
      <c r="AK645"/>
      <c r="AL645"/>
      <c r="AM645" s="96"/>
      <c r="AN645" s="96"/>
      <c r="AO645" s="96"/>
      <c r="AP645" s="96"/>
      <c r="AQ645"/>
      <c r="AR645" s="96"/>
      <c r="AS645" s="96"/>
      <c r="AT645"/>
      <c r="AU645"/>
      <c r="AV645" s="96"/>
      <c r="AW645" s="96"/>
      <c r="AX645"/>
      <c r="AY645"/>
      <c r="AZ645" s="96"/>
      <c r="BA645" s="96"/>
      <c r="BB645" s="96"/>
      <c r="BC645" s="96"/>
      <c r="BD645" s="96"/>
      <c r="BE645"/>
      <c r="BF645" s="96"/>
      <c r="BG645"/>
      <c r="BH645" s="96"/>
      <c r="BI645" s="96"/>
      <c r="BJ645" s="96"/>
      <c r="BK645" s="96"/>
      <c r="BL645" s="96"/>
      <c r="BM645" s="96"/>
      <c r="BN645" s="96"/>
      <c r="BO645"/>
      <c r="BP645"/>
      <c r="BQ645" s="96"/>
      <c r="BR645" s="96"/>
      <c r="BS645" s="96"/>
      <c r="BT645"/>
      <c r="BU645" s="96"/>
      <c r="BV645"/>
      <c r="BW645" s="96"/>
      <c r="BX645" s="96"/>
      <c r="BY645" s="96"/>
      <c r="BZ645" s="96"/>
      <c r="CA645" s="96"/>
      <c r="CB645" s="96"/>
      <c r="CC645" s="96"/>
      <c r="CD645" s="96"/>
      <c r="CE645"/>
      <c r="CF645"/>
      <c r="CG645" s="96"/>
      <c r="CH645"/>
      <c r="CI645"/>
      <c r="CJ645" s="96"/>
      <c r="CK645"/>
      <c r="CL645" s="96"/>
      <c r="CM645" s="96"/>
      <c r="CN645" s="96"/>
      <c r="CO645"/>
      <c r="CP645"/>
      <c r="CQ645"/>
      <c r="CR645"/>
      <c r="CS645"/>
      <c r="CT645"/>
      <c r="CU645"/>
      <c r="CV645"/>
      <c r="CW645"/>
      <c r="CX645"/>
      <c r="CY645" s="96"/>
      <c r="CZ645"/>
      <c r="DA645"/>
      <c r="DB645" s="96"/>
      <c r="DC645" s="96"/>
      <c r="DD645"/>
      <c r="DE645"/>
      <c r="DF645"/>
      <c r="DG645"/>
      <c r="DH645" s="96"/>
      <c r="DI645"/>
      <c r="DJ645" s="96"/>
      <c r="DK645" s="96"/>
      <c r="DL645" s="96"/>
      <c r="DM645" s="96"/>
      <c r="DN645"/>
      <c r="DO645"/>
      <c r="DP645" s="96"/>
      <c r="DQ645" s="96"/>
      <c r="DR645"/>
      <c r="DS645"/>
      <c r="DT645"/>
      <c r="DU645"/>
      <c r="DV645"/>
      <c r="DW645" s="96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 s="96"/>
      <c r="EW645" s="96"/>
      <c r="EX645"/>
      <c r="EY645"/>
      <c r="EZ645"/>
      <c r="FA645"/>
      <c r="FB645"/>
      <c r="FC645"/>
      <c r="FD645"/>
      <c r="FE645"/>
      <c r="FF645"/>
      <c r="FG645"/>
      <c r="FH645"/>
      <c r="FI645"/>
      <c r="FJ645" s="96"/>
      <c r="FK645" s="96"/>
      <c r="FL645" s="96"/>
      <c r="FM645"/>
      <c r="FN645"/>
      <c r="FO645"/>
      <c r="FP645"/>
      <c r="FQ645"/>
      <c r="FR645"/>
      <c r="FS645"/>
      <c r="FT645" s="96"/>
      <c r="FU645" s="96"/>
      <c r="FV645" s="96"/>
      <c r="FW645" s="96"/>
      <c r="FX645"/>
      <c r="FY645"/>
      <c r="FZ645"/>
      <c r="GA645"/>
      <c r="GB645"/>
      <c r="GC645"/>
      <c r="GD645"/>
      <c r="GE645" s="96"/>
      <c r="GF645" s="96"/>
      <c r="GG645" s="96"/>
      <c r="GH645" s="96"/>
    </row>
    <row r="646" spans="1:190" s="102" customFormat="1" ht="10.9" hidden="1" customHeight="1" x14ac:dyDescent="0.25">
      <c r="A646" s="151">
        <v>169991</v>
      </c>
      <c r="B646" s="152">
        <v>44587</v>
      </c>
      <c r="C646" s="150" t="s">
        <v>639</v>
      </c>
      <c r="D646" s="150" t="s">
        <v>2319</v>
      </c>
      <c r="E646" s="152">
        <v>44587</v>
      </c>
      <c r="F646" s="150" t="s">
        <v>207</v>
      </c>
      <c r="G646" s="150" t="s">
        <v>2320</v>
      </c>
      <c r="H646" s="150" t="s">
        <v>460</v>
      </c>
      <c r="I646" s="150" t="s">
        <v>3379</v>
      </c>
      <c r="J646" s="150" t="s">
        <v>3382</v>
      </c>
      <c r="K646" s="150" t="s">
        <v>3416</v>
      </c>
      <c r="L646" s="150" t="s">
        <v>18</v>
      </c>
      <c r="M646" s="150" t="s">
        <v>18</v>
      </c>
      <c r="N646" s="150" t="s">
        <v>19</v>
      </c>
      <c r="O646" s="150" t="s">
        <v>335</v>
      </c>
      <c r="P646" s="150" t="s">
        <v>461</v>
      </c>
      <c r="Q646" s="150" t="s">
        <v>3377</v>
      </c>
      <c r="R646" s="150" t="s">
        <v>3377</v>
      </c>
      <c r="S646" s="151">
        <v>18520</v>
      </c>
      <c r="T646" s="151">
        <v>14940</v>
      </c>
      <c r="U646" s="151">
        <v>3580</v>
      </c>
      <c r="V646" s="150" t="s">
        <v>78</v>
      </c>
      <c r="W646" s="151">
        <v>2</v>
      </c>
      <c r="X646" s="150" t="s">
        <v>69</v>
      </c>
      <c r="Y646" s="150" t="s">
        <v>70</v>
      </c>
      <c r="Z646" s="150" t="s">
        <v>71</v>
      </c>
      <c r="AA646" s="150" t="s">
        <v>72</v>
      </c>
      <c r="AB646" s="151">
        <v>83628</v>
      </c>
      <c r="AC646" s="101">
        <f t="shared" si="40"/>
        <v>4</v>
      </c>
      <c r="AD646" s="101" t="str">
        <f t="shared" si="41"/>
        <v>janvier</v>
      </c>
      <c r="AE646" s="96">
        <f t="shared" si="42"/>
        <v>3.58</v>
      </c>
      <c r="AF646" s="149">
        <f t="shared" si="43"/>
        <v>2.5694444444444464E-2</v>
      </c>
      <c r="AG646" t="s">
        <v>3886</v>
      </c>
      <c r="AH646" s="96"/>
      <c r="AI646"/>
      <c r="AJ646"/>
      <c r="AK646"/>
      <c r="AL646"/>
      <c r="AM646" s="96"/>
      <c r="AN646" s="96"/>
      <c r="AO646" s="96"/>
      <c r="AP646" s="96"/>
      <c r="AQ646"/>
      <c r="AR646" s="96"/>
      <c r="AS646" s="96"/>
      <c r="AT646"/>
      <c r="AU646"/>
      <c r="AV646" s="96"/>
      <c r="AW646" s="96"/>
      <c r="AX646"/>
      <c r="AY646"/>
      <c r="AZ646" s="96"/>
      <c r="BA646" s="96"/>
      <c r="BB646" s="96"/>
      <c r="BC646" s="96"/>
      <c r="BD646" s="96"/>
      <c r="BE646" s="96"/>
      <c r="BF646" s="96"/>
      <c r="BG646"/>
      <c r="BH646" s="96"/>
      <c r="BI646" s="96"/>
      <c r="BJ646" s="96"/>
      <c r="BK646" s="96"/>
      <c r="BL646" s="96"/>
      <c r="BM646" s="96"/>
      <c r="BN646" s="96"/>
      <c r="BO646"/>
      <c r="BP646"/>
      <c r="BQ646" s="96"/>
      <c r="BR646" s="96"/>
      <c r="BS646" s="96"/>
      <c r="BT646"/>
      <c r="BU646" s="96"/>
      <c r="BV646"/>
      <c r="BW646" s="96"/>
      <c r="BX646" s="96"/>
      <c r="BY646" s="96"/>
      <c r="BZ646" s="96"/>
      <c r="CA646" s="96"/>
      <c r="CB646" s="96"/>
      <c r="CC646" s="96"/>
      <c r="CD646" s="96"/>
      <c r="CE646" s="96"/>
      <c r="CF646"/>
      <c r="CG646" s="96"/>
      <c r="CH646"/>
      <c r="CI646"/>
      <c r="CJ646" s="96"/>
      <c r="CK646"/>
      <c r="CL646" s="96"/>
      <c r="CM646" s="96"/>
      <c r="CN646" s="96"/>
      <c r="CO646"/>
      <c r="CP646"/>
      <c r="CQ646"/>
      <c r="CR646"/>
      <c r="CS646"/>
      <c r="CT646"/>
      <c r="CU646"/>
      <c r="CV646"/>
      <c r="CW646"/>
      <c r="CX646"/>
      <c r="CY646" s="96"/>
      <c r="CZ646" s="96"/>
      <c r="DA646" s="96"/>
      <c r="DB646" s="96"/>
      <c r="DC646" s="96"/>
      <c r="DD646"/>
      <c r="DE646"/>
      <c r="DF646"/>
      <c r="DG646"/>
      <c r="DH646" s="96"/>
      <c r="DI646"/>
      <c r="DJ646" s="96"/>
      <c r="DK646" s="96"/>
      <c r="DL646" s="96"/>
      <c r="DM646" s="96"/>
      <c r="DN646"/>
      <c r="DO646"/>
      <c r="DP646" s="96"/>
      <c r="DQ646" s="96"/>
      <c r="DR646"/>
      <c r="DS646"/>
      <c r="DT646"/>
      <c r="DU646"/>
      <c r="DV646"/>
      <c r="DW646" s="9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 s="96"/>
      <c r="EW646" s="96"/>
      <c r="EX646"/>
      <c r="EY646"/>
      <c r="EZ646"/>
      <c r="FA646"/>
      <c r="FB646"/>
      <c r="FC646"/>
      <c r="FD646"/>
      <c r="FE646"/>
      <c r="FF646"/>
      <c r="FG646"/>
      <c r="FH646"/>
      <c r="FI646"/>
      <c r="FJ646" s="96"/>
      <c r="FK646" s="96"/>
      <c r="FL646" s="96"/>
      <c r="FM646"/>
      <c r="FN646"/>
      <c r="FO646"/>
      <c r="FP646"/>
      <c r="FQ646"/>
      <c r="FR646"/>
      <c r="FS646"/>
      <c r="FT646" s="96"/>
      <c r="FU646" s="96"/>
      <c r="FV646" s="96"/>
      <c r="FW646" s="96"/>
      <c r="FX646"/>
      <c r="FY646"/>
      <c r="FZ646"/>
      <c r="GA646"/>
      <c r="GB646"/>
      <c r="GC646"/>
      <c r="GD646"/>
      <c r="GE646" s="96"/>
      <c r="GF646" s="96"/>
      <c r="GG646" s="96"/>
      <c r="GH646" s="96"/>
    </row>
    <row r="647" spans="1:190" s="102" customFormat="1" ht="10.9" hidden="1" customHeight="1" x14ac:dyDescent="0.25">
      <c r="A647" s="151">
        <v>169993</v>
      </c>
      <c r="B647" s="152">
        <v>44587</v>
      </c>
      <c r="C647" s="150" t="s">
        <v>350</v>
      </c>
      <c r="D647" s="150" t="s">
        <v>2321</v>
      </c>
      <c r="E647" s="152">
        <v>44587</v>
      </c>
      <c r="F647" s="150" t="s">
        <v>388</v>
      </c>
      <c r="G647" s="150" t="s">
        <v>2322</v>
      </c>
      <c r="H647" s="150" t="s">
        <v>507</v>
      </c>
      <c r="I647" s="150" t="s">
        <v>3379</v>
      </c>
      <c r="J647" s="150" t="s">
        <v>3421</v>
      </c>
      <c r="K647" s="150" t="s">
        <v>507</v>
      </c>
      <c r="L647" s="150" t="s">
        <v>18</v>
      </c>
      <c r="M647" s="150" t="s">
        <v>18</v>
      </c>
      <c r="N647" s="150" t="s">
        <v>19</v>
      </c>
      <c r="O647" s="150" t="s">
        <v>161</v>
      </c>
      <c r="P647" s="150" t="s">
        <v>508</v>
      </c>
      <c r="Q647" s="150" t="s">
        <v>3377</v>
      </c>
      <c r="R647" s="150" t="s">
        <v>3377</v>
      </c>
      <c r="S647" s="151">
        <v>12500</v>
      </c>
      <c r="T647" s="151">
        <v>11740</v>
      </c>
      <c r="U647" s="151">
        <v>760</v>
      </c>
      <c r="V647" s="150" t="s">
        <v>78</v>
      </c>
      <c r="W647" s="151">
        <v>2</v>
      </c>
      <c r="X647" s="150" t="s">
        <v>69</v>
      </c>
      <c r="Y647" s="150" t="s">
        <v>70</v>
      </c>
      <c r="Z647" s="150" t="s">
        <v>71</v>
      </c>
      <c r="AA647" s="150" t="s">
        <v>72</v>
      </c>
      <c r="AB647" s="151">
        <v>89414</v>
      </c>
      <c r="AC647" s="101">
        <f t="shared" si="40"/>
        <v>4</v>
      </c>
      <c r="AD647" s="101" t="str">
        <f t="shared" si="41"/>
        <v>janvier</v>
      </c>
      <c r="AE647" s="96">
        <f t="shared" si="42"/>
        <v>0.76</v>
      </c>
      <c r="AF647" s="149">
        <f t="shared" si="43"/>
        <v>2.4305555555555525E-2</v>
      </c>
      <c r="AG647" t="s">
        <v>3886</v>
      </c>
      <c r="AH647" s="96"/>
      <c r="AI647"/>
      <c r="AJ647"/>
      <c r="AK647"/>
      <c r="AL647"/>
      <c r="AM647" s="96"/>
      <c r="AN647" s="96"/>
      <c r="AO647" s="96"/>
      <c r="AP647" s="96"/>
      <c r="AQ647"/>
      <c r="AR647" s="96"/>
      <c r="AS647" s="96"/>
      <c r="AT647"/>
      <c r="AU647"/>
      <c r="AV647" s="96"/>
      <c r="AW647" s="96"/>
      <c r="AX647"/>
      <c r="AY647"/>
      <c r="AZ647" s="96"/>
      <c r="BA647" s="96"/>
      <c r="BB647" s="96"/>
      <c r="BC647" s="96"/>
      <c r="BD647" s="96"/>
      <c r="BE647" s="96"/>
      <c r="BF647" s="96"/>
      <c r="BG647"/>
      <c r="BH647" s="96"/>
      <c r="BI647" s="96"/>
      <c r="BJ647" s="96"/>
      <c r="BK647" s="96"/>
      <c r="BL647" s="96"/>
      <c r="BM647" s="96"/>
      <c r="BN647" s="96"/>
      <c r="BO647"/>
      <c r="BP647"/>
      <c r="BQ647" s="96"/>
      <c r="BR647" s="96"/>
      <c r="BS647" s="96"/>
      <c r="BT647"/>
      <c r="BU647" s="96"/>
      <c r="BV647"/>
      <c r="BW647" s="96"/>
      <c r="BX647" s="96"/>
      <c r="BY647" s="96"/>
      <c r="BZ647" s="96"/>
      <c r="CA647" s="96"/>
      <c r="CB647" s="96"/>
      <c r="CC647" s="96"/>
      <c r="CD647" s="96"/>
      <c r="CE647" s="96"/>
      <c r="CF647"/>
      <c r="CG647" s="96"/>
      <c r="CH647"/>
      <c r="CI647"/>
      <c r="CJ647" s="96"/>
      <c r="CK647"/>
      <c r="CL647" s="96"/>
      <c r="CM647" s="96"/>
      <c r="CN647" s="96"/>
      <c r="CO647"/>
      <c r="CP647"/>
      <c r="CQ647"/>
      <c r="CR647"/>
      <c r="CS647"/>
      <c r="CT647"/>
      <c r="CU647"/>
      <c r="CV647"/>
      <c r="CW647"/>
      <c r="CX647"/>
      <c r="CY647" s="96"/>
      <c r="CZ647" s="96"/>
      <c r="DA647" s="96"/>
      <c r="DB647" s="96"/>
      <c r="DC647" s="96"/>
      <c r="DD647"/>
      <c r="DE647"/>
      <c r="DF647"/>
      <c r="DG647"/>
      <c r="DH647" s="96"/>
      <c r="DI647"/>
      <c r="DJ647" s="96"/>
      <c r="DK647" s="96"/>
      <c r="DL647" s="96"/>
      <c r="DM647" s="96"/>
      <c r="DN647"/>
      <c r="DO647"/>
      <c r="DP647" s="96"/>
      <c r="DQ647" s="96"/>
      <c r="DR647"/>
      <c r="DS647"/>
      <c r="DT647"/>
      <c r="DU647"/>
      <c r="DV647"/>
      <c r="DW647" s="96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 s="96"/>
      <c r="EW647" s="96"/>
      <c r="EX647"/>
      <c r="EY647"/>
      <c r="EZ647"/>
      <c r="FA647"/>
      <c r="FB647"/>
      <c r="FC647"/>
      <c r="FD647"/>
      <c r="FE647"/>
      <c r="FF647"/>
      <c r="FG647"/>
      <c r="FH647"/>
      <c r="FI647"/>
      <c r="FJ647" s="96"/>
      <c r="FK647" s="96"/>
      <c r="FL647" s="96"/>
      <c r="FM647"/>
      <c r="FN647"/>
      <c r="FO647"/>
      <c r="FP647"/>
      <c r="FQ647"/>
      <c r="FR647"/>
      <c r="FS647"/>
      <c r="FT647" s="96"/>
      <c r="FU647" s="96"/>
      <c r="FV647" s="96"/>
      <c r="FW647" s="96"/>
      <c r="FX647"/>
      <c r="FY647"/>
      <c r="FZ647"/>
      <c r="GA647"/>
      <c r="GB647"/>
      <c r="GC647"/>
      <c r="GD647"/>
      <c r="GE647" s="96"/>
      <c r="GF647" s="96"/>
      <c r="GG647" s="96"/>
      <c r="GH647" s="96"/>
    </row>
    <row r="648" spans="1:190" s="102" customFormat="1" ht="10.9" hidden="1" customHeight="1" x14ac:dyDescent="0.25">
      <c r="A648" s="151">
        <v>169994</v>
      </c>
      <c r="B648" s="152">
        <v>44587</v>
      </c>
      <c r="C648" s="150" t="s">
        <v>87</v>
      </c>
      <c r="D648" s="150" t="s">
        <v>2323</v>
      </c>
      <c r="E648" s="152">
        <v>44587</v>
      </c>
      <c r="F648" s="150" t="s">
        <v>512</v>
      </c>
      <c r="G648" s="150" t="s">
        <v>2324</v>
      </c>
      <c r="H648" s="150" t="s">
        <v>248</v>
      </c>
      <c r="I648" s="150" t="s">
        <v>3379</v>
      </c>
      <c r="J648" s="150" t="s">
        <v>3421</v>
      </c>
      <c r="K648" s="150" t="s">
        <v>248</v>
      </c>
      <c r="L648" s="150" t="s">
        <v>18</v>
      </c>
      <c r="M648" s="150" t="s">
        <v>18</v>
      </c>
      <c r="N648" s="150" t="s">
        <v>19</v>
      </c>
      <c r="O648" s="150" t="s">
        <v>161</v>
      </c>
      <c r="P648" s="150" t="s">
        <v>249</v>
      </c>
      <c r="Q648" s="150" t="s">
        <v>3377</v>
      </c>
      <c r="R648" s="150" t="s">
        <v>3377</v>
      </c>
      <c r="S648" s="151">
        <v>13100</v>
      </c>
      <c r="T648" s="151">
        <v>11580</v>
      </c>
      <c r="U648" s="151">
        <v>1520</v>
      </c>
      <c r="V648" s="150" t="s">
        <v>78</v>
      </c>
      <c r="W648" s="151">
        <v>2</v>
      </c>
      <c r="X648" s="150" t="s">
        <v>69</v>
      </c>
      <c r="Y648" s="150" t="s">
        <v>70</v>
      </c>
      <c r="Z648" s="150" t="s">
        <v>71</v>
      </c>
      <c r="AA648" s="150" t="s">
        <v>72</v>
      </c>
      <c r="AB648" s="151">
        <v>60051</v>
      </c>
      <c r="AC648" s="101">
        <f t="shared" si="40"/>
        <v>4</v>
      </c>
      <c r="AD648" s="101" t="str">
        <f t="shared" si="41"/>
        <v>janvier</v>
      </c>
      <c r="AE648" s="96">
        <f t="shared" si="42"/>
        <v>1.52</v>
      </c>
      <c r="AF648" s="149">
        <f t="shared" si="43"/>
        <v>1.8055555555555602E-2</v>
      </c>
      <c r="AG648" t="s">
        <v>3886</v>
      </c>
      <c r="AH648" s="96"/>
      <c r="AI648"/>
      <c r="AJ648"/>
      <c r="AK648"/>
      <c r="AL648"/>
      <c r="AM648" s="96"/>
      <c r="AN648" s="96"/>
      <c r="AO648" s="96"/>
      <c r="AP648" s="96"/>
      <c r="AQ648"/>
      <c r="AR648" s="96"/>
      <c r="AS648" s="96"/>
      <c r="AT648"/>
      <c r="AU648"/>
      <c r="AV648" s="96"/>
      <c r="AW648" s="96"/>
      <c r="AX648"/>
      <c r="AY648"/>
      <c r="AZ648" s="96"/>
      <c r="BA648" s="96"/>
      <c r="BB648" s="96"/>
      <c r="BC648" s="96"/>
      <c r="BD648" s="96"/>
      <c r="BE648" s="96"/>
      <c r="BF648" s="96"/>
      <c r="BG648"/>
      <c r="BH648" s="96"/>
      <c r="BI648" s="96"/>
      <c r="BJ648" s="96"/>
      <c r="BK648" s="96"/>
      <c r="BL648" s="96"/>
      <c r="BM648" s="96"/>
      <c r="BN648" s="96"/>
      <c r="BO648"/>
      <c r="BP648"/>
      <c r="BQ648" s="96"/>
      <c r="BR648" s="96"/>
      <c r="BS648" s="96"/>
      <c r="BT648"/>
      <c r="BU648" s="96"/>
      <c r="BV648"/>
      <c r="BW648" s="96"/>
      <c r="BX648" s="96"/>
      <c r="BY648" s="96"/>
      <c r="BZ648" s="96"/>
      <c r="CA648" s="96"/>
      <c r="CB648" s="96"/>
      <c r="CC648" s="96"/>
      <c r="CD648"/>
      <c r="CE648"/>
      <c r="CF648"/>
      <c r="CG648" s="96"/>
      <c r="CH648"/>
      <c r="CI648"/>
      <c r="CJ648" s="96"/>
      <c r="CK648"/>
      <c r="CL648" s="96"/>
      <c r="CM648" s="96"/>
      <c r="CN648" s="96"/>
      <c r="CO648"/>
      <c r="CP648"/>
      <c r="CQ648"/>
      <c r="CR648"/>
      <c r="CS648"/>
      <c r="CT648"/>
      <c r="CU648"/>
      <c r="CV648"/>
      <c r="CW648"/>
      <c r="CX648"/>
      <c r="CY648" s="96"/>
      <c r="CZ648"/>
      <c r="DA648"/>
      <c r="DB648" s="96"/>
      <c r="DC648" s="96"/>
      <c r="DD648"/>
      <c r="DE648"/>
      <c r="DF648"/>
      <c r="DG648"/>
      <c r="DH648" s="96"/>
      <c r="DI648"/>
      <c r="DJ648"/>
      <c r="DK648"/>
      <c r="DL648"/>
      <c r="DM648" s="96"/>
      <c r="DN648"/>
      <c r="DO648"/>
      <c r="DP648" s="96"/>
      <c r="DQ648" s="96"/>
      <c r="DR648"/>
      <c r="DS648"/>
      <c r="DT648"/>
      <c r="DU648"/>
      <c r="DV648"/>
      <c r="DW648" s="96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 s="96"/>
      <c r="EW648" s="96"/>
      <c r="EX648"/>
      <c r="EY648"/>
      <c r="EZ648"/>
      <c r="FA648"/>
      <c r="FB648"/>
      <c r="FC648"/>
      <c r="FD648"/>
      <c r="FE648"/>
      <c r="FF648"/>
      <c r="FG648"/>
      <c r="FH648"/>
      <c r="FI648"/>
      <c r="FJ648" s="96"/>
      <c r="FK648" s="96"/>
      <c r="FL648" s="96"/>
      <c r="FM648"/>
      <c r="FN648"/>
      <c r="FO648"/>
      <c r="FP648"/>
      <c r="FQ648"/>
      <c r="FR648"/>
      <c r="FS648"/>
      <c r="FT648" s="96"/>
      <c r="FU648" s="96"/>
      <c r="FV648" s="96"/>
      <c r="FW648" s="96"/>
      <c r="FX648"/>
      <c r="FY648"/>
      <c r="FZ648"/>
      <c r="GA648"/>
      <c r="GB648"/>
      <c r="GC648"/>
      <c r="GD648"/>
      <c r="GE648" s="96"/>
      <c r="GF648" s="96"/>
      <c r="GG648" s="96"/>
      <c r="GH648" s="96"/>
    </row>
    <row r="649" spans="1:190" s="102" customFormat="1" ht="10.9" hidden="1" customHeight="1" x14ac:dyDescent="0.25">
      <c r="A649" s="151">
        <v>169995</v>
      </c>
      <c r="B649" s="152">
        <v>44587</v>
      </c>
      <c r="C649" s="150" t="s">
        <v>84</v>
      </c>
      <c r="D649" s="150" t="s">
        <v>2325</v>
      </c>
      <c r="E649" s="152">
        <v>44587</v>
      </c>
      <c r="F649" s="150" t="s">
        <v>387</v>
      </c>
      <c r="G649" s="150" t="s">
        <v>2326</v>
      </c>
      <c r="H649" s="150" t="s">
        <v>325</v>
      </c>
      <c r="I649" s="150" t="s">
        <v>3379</v>
      </c>
      <c r="J649" s="150" t="s">
        <v>3380</v>
      </c>
      <c r="K649" s="150" t="s">
        <v>3435</v>
      </c>
      <c r="L649" s="150" t="s">
        <v>18</v>
      </c>
      <c r="M649" s="150" t="s">
        <v>18</v>
      </c>
      <c r="N649" s="150" t="s">
        <v>19</v>
      </c>
      <c r="O649" s="150" t="s">
        <v>314</v>
      </c>
      <c r="P649" s="150" t="s">
        <v>326</v>
      </c>
      <c r="Q649" s="150" t="s">
        <v>3377</v>
      </c>
      <c r="R649" s="150" t="s">
        <v>3377</v>
      </c>
      <c r="S649" s="151">
        <v>19140</v>
      </c>
      <c r="T649" s="151">
        <v>17220</v>
      </c>
      <c r="U649" s="151">
        <v>1920</v>
      </c>
      <c r="V649" s="150" t="s">
        <v>78</v>
      </c>
      <c r="W649" s="151">
        <v>2</v>
      </c>
      <c r="X649" s="150" t="s">
        <v>69</v>
      </c>
      <c r="Y649" s="150" t="s">
        <v>70</v>
      </c>
      <c r="Z649" s="150" t="s">
        <v>71</v>
      </c>
      <c r="AA649" s="150" t="s">
        <v>72</v>
      </c>
      <c r="AB649" s="151">
        <v>95031</v>
      </c>
      <c r="AC649" s="101">
        <f t="shared" si="40"/>
        <v>4</v>
      </c>
      <c r="AD649" s="101" t="str">
        <f t="shared" si="41"/>
        <v>janvier</v>
      </c>
      <c r="AE649" s="96">
        <f t="shared" si="42"/>
        <v>1.92</v>
      </c>
      <c r="AF649" s="149">
        <f t="shared" si="43"/>
        <v>2.5694444444444464E-2</v>
      </c>
      <c r="AG649" t="s">
        <v>3886</v>
      </c>
      <c r="AH649" s="96"/>
      <c r="AI649"/>
      <c r="AJ649"/>
      <c r="AK649"/>
      <c r="AL649"/>
      <c r="AM649" s="96"/>
      <c r="AN649" s="96"/>
      <c r="AO649" s="96"/>
      <c r="AP649" s="96"/>
      <c r="AQ649"/>
      <c r="AR649" s="96"/>
      <c r="AS649" s="96"/>
      <c r="AT649"/>
      <c r="AU649"/>
      <c r="AV649" s="96"/>
      <c r="AW649" s="96"/>
      <c r="AX649"/>
      <c r="AY649"/>
      <c r="AZ649" s="96"/>
      <c r="BA649" s="96"/>
      <c r="BB649" s="96"/>
      <c r="BC649" s="96"/>
      <c r="BD649" s="96"/>
      <c r="BE649"/>
      <c r="BF649" s="96"/>
      <c r="BG649"/>
      <c r="BH649" s="96"/>
      <c r="BI649" s="96"/>
      <c r="BJ649" s="96"/>
      <c r="BK649" s="96"/>
      <c r="BL649" s="96"/>
      <c r="BM649" s="96"/>
      <c r="BN649" s="96"/>
      <c r="BO649"/>
      <c r="BP649"/>
      <c r="BQ649" s="96"/>
      <c r="BR649" s="96"/>
      <c r="BS649" s="96"/>
      <c r="BT649"/>
      <c r="BU649" s="96"/>
      <c r="BV649"/>
      <c r="BW649" s="96"/>
      <c r="BX649" s="96"/>
      <c r="BY649" s="96"/>
      <c r="BZ649" s="96"/>
      <c r="CA649" s="96"/>
      <c r="CB649" s="96"/>
      <c r="CC649" s="96"/>
      <c r="CD649" s="96"/>
      <c r="CE649"/>
      <c r="CF649"/>
      <c r="CG649" s="96"/>
      <c r="CH649"/>
      <c r="CI649"/>
      <c r="CJ649" s="96"/>
      <c r="CK649"/>
      <c r="CL649" s="96"/>
      <c r="CM649" s="96"/>
      <c r="CN649" s="96"/>
      <c r="CO649"/>
      <c r="CP649"/>
      <c r="CQ649"/>
      <c r="CR649"/>
      <c r="CS649"/>
      <c r="CT649"/>
      <c r="CU649"/>
      <c r="CV649"/>
      <c r="CW649"/>
      <c r="CX649"/>
      <c r="CY649" s="96"/>
      <c r="CZ649"/>
      <c r="DA649"/>
      <c r="DB649" s="96"/>
      <c r="DC649" s="96"/>
      <c r="DD649"/>
      <c r="DE649"/>
      <c r="DF649"/>
      <c r="DG649"/>
      <c r="DH649" s="96"/>
      <c r="DI649"/>
      <c r="DJ649" s="96"/>
      <c r="DK649" s="96"/>
      <c r="DL649"/>
      <c r="DM649" s="96"/>
      <c r="DN649"/>
      <c r="DO649"/>
      <c r="DP649" s="96"/>
      <c r="DQ649" s="96"/>
      <c r="DR649"/>
      <c r="DS649"/>
      <c r="DT649"/>
      <c r="DU649"/>
      <c r="DV649"/>
      <c r="DW649" s="96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 s="96"/>
      <c r="EW649" s="96"/>
      <c r="EX649"/>
      <c r="EY649"/>
      <c r="EZ649"/>
      <c r="FA649"/>
      <c r="FB649"/>
      <c r="FC649"/>
      <c r="FD649"/>
      <c r="FE649"/>
      <c r="FF649"/>
      <c r="FG649"/>
      <c r="FH649"/>
      <c r="FI649"/>
      <c r="FJ649" s="96"/>
      <c r="FK649" s="96"/>
      <c r="FL649" s="96"/>
      <c r="FM649"/>
      <c r="FN649"/>
      <c r="FO649"/>
      <c r="FP649"/>
      <c r="FQ649"/>
      <c r="FR649"/>
      <c r="FS649"/>
      <c r="FT649" s="96"/>
      <c r="FU649" s="96"/>
      <c r="FV649" s="96"/>
      <c r="FW649" s="96"/>
      <c r="FX649"/>
      <c r="FY649"/>
      <c r="FZ649"/>
      <c r="GA649"/>
      <c r="GB649"/>
      <c r="GC649"/>
      <c r="GD649"/>
      <c r="GE649" s="96"/>
      <c r="GF649" s="96"/>
      <c r="GG649" s="96"/>
      <c r="GH649" s="96"/>
    </row>
    <row r="650" spans="1:190" s="102" customFormat="1" ht="10.9" hidden="1" customHeight="1" x14ac:dyDescent="0.25">
      <c r="A650" s="151">
        <v>169996</v>
      </c>
      <c r="B650" s="152">
        <v>44587</v>
      </c>
      <c r="C650" s="150" t="s">
        <v>290</v>
      </c>
      <c r="D650" s="150" t="s">
        <v>2327</v>
      </c>
      <c r="E650" s="152">
        <v>44587</v>
      </c>
      <c r="F650" s="150" t="s">
        <v>211</v>
      </c>
      <c r="G650" s="150" t="s">
        <v>2328</v>
      </c>
      <c r="H650" s="150" t="s">
        <v>276</v>
      </c>
      <c r="I650" s="150" t="s">
        <v>3379</v>
      </c>
      <c r="J650" s="150" t="s">
        <v>3421</v>
      </c>
      <c r="K650" s="150" t="s">
        <v>276</v>
      </c>
      <c r="L650" s="150" t="s">
        <v>18</v>
      </c>
      <c r="M650" s="150" t="s">
        <v>18</v>
      </c>
      <c r="N650" s="150" t="s">
        <v>19</v>
      </c>
      <c r="O650" s="150" t="s">
        <v>161</v>
      </c>
      <c r="P650" s="150" t="s">
        <v>277</v>
      </c>
      <c r="Q650" s="150" t="s">
        <v>3377</v>
      </c>
      <c r="R650" s="150" t="s">
        <v>3377</v>
      </c>
      <c r="S650" s="151">
        <v>2880</v>
      </c>
      <c r="T650" s="151">
        <v>2600</v>
      </c>
      <c r="U650" s="151">
        <v>280</v>
      </c>
      <c r="V650" s="150" t="s">
        <v>78</v>
      </c>
      <c r="W650" s="151">
        <v>2</v>
      </c>
      <c r="X650" s="150" t="s">
        <v>69</v>
      </c>
      <c r="Y650" s="150" t="s">
        <v>70</v>
      </c>
      <c r="Z650" s="150" t="s">
        <v>71</v>
      </c>
      <c r="AA650" s="150" t="s">
        <v>72</v>
      </c>
      <c r="AB650" s="151">
        <v>64489</v>
      </c>
      <c r="AC650" s="101">
        <f t="shared" si="40"/>
        <v>4</v>
      </c>
      <c r="AD650" s="101" t="str">
        <f t="shared" si="41"/>
        <v>janvier</v>
      </c>
      <c r="AE650" s="96">
        <f t="shared" si="42"/>
        <v>0.28000000000000003</v>
      </c>
      <c r="AF650" s="149">
        <f t="shared" si="43"/>
        <v>1.7361111111111105E-2</v>
      </c>
      <c r="AG650" t="s">
        <v>3886</v>
      </c>
      <c r="AH650" s="96"/>
      <c r="AI650"/>
      <c r="AJ650"/>
      <c r="AK650"/>
      <c r="AL650"/>
      <c r="AM650" s="96"/>
      <c r="AN650" s="96"/>
      <c r="AO650" s="96"/>
      <c r="AP650" s="96"/>
      <c r="AQ650"/>
      <c r="AR650" s="96"/>
      <c r="AS650" s="96"/>
      <c r="AT650"/>
      <c r="AU650"/>
      <c r="AV650" s="96"/>
      <c r="AW650" s="96"/>
      <c r="AX650"/>
      <c r="AY650"/>
      <c r="AZ650" s="96"/>
      <c r="BA650" s="96"/>
      <c r="BB650" s="96"/>
      <c r="BC650" s="96"/>
      <c r="BD650" s="96"/>
      <c r="BE650" s="96"/>
      <c r="BF650" s="96"/>
      <c r="BG650"/>
      <c r="BH650" s="96"/>
      <c r="BI650" s="96"/>
      <c r="BJ650" s="96"/>
      <c r="BK650" s="96"/>
      <c r="BL650" s="96"/>
      <c r="BM650" s="96"/>
      <c r="BN650" s="96"/>
      <c r="BO650"/>
      <c r="BP650"/>
      <c r="BQ650" s="96"/>
      <c r="BR650" s="96"/>
      <c r="BS650" s="96"/>
      <c r="BT650"/>
      <c r="BU650" s="96"/>
      <c r="BV650"/>
      <c r="BW650" s="96"/>
      <c r="BX650" s="96"/>
      <c r="BY650" s="96"/>
      <c r="BZ650" s="96"/>
      <c r="CA650" s="96"/>
      <c r="CB650" s="96"/>
      <c r="CC650" s="96"/>
      <c r="CD650" s="96"/>
      <c r="CE650" s="96"/>
      <c r="CF650"/>
      <c r="CG650" s="96"/>
      <c r="CH650"/>
      <c r="CI650"/>
      <c r="CJ650" s="96"/>
      <c r="CK650"/>
      <c r="CL650" s="96"/>
      <c r="CM650" s="96"/>
      <c r="CN650" s="96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 s="96"/>
      <c r="DI650"/>
      <c r="DJ650" s="96"/>
      <c r="DK650" s="96"/>
      <c r="DL650"/>
      <c r="DM650" s="96"/>
      <c r="DN650"/>
      <c r="DO650"/>
      <c r="DP650" s="96"/>
      <c r="DQ650" s="96"/>
      <c r="DR650"/>
      <c r="DS650"/>
      <c r="DT650"/>
      <c r="DU650"/>
      <c r="DV650"/>
      <c r="DW650" s="96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 s="96"/>
      <c r="EW650" s="96"/>
      <c r="EX650"/>
      <c r="EY650"/>
      <c r="EZ650"/>
      <c r="FA650"/>
      <c r="FB650"/>
      <c r="FC650"/>
      <c r="FD650"/>
      <c r="FE650"/>
      <c r="FF650"/>
      <c r="FG650"/>
      <c r="FH650"/>
      <c r="FI650"/>
      <c r="FJ650" s="96"/>
      <c r="FK650" s="96"/>
      <c r="FL650" s="96"/>
      <c r="FM650"/>
      <c r="FN650"/>
      <c r="FO650"/>
      <c r="FP650"/>
      <c r="FQ650"/>
      <c r="FR650"/>
      <c r="FS650"/>
      <c r="FT650" s="96"/>
      <c r="FU650" s="96"/>
      <c r="FV650" s="96"/>
      <c r="FW650" s="96"/>
      <c r="FX650"/>
      <c r="FY650"/>
      <c r="FZ650"/>
      <c r="GA650"/>
      <c r="GB650"/>
      <c r="GC650"/>
      <c r="GD650"/>
      <c r="GE650" s="96"/>
      <c r="GF650" s="96"/>
      <c r="GG650" s="96"/>
      <c r="GH650" s="96"/>
    </row>
    <row r="651" spans="1:190" s="102" customFormat="1" ht="10.9" hidden="1" customHeight="1" x14ac:dyDescent="0.25">
      <c r="A651" s="151">
        <v>169997</v>
      </c>
      <c r="B651" s="152">
        <v>44587</v>
      </c>
      <c r="C651" s="150" t="s">
        <v>236</v>
      </c>
      <c r="D651" s="150" t="s">
        <v>2329</v>
      </c>
      <c r="E651" s="152">
        <v>44587</v>
      </c>
      <c r="F651" s="150" t="s">
        <v>204</v>
      </c>
      <c r="G651" s="150" t="s">
        <v>2330</v>
      </c>
      <c r="H651" s="150" t="s">
        <v>741</v>
      </c>
      <c r="I651" s="150" t="s">
        <v>3389</v>
      </c>
      <c r="J651" s="150" t="s">
        <v>3389</v>
      </c>
      <c r="K651" s="150" t="s">
        <v>741</v>
      </c>
      <c r="L651" s="150" t="s">
        <v>18</v>
      </c>
      <c r="M651" s="150" t="s">
        <v>3414</v>
      </c>
      <c r="N651" s="150" t="s">
        <v>919</v>
      </c>
      <c r="O651" s="150" t="s">
        <v>920</v>
      </c>
      <c r="P651" s="150" t="s">
        <v>742</v>
      </c>
      <c r="Q651" s="150" t="s">
        <v>3377</v>
      </c>
      <c r="R651" s="150" t="s">
        <v>3418</v>
      </c>
      <c r="S651" s="151">
        <v>27500</v>
      </c>
      <c r="T651" s="151">
        <v>22580</v>
      </c>
      <c r="U651" s="151">
        <v>4920</v>
      </c>
      <c r="V651" s="150" t="s">
        <v>78</v>
      </c>
      <c r="W651" s="151">
        <v>2</v>
      </c>
      <c r="X651" s="150" t="s">
        <v>69</v>
      </c>
      <c r="Y651" s="150" t="s">
        <v>70</v>
      </c>
      <c r="Z651" s="150" t="s">
        <v>71</v>
      </c>
      <c r="AA651" s="150" t="s">
        <v>72</v>
      </c>
      <c r="AB651" s="151">
        <v>0</v>
      </c>
      <c r="AC651" s="101">
        <f t="shared" si="40"/>
        <v>4</v>
      </c>
      <c r="AD651" s="101" t="str">
        <f t="shared" si="41"/>
        <v>janvier</v>
      </c>
      <c r="AE651" s="96">
        <f t="shared" si="42"/>
        <v>4.92</v>
      </c>
      <c r="AF651" s="149">
        <f t="shared" si="43"/>
        <v>6.3888888888888939E-2</v>
      </c>
      <c r="AG651" t="s">
        <v>3562</v>
      </c>
      <c r="AH651" s="96"/>
      <c r="AI651"/>
      <c r="AJ651"/>
      <c r="AK651"/>
      <c r="AL651"/>
      <c r="AM651" s="96"/>
      <c r="AN651" s="96"/>
      <c r="AO651" s="96"/>
      <c r="AP651" s="96"/>
      <c r="AQ651"/>
      <c r="AR651" s="96"/>
      <c r="AS651" s="96"/>
      <c r="AT651"/>
      <c r="AU651"/>
      <c r="AV651" s="96"/>
      <c r="AW651" s="96"/>
      <c r="AX651"/>
      <c r="AY651"/>
      <c r="AZ651" s="96"/>
      <c r="BA651" s="96"/>
      <c r="BB651" s="96"/>
      <c r="BC651" s="96"/>
      <c r="BD651" s="96"/>
      <c r="BE651" s="96"/>
      <c r="BF651" s="96"/>
      <c r="BG651"/>
      <c r="BH651" s="96"/>
      <c r="BI651" s="96"/>
      <c r="BJ651" s="96"/>
      <c r="BK651" s="96"/>
      <c r="BL651" s="96"/>
      <c r="BM651" s="96"/>
      <c r="BN651" s="96"/>
      <c r="BO651"/>
      <c r="BP651"/>
      <c r="BQ651" s="96"/>
      <c r="BR651" s="96"/>
      <c r="BS651" s="96"/>
      <c r="BT651"/>
      <c r="BU651" s="96"/>
      <c r="BV651"/>
      <c r="BW651" s="96"/>
      <c r="BX651" s="96"/>
      <c r="BY651" s="96"/>
      <c r="BZ651" s="96"/>
      <c r="CA651" s="96"/>
      <c r="CB651" s="96"/>
      <c r="CC651" s="96"/>
      <c r="CD651"/>
      <c r="CE651"/>
      <c r="CF651"/>
      <c r="CG651" s="96"/>
      <c r="CH651"/>
      <c r="CI651"/>
      <c r="CJ651" s="96"/>
      <c r="CK651"/>
      <c r="CL651" s="96"/>
      <c r="CM651" s="96"/>
      <c r="CN651" s="96"/>
      <c r="CO651"/>
      <c r="CP651"/>
      <c r="CQ651"/>
      <c r="CR651"/>
      <c r="CS651"/>
      <c r="CT651"/>
      <c r="CU651"/>
      <c r="CV651"/>
      <c r="CW651"/>
      <c r="CX651"/>
      <c r="CY651" s="96"/>
      <c r="CZ651"/>
      <c r="DA651"/>
      <c r="DB651" s="96"/>
      <c r="DC651" s="96"/>
      <c r="DD651"/>
      <c r="DE651"/>
      <c r="DF651"/>
      <c r="DG651"/>
      <c r="DH651" s="96"/>
      <c r="DI651"/>
      <c r="DJ651" s="96"/>
      <c r="DK651" s="96"/>
      <c r="DL651" s="96"/>
      <c r="DM651" s="96"/>
      <c r="DN651"/>
      <c r="DO651"/>
      <c r="DP651" s="96"/>
      <c r="DQ651" s="96"/>
      <c r="DR651"/>
      <c r="DS651"/>
      <c r="DT651"/>
      <c r="DU651"/>
      <c r="DV651"/>
      <c r="DW651" s="96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 s="96"/>
      <c r="EW651" s="96"/>
      <c r="EX651"/>
      <c r="EY651"/>
      <c r="EZ651"/>
      <c r="FA651"/>
      <c r="FB651"/>
      <c r="FC651"/>
      <c r="FD651"/>
      <c r="FE651"/>
      <c r="FF651"/>
      <c r="FG651"/>
      <c r="FH651"/>
      <c r="FI651"/>
      <c r="FJ651" s="96"/>
      <c r="FK651" s="96"/>
      <c r="FL651" s="96"/>
      <c r="FM651"/>
      <c r="FN651"/>
      <c r="FO651"/>
      <c r="FP651"/>
      <c r="FQ651"/>
      <c r="FR651"/>
      <c r="FS651"/>
      <c r="FT651" s="96"/>
      <c r="FU651" s="96"/>
      <c r="FV651" s="96"/>
      <c r="FW651" s="96"/>
      <c r="FX651"/>
      <c r="FY651"/>
      <c r="FZ651"/>
      <c r="GA651"/>
      <c r="GB651"/>
      <c r="GC651"/>
      <c r="GD651"/>
      <c r="GE651" s="96"/>
      <c r="GF651" s="96"/>
      <c r="GG651" s="96"/>
      <c r="GH651" s="96"/>
    </row>
    <row r="652" spans="1:190" s="102" customFormat="1" ht="10.9" hidden="1" customHeight="1" x14ac:dyDescent="0.25">
      <c r="A652" s="151">
        <v>169998</v>
      </c>
      <c r="B652" s="152">
        <v>44587</v>
      </c>
      <c r="C652" s="150" t="s">
        <v>845</v>
      </c>
      <c r="D652" s="150" t="s">
        <v>2331</v>
      </c>
      <c r="E652" s="152">
        <v>44587</v>
      </c>
      <c r="F652" s="150" t="s">
        <v>230</v>
      </c>
      <c r="G652" s="150" t="s">
        <v>2332</v>
      </c>
      <c r="H652" s="150" t="s">
        <v>2333</v>
      </c>
      <c r="I652" s="150" t="s">
        <v>3376</v>
      </c>
      <c r="J652" s="150" t="s">
        <v>3419</v>
      </c>
      <c r="K652" s="150" t="s">
        <v>2333</v>
      </c>
      <c r="L652" s="150" t="s">
        <v>3409</v>
      </c>
      <c r="M652" s="150" t="s">
        <v>18</v>
      </c>
      <c r="N652" s="150" t="s">
        <v>656</v>
      </c>
      <c r="O652" s="150" t="s">
        <v>567</v>
      </c>
      <c r="P652" s="150" t="s">
        <v>2334</v>
      </c>
      <c r="Q652" s="150" t="s">
        <v>3451</v>
      </c>
      <c r="R652" s="150" t="s">
        <v>3377</v>
      </c>
      <c r="S652" s="151">
        <v>15180</v>
      </c>
      <c r="T652" s="151">
        <v>43000</v>
      </c>
      <c r="U652" s="151">
        <v>27820</v>
      </c>
      <c r="V652" s="150" t="s">
        <v>78</v>
      </c>
      <c r="W652" s="151">
        <v>2</v>
      </c>
      <c r="X652" s="150" t="s">
        <v>69</v>
      </c>
      <c r="Y652" s="150" t="s">
        <v>70</v>
      </c>
      <c r="Z652" s="150" t="s">
        <v>71</v>
      </c>
      <c r="AA652" s="150" t="s">
        <v>72</v>
      </c>
      <c r="AB652" s="151">
        <v>0</v>
      </c>
      <c r="AC652" s="101">
        <f t="shared" si="40"/>
        <v>4</v>
      </c>
      <c r="AD652" s="101" t="str">
        <f t="shared" si="41"/>
        <v>janvier</v>
      </c>
      <c r="AE652" s="96">
        <f t="shared" si="42"/>
        <v>27.82</v>
      </c>
      <c r="AF652" s="149">
        <f t="shared" si="43"/>
        <v>7.2222222222222243E-2</v>
      </c>
      <c r="AG652" t="s">
        <v>3888</v>
      </c>
      <c r="AH652" s="96"/>
      <c r="AI652"/>
      <c r="AJ652"/>
      <c r="AK652"/>
      <c r="AL652"/>
      <c r="AM652" s="96"/>
      <c r="AN652" s="96"/>
      <c r="AO652" s="96"/>
      <c r="AP652" s="96"/>
      <c r="AQ652"/>
      <c r="AR652" s="96"/>
      <c r="AS652" s="96"/>
      <c r="AT652"/>
      <c r="AU652"/>
      <c r="AV652" s="96"/>
      <c r="AW652" s="96"/>
      <c r="AX652"/>
      <c r="AY652"/>
      <c r="AZ652" s="96"/>
      <c r="BA652" s="96"/>
      <c r="BB652" s="96"/>
      <c r="BC652" s="96"/>
      <c r="BD652" s="96"/>
      <c r="BE652" s="96"/>
      <c r="BF652" s="96"/>
      <c r="BG652"/>
      <c r="BH652" s="96"/>
      <c r="BI652" s="96"/>
      <c r="BJ652" s="96"/>
      <c r="BK652" s="96"/>
      <c r="BL652" s="96"/>
      <c r="BM652" s="96"/>
      <c r="BN652" s="96"/>
      <c r="BO652"/>
      <c r="BP652"/>
      <c r="BQ652" s="96"/>
      <c r="BR652" s="96"/>
      <c r="BS652" s="96"/>
      <c r="BT652"/>
      <c r="BU652" s="96"/>
      <c r="BV652"/>
      <c r="BW652" s="96"/>
      <c r="BX652" s="96"/>
      <c r="BY652" s="96"/>
      <c r="BZ652" s="96"/>
      <c r="CA652" s="96"/>
      <c r="CB652" s="96"/>
      <c r="CC652" s="96"/>
      <c r="CD652" s="96"/>
      <c r="CE652"/>
      <c r="CF652"/>
      <c r="CG652" s="96"/>
      <c r="CH652"/>
      <c r="CI652"/>
      <c r="CJ652" s="96"/>
      <c r="CK652"/>
      <c r="CL652" s="96"/>
      <c r="CM652" s="96"/>
      <c r="CN652" s="96"/>
      <c r="CO652"/>
      <c r="CP652"/>
      <c r="CQ652"/>
      <c r="CR652"/>
      <c r="CS652"/>
      <c r="CT652"/>
      <c r="CU652"/>
      <c r="CV652"/>
      <c r="CW652"/>
      <c r="CX652"/>
      <c r="CY652" s="96"/>
      <c r="CZ652" s="96"/>
      <c r="DA652" s="96"/>
      <c r="DB652" s="96"/>
      <c r="DC652" s="96"/>
      <c r="DD652"/>
      <c r="DE652"/>
      <c r="DF652"/>
      <c r="DG652"/>
      <c r="DH652" s="96"/>
      <c r="DI652"/>
      <c r="DJ652" s="96"/>
      <c r="DK652" s="96"/>
      <c r="DL652" s="96"/>
      <c r="DM652" s="96"/>
      <c r="DN652"/>
      <c r="DO652"/>
      <c r="DP652" s="96"/>
      <c r="DQ652" s="96"/>
      <c r="DR652"/>
      <c r="DS652"/>
      <c r="DT652"/>
      <c r="DU652"/>
      <c r="DV652"/>
      <c r="DW652" s="96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 s="96"/>
      <c r="EW652" s="96"/>
      <c r="EX652"/>
      <c r="EY652"/>
      <c r="EZ652"/>
      <c r="FA652"/>
      <c r="FB652"/>
      <c r="FC652"/>
      <c r="FD652"/>
      <c r="FE652"/>
      <c r="FF652"/>
      <c r="FG652"/>
      <c r="FH652"/>
      <c r="FI652"/>
      <c r="FJ652" s="96"/>
      <c r="FK652" s="96"/>
      <c r="FL652" s="96"/>
      <c r="FM652"/>
      <c r="FN652"/>
      <c r="FO652"/>
      <c r="FP652"/>
      <c r="FQ652"/>
      <c r="FR652"/>
      <c r="FS652"/>
      <c r="FT652" s="96"/>
      <c r="FU652" s="96"/>
      <c r="FV652" s="96"/>
      <c r="FW652" s="96"/>
      <c r="FX652"/>
      <c r="FY652"/>
      <c r="FZ652"/>
      <c r="GA652"/>
      <c r="GB652"/>
      <c r="GC652"/>
      <c r="GD652"/>
      <c r="GE652" s="96"/>
      <c r="GF652" s="96"/>
      <c r="GG652" s="96"/>
      <c r="GH652" s="96"/>
    </row>
    <row r="653" spans="1:190" s="102" customFormat="1" ht="10.9" hidden="1" customHeight="1" x14ac:dyDescent="0.25">
      <c r="A653" s="151">
        <v>169999</v>
      </c>
      <c r="B653" s="152">
        <v>44587</v>
      </c>
      <c r="C653" s="150" t="s">
        <v>821</v>
      </c>
      <c r="D653" s="150" t="s">
        <v>2335</v>
      </c>
      <c r="E653" s="152">
        <v>44587</v>
      </c>
      <c r="F653" s="150" t="s">
        <v>865</v>
      </c>
      <c r="G653" s="150" t="s">
        <v>2336</v>
      </c>
      <c r="H653" s="150" t="s">
        <v>85</v>
      </c>
      <c r="I653" s="150" t="s">
        <v>3387</v>
      </c>
      <c r="J653" s="150" t="s">
        <v>3387</v>
      </c>
      <c r="K653" s="150" t="s">
        <v>85</v>
      </c>
      <c r="L653" s="150" t="s">
        <v>18</v>
      </c>
      <c r="M653" s="150" t="s">
        <v>18</v>
      </c>
      <c r="N653" s="150" t="s">
        <v>65</v>
      </c>
      <c r="O653" s="150" t="s">
        <v>66</v>
      </c>
      <c r="P653" s="150" t="s">
        <v>86</v>
      </c>
      <c r="Q653" s="150" t="s">
        <v>3377</v>
      </c>
      <c r="R653" s="150" t="s">
        <v>3377</v>
      </c>
      <c r="S653" s="151">
        <v>19480</v>
      </c>
      <c r="T653" s="151">
        <v>14500</v>
      </c>
      <c r="U653" s="151">
        <v>4980</v>
      </c>
      <c r="V653" s="150" t="s">
        <v>78</v>
      </c>
      <c r="W653" s="151">
        <v>2</v>
      </c>
      <c r="X653" s="150" t="s">
        <v>69</v>
      </c>
      <c r="Y653" s="150" t="s">
        <v>70</v>
      </c>
      <c r="Z653" s="150" t="s">
        <v>71</v>
      </c>
      <c r="AA653" s="150" t="s">
        <v>72</v>
      </c>
      <c r="AB653" s="151">
        <v>0</v>
      </c>
      <c r="AC653" s="101">
        <f t="shared" si="40"/>
        <v>4</v>
      </c>
      <c r="AD653" s="101" t="str">
        <f t="shared" si="41"/>
        <v>janvier</v>
      </c>
      <c r="AE653" s="96">
        <f t="shared" si="42"/>
        <v>4.9800000000000004</v>
      </c>
      <c r="AF653" s="149">
        <f t="shared" si="43"/>
        <v>1.1805555555555514E-2</v>
      </c>
      <c r="AG653" t="s">
        <v>3886</v>
      </c>
      <c r="AH653" s="96"/>
      <c r="AI653"/>
      <c r="AJ653"/>
      <c r="AK653"/>
      <c r="AL653"/>
      <c r="AM653" s="96"/>
      <c r="AN653" s="96"/>
      <c r="AO653" s="96"/>
      <c r="AP653" s="96"/>
      <c r="AQ653"/>
      <c r="AR653" s="96"/>
      <c r="AS653" s="96"/>
      <c r="AT653"/>
      <c r="AU653"/>
      <c r="AV653" s="96"/>
      <c r="AW653" s="96"/>
      <c r="AX653"/>
      <c r="AY653"/>
      <c r="AZ653" s="96"/>
      <c r="BA653" s="96"/>
      <c r="BB653" s="96"/>
      <c r="BC653" s="96"/>
      <c r="BD653" s="96"/>
      <c r="BE653"/>
      <c r="BF653" s="96"/>
      <c r="BG653"/>
      <c r="BH653" s="96"/>
      <c r="BI653" s="96"/>
      <c r="BJ653" s="96"/>
      <c r="BK653" s="96"/>
      <c r="BL653" s="96"/>
      <c r="BM653" s="96"/>
      <c r="BN653" s="96"/>
      <c r="BO653"/>
      <c r="BP653"/>
      <c r="BQ653" s="96"/>
      <c r="BR653" s="96"/>
      <c r="BS653" s="96"/>
      <c r="BT653"/>
      <c r="BU653" s="96"/>
      <c r="BV653"/>
      <c r="BW653" s="96"/>
      <c r="BX653" s="96"/>
      <c r="BY653" s="96"/>
      <c r="BZ653" s="96"/>
      <c r="CA653" s="96"/>
      <c r="CB653" s="96"/>
      <c r="CC653" s="96"/>
      <c r="CD653" s="96"/>
      <c r="CE653" s="96"/>
      <c r="CF653"/>
      <c r="CG653" s="96"/>
      <c r="CH653"/>
      <c r="CI653"/>
      <c r="CJ653" s="96"/>
      <c r="CK653"/>
      <c r="CL653" s="96"/>
      <c r="CM653" s="96"/>
      <c r="CN653" s="96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 s="96"/>
      <c r="DI653"/>
      <c r="DJ653" s="96"/>
      <c r="DK653" s="96"/>
      <c r="DL653"/>
      <c r="DM653" s="96"/>
      <c r="DN653"/>
      <c r="DO653"/>
      <c r="DP653" s="96"/>
      <c r="DQ653" s="96"/>
      <c r="DR653"/>
      <c r="DS653"/>
      <c r="DT653"/>
      <c r="DU653"/>
      <c r="DV653"/>
      <c r="DW653" s="96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 s="96"/>
      <c r="EW653" s="96"/>
      <c r="EX653"/>
      <c r="EY653"/>
      <c r="EZ653"/>
      <c r="FA653"/>
      <c r="FB653"/>
      <c r="FC653"/>
      <c r="FD653"/>
      <c r="FE653"/>
      <c r="FF653"/>
      <c r="FG653"/>
      <c r="FH653"/>
      <c r="FI653"/>
      <c r="FJ653" s="96"/>
      <c r="FK653" s="96"/>
      <c r="FL653" s="96"/>
      <c r="FM653"/>
      <c r="FN653"/>
      <c r="FO653"/>
      <c r="FP653"/>
      <c r="FQ653"/>
      <c r="FR653"/>
      <c r="FS653"/>
      <c r="FT653" s="96"/>
      <c r="FU653" s="96"/>
      <c r="FV653" s="96"/>
      <c r="FW653" s="96"/>
      <c r="FX653"/>
      <c r="FY653"/>
      <c r="FZ653"/>
      <c r="GA653"/>
      <c r="GB653"/>
      <c r="GC653"/>
      <c r="GD653"/>
      <c r="GE653" s="96"/>
      <c r="GF653" s="96"/>
      <c r="GG653" s="96"/>
      <c r="GH653" s="96"/>
    </row>
    <row r="654" spans="1:190" s="102" customFormat="1" ht="10.9" hidden="1" customHeight="1" x14ac:dyDescent="0.25">
      <c r="A654" s="151">
        <v>170001</v>
      </c>
      <c r="B654" s="152">
        <v>44587</v>
      </c>
      <c r="C654" s="150" t="s">
        <v>1293</v>
      </c>
      <c r="D654" s="150" t="s">
        <v>2337</v>
      </c>
      <c r="E654" s="152">
        <v>44587</v>
      </c>
      <c r="F654" s="150" t="s">
        <v>340</v>
      </c>
      <c r="G654" s="150" t="s">
        <v>2338</v>
      </c>
      <c r="H654" s="150" t="s">
        <v>775</v>
      </c>
      <c r="I654" s="150" t="s">
        <v>3379</v>
      </c>
      <c r="J654" s="150" t="s">
        <v>3384</v>
      </c>
      <c r="K654" s="150" t="s">
        <v>775</v>
      </c>
      <c r="L654" s="150" t="s">
        <v>3385</v>
      </c>
      <c r="M654" s="150" t="s">
        <v>18</v>
      </c>
      <c r="N654" s="150" t="s">
        <v>19</v>
      </c>
      <c r="O654" s="150" t="s">
        <v>261</v>
      </c>
      <c r="P654" s="150" t="s">
        <v>776</v>
      </c>
      <c r="Q654" s="150" t="s">
        <v>3386</v>
      </c>
      <c r="R654" s="150" t="s">
        <v>3377</v>
      </c>
      <c r="S654" s="151">
        <v>37940</v>
      </c>
      <c r="T654" s="151">
        <v>23040</v>
      </c>
      <c r="U654" s="151">
        <v>14900</v>
      </c>
      <c r="V654" s="150" t="s">
        <v>78</v>
      </c>
      <c r="W654" s="151">
        <v>2</v>
      </c>
      <c r="X654" s="150" t="s">
        <v>69</v>
      </c>
      <c r="Y654" s="150" t="s">
        <v>70</v>
      </c>
      <c r="Z654" s="150" t="s">
        <v>71</v>
      </c>
      <c r="AA654" s="150" t="s">
        <v>72</v>
      </c>
      <c r="AB654" s="151">
        <v>0</v>
      </c>
      <c r="AC654" s="101">
        <f t="shared" si="40"/>
        <v>4</v>
      </c>
      <c r="AD654" s="101" t="str">
        <f t="shared" si="41"/>
        <v>janvier</v>
      </c>
      <c r="AE654" s="96">
        <f t="shared" si="42"/>
        <v>14.9</v>
      </c>
      <c r="AF654" s="149">
        <f t="shared" si="43"/>
        <v>0.16805555555555551</v>
      </c>
      <c r="AG654" t="s">
        <v>3888</v>
      </c>
      <c r="AH654" s="96"/>
      <c r="AI654"/>
      <c r="AJ654"/>
      <c r="AK654"/>
      <c r="AL654"/>
      <c r="AM654" s="96"/>
      <c r="AN654" s="96"/>
      <c r="AO654" s="96"/>
      <c r="AP654" s="96"/>
      <c r="AQ654"/>
      <c r="AR654" s="96"/>
      <c r="AS654" s="96"/>
      <c r="AT654"/>
      <c r="AU654"/>
      <c r="AV654" s="96"/>
      <c r="AW654" s="96"/>
      <c r="AX654"/>
      <c r="AY654"/>
      <c r="AZ654" s="96"/>
      <c r="BA654" s="96"/>
      <c r="BB654" s="96"/>
      <c r="BC654" s="96"/>
      <c r="BD654" s="96"/>
      <c r="BE654" s="96"/>
      <c r="BF654" s="96"/>
      <c r="BG654"/>
      <c r="BH654" s="96"/>
      <c r="BI654" s="96"/>
      <c r="BJ654" s="96"/>
      <c r="BK654" s="96"/>
      <c r="BL654" s="96"/>
      <c r="BM654" s="96"/>
      <c r="BN654" s="96"/>
      <c r="BO654"/>
      <c r="BP654"/>
      <c r="BQ654" s="96"/>
      <c r="BR654" s="96"/>
      <c r="BS654" s="96"/>
      <c r="BT654"/>
      <c r="BU654" s="96"/>
      <c r="BV654"/>
      <c r="BW654" s="96"/>
      <c r="BX654" s="96"/>
      <c r="BY654" s="96"/>
      <c r="BZ654" s="96"/>
      <c r="CA654" s="96"/>
      <c r="CB654" s="96"/>
      <c r="CC654" s="96"/>
      <c r="CD654" s="96"/>
      <c r="CE654"/>
      <c r="CF654"/>
      <c r="CG654" s="96"/>
      <c r="CH654"/>
      <c r="CI654"/>
      <c r="CJ654" s="96"/>
      <c r="CK654"/>
      <c r="CL654" s="96"/>
      <c r="CM654" s="96"/>
      <c r="CN654" s="96"/>
      <c r="CO654"/>
      <c r="CP654"/>
      <c r="CQ654"/>
      <c r="CR654"/>
      <c r="CS654"/>
      <c r="CT654"/>
      <c r="CU654"/>
      <c r="CV654"/>
      <c r="CW654"/>
      <c r="CX654"/>
      <c r="CY654" s="96"/>
      <c r="CZ654" s="96"/>
      <c r="DA654" s="96"/>
      <c r="DB654" s="96"/>
      <c r="DC654" s="96"/>
      <c r="DD654"/>
      <c r="DE654"/>
      <c r="DF654"/>
      <c r="DG654"/>
      <c r="DH654" s="96"/>
      <c r="DI654"/>
      <c r="DJ654" s="96"/>
      <c r="DK654" s="96"/>
      <c r="DL654" s="96"/>
      <c r="DM654" s="96"/>
      <c r="DN654"/>
      <c r="DO654"/>
      <c r="DP654" s="96"/>
      <c r="DQ654" s="96"/>
      <c r="DR654"/>
      <c r="DS654"/>
      <c r="DT654"/>
      <c r="DU654"/>
      <c r="DV654"/>
      <c r="DW654" s="96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 s="96"/>
      <c r="EW654" s="96"/>
      <c r="EX654"/>
      <c r="EY654"/>
      <c r="EZ654"/>
      <c r="FA654"/>
      <c r="FB654"/>
      <c r="FC654"/>
      <c r="FD654"/>
      <c r="FE654"/>
      <c r="FF654"/>
      <c r="FG654"/>
      <c r="FH654"/>
      <c r="FI654"/>
      <c r="FJ654" s="96"/>
      <c r="FK654" s="96"/>
      <c r="FL654" s="96"/>
      <c r="FM654"/>
      <c r="FN654"/>
      <c r="FO654"/>
      <c r="FP654"/>
      <c r="FQ654"/>
      <c r="FR654"/>
      <c r="FS654"/>
      <c r="FT654" s="96"/>
      <c r="FU654" s="96"/>
      <c r="FV654" s="96"/>
      <c r="FW654" s="96"/>
      <c r="FX654"/>
      <c r="FY654"/>
      <c r="FZ654"/>
      <c r="GA654"/>
      <c r="GB654"/>
      <c r="GC654"/>
      <c r="GD654"/>
      <c r="GE654" s="96"/>
      <c r="GF654" s="96"/>
      <c r="GG654" s="96"/>
      <c r="GH654" s="96"/>
    </row>
    <row r="655" spans="1:190" s="102" customFormat="1" ht="10.9" hidden="1" customHeight="1" x14ac:dyDescent="0.25">
      <c r="A655" s="151">
        <v>170003</v>
      </c>
      <c r="B655" s="152">
        <v>44587</v>
      </c>
      <c r="C655" s="150" t="s">
        <v>437</v>
      </c>
      <c r="D655" s="150" t="s">
        <v>2339</v>
      </c>
      <c r="E655" s="152">
        <v>44587</v>
      </c>
      <c r="F655" s="150" t="s">
        <v>798</v>
      </c>
      <c r="G655" s="150" t="s">
        <v>2340</v>
      </c>
      <c r="H655" s="150" t="s">
        <v>318</v>
      </c>
      <c r="I655" s="150" t="s">
        <v>3379</v>
      </c>
      <c r="J655" s="150" t="s">
        <v>3380</v>
      </c>
      <c r="K655" s="150" t="s">
        <v>3405</v>
      </c>
      <c r="L655" s="150" t="s">
        <v>18</v>
      </c>
      <c r="M655" s="150" t="s">
        <v>18</v>
      </c>
      <c r="N655" s="150" t="s">
        <v>19</v>
      </c>
      <c r="O655" s="150" t="s">
        <v>314</v>
      </c>
      <c r="P655" s="150" t="s">
        <v>319</v>
      </c>
      <c r="Q655" s="150" t="s">
        <v>3377</v>
      </c>
      <c r="R655" s="150" t="s">
        <v>3377</v>
      </c>
      <c r="S655" s="151">
        <v>20460</v>
      </c>
      <c r="T655" s="151">
        <v>17020</v>
      </c>
      <c r="U655" s="151">
        <v>3440</v>
      </c>
      <c r="V655" s="150" t="s">
        <v>78</v>
      </c>
      <c r="W655" s="151">
        <v>2</v>
      </c>
      <c r="X655" s="150" t="s">
        <v>69</v>
      </c>
      <c r="Y655" s="150" t="s">
        <v>70</v>
      </c>
      <c r="Z655" s="150" t="s">
        <v>71</v>
      </c>
      <c r="AA655" s="150" t="s">
        <v>72</v>
      </c>
      <c r="AB655" s="151">
        <v>70062</v>
      </c>
      <c r="AC655" s="101">
        <f t="shared" si="40"/>
        <v>4</v>
      </c>
      <c r="AD655" s="101" t="str">
        <f t="shared" si="41"/>
        <v>janvier</v>
      </c>
      <c r="AE655" s="96">
        <f t="shared" si="42"/>
        <v>3.44</v>
      </c>
      <c r="AF655" s="149">
        <f t="shared" si="43"/>
        <v>1.1111111111111183E-2</v>
      </c>
      <c r="AG655" t="s">
        <v>3886</v>
      </c>
      <c r="AH655" s="96"/>
      <c r="AI655"/>
      <c r="AJ655"/>
      <c r="AK655"/>
      <c r="AL655"/>
      <c r="AM655" s="96"/>
      <c r="AN655" s="96"/>
      <c r="AO655" s="96"/>
      <c r="AP655" s="96"/>
      <c r="AQ655"/>
      <c r="AR655" s="96"/>
      <c r="AS655" s="96"/>
      <c r="AT655"/>
      <c r="AU655"/>
      <c r="AV655" s="96"/>
      <c r="AW655" s="96"/>
      <c r="AX655"/>
      <c r="AY655"/>
      <c r="AZ655" s="96"/>
      <c r="BA655" s="96"/>
      <c r="BB655" s="96"/>
      <c r="BC655" s="96"/>
      <c r="BD655" s="96"/>
      <c r="BE655" s="96"/>
      <c r="BF655" s="96"/>
      <c r="BG655"/>
      <c r="BH655" s="96"/>
      <c r="BI655" s="96"/>
      <c r="BJ655" s="96"/>
      <c r="BK655" s="96"/>
      <c r="BL655" s="96"/>
      <c r="BM655" s="96"/>
      <c r="BN655" s="96"/>
      <c r="BO655"/>
      <c r="BP655"/>
      <c r="BQ655" s="96"/>
      <c r="BR655" s="96"/>
      <c r="BS655" s="96"/>
      <c r="BT655"/>
      <c r="BU655" s="96"/>
      <c r="BV655"/>
      <c r="BW655" s="96"/>
      <c r="BX655" s="96"/>
      <c r="BY655" s="96"/>
      <c r="BZ655" s="96"/>
      <c r="CA655" s="96"/>
      <c r="CB655" s="96"/>
      <c r="CC655" s="96"/>
      <c r="CD655" s="96"/>
      <c r="CE655"/>
      <c r="CF655"/>
      <c r="CG655" s="96"/>
      <c r="CH655"/>
      <c r="CI655"/>
      <c r="CJ655" s="96"/>
      <c r="CK655"/>
      <c r="CL655" s="96"/>
      <c r="CM655" s="96"/>
      <c r="CN655" s="96"/>
      <c r="CO655"/>
      <c r="CP655"/>
      <c r="CQ655"/>
      <c r="CR655"/>
      <c r="CS655"/>
      <c r="CT655"/>
      <c r="CU655"/>
      <c r="CV655"/>
      <c r="CW655"/>
      <c r="CX655"/>
      <c r="CY655" s="96"/>
      <c r="CZ655" s="96"/>
      <c r="DA655" s="96"/>
      <c r="DB655" s="96"/>
      <c r="DC655" s="96"/>
      <c r="DD655"/>
      <c r="DE655"/>
      <c r="DF655"/>
      <c r="DG655"/>
      <c r="DH655" s="96"/>
      <c r="DI655"/>
      <c r="DJ655" s="96"/>
      <c r="DK655" s="96"/>
      <c r="DL655" s="96"/>
      <c r="DM655" s="96"/>
      <c r="DN655"/>
      <c r="DO655"/>
      <c r="DP655" s="96"/>
      <c r="DQ655" s="96"/>
      <c r="DR655"/>
      <c r="DS655"/>
      <c r="DT655"/>
      <c r="DU655"/>
      <c r="DV655"/>
      <c r="DW655" s="96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 s="96"/>
      <c r="EW655" s="96"/>
      <c r="EX655"/>
      <c r="EY655"/>
      <c r="EZ655"/>
      <c r="FA655"/>
      <c r="FB655"/>
      <c r="FC655"/>
      <c r="FD655"/>
      <c r="FE655"/>
      <c r="FF655"/>
      <c r="FG655"/>
      <c r="FH655"/>
      <c r="FI655"/>
      <c r="FJ655" s="96"/>
      <c r="FK655" s="96"/>
      <c r="FL655" s="96"/>
      <c r="FM655"/>
      <c r="FN655"/>
      <c r="FO655"/>
      <c r="FP655"/>
      <c r="FQ655"/>
      <c r="FR655"/>
      <c r="FS655"/>
      <c r="FT655" s="96"/>
      <c r="FU655" s="96"/>
      <c r="FV655" s="96"/>
      <c r="FW655" s="96"/>
      <c r="FX655"/>
      <c r="FY655"/>
      <c r="FZ655"/>
      <c r="GA655"/>
      <c r="GB655"/>
      <c r="GC655"/>
      <c r="GD655"/>
      <c r="GE655" s="96"/>
      <c r="GF655" s="96"/>
      <c r="GG655" s="96"/>
      <c r="GH655" s="96"/>
    </row>
    <row r="656" spans="1:190" s="102" customFormat="1" ht="10.9" customHeight="1" x14ac:dyDescent="0.25">
      <c r="A656" s="151">
        <v>170004</v>
      </c>
      <c r="B656" s="152">
        <v>44587</v>
      </c>
      <c r="C656" s="150" t="s">
        <v>1501</v>
      </c>
      <c r="D656" s="150" t="s">
        <v>2341</v>
      </c>
      <c r="E656" s="152">
        <v>44587</v>
      </c>
      <c r="F656" s="150" t="s">
        <v>858</v>
      </c>
      <c r="G656" s="150" t="s">
        <v>2342</v>
      </c>
      <c r="H656" s="150" t="s">
        <v>2193</v>
      </c>
      <c r="I656" s="150" t="s">
        <v>3397</v>
      </c>
      <c r="J656" s="150" t="s">
        <v>3448</v>
      </c>
      <c r="K656" s="150" t="s">
        <v>3453</v>
      </c>
      <c r="L656" s="150" t="s">
        <v>3449</v>
      </c>
      <c r="M656" s="150" t="s">
        <v>18</v>
      </c>
      <c r="N656" s="150" t="s">
        <v>721</v>
      </c>
      <c r="O656" s="150" t="s">
        <v>722</v>
      </c>
      <c r="P656" s="150" t="s">
        <v>2194</v>
      </c>
      <c r="Q656" s="150" t="s">
        <v>3450</v>
      </c>
      <c r="R656" s="150" t="s">
        <v>3377</v>
      </c>
      <c r="S656" s="151">
        <v>18380</v>
      </c>
      <c r="T656" s="151">
        <v>27720</v>
      </c>
      <c r="U656" s="151">
        <v>9340</v>
      </c>
      <c r="V656" s="150" t="s">
        <v>78</v>
      </c>
      <c r="W656" s="151">
        <v>2</v>
      </c>
      <c r="X656" s="150" t="s">
        <v>69</v>
      </c>
      <c r="Y656" s="150" t="s">
        <v>70</v>
      </c>
      <c r="Z656" s="150" t="s">
        <v>71</v>
      </c>
      <c r="AA656" s="150" t="s">
        <v>72</v>
      </c>
      <c r="AB656" s="151">
        <v>0</v>
      </c>
      <c r="AC656" s="101">
        <f t="shared" si="40"/>
        <v>4</v>
      </c>
      <c r="AD656" s="101" t="str">
        <f t="shared" si="41"/>
        <v>janvier</v>
      </c>
      <c r="AE656" s="96">
        <f t="shared" si="42"/>
        <v>9.34</v>
      </c>
      <c r="AF656" s="149">
        <f t="shared" si="43"/>
        <v>4.9305555555555602E-2</v>
      </c>
      <c r="AG656" t="s">
        <v>3888</v>
      </c>
      <c r="AH656" s="96"/>
      <c r="AI656"/>
      <c r="AJ656"/>
      <c r="AK656"/>
      <c r="AL656"/>
      <c r="AM656" s="96"/>
      <c r="AN656" s="96"/>
      <c r="AO656" s="96"/>
      <c r="AP656" s="96"/>
      <c r="AQ656"/>
      <c r="AR656" s="96"/>
      <c r="AS656" s="96"/>
      <c r="AT656"/>
      <c r="AU656"/>
      <c r="AV656" s="96"/>
      <c r="AW656" s="96"/>
      <c r="AX656"/>
      <c r="AY656"/>
      <c r="AZ656" s="96"/>
      <c r="BA656" s="96"/>
      <c r="BB656" s="96"/>
      <c r="BC656" s="96"/>
      <c r="BD656" s="96"/>
      <c r="BE656" s="96"/>
      <c r="BF656" s="96"/>
      <c r="BG656"/>
      <c r="BH656" s="96"/>
      <c r="BI656" s="96"/>
      <c r="BJ656" s="96"/>
      <c r="BK656" s="96"/>
      <c r="BL656" s="96"/>
      <c r="BM656" s="96"/>
      <c r="BN656" s="96"/>
      <c r="BO656"/>
      <c r="BP656"/>
      <c r="BQ656" s="96"/>
      <c r="BR656" s="96"/>
      <c r="BS656" s="96"/>
      <c r="BT656"/>
      <c r="BU656" s="96"/>
      <c r="BV656"/>
      <c r="BW656" s="96"/>
      <c r="BX656" s="96"/>
      <c r="BY656" s="96"/>
      <c r="BZ656" s="96"/>
      <c r="CA656" s="96"/>
      <c r="CB656" s="96"/>
      <c r="CC656" s="96"/>
      <c r="CD656" s="96"/>
      <c r="CE656"/>
      <c r="CF656"/>
      <c r="CG656" s="96"/>
      <c r="CH656"/>
      <c r="CI656"/>
      <c r="CJ656" s="96"/>
      <c r="CK656"/>
      <c r="CL656" s="96"/>
      <c r="CM656" s="96"/>
      <c r="CN656" s="96"/>
      <c r="CO656"/>
      <c r="CP656"/>
      <c r="CQ656"/>
      <c r="CR656"/>
      <c r="CS656"/>
      <c r="CT656"/>
      <c r="CU656"/>
      <c r="CV656"/>
      <c r="CW656"/>
      <c r="CX656"/>
      <c r="CY656" s="96"/>
      <c r="CZ656" s="96"/>
      <c r="DA656" s="96"/>
      <c r="DB656" s="96"/>
      <c r="DC656" s="96"/>
      <c r="DD656"/>
      <c r="DE656"/>
      <c r="DF656"/>
      <c r="DG656"/>
      <c r="DH656" s="96"/>
      <c r="DI656"/>
      <c r="DJ656" s="96"/>
      <c r="DK656" s="96"/>
      <c r="DL656" s="96"/>
      <c r="DM656" s="96"/>
      <c r="DN656"/>
      <c r="DO656"/>
      <c r="DP656" s="96"/>
      <c r="DQ656" s="96"/>
      <c r="DR656"/>
      <c r="DS656"/>
      <c r="DT656"/>
      <c r="DU656"/>
      <c r="DV656"/>
      <c r="DW656" s="9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 s="96"/>
      <c r="EW656" s="96"/>
      <c r="EX656"/>
      <c r="EY656"/>
      <c r="EZ656"/>
      <c r="FA656"/>
      <c r="FB656"/>
      <c r="FC656"/>
      <c r="FD656"/>
      <c r="FE656"/>
      <c r="FF656"/>
      <c r="FG656"/>
      <c r="FH656"/>
      <c r="FI656"/>
      <c r="FJ656" s="96"/>
      <c r="FK656" s="96"/>
      <c r="FL656" s="96"/>
      <c r="FM656"/>
      <c r="FN656"/>
      <c r="FO656"/>
      <c r="FP656"/>
      <c r="FQ656"/>
      <c r="FR656"/>
      <c r="FS656"/>
      <c r="FT656" s="96"/>
      <c r="FU656" s="96"/>
      <c r="FV656" s="96"/>
      <c r="FW656" s="96"/>
      <c r="FX656"/>
      <c r="FY656"/>
      <c r="FZ656"/>
      <c r="GA656"/>
      <c r="GB656"/>
      <c r="GC656"/>
      <c r="GD656"/>
      <c r="GE656" s="96"/>
      <c r="GF656" s="96"/>
      <c r="GG656" s="96"/>
      <c r="GH656" s="96"/>
    </row>
    <row r="657" spans="1:190" s="102" customFormat="1" ht="10.9" hidden="1" customHeight="1" x14ac:dyDescent="0.25">
      <c r="A657" s="151">
        <v>170005</v>
      </c>
      <c r="B657" s="152">
        <v>44587</v>
      </c>
      <c r="C657" s="150" t="s">
        <v>679</v>
      </c>
      <c r="D657" s="150" t="s">
        <v>2343</v>
      </c>
      <c r="E657" s="152">
        <v>44587</v>
      </c>
      <c r="F657" s="150" t="s">
        <v>354</v>
      </c>
      <c r="G657" s="150" t="s">
        <v>2344</v>
      </c>
      <c r="H657" s="150" t="s">
        <v>136</v>
      </c>
      <c r="I657" s="150" t="s">
        <v>3387</v>
      </c>
      <c r="J657" s="150" t="s">
        <v>3387</v>
      </c>
      <c r="K657" s="150" t="s">
        <v>136</v>
      </c>
      <c r="L657" s="150" t="s">
        <v>18</v>
      </c>
      <c r="M657" s="150" t="s">
        <v>18</v>
      </c>
      <c r="N657" s="150" t="s">
        <v>65</v>
      </c>
      <c r="O657" s="150" t="s">
        <v>66</v>
      </c>
      <c r="P657" s="150" t="s">
        <v>137</v>
      </c>
      <c r="Q657" s="150" t="s">
        <v>3377</v>
      </c>
      <c r="R657" s="150" t="s">
        <v>3377</v>
      </c>
      <c r="S657" s="151">
        <v>20400</v>
      </c>
      <c r="T657" s="151">
        <v>14880</v>
      </c>
      <c r="U657" s="151">
        <v>5520</v>
      </c>
      <c r="V657" s="150" t="s">
        <v>78</v>
      </c>
      <c r="W657" s="151">
        <v>2</v>
      </c>
      <c r="X657" s="150" t="s">
        <v>69</v>
      </c>
      <c r="Y657" s="150" t="s">
        <v>70</v>
      </c>
      <c r="Z657" s="150" t="s">
        <v>71</v>
      </c>
      <c r="AA657" s="150" t="s">
        <v>72</v>
      </c>
      <c r="AB657" s="151">
        <v>0</v>
      </c>
      <c r="AC657" s="101">
        <f t="shared" si="40"/>
        <v>4</v>
      </c>
      <c r="AD657" s="101" t="str">
        <f t="shared" si="41"/>
        <v>janvier</v>
      </c>
      <c r="AE657" s="96">
        <f t="shared" si="42"/>
        <v>5.52</v>
      </c>
      <c r="AF657" s="149">
        <f t="shared" si="43"/>
        <v>8.3333333333333037E-3</v>
      </c>
      <c r="AG657" t="s">
        <v>3886</v>
      </c>
      <c r="AH657" s="96"/>
      <c r="AI657"/>
      <c r="AJ657"/>
      <c r="AK657"/>
      <c r="AL657"/>
      <c r="AM657" s="96"/>
      <c r="AN657" s="96"/>
      <c r="AO657" s="96"/>
      <c r="AP657" s="96"/>
      <c r="AQ657"/>
      <c r="AR657" s="96"/>
      <c r="AS657" s="96"/>
      <c r="AT657"/>
      <c r="AU657"/>
      <c r="AV657" s="96"/>
      <c r="AW657" s="96"/>
      <c r="AX657"/>
      <c r="AY657"/>
      <c r="AZ657" s="96"/>
      <c r="BA657" s="96"/>
      <c r="BB657" s="96"/>
      <c r="BC657" s="96"/>
      <c r="BD657" s="96"/>
      <c r="BE657"/>
      <c r="BF657" s="96"/>
      <c r="BG657"/>
      <c r="BH657" s="96"/>
      <c r="BI657" s="96"/>
      <c r="BJ657" s="96"/>
      <c r="BK657" s="96"/>
      <c r="BL657" s="96"/>
      <c r="BM657" s="96"/>
      <c r="BN657" s="96"/>
      <c r="BO657"/>
      <c r="BP657"/>
      <c r="BQ657" s="96"/>
      <c r="BR657" s="96"/>
      <c r="BS657" s="96"/>
      <c r="BT657"/>
      <c r="BU657" s="96"/>
      <c r="BV657"/>
      <c r="BW657" s="96"/>
      <c r="BX657" s="96"/>
      <c r="BY657" s="96"/>
      <c r="BZ657" s="96"/>
      <c r="CA657" s="96"/>
      <c r="CB657" s="96"/>
      <c r="CC657" s="96"/>
      <c r="CD657" s="96"/>
      <c r="CE657"/>
      <c r="CF657"/>
      <c r="CG657" s="96"/>
      <c r="CH657"/>
      <c r="CI657"/>
      <c r="CJ657" s="96"/>
      <c r="CK657"/>
      <c r="CL657" s="96"/>
      <c r="CM657" s="96"/>
      <c r="CN657" s="96"/>
      <c r="CO657"/>
      <c r="CP657"/>
      <c r="CQ657"/>
      <c r="CR657"/>
      <c r="CS657"/>
      <c r="CT657"/>
      <c r="CU657"/>
      <c r="CV657"/>
      <c r="CW657"/>
      <c r="CX657"/>
      <c r="CY657" s="96"/>
      <c r="CZ657"/>
      <c r="DA657"/>
      <c r="DB657" s="96"/>
      <c r="DC657" s="96"/>
      <c r="DD657"/>
      <c r="DE657"/>
      <c r="DF657"/>
      <c r="DG657"/>
      <c r="DH657" s="96"/>
      <c r="DI657"/>
      <c r="DJ657" s="96"/>
      <c r="DK657" s="96"/>
      <c r="DL657"/>
      <c r="DM657" s="96"/>
      <c r="DN657"/>
      <c r="DO657"/>
      <c r="DP657" s="96"/>
      <c r="DQ657" s="96"/>
      <c r="DR657"/>
      <c r="DS657"/>
      <c r="DT657"/>
      <c r="DU657"/>
      <c r="DV657"/>
      <c r="DW657" s="96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 s="96"/>
      <c r="EW657" s="96"/>
      <c r="EX657"/>
      <c r="EY657"/>
      <c r="EZ657"/>
      <c r="FA657"/>
      <c r="FB657"/>
      <c r="FC657"/>
      <c r="FD657"/>
      <c r="FE657"/>
      <c r="FF657"/>
      <c r="FG657"/>
      <c r="FH657"/>
      <c r="FI657"/>
      <c r="FJ657" s="96"/>
      <c r="FK657" s="96"/>
      <c r="FL657" s="96"/>
      <c r="FM657"/>
      <c r="FN657"/>
      <c r="FO657"/>
      <c r="FP657"/>
      <c r="FQ657"/>
      <c r="FR657"/>
      <c r="FS657"/>
      <c r="FT657" s="96"/>
      <c r="FU657" s="96"/>
      <c r="FV657" s="96"/>
      <c r="FW657" s="96"/>
      <c r="FX657"/>
      <c r="FY657"/>
      <c r="FZ657"/>
      <c r="GA657"/>
      <c r="GB657"/>
      <c r="GC657"/>
      <c r="GD657"/>
      <c r="GE657" s="96"/>
      <c r="GF657" s="96"/>
      <c r="GG657" s="96"/>
      <c r="GH657" s="96"/>
    </row>
    <row r="658" spans="1:190" s="102" customFormat="1" ht="10.9" hidden="1" customHeight="1" x14ac:dyDescent="0.25">
      <c r="A658" s="151">
        <v>170008</v>
      </c>
      <c r="B658" s="152">
        <v>44587</v>
      </c>
      <c r="C658" s="150" t="s">
        <v>2229</v>
      </c>
      <c r="D658" s="150" t="s">
        <v>18</v>
      </c>
      <c r="E658" s="152">
        <v>44587</v>
      </c>
      <c r="F658" s="150" t="s">
        <v>2229</v>
      </c>
      <c r="G658" s="150" t="s">
        <v>18</v>
      </c>
      <c r="H658" s="150" t="s">
        <v>741</v>
      </c>
      <c r="I658" s="150" t="s">
        <v>3389</v>
      </c>
      <c r="J658" s="150" t="s">
        <v>3389</v>
      </c>
      <c r="K658" s="150" t="s">
        <v>741</v>
      </c>
      <c r="L658" s="150" t="s">
        <v>18</v>
      </c>
      <c r="M658" s="150" t="s">
        <v>3427</v>
      </c>
      <c r="N658" s="150" t="s">
        <v>919</v>
      </c>
      <c r="O658" s="150" t="s">
        <v>920</v>
      </c>
      <c r="P658" s="150" t="s">
        <v>742</v>
      </c>
      <c r="Q658" s="150" t="s">
        <v>3377</v>
      </c>
      <c r="R658" s="150" t="s">
        <v>3428</v>
      </c>
      <c r="S658" s="151">
        <v>28020</v>
      </c>
      <c r="T658" s="151">
        <v>22540</v>
      </c>
      <c r="U658" s="151">
        <v>5480</v>
      </c>
      <c r="V658" s="150" t="s">
        <v>68</v>
      </c>
      <c r="W658" s="151">
        <v>2</v>
      </c>
      <c r="X658" s="150" t="s">
        <v>69</v>
      </c>
      <c r="Y658" s="150" t="s">
        <v>70</v>
      </c>
      <c r="Z658" s="150" t="s">
        <v>71</v>
      </c>
      <c r="AA658" s="150" t="s">
        <v>72</v>
      </c>
      <c r="AB658" s="151">
        <v>0</v>
      </c>
      <c r="AC658" s="101">
        <f t="shared" si="40"/>
        <v>4</v>
      </c>
      <c r="AD658" s="101" t="str">
        <f t="shared" si="41"/>
        <v>janvier</v>
      </c>
      <c r="AE658" s="96">
        <f t="shared" si="42"/>
        <v>5.48</v>
      </c>
      <c r="AF658" s="149">
        <f t="shared" si="43"/>
        <v>0</v>
      </c>
      <c r="AG658" t="s">
        <v>3562</v>
      </c>
      <c r="AH658" s="96"/>
      <c r="AI658"/>
      <c r="AJ658"/>
      <c r="AK658"/>
      <c r="AL658"/>
      <c r="AM658" s="96"/>
      <c r="AN658" s="96"/>
      <c r="AO658" s="96"/>
      <c r="AP658" s="96"/>
      <c r="AQ658"/>
      <c r="AR658" s="96"/>
      <c r="AS658" s="96"/>
      <c r="AT658"/>
      <c r="AU658"/>
      <c r="AV658" s="96"/>
      <c r="AW658" s="96"/>
      <c r="AX658"/>
      <c r="AY658"/>
      <c r="AZ658" s="96"/>
      <c r="BA658" s="96"/>
      <c r="BB658" s="96"/>
      <c r="BC658" s="96"/>
      <c r="BD658" s="96"/>
      <c r="BE658" s="96"/>
      <c r="BF658" s="96"/>
      <c r="BG658"/>
      <c r="BH658" s="96"/>
      <c r="BI658" s="96"/>
      <c r="BJ658" s="96"/>
      <c r="BK658" s="96"/>
      <c r="BL658" s="96"/>
      <c r="BM658" s="96"/>
      <c r="BN658" s="96"/>
      <c r="BO658"/>
      <c r="BP658"/>
      <c r="BQ658" s="96"/>
      <c r="BR658" s="96"/>
      <c r="BS658" s="96"/>
      <c r="BT658"/>
      <c r="BU658" s="96"/>
      <c r="BV658"/>
      <c r="BW658" s="96"/>
      <c r="BX658" s="96"/>
      <c r="BY658" s="96"/>
      <c r="BZ658" s="96"/>
      <c r="CA658" s="96"/>
      <c r="CB658" s="96"/>
      <c r="CC658" s="96"/>
      <c r="CD658"/>
      <c r="CE658"/>
      <c r="CF658"/>
      <c r="CG658" s="96"/>
      <c r="CH658"/>
      <c r="CI658"/>
      <c r="CJ658" s="96"/>
      <c r="CK658"/>
      <c r="CL658" s="96"/>
      <c r="CM658" s="96"/>
      <c r="CN658" s="96"/>
      <c r="CO658"/>
      <c r="CP658"/>
      <c r="CQ658"/>
      <c r="CR658"/>
      <c r="CS658"/>
      <c r="CT658"/>
      <c r="CU658"/>
      <c r="CV658"/>
      <c r="CW658"/>
      <c r="CX658"/>
      <c r="CY658" s="96"/>
      <c r="CZ658" s="96"/>
      <c r="DA658"/>
      <c r="DB658" s="96"/>
      <c r="DC658" s="96"/>
      <c r="DD658"/>
      <c r="DE658"/>
      <c r="DF658"/>
      <c r="DG658"/>
      <c r="DH658" s="96"/>
      <c r="DI658"/>
      <c r="DJ658" s="96"/>
      <c r="DK658" s="96"/>
      <c r="DL658" s="96"/>
      <c r="DM658"/>
      <c r="DN658"/>
      <c r="DO658"/>
      <c r="DP658" s="96"/>
      <c r="DQ658" s="96"/>
      <c r="DR658"/>
      <c r="DS658"/>
      <c r="DT658"/>
      <c r="DU658"/>
      <c r="DV658"/>
      <c r="DW658" s="96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 s="96"/>
      <c r="EW658" s="96"/>
      <c r="EX658"/>
      <c r="EY658"/>
      <c r="EZ658"/>
      <c r="FA658"/>
      <c r="FB658"/>
      <c r="FC658"/>
      <c r="FD658"/>
      <c r="FE658"/>
      <c r="FF658"/>
      <c r="FG658"/>
      <c r="FH658"/>
      <c r="FI658"/>
      <c r="FJ658" s="96"/>
      <c r="FK658" s="96"/>
      <c r="FL658" s="96"/>
      <c r="FM658"/>
      <c r="FN658"/>
      <c r="FO658"/>
      <c r="FP658"/>
      <c r="FQ658"/>
      <c r="FR658"/>
      <c r="FS658"/>
      <c r="FT658" s="96"/>
      <c r="FU658" s="96"/>
      <c r="FV658" s="96"/>
      <c r="FW658" s="96"/>
      <c r="FX658"/>
      <c r="FY658"/>
      <c r="FZ658"/>
      <c r="GA658"/>
      <c r="GB658"/>
      <c r="GC658"/>
      <c r="GD658"/>
      <c r="GE658" s="96"/>
      <c r="GF658" s="96"/>
      <c r="GG658" s="96"/>
      <c r="GH658" s="96"/>
    </row>
    <row r="659" spans="1:190" s="102" customFormat="1" ht="10.9" hidden="1" customHeight="1" x14ac:dyDescent="0.25">
      <c r="A659" s="151">
        <v>170011</v>
      </c>
      <c r="B659" s="152">
        <v>44587</v>
      </c>
      <c r="C659" s="150" t="s">
        <v>624</v>
      </c>
      <c r="D659" s="150" t="s">
        <v>2345</v>
      </c>
      <c r="E659" s="152">
        <v>44587</v>
      </c>
      <c r="F659" s="150" t="s">
        <v>75</v>
      </c>
      <c r="G659" s="150" t="s">
        <v>2346</v>
      </c>
      <c r="H659" s="150" t="s">
        <v>345</v>
      </c>
      <c r="I659" s="150" t="s">
        <v>3379</v>
      </c>
      <c r="J659" s="150" t="s">
        <v>3382</v>
      </c>
      <c r="K659" s="150" t="s">
        <v>1979</v>
      </c>
      <c r="L659" s="150" t="s">
        <v>18</v>
      </c>
      <c r="M659" s="150" t="s">
        <v>18</v>
      </c>
      <c r="N659" s="150" t="s">
        <v>19</v>
      </c>
      <c r="O659" s="150" t="s">
        <v>335</v>
      </c>
      <c r="P659" s="150" t="s">
        <v>346</v>
      </c>
      <c r="Q659" s="150" t="s">
        <v>3377</v>
      </c>
      <c r="R659" s="150" t="s">
        <v>3377</v>
      </c>
      <c r="S659" s="151">
        <v>17400</v>
      </c>
      <c r="T659" s="151">
        <v>14900</v>
      </c>
      <c r="U659" s="151">
        <v>2500</v>
      </c>
      <c r="V659" s="150" t="s">
        <v>78</v>
      </c>
      <c r="W659" s="151">
        <v>2</v>
      </c>
      <c r="X659" s="150" t="s">
        <v>69</v>
      </c>
      <c r="Y659" s="150" t="s">
        <v>70</v>
      </c>
      <c r="Z659" s="150" t="s">
        <v>71</v>
      </c>
      <c r="AA659" s="150" t="s">
        <v>72</v>
      </c>
      <c r="AB659" s="151">
        <v>83627</v>
      </c>
      <c r="AC659" s="101">
        <f t="shared" si="40"/>
        <v>4</v>
      </c>
      <c r="AD659" s="101" t="str">
        <f t="shared" si="41"/>
        <v>janvier</v>
      </c>
      <c r="AE659" s="96">
        <f t="shared" si="42"/>
        <v>2.5</v>
      </c>
      <c r="AF659" s="149">
        <f t="shared" si="43"/>
        <v>9.0277777777777457E-3</v>
      </c>
      <c r="AG659" t="s">
        <v>3886</v>
      </c>
      <c r="AH659" s="96"/>
      <c r="AI659"/>
      <c r="AJ659"/>
      <c r="AK659"/>
      <c r="AL659"/>
      <c r="AM659" s="96"/>
      <c r="AN659" s="96"/>
      <c r="AO659" s="96"/>
      <c r="AP659" s="96"/>
      <c r="AQ659"/>
      <c r="AR659" s="96"/>
      <c r="AS659" s="96"/>
      <c r="AT659"/>
      <c r="AU659"/>
      <c r="AV659" s="96"/>
      <c r="AW659" s="96"/>
      <c r="AX659"/>
      <c r="AY659"/>
      <c r="AZ659" s="96"/>
      <c r="BA659" s="96"/>
      <c r="BB659" s="96"/>
      <c r="BC659" s="96"/>
      <c r="BD659" s="96"/>
      <c r="BE659"/>
      <c r="BF659" s="96"/>
      <c r="BG659"/>
      <c r="BH659" s="96"/>
      <c r="BI659" s="96"/>
      <c r="BJ659" s="96"/>
      <c r="BK659" s="96"/>
      <c r="BL659" s="96"/>
      <c r="BM659" s="96"/>
      <c r="BN659" s="96"/>
      <c r="BO659"/>
      <c r="BP659"/>
      <c r="BQ659" s="96"/>
      <c r="BR659" s="96"/>
      <c r="BS659" s="96"/>
      <c r="BT659"/>
      <c r="BU659" s="96"/>
      <c r="BV659"/>
      <c r="BW659" s="96"/>
      <c r="BX659" s="96"/>
      <c r="BY659" s="96"/>
      <c r="BZ659" s="96"/>
      <c r="CA659" s="96"/>
      <c r="CB659" s="96"/>
      <c r="CC659" s="96"/>
      <c r="CD659" s="96"/>
      <c r="CE659"/>
      <c r="CF659"/>
      <c r="CG659" s="96"/>
      <c r="CH659"/>
      <c r="CI659"/>
      <c r="CJ659" s="96"/>
      <c r="CK659"/>
      <c r="CL659" s="96"/>
      <c r="CM659" s="96"/>
      <c r="CN659" s="96"/>
      <c r="CO659"/>
      <c r="CP659"/>
      <c r="CQ659"/>
      <c r="CR659"/>
      <c r="CS659"/>
      <c r="CT659"/>
      <c r="CU659"/>
      <c r="CV659"/>
      <c r="CW659"/>
      <c r="CX659"/>
      <c r="CY659" s="96"/>
      <c r="CZ659"/>
      <c r="DA659"/>
      <c r="DB659" s="96"/>
      <c r="DC659" s="96"/>
      <c r="DD659"/>
      <c r="DE659"/>
      <c r="DF659"/>
      <c r="DG659"/>
      <c r="DH659" s="96"/>
      <c r="DI659"/>
      <c r="DJ659" s="96"/>
      <c r="DK659" s="96"/>
      <c r="DL659"/>
      <c r="DM659" s="96"/>
      <c r="DN659"/>
      <c r="DO659"/>
      <c r="DP659" s="96"/>
      <c r="DQ659" s="96"/>
      <c r="DR659"/>
      <c r="DS659"/>
      <c r="DT659"/>
      <c r="DU659"/>
      <c r="DV659"/>
      <c r="DW659" s="96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 s="96"/>
      <c r="EW659" s="96"/>
      <c r="EX659"/>
      <c r="EY659"/>
      <c r="EZ659"/>
      <c r="FA659"/>
      <c r="FB659"/>
      <c r="FC659"/>
      <c r="FD659"/>
      <c r="FE659"/>
      <c r="FF659"/>
      <c r="FG659"/>
      <c r="FH659"/>
      <c r="FI659"/>
      <c r="FJ659" s="96"/>
      <c r="FK659" s="96"/>
      <c r="FL659" s="96"/>
      <c r="FM659"/>
      <c r="FN659"/>
      <c r="FO659"/>
      <c r="FP659"/>
      <c r="FQ659"/>
      <c r="FR659"/>
      <c r="FS659"/>
      <c r="FT659" s="96"/>
      <c r="FU659" s="96"/>
      <c r="FV659" s="96"/>
      <c r="FW659" s="96"/>
      <c r="FX659"/>
      <c r="FY659"/>
      <c r="FZ659"/>
      <c r="GA659"/>
      <c r="GB659"/>
      <c r="GC659"/>
      <c r="GD659"/>
      <c r="GE659" s="96"/>
      <c r="GF659" s="96"/>
      <c r="GG659" s="96"/>
      <c r="GH659" s="96"/>
    </row>
    <row r="660" spans="1:190" s="102" customFormat="1" ht="10.9" hidden="1" customHeight="1" x14ac:dyDescent="0.25">
      <c r="A660" s="151">
        <v>170012</v>
      </c>
      <c r="B660" s="152">
        <v>44587</v>
      </c>
      <c r="C660" s="150" t="s">
        <v>293</v>
      </c>
      <c r="D660" s="150" t="s">
        <v>2347</v>
      </c>
      <c r="E660" s="152">
        <v>44587</v>
      </c>
      <c r="F660" s="150" t="s">
        <v>519</v>
      </c>
      <c r="G660" s="150" t="s">
        <v>2348</v>
      </c>
      <c r="H660" s="150" t="s">
        <v>276</v>
      </c>
      <c r="I660" s="150" t="s">
        <v>3379</v>
      </c>
      <c r="J660" s="150" t="s">
        <v>3421</v>
      </c>
      <c r="K660" s="150" t="s">
        <v>276</v>
      </c>
      <c r="L660" s="150" t="s">
        <v>18</v>
      </c>
      <c r="M660" s="150" t="s">
        <v>18</v>
      </c>
      <c r="N660" s="150" t="s">
        <v>19</v>
      </c>
      <c r="O660" s="150" t="s">
        <v>161</v>
      </c>
      <c r="P660" s="150" t="s">
        <v>277</v>
      </c>
      <c r="Q660" s="150" t="s">
        <v>3377</v>
      </c>
      <c r="R660" s="150" t="s">
        <v>3377</v>
      </c>
      <c r="S660" s="151">
        <v>2840</v>
      </c>
      <c r="T660" s="151">
        <v>2620</v>
      </c>
      <c r="U660" s="151">
        <v>220</v>
      </c>
      <c r="V660" s="150" t="s">
        <v>78</v>
      </c>
      <c r="W660" s="151">
        <v>2</v>
      </c>
      <c r="X660" s="150" t="s">
        <v>69</v>
      </c>
      <c r="Y660" s="150" t="s">
        <v>70</v>
      </c>
      <c r="Z660" s="150" t="s">
        <v>71</v>
      </c>
      <c r="AA660" s="150" t="s">
        <v>72</v>
      </c>
      <c r="AB660" s="151">
        <v>64489</v>
      </c>
      <c r="AC660" s="101">
        <f t="shared" si="40"/>
        <v>4</v>
      </c>
      <c r="AD660" s="101" t="str">
        <f t="shared" si="41"/>
        <v>janvier</v>
      </c>
      <c r="AE660" s="96">
        <f t="shared" si="42"/>
        <v>0.22</v>
      </c>
      <c r="AF660" s="149">
        <f t="shared" si="43"/>
        <v>2.7083333333333348E-2</v>
      </c>
      <c r="AG660" t="s">
        <v>3886</v>
      </c>
      <c r="AH660" s="96"/>
      <c r="AI660"/>
      <c r="AJ660"/>
      <c r="AK660"/>
      <c r="AL660"/>
      <c r="AM660" s="96"/>
      <c r="AN660" s="96"/>
      <c r="AO660" s="96"/>
      <c r="AP660" s="96"/>
      <c r="AQ660"/>
      <c r="AR660" s="96"/>
      <c r="AS660" s="96"/>
      <c r="AT660"/>
      <c r="AU660"/>
      <c r="AV660" s="96"/>
      <c r="AW660" s="96"/>
      <c r="AX660"/>
      <c r="AY660"/>
      <c r="AZ660" s="96"/>
      <c r="BA660" s="96"/>
      <c r="BB660" s="96"/>
      <c r="BC660" s="96"/>
      <c r="BD660" s="96"/>
      <c r="BE660"/>
      <c r="BF660" s="96"/>
      <c r="BG660"/>
      <c r="BH660" s="96"/>
      <c r="BI660" s="96"/>
      <c r="BJ660" s="96"/>
      <c r="BK660" s="96"/>
      <c r="BL660" s="96"/>
      <c r="BM660" s="96"/>
      <c r="BN660" s="96"/>
      <c r="BO660"/>
      <c r="BP660"/>
      <c r="BQ660" s="96"/>
      <c r="BR660" s="96"/>
      <c r="BS660" s="96"/>
      <c r="BT660"/>
      <c r="BU660" s="96"/>
      <c r="BV660"/>
      <c r="BW660" s="96"/>
      <c r="BX660" s="96"/>
      <c r="BY660" s="96"/>
      <c r="BZ660" s="96"/>
      <c r="CA660" s="96"/>
      <c r="CB660" s="96"/>
      <c r="CC660" s="96"/>
      <c r="CD660" s="96"/>
      <c r="CE660" s="96"/>
      <c r="CF660"/>
      <c r="CG660" s="96"/>
      <c r="CH660"/>
      <c r="CI660"/>
      <c r="CJ660" s="96"/>
      <c r="CK660"/>
      <c r="CL660" s="96"/>
      <c r="CM660" s="96"/>
      <c r="CN660" s="96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 s="96"/>
      <c r="DI660"/>
      <c r="DJ660" s="96"/>
      <c r="DK660" s="96"/>
      <c r="DL660"/>
      <c r="DM660" s="96"/>
      <c r="DN660"/>
      <c r="DO660"/>
      <c r="DP660" s="96"/>
      <c r="DQ660" s="96"/>
      <c r="DR660"/>
      <c r="DS660"/>
      <c r="DT660"/>
      <c r="DU660"/>
      <c r="DV660"/>
      <c r="DW660" s="96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 s="96"/>
      <c r="EW660" s="96"/>
      <c r="EX660"/>
      <c r="EY660"/>
      <c r="EZ660"/>
      <c r="FA660"/>
      <c r="FB660"/>
      <c r="FC660"/>
      <c r="FD660"/>
      <c r="FE660"/>
      <c r="FF660"/>
      <c r="FG660"/>
      <c r="FH660"/>
      <c r="FI660"/>
      <c r="FJ660" s="96"/>
      <c r="FK660" s="96"/>
      <c r="FL660" s="96"/>
      <c r="FM660"/>
      <c r="FN660"/>
      <c r="FO660"/>
      <c r="FP660"/>
      <c r="FQ660"/>
      <c r="FR660"/>
      <c r="FS660"/>
      <c r="FT660" s="96"/>
      <c r="FU660" s="96"/>
      <c r="FV660" s="96"/>
      <c r="FW660" s="96"/>
      <c r="FX660"/>
      <c r="FY660"/>
      <c r="FZ660"/>
      <c r="GA660"/>
      <c r="GB660"/>
      <c r="GC660"/>
      <c r="GD660"/>
      <c r="GE660" s="96"/>
      <c r="GF660" s="96"/>
      <c r="GG660" s="96"/>
      <c r="GH660" s="96"/>
    </row>
    <row r="661" spans="1:190" s="102" customFormat="1" ht="10.9" hidden="1" customHeight="1" x14ac:dyDescent="0.25">
      <c r="A661" s="151">
        <v>170117</v>
      </c>
      <c r="B661" s="152">
        <v>44587</v>
      </c>
      <c r="C661" s="150" t="s">
        <v>590</v>
      </c>
      <c r="D661" s="150" t="s">
        <v>18</v>
      </c>
      <c r="E661" s="152">
        <v>44587</v>
      </c>
      <c r="F661" s="150" t="s">
        <v>590</v>
      </c>
      <c r="G661" s="150" t="s">
        <v>18</v>
      </c>
      <c r="H661" s="150" t="s">
        <v>2349</v>
      </c>
      <c r="I661" s="150" t="s">
        <v>3387</v>
      </c>
      <c r="J661" s="150" t="s">
        <v>3419</v>
      </c>
      <c r="K661" s="150" t="s">
        <v>2349</v>
      </c>
      <c r="L661" s="150" t="s">
        <v>3409</v>
      </c>
      <c r="M661" s="150" t="s">
        <v>18</v>
      </c>
      <c r="N661" s="150" t="s">
        <v>65</v>
      </c>
      <c r="O661" s="150" t="s">
        <v>567</v>
      </c>
      <c r="P661" s="150" t="s">
        <v>2350</v>
      </c>
      <c r="Q661" s="150" t="s">
        <v>3451</v>
      </c>
      <c r="R661" s="150" t="s">
        <v>3377</v>
      </c>
      <c r="S661" s="151">
        <v>16140</v>
      </c>
      <c r="T661" s="151">
        <v>42560</v>
      </c>
      <c r="U661" s="151">
        <v>26420</v>
      </c>
      <c r="V661" s="150" t="s">
        <v>68</v>
      </c>
      <c r="W661" s="151">
        <v>2</v>
      </c>
      <c r="X661" s="150" t="s">
        <v>69</v>
      </c>
      <c r="Y661" s="150" t="s">
        <v>70</v>
      </c>
      <c r="Z661" s="150" t="s">
        <v>71</v>
      </c>
      <c r="AA661" s="150" t="s">
        <v>72</v>
      </c>
      <c r="AB661" s="151">
        <v>0</v>
      </c>
      <c r="AC661" s="101">
        <f t="shared" si="40"/>
        <v>4</v>
      </c>
      <c r="AD661" s="101" t="str">
        <f t="shared" si="41"/>
        <v>janvier</v>
      </c>
      <c r="AE661" s="96">
        <f t="shared" si="42"/>
        <v>26.42</v>
      </c>
      <c r="AF661" s="149">
        <f t="shared" si="43"/>
        <v>0</v>
      </c>
      <c r="AG661" t="s">
        <v>3888</v>
      </c>
      <c r="AH661" s="96"/>
      <c r="AI661"/>
      <c r="AJ661"/>
      <c r="AK661"/>
      <c r="AL661"/>
      <c r="AM661" s="96"/>
      <c r="AN661" s="96"/>
      <c r="AO661" s="96"/>
      <c r="AP661" s="96"/>
      <c r="AQ661"/>
      <c r="AR661" s="96"/>
      <c r="AS661" s="96"/>
      <c r="AT661"/>
      <c r="AU661"/>
      <c r="AV661" s="96"/>
      <c r="AW661" s="96"/>
      <c r="AX661"/>
      <c r="AY661"/>
      <c r="AZ661" s="96"/>
      <c r="BA661" s="96"/>
      <c r="BB661" s="96"/>
      <c r="BC661" s="96"/>
      <c r="BD661" s="96"/>
      <c r="BE661" s="96"/>
      <c r="BF661" s="96"/>
      <c r="BG661"/>
      <c r="BH661" s="96"/>
      <c r="BI661" s="96"/>
      <c r="BJ661" s="96"/>
      <c r="BK661" s="96"/>
      <c r="BL661" s="96"/>
      <c r="BM661" s="96"/>
      <c r="BN661" s="96"/>
      <c r="BO661"/>
      <c r="BP661"/>
      <c r="BQ661" s="96"/>
      <c r="BR661" s="96"/>
      <c r="BS661" s="96"/>
      <c r="BT661"/>
      <c r="BU661" s="96"/>
      <c r="BV661"/>
      <c r="BW661" s="96"/>
      <c r="BX661" s="96"/>
      <c r="BY661" s="96"/>
      <c r="BZ661" s="96"/>
      <c r="CA661" s="96"/>
      <c r="CB661" s="96"/>
      <c r="CC661" s="96"/>
      <c r="CD661" s="96"/>
      <c r="CE661" s="96"/>
      <c r="CF661"/>
      <c r="CG661" s="96"/>
      <c r="CH661"/>
      <c r="CI661"/>
      <c r="CJ661" s="96"/>
      <c r="CK661"/>
      <c r="CL661" s="96"/>
      <c r="CM661" s="96"/>
      <c r="CN661" s="96"/>
      <c r="CO661"/>
      <c r="CP661"/>
      <c r="CQ661"/>
      <c r="CR661"/>
      <c r="CS661"/>
      <c r="CT661"/>
      <c r="CU661"/>
      <c r="CV661"/>
      <c r="CW661"/>
      <c r="CX661"/>
      <c r="CY661" s="96"/>
      <c r="CZ661" s="96"/>
      <c r="DA661" s="96"/>
      <c r="DB661" s="96"/>
      <c r="DC661" s="96"/>
      <c r="DD661"/>
      <c r="DE661"/>
      <c r="DF661"/>
      <c r="DG661"/>
      <c r="DH661" s="96"/>
      <c r="DI661"/>
      <c r="DJ661" s="96"/>
      <c r="DK661" s="96"/>
      <c r="DL661" s="96"/>
      <c r="DM661" s="96"/>
      <c r="DN661"/>
      <c r="DO661"/>
      <c r="DP661" s="96"/>
      <c r="DQ661" s="96"/>
      <c r="DR661"/>
      <c r="DS661"/>
      <c r="DT661"/>
      <c r="DU661"/>
      <c r="DV661"/>
      <c r="DW661" s="96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 s="96"/>
      <c r="EW661" s="96"/>
      <c r="EX661"/>
      <c r="EY661"/>
      <c r="EZ661"/>
      <c r="FA661"/>
      <c r="FB661"/>
      <c r="FC661"/>
      <c r="FD661"/>
      <c r="FE661"/>
      <c r="FF661"/>
      <c r="FG661"/>
      <c r="FH661"/>
      <c r="FI661"/>
      <c r="FJ661" s="96"/>
      <c r="FK661" s="96"/>
      <c r="FL661" s="96"/>
      <c r="FM661"/>
      <c r="FN661"/>
      <c r="FO661"/>
      <c r="FP661"/>
      <c r="FQ661"/>
      <c r="FR661"/>
      <c r="FS661"/>
      <c r="FT661" s="96"/>
      <c r="FU661" s="96"/>
      <c r="FV661" s="96"/>
      <c r="FW661" s="96"/>
      <c r="FX661"/>
      <c r="FY661"/>
      <c r="FZ661"/>
      <c r="GA661"/>
      <c r="GB661"/>
      <c r="GC661"/>
      <c r="GD661"/>
      <c r="GE661" s="96"/>
      <c r="GF661" s="96"/>
      <c r="GG661" s="96"/>
      <c r="GH661" s="96"/>
    </row>
    <row r="662" spans="1:190" s="102" customFormat="1" ht="10.9" hidden="1" customHeight="1" x14ac:dyDescent="0.25">
      <c r="A662" s="151">
        <v>170014</v>
      </c>
      <c r="B662" s="152">
        <v>44587</v>
      </c>
      <c r="C662" s="150" t="s">
        <v>643</v>
      </c>
      <c r="D662" s="150" t="s">
        <v>2351</v>
      </c>
      <c r="E662" s="152">
        <v>44587</v>
      </c>
      <c r="F662" s="150" t="s">
        <v>528</v>
      </c>
      <c r="G662" s="150" t="s">
        <v>2352</v>
      </c>
      <c r="H662" s="150" t="s">
        <v>325</v>
      </c>
      <c r="I662" s="150" t="s">
        <v>3379</v>
      </c>
      <c r="J662" s="150" t="s">
        <v>3380</v>
      </c>
      <c r="K662" s="150" t="s">
        <v>3435</v>
      </c>
      <c r="L662" s="150" t="s">
        <v>18</v>
      </c>
      <c r="M662" s="150" t="s">
        <v>18</v>
      </c>
      <c r="N662" s="150" t="s">
        <v>19</v>
      </c>
      <c r="O662" s="150" t="s">
        <v>314</v>
      </c>
      <c r="P662" s="150" t="s">
        <v>326</v>
      </c>
      <c r="Q662" s="150" t="s">
        <v>3377</v>
      </c>
      <c r="R662" s="150" t="s">
        <v>3377</v>
      </c>
      <c r="S662" s="151">
        <v>19820</v>
      </c>
      <c r="T662" s="151">
        <v>17220</v>
      </c>
      <c r="U662" s="151">
        <v>2600</v>
      </c>
      <c r="V662" s="150" t="s">
        <v>78</v>
      </c>
      <c r="W662" s="151">
        <v>2</v>
      </c>
      <c r="X662" s="150" t="s">
        <v>69</v>
      </c>
      <c r="Y662" s="150" t="s">
        <v>70</v>
      </c>
      <c r="Z662" s="150" t="s">
        <v>71</v>
      </c>
      <c r="AA662" s="150" t="s">
        <v>72</v>
      </c>
      <c r="AB662" s="151">
        <v>95031</v>
      </c>
      <c r="AC662" s="101">
        <f t="shared" si="40"/>
        <v>4</v>
      </c>
      <c r="AD662" s="101" t="str">
        <f t="shared" si="41"/>
        <v>janvier</v>
      </c>
      <c r="AE662" s="96">
        <f t="shared" si="42"/>
        <v>2.6</v>
      </c>
      <c r="AF662" s="149">
        <f t="shared" si="43"/>
        <v>2.3611111111111138E-2</v>
      </c>
      <c r="AG662" t="s">
        <v>3886</v>
      </c>
      <c r="AH662" s="96"/>
      <c r="AI662"/>
      <c r="AJ662"/>
      <c r="AK662"/>
      <c r="AL662"/>
      <c r="AM662" s="96"/>
      <c r="AN662" s="96"/>
      <c r="AO662" s="96"/>
      <c r="AP662" s="96"/>
      <c r="AQ662"/>
      <c r="AR662" s="96"/>
      <c r="AS662" s="96"/>
      <c r="AT662"/>
      <c r="AU662"/>
      <c r="AV662" s="96"/>
      <c r="AW662" s="96"/>
      <c r="AX662"/>
      <c r="AY662"/>
      <c r="AZ662" s="96"/>
      <c r="BA662" s="96"/>
      <c r="BB662" s="96"/>
      <c r="BC662" s="96"/>
      <c r="BD662" s="96"/>
      <c r="BE662" s="96"/>
      <c r="BF662" s="96"/>
      <c r="BG662"/>
      <c r="BH662" s="96"/>
      <c r="BI662" s="96"/>
      <c r="BJ662" s="96"/>
      <c r="BK662" s="96"/>
      <c r="BL662" s="96"/>
      <c r="BM662" s="96"/>
      <c r="BN662" s="96"/>
      <c r="BO662"/>
      <c r="BP662"/>
      <c r="BQ662" s="96"/>
      <c r="BR662" s="96"/>
      <c r="BS662" s="96"/>
      <c r="BT662"/>
      <c r="BU662" s="96"/>
      <c r="BV662"/>
      <c r="BW662" s="96"/>
      <c r="BX662" s="96"/>
      <c r="BY662" s="96"/>
      <c r="BZ662" s="96"/>
      <c r="CA662" s="96"/>
      <c r="CB662" s="96"/>
      <c r="CC662" s="96"/>
      <c r="CD662"/>
      <c r="CE662"/>
      <c r="CF662"/>
      <c r="CG662" s="96"/>
      <c r="CH662"/>
      <c r="CI662"/>
      <c r="CJ662" s="96"/>
      <c r="CK662"/>
      <c r="CL662" s="96"/>
      <c r="CM662" s="96"/>
      <c r="CN662" s="96"/>
      <c r="CO662"/>
      <c r="CP662"/>
      <c r="CQ662"/>
      <c r="CR662"/>
      <c r="CS662"/>
      <c r="CT662"/>
      <c r="CU662"/>
      <c r="CV662"/>
      <c r="CW662"/>
      <c r="CX662"/>
      <c r="CY662" s="96"/>
      <c r="CZ662"/>
      <c r="DA662"/>
      <c r="DB662" s="96"/>
      <c r="DC662" s="96"/>
      <c r="DD662"/>
      <c r="DE662"/>
      <c r="DF662"/>
      <c r="DG662"/>
      <c r="DH662" s="96"/>
      <c r="DI662"/>
      <c r="DJ662" s="96"/>
      <c r="DK662" s="96"/>
      <c r="DL662" s="96"/>
      <c r="DM662"/>
      <c r="DN662"/>
      <c r="DO662"/>
      <c r="DP662"/>
      <c r="DQ662"/>
      <c r="DR662"/>
      <c r="DS662"/>
      <c r="DT662"/>
      <c r="DU662"/>
      <c r="DV662"/>
      <c r="DW662" s="96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 s="96"/>
      <c r="EW662" s="96"/>
      <c r="EX662"/>
      <c r="EY662"/>
      <c r="EZ662"/>
      <c r="FA662"/>
      <c r="FB662"/>
      <c r="FC662"/>
      <c r="FD662"/>
      <c r="FE662"/>
      <c r="FF662"/>
      <c r="FG662"/>
      <c r="FH662"/>
      <c r="FI662"/>
      <c r="FJ662" s="96"/>
      <c r="FK662" s="96"/>
      <c r="FL662" s="96"/>
      <c r="FM662"/>
      <c r="FN662"/>
      <c r="FO662"/>
      <c r="FP662"/>
      <c r="FQ662"/>
      <c r="FR662"/>
      <c r="FS662"/>
      <c r="FT662" s="96"/>
      <c r="FU662" s="96"/>
      <c r="FV662" s="96"/>
      <c r="FW662" s="96"/>
      <c r="FX662"/>
      <c r="FY662"/>
      <c r="FZ662"/>
      <c r="GA662"/>
      <c r="GB662"/>
      <c r="GC662"/>
      <c r="GD662"/>
      <c r="GE662" s="96"/>
      <c r="GF662" s="96"/>
      <c r="GG662" s="96"/>
      <c r="GH662" s="96"/>
    </row>
    <row r="663" spans="1:190" s="102" customFormat="1" ht="10.9" hidden="1" customHeight="1" x14ac:dyDescent="0.25">
      <c r="A663" s="151">
        <v>170020</v>
      </c>
      <c r="B663" s="152">
        <v>44587</v>
      </c>
      <c r="C663" s="150" t="s">
        <v>645</v>
      </c>
      <c r="D663" s="150" t="s">
        <v>2353</v>
      </c>
      <c r="E663" s="152">
        <v>44587</v>
      </c>
      <c r="F663" s="150" t="s">
        <v>750</v>
      </c>
      <c r="G663" s="150" t="s">
        <v>2354</v>
      </c>
      <c r="H663" s="150" t="s">
        <v>1856</v>
      </c>
      <c r="I663" s="150" t="s">
        <v>3379</v>
      </c>
      <c r="J663" s="150" t="s">
        <v>3421</v>
      </c>
      <c r="K663" s="150" t="s">
        <v>1856</v>
      </c>
      <c r="L663" s="150" t="s">
        <v>18</v>
      </c>
      <c r="M663" s="150" t="s">
        <v>18</v>
      </c>
      <c r="N663" s="150" t="s">
        <v>19</v>
      </c>
      <c r="O663" s="150" t="s">
        <v>161</v>
      </c>
      <c r="P663" s="150" t="s">
        <v>1655</v>
      </c>
      <c r="Q663" s="150" t="s">
        <v>3377</v>
      </c>
      <c r="R663" s="150" t="s">
        <v>3377</v>
      </c>
      <c r="S663" s="151">
        <v>17080</v>
      </c>
      <c r="T663" s="151">
        <v>14820</v>
      </c>
      <c r="U663" s="151">
        <v>2260</v>
      </c>
      <c r="V663" s="150" t="s">
        <v>78</v>
      </c>
      <c r="W663" s="151">
        <v>2</v>
      </c>
      <c r="X663" s="150" t="s">
        <v>69</v>
      </c>
      <c r="Y663" s="150" t="s">
        <v>70</v>
      </c>
      <c r="Z663" s="150" t="s">
        <v>71</v>
      </c>
      <c r="AA663" s="150" t="s">
        <v>72</v>
      </c>
      <c r="AB663" s="151">
        <v>14945</v>
      </c>
      <c r="AC663" s="101">
        <f t="shared" si="40"/>
        <v>4</v>
      </c>
      <c r="AD663" s="101" t="str">
        <f t="shared" si="41"/>
        <v>janvier</v>
      </c>
      <c r="AE663" s="96">
        <f t="shared" si="42"/>
        <v>2.2599999999999998</v>
      </c>
      <c r="AF663" s="149">
        <f t="shared" si="43"/>
        <v>6.2499999999999778E-3</v>
      </c>
      <c r="AG663" t="s">
        <v>3886</v>
      </c>
      <c r="AH663" s="96"/>
      <c r="AI663"/>
      <c r="AJ663"/>
      <c r="AK663"/>
      <c r="AL663"/>
      <c r="AM663" s="96"/>
      <c r="AN663" s="96"/>
      <c r="AO663" s="96"/>
      <c r="AP663" s="96"/>
      <c r="AQ663"/>
      <c r="AR663" s="96"/>
      <c r="AS663" s="96"/>
      <c r="AT663"/>
      <c r="AU663"/>
      <c r="AV663" s="96"/>
      <c r="AW663" s="96"/>
      <c r="AX663"/>
      <c r="AY663"/>
      <c r="AZ663" s="96"/>
      <c r="BA663" s="96"/>
      <c r="BB663" s="96"/>
      <c r="BC663" s="96"/>
      <c r="BD663" s="96"/>
      <c r="BE663" s="96"/>
      <c r="BF663" s="96"/>
      <c r="BG663"/>
      <c r="BH663" s="96"/>
      <c r="BI663" s="96"/>
      <c r="BJ663" s="96"/>
      <c r="BK663" s="96"/>
      <c r="BL663" s="96"/>
      <c r="BM663" s="96"/>
      <c r="BN663" s="96"/>
      <c r="BO663"/>
      <c r="BP663"/>
      <c r="BQ663" s="96"/>
      <c r="BR663" s="96"/>
      <c r="BS663" s="96"/>
      <c r="BT663"/>
      <c r="BU663" s="96"/>
      <c r="BV663"/>
      <c r="BW663" s="96"/>
      <c r="BX663" s="96"/>
      <c r="BY663" s="96"/>
      <c r="BZ663" s="96"/>
      <c r="CA663" s="96"/>
      <c r="CB663" s="96"/>
      <c r="CC663" s="96"/>
      <c r="CD663" s="96"/>
      <c r="CE663"/>
      <c r="CF663"/>
      <c r="CG663" s="96"/>
      <c r="CH663"/>
      <c r="CI663"/>
      <c r="CJ663" s="96"/>
      <c r="CK663"/>
      <c r="CL663" s="96"/>
      <c r="CM663" s="96"/>
      <c r="CN663" s="96"/>
      <c r="CO663"/>
      <c r="CP663"/>
      <c r="CQ663"/>
      <c r="CR663"/>
      <c r="CS663"/>
      <c r="CT663"/>
      <c r="CU663"/>
      <c r="CV663"/>
      <c r="CW663"/>
      <c r="CX663"/>
      <c r="CY663" s="96"/>
      <c r="CZ663" s="96"/>
      <c r="DA663" s="96"/>
      <c r="DB663" s="96"/>
      <c r="DC663" s="96"/>
      <c r="DD663"/>
      <c r="DE663"/>
      <c r="DF663"/>
      <c r="DG663"/>
      <c r="DH663" s="96"/>
      <c r="DI663"/>
      <c r="DJ663" s="96"/>
      <c r="DK663" s="96"/>
      <c r="DL663" s="96"/>
      <c r="DM663" s="96"/>
      <c r="DN663"/>
      <c r="DO663"/>
      <c r="DP663" s="96"/>
      <c r="DQ663" s="96"/>
      <c r="DR663"/>
      <c r="DS663"/>
      <c r="DT663"/>
      <c r="DU663"/>
      <c r="DV663"/>
      <c r="DW663" s="96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 s="96"/>
      <c r="EL663" s="96"/>
      <c r="EM663"/>
      <c r="EN663"/>
      <c r="EO663"/>
      <c r="EP663"/>
      <c r="EQ663"/>
      <c r="ER663"/>
      <c r="ES663"/>
      <c r="ET663" s="96"/>
      <c r="EU663"/>
      <c r="EV663" s="96"/>
      <c r="EW663" s="96"/>
      <c r="EX663"/>
      <c r="EY663"/>
      <c r="EZ663"/>
      <c r="FA663"/>
      <c r="FB663"/>
      <c r="FC663"/>
      <c r="FD663"/>
      <c r="FE663"/>
      <c r="FF663"/>
      <c r="FG663"/>
      <c r="FH663"/>
      <c r="FI663"/>
      <c r="FJ663" s="96"/>
      <c r="FK663" s="96"/>
      <c r="FL663" s="96"/>
      <c r="FM663"/>
      <c r="FN663"/>
      <c r="FO663"/>
      <c r="FP663"/>
      <c r="FQ663"/>
      <c r="FR663"/>
      <c r="FS663"/>
      <c r="FT663" s="96"/>
      <c r="FU663" s="96"/>
      <c r="FV663" s="96"/>
      <c r="FW663" s="96"/>
      <c r="FX663"/>
      <c r="FY663"/>
      <c r="FZ663"/>
      <c r="GA663"/>
      <c r="GB663"/>
      <c r="GC663"/>
      <c r="GD663"/>
      <c r="GE663" s="96"/>
      <c r="GF663" s="96"/>
      <c r="GG663" s="96"/>
      <c r="GH663" s="96"/>
    </row>
    <row r="664" spans="1:190" s="102" customFormat="1" ht="10.9" hidden="1" customHeight="1" x14ac:dyDescent="0.25">
      <c r="A664" s="151">
        <v>170022</v>
      </c>
      <c r="B664" s="152">
        <v>44587</v>
      </c>
      <c r="C664" s="150" t="s">
        <v>468</v>
      </c>
      <c r="D664" s="150" t="s">
        <v>2355</v>
      </c>
      <c r="E664" s="152">
        <v>44587</v>
      </c>
      <c r="F664" s="150" t="s">
        <v>404</v>
      </c>
      <c r="G664" s="150" t="s">
        <v>2356</v>
      </c>
      <c r="H664" s="150" t="s">
        <v>257</v>
      </c>
      <c r="I664" s="150" t="s">
        <v>3379</v>
      </c>
      <c r="J664" s="150" t="s">
        <v>3421</v>
      </c>
      <c r="K664" s="150" t="s">
        <v>257</v>
      </c>
      <c r="L664" s="150" t="s">
        <v>18</v>
      </c>
      <c r="M664" s="150" t="s">
        <v>18</v>
      </c>
      <c r="N664" s="150" t="s">
        <v>19</v>
      </c>
      <c r="O664" s="150" t="s">
        <v>161</v>
      </c>
      <c r="P664" s="150" t="s">
        <v>258</v>
      </c>
      <c r="Q664" s="150" t="s">
        <v>3377</v>
      </c>
      <c r="R664" s="150" t="s">
        <v>3377</v>
      </c>
      <c r="S664" s="151">
        <v>17020</v>
      </c>
      <c r="T664" s="151">
        <v>14600</v>
      </c>
      <c r="U664" s="151">
        <v>2420</v>
      </c>
      <c r="V664" s="150" t="s">
        <v>78</v>
      </c>
      <c r="W664" s="151">
        <v>2</v>
      </c>
      <c r="X664" s="150" t="s">
        <v>69</v>
      </c>
      <c r="Y664" s="150" t="s">
        <v>70</v>
      </c>
      <c r="Z664" s="150" t="s">
        <v>71</v>
      </c>
      <c r="AA664" s="150" t="s">
        <v>72</v>
      </c>
      <c r="AB664" s="151">
        <v>60055</v>
      </c>
      <c r="AC664" s="101">
        <f t="shared" si="40"/>
        <v>4</v>
      </c>
      <c r="AD664" s="101" t="str">
        <f t="shared" si="41"/>
        <v>janvier</v>
      </c>
      <c r="AE664" s="96">
        <f t="shared" si="42"/>
        <v>2.42</v>
      </c>
      <c r="AF664" s="149">
        <f t="shared" si="43"/>
        <v>1.1805555555555514E-2</v>
      </c>
      <c r="AG664" t="s">
        <v>3886</v>
      </c>
      <c r="AH664" s="96"/>
      <c r="AI664"/>
      <c r="AJ664"/>
      <c r="AK664"/>
      <c r="AL664"/>
      <c r="AM664" s="96"/>
      <c r="AN664" s="96"/>
      <c r="AO664" s="96"/>
      <c r="AP664" s="96"/>
      <c r="AQ664"/>
      <c r="AR664" s="96"/>
      <c r="AS664" s="96"/>
      <c r="AT664"/>
      <c r="AU664"/>
      <c r="AV664" s="96"/>
      <c r="AW664" s="96"/>
      <c r="AX664"/>
      <c r="AY664"/>
      <c r="AZ664" s="96"/>
      <c r="BA664" s="96"/>
      <c r="BB664" s="96"/>
      <c r="BC664" s="96"/>
      <c r="BD664" s="96"/>
      <c r="BE664" s="96"/>
      <c r="BF664" s="96"/>
      <c r="BG664"/>
      <c r="BH664" s="96"/>
      <c r="BI664" s="96"/>
      <c r="BJ664" s="96"/>
      <c r="BK664" s="96"/>
      <c r="BL664" s="96"/>
      <c r="BM664" s="96"/>
      <c r="BN664" s="96"/>
      <c r="BO664"/>
      <c r="BP664"/>
      <c r="BQ664" s="96"/>
      <c r="BR664" s="96"/>
      <c r="BS664" s="96"/>
      <c r="BT664"/>
      <c r="BU664" s="96"/>
      <c r="BV664"/>
      <c r="BW664" s="96"/>
      <c r="BX664" s="96"/>
      <c r="BY664" s="96"/>
      <c r="BZ664" s="96"/>
      <c r="CA664" s="96"/>
      <c r="CB664" s="96"/>
      <c r="CC664" s="96"/>
      <c r="CD664" s="96"/>
      <c r="CE664"/>
      <c r="CF664"/>
      <c r="CG664" s="96"/>
      <c r="CH664"/>
      <c r="CI664"/>
      <c r="CJ664" s="96"/>
      <c r="CK664"/>
      <c r="CL664" s="96"/>
      <c r="CM664" s="96"/>
      <c r="CN664" s="96"/>
      <c r="CO664"/>
      <c r="CP664"/>
      <c r="CQ664"/>
      <c r="CR664"/>
      <c r="CS664"/>
      <c r="CT664"/>
      <c r="CU664"/>
      <c r="CV664"/>
      <c r="CW664"/>
      <c r="CX664"/>
      <c r="CY664" s="96"/>
      <c r="CZ664" s="96"/>
      <c r="DA664" s="96"/>
      <c r="DB664" s="96"/>
      <c r="DC664" s="96"/>
      <c r="DD664"/>
      <c r="DE664"/>
      <c r="DF664"/>
      <c r="DG664"/>
      <c r="DH664" s="96"/>
      <c r="DI664"/>
      <c r="DJ664" s="96"/>
      <c r="DK664" s="96"/>
      <c r="DL664" s="96"/>
      <c r="DM664" s="96"/>
      <c r="DN664"/>
      <c r="DO664"/>
      <c r="DP664" s="96"/>
      <c r="DQ664" s="96"/>
      <c r="DR664"/>
      <c r="DS664"/>
      <c r="DT664"/>
      <c r="DU664"/>
      <c r="DV664"/>
      <c r="DW664" s="96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 s="96"/>
      <c r="EW664" s="96"/>
      <c r="EX664"/>
      <c r="EY664"/>
      <c r="EZ664"/>
      <c r="FA664"/>
      <c r="FB664"/>
      <c r="FC664"/>
      <c r="FD664"/>
      <c r="FE664"/>
      <c r="FF664"/>
      <c r="FG664"/>
      <c r="FH664"/>
      <c r="FI664"/>
      <c r="FJ664" s="96"/>
      <c r="FK664" s="96"/>
      <c r="FL664" s="96"/>
      <c r="FM664"/>
      <c r="FN664"/>
      <c r="FO664"/>
      <c r="FP664"/>
      <c r="FQ664"/>
      <c r="FR664"/>
      <c r="FS664"/>
      <c r="FT664" s="96"/>
      <c r="FU664" s="96"/>
      <c r="FV664" s="96"/>
      <c r="FW664" s="96"/>
      <c r="FX664"/>
      <c r="FY664"/>
      <c r="FZ664"/>
      <c r="GA664"/>
      <c r="GB664"/>
      <c r="GC664"/>
      <c r="GD664"/>
      <c r="GE664" s="96"/>
      <c r="GF664" s="96"/>
      <c r="GG664" s="96"/>
      <c r="GH664" s="96"/>
    </row>
    <row r="665" spans="1:190" s="102" customFormat="1" ht="10.9" hidden="1" customHeight="1" x14ac:dyDescent="0.25">
      <c r="A665" s="151">
        <v>170023</v>
      </c>
      <c r="B665" s="152">
        <v>44587</v>
      </c>
      <c r="C665" s="150" t="s">
        <v>410</v>
      </c>
      <c r="D665" s="150" t="s">
        <v>2357</v>
      </c>
      <c r="E665" s="152">
        <v>44587</v>
      </c>
      <c r="F665" s="150" t="s">
        <v>727</v>
      </c>
      <c r="G665" s="150" t="s">
        <v>2358</v>
      </c>
      <c r="H665" s="150" t="s">
        <v>348</v>
      </c>
      <c r="I665" s="150" t="s">
        <v>3379</v>
      </c>
      <c r="J665" s="150" t="s">
        <v>3382</v>
      </c>
      <c r="K665" s="150" t="s">
        <v>3391</v>
      </c>
      <c r="L665" s="150" t="s">
        <v>18</v>
      </c>
      <c r="M665" s="150" t="s">
        <v>18</v>
      </c>
      <c r="N665" s="150" t="s">
        <v>19</v>
      </c>
      <c r="O665" s="150" t="s">
        <v>335</v>
      </c>
      <c r="P665" s="150" t="s">
        <v>349</v>
      </c>
      <c r="Q665" s="150" t="s">
        <v>3377</v>
      </c>
      <c r="R665" s="150" t="s">
        <v>3377</v>
      </c>
      <c r="S665" s="151">
        <v>16460</v>
      </c>
      <c r="T665" s="151">
        <v>12820</v>
      </c>
      <c r="U665" s="151">
        <v>3640</v>
      </c>
      <c r="V665" s="150" t="s">
        <v>78</v>
      </c>
      <c r="W665" s="151">
        <v>2</v>
      </c>
      <c r="X665" s="150" t="s">
        <v>69</v>
      </c>
      <c r="Y665" s="150" t="s">
        <v>70</v>
      </c>
      <c r="Z665" s="150" t="s">
        <v>71</v>
      </c>
      <c r="AA665" s="150" t="s">
        <v>72</v>
      </c>
      <c r="AB665" s="151">
        <v>64487</v>
      </c>
      <c r="AC665" s="101">
        <f t="shared" si="40"/>
        <v>4</v>
      </c>
      <c r="AD665" s="101" t="str">
        <f t="shared" si="41"/>
        <v>janvier</v>
      </c>
      <c r="AE665" s="96">
        <f t="shared" si="42"/>
        <v>3.64</v>
      </c>
      <c r="AF665" s="149">
        <f t="shared" si="43"/>
        <v>1.388888888888884E-2</v>
      </c>
      <c r="AG665" t="s">
        <v>3886</v>
      </c>
      <c r="AH665" s="96"/>
      <c r="AI665"/>
      <c r="AJ665"/>
      <c r="AK665"/>
      <c r="AL665"/>
      <c r="AM665" s="96"/>
      <c r="AN665" s="96"/>
      <c r="AO665" s="96"/>
      <c r="AP665" s="96"/>
      <c r="AQ665"/>
      <c r="AR665" s="96"/>
      <c r="AS665" s="96"/>
      <c r="AT665"/>
      <c r="AU665"/>
      <c r="AV665" s="96"/>
      <c r="AW665" s="96"/>
      <c r="AX665"/>
      <c r="AY665"/>
      <c r="AZ665" s="96"/>
      <c r="BA665" s="96"/>
      <c r="BB665" s="96"/>
      <c r="BC665" s="96"/>
      <c r="BD665" s="96"/>
      <c r="BE665" s="96"/>
      <c r="BF665" s="96"/>
      <c r="BG665"/>
      <c r="BH665" s="96"/>
      <c r="BI665" s="96"/>
      <c r="BJ665" s="96"/>
      <c r="BK665" s="96"/>
      <c r="BL665" s="96"/>
      <c r="BM665" s="96"/>
      <c r="BN665" s="96"/>
      <c r="BO665"/>
      <c r="BP665"/>
      <c r="BQ665" s="96"/>
      <c r="BR665" s="96"/>
      <c r="BS665" s="96"/>
      <c r="BT665"/>
      <c r="BU665" s="96"/>
      <c r="BV665"/>
      <c r="BW665" s="96"/>
      <c r="BX665" s="96"/>
      <c r="BY665" s="96"/>
      <c r="BZ665" s="96"/>
      <c r="CA665" s="96"/>
      <c r="CB665" s="96"/>
      <c r="CC665" s="96"/>
      <c r="CD665" s="96"/>
      <c r="CE665"/>
      <c r="CF665"/>
      <c r="CG665" s="96"/>
      <c r="CH665"/>
      <c r="CI665"/>
      <c r="CJ665" s="96"/>
      <c r="CK665"/>
      <c r="CL665" s="96"/>
      <c r="CM665" s="96"/>
      <c r="CN665" s="96"/>
      <c r="CO665"/>
      <c r="CP665"/>
      <c r="CQ665"/>
      <c r="CR665"/>
      <c r="CS665"/>
      <c r="CT665"/>
      <c r="CU665"/>
      <c r="CV665"/>
      <c r="CW665"/>
      <c r="CX665"/>
      <c r="CY665" s="96"/>
      <c r="CZ665" s="96"/>
      <c r="DA665" s="96"/>
      <c r="DB665" s="96"/>
      <c r="DC665" s="96"/>
      <c r="DD665"/>
      <c r="DE665"/>
      <c r="DF665"/>
      <c r="DG665"/>
      <c r="DH665" s="96"/>
      <c r="DI665"/>
      <c r="DJ665" s="96"/>
      <c r="DK665" s="96"/>
      <c r="DL665" s="96"/>
      <c r="DM665" s="96"/>
      <c r="DN665"/>
      <c r="DO665"/>
      <c r="DP665" s="96"/>
      <c r="DQ665" s="96"/>
      <c r="DR665"/>
      <c r="DS665"/>
      <c r="DT665"/>
      <c r="DU665"/>
      <c r="DV665"/>
      <c r="DW665" s="96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 s="96"/>
      <c r="EW665" s="96"/>
      <c r="EX665"/>
      <c r="EY665"/>
      <c r="EZ665"/>
      <c r="FA665"/>
      <c r="FB665"/>
      <c r="FC665"/>
      <c r="FD665"/>
      <c r="FE665"/>
      <c r="FF665"/>
      <c r="FG665"/>
      <c r="FH665"/>
      <c r="FI665"/>
      <c r="FJ665" s="96"/>
      <c r="FK665" s="96"/>
      <c r="FL665" s="96"/>
      <c r="FM665"/>
      <c r="FN665"/>
      <c r="FO665"/>
      <c r="FP665"/>
      <c r="FQ665"/>
      <c r="FR665"/>
      <c r="FS665"/>
      <c r="FT665" s="96"/>
      <c r="FU665" s="96"/>
      <c r="FV665" s="96"/>
      <c r="FW665" s="96"/>
      <c r="FX665"/>
      <c r="FY665"/>
      <c r="FZ665"/>
      <c r="GA665"/>
      <c r="GB665"/>
      <c r="GC665"/>
      <c r="GD665"/>
      <c r="GE665" s="96"/>
      <c r="GF665" s="96"/>
      <c r="GG665" s="96"/>
      <c r="GH665" s="96"/>
    </row>
    <row r="666" spans="1:190" s="102" customFormat="1" ht="10.9" hidden="1" customHeight="1" x14ac:dyDescent="0.25">
      <c r="A666" s="151">
        <v>170024</v>
      </c>
      <c r="B666" s="152">
        <v>44587</v>
      </c>
      <c r="C666" s="150" t="s">
        <v>592</v>
      </c>
      <c r="D666" s="150" t="s">
        <v>2359</v>
      </c>
      <c r="E666" s="152">
        <v>44587</v>
      </c>
      <c r="F666" s="150" t="s">
        <v>555</v>
      </c>
      <c r="G666" s="150" t="s">
        <v>2360</v>
      </c>
      <c r="H666" s="150" t="s">
        <v>177</v>
      </c>
      <c r="I666" s="150" t="s">
        <v>3379</v>
      </c>
      <c r="J666" s="150" t="s">
        <v>3421</v>
      </c>
      <c r="K666" s="150" t="s">
        <v>177</v>
      </c>
      <c r="L666" s="150" t="s">
        <v>18</v>
      </c>
      <c r="M666" s="150" t="s">
        <v>18</v>
      </c>
      <c r="N666" s="150" t="s">
        <v>19</v>
      </c>
      <c r="O666" s="150" t="s">
        <v>161</v>
      </c>
      <c r="P666" s="150" t="s">
        <v>178</v>
      </c>
      <c r="Q666" s="150" t="s">
        <v>3377</v>
      </c>
      <c r="R666" s="150" t="s">
        <v>3377</v>
      </c>
      <c r="S666" s="151">
        <v>14460</v>
      </c>
      <c r="T666" s="151">
        <v>11460</v>
      </c>
      <c r="U666" s="151">
        <v>3000</v>
      </c>
      <c r="V666" s="150" t="s">
        <v>78</v>
      </c>
      <c r="W666" s="151">
        <v>2</v>
      </c>
      <c r="X666" s="150" t="s">
        <v>69</v>
      </c>
      <c r="Y666" s="150" t="s">
        <v>70</v>
      </c>
      <c r="Z666" s="150" t="s">
        <v>71</v>
      </c>
      <c r="AA666" s="150" t="s">
        <v>72</v>
      </c>
      <c r="AB666" s="151">
        <v>60052</v>
      </c>
      <c r="AC666" s="101">
        <f t="shared" si="40"/>
        <v>4</v>
      </c>
      <c r="AD666" s="101" t="str">
        <f t="shared" si="41"/>
        <v>janvier</v>
      </c>
      <c r="AE666" s="96">
        <f t="shared" si="42"/>
        <v>3</v>
      </c>
      <c r="AF666" s="149">
        <f t="shared" si="43"/>
        <v>1.8055555555555491E-2</v>
      </c>
      <c r="AG666" t="s">
        <v>3886</v>
      </c>
      <c r="AH666" s="96"/>
      <c r="AI666"/>
      <c r="AJ666"/>
      <c r="AK666"/>
      <c r="AL666"/>
      <c r="AM666" s="96"/>
      <c r="AN666" s="96"/>
      <c r="AO666" s="96"/>
      <c r="AP666" s="96"/>
      <c r="AQ666"/>
      <c r="AR666" s="96"/>
      <c r="AS666" s="96"/>
      <c r="AT666"/>
      <c r="AU666"/>
      <c r="AV666" s="96"/>
      <c r="AW666" s="96"/>
      <c r="AX666"/>
      <c r="AY666"/>
      <c r="AZ666" s="96"/>
      <c r="BA666" s="96"/>
      <c r="BB666" s="96"/>
      <c r="BC666" s="96"/>
      <c r="BD666" s="96"/>
      <c r="BE666" s="96"/>
      <c r="BF666" s="96"/>
      <c r="BG666"/>
      <c r="BH666" s="96"/>
      <c r="BI666" s="96"/>
      <c r="BJ666" s="96"/>
      <c r="BK666" s="96"/>
      <c r="BL666" s="96"/>
      <c r="BM666" s="96"/>
      <c r="BN666" s="96"/>
      <c r="BO666"/>
      <c r="BP666"/>
      <c r="BQ666" s="96"/>
      <c r="BR666" s="96"/>
      <c r="BS666" s="96"/>
      <c r="BT666"/>
      <c r="BU666" s="96"/>
      <c r="BV666"/>
      <c r="BW666" s="96"/>
      <c r="BX666" s="96"/>
      <c r="BY666" s="96"/>
      <c r="BZ666" s="96"/>
      <c r="CA666" s="96"/>
      <c r="CB666" s="96"/>
      <c r="CC666" s="96"/>
      <c r="CD666" s="96"/>
      <c r="CE666"/>
      <c r="CF666"/>
      <c r="CG666" s="96"/>
      <c r="CH666"/>
      <c r="CI666"/>
      <c r="CJ666" s="96"/>
      <c r="CK666"/>
      <c r="CL666" s="96"/>
      <c r="CM666" s="96"/>
      <c r="CN666" s="96"/>
      <c r="CO666"/>
      <c r="CP666"/>
      <c r="CQ666"/>
      <c r="CR666"/>
      <c r="CS666"/>
      <c r="CT666"/>
      <c r="CU666"/>
      <c r="CV666"/>
      <c r="CW666"/>
      <c r="CX666"/>
      <c r="CY666" s="96"/>
      <c r="CZ666" s="96"/>
      <c r="DA666" s="96"/>
      <c r="DB666" s="96"/>
      <c r="DC666" s="96"/>
      <c r="DD666"/>
      <c r="DE666"/>
      <c r="DF666"/>
      <c r="DG666"/>
      <c r="DH666" s="96"/>
      <c r="DI666"/>
      <c r="DJ666" s="96"/>
      <c r="DK666" s="96"/>
      <c r="DL666" s="96"/>
      <c r="DM666" s="96"/>
      <c r="DN666"/>
      <c r="DO666"/>
      <c r="DP666" s="96"/>
      <c r="DQ666" s="96"/>
      <c r="DR666"/>
      <c r="DS666"/>
      <c r="DT666"/>
      <c r="DU666"/>
      <c r="DV666"/>
      <c r="DW666" s="9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 s="96"/>
      <c r="EW666" s="96"/>
      <c r="EX666"/>
      <c r="EY666"/>
      <c r="EZ666"/>
      <c r="FA666"/>
      <c r="FB666"/>
      <c r="FC666"/>
      <c r="FD666"/>
      <c r="FE666"/>
      <c r="FF666"/>
      <c r="FG666"/>
      <c r="FH666"/>
      <c r="FI666"/>
      <c r="FJ666" s="96"/>
      <c r="FK666" s="96"/>
      <c r="FL666" s="96"/>
      <c r="FM666"/>
      <c r="FN666"/>
      <c r="FO666"/>
      <c r="FP666"/>
      <c r="FQ666"/>
      <c r="FR666"/>
      <c r="FS666"/>
      <c r="FT666" s="96"/>
      <c r="FU666" s="96"/>
      <c r="FV666" s="96"/>
      <c r="FW666" s="96"/>
      <c r="FX666"/>
      <c r="FY666"/>
      <c r="FZ666"/>
      <c r="GA666"/>
      <c r="GB666"/>
      <c r="GC666"/>
      <c r="GD666"/>
      <c r="GE666" s="96"/>
      <c r="GF666" s="96"/>
      <c r="GG666" s="96"/>
      <c r="GH666" s="96"/>
    </row>
    <row r="667" spans="1:190" s="102" customFormat="1" ht="10.9" hidden="1" customHeight="1" x14ac:dyDescent="0.25">
      <c r="A667" s="151">
        <v>170025</v>
      </c>
      <c r="B667" s="152">
        <v>44587</v>
      </c>
      <c r="C667" s="150" t="s">
        <v>497</v>
      </c>
      <c r="D667" s="150" t="s">
        <v>2361</v>
      </c>
      <c r="E667" s="152">
        <v>44587</v>
      </c>
      <c r="F667" s="150" t="s">
        <v>731</v>
      </c>
      <c r="G667" s="150" t="s">
        <v>2362</v>
      </c>
      <c r="H667" s="150" t="s">
        <v>1654</v>
      </c>
      <c r="I667" s="150" t="s">
        <v>3379</v>
      </c>
      <c r="J667" s="150" t="s">
        <v>3421</v>
      </c>
      <c r="K667" s="150" t="s">
        <v>1856</v>
      </c>
      <c r="L667" s="150" t="s">
        <v>18</v>
      </c>
      <c r="M667" s="150" t="s">
        <v>18</v>
      </c>
      <c r="N667" s="150" t="s">
        <v>19</v>
      </c>
      <c r="O667" s="150" t="s">
        <v>161</v>
      </c>
      <c r="P667" s="150" t="s">
        <v>1655</v>
      </c>
      <c r="Q667" s="150" t="s">
        <v>3377</v>
      </c>
      <c r="R667" s="150" t="s">
        <v>3377</v>
      </c>
      <c r="S667" s="151">
        <v>17820</v>
      </c>
      <c r="T667" s="151">
        <v>15040</v>
      </c>
      <c r="U667" s="151">
        <v>2780</v>
      </c>
      <c r="V667" s="150" t="s">
        <v>78</v>
      </c>
      <c r="W667" s="151">
        <v>2</v>
      </c>
      <c r="X667" s="150" t="s">
        <v>69</v>
      </c>
      <c r="Y667" s="150" t="s">
        <v>70</v>
      </c>
      <c r="Z667" s="150" t="s">
        <v>71</v>
      </c>
      <c r="AA667" s="150" t="s">
        <v>72</v>
      </c>
      <c r="AB667" s="151">
        <v>80133</v>
      </c>
      <c r="AC667" s="101">
        <f t="shared" si="40"/>
        <v>4</v>
      </c>
      <c r="AD667" s="101" t="str">
        <f t="shared" si="41"/>
        <v>janvier</v>
      </c>
      <c r="AE667" s="96">
        <f t="shared" si="42"/>
        <v>2.78</v>
      </c>
      <c r="AF667" s="149">
        <f t="shared" si="43"/>
        <v>2.430555555555558E-2</v>
      </c>
      <c r="AG667" t="s">
        <v>3886</v>
      </c>
      <c r="AH667" s="96"/>
      <c r="AI667"/>
      <c r="AJ667"/>
      <c r="AK667"/>
      <c r="AL667"/>
      <c r="AM667" s="96"/>
      <c r="AN667" s="96"/>
      <c r="AO667" s="96"/>
      <c r="AP667" s="96"/>
      <c r="AQ667"/>
      <c r="AR667" s="96"/>
      <c r="AS667" s="96"/>
      <c r="AT667"/>
      <c r="AU667"/>
      <c r="AV667" s="96"/>
      <c r="AW667" s="96"/>
      <c r="AX667"/>
      <c r="AY667"/>
      <c r="AZ667" s="96"/>
      <c r="BA667" s="96"/>
      <c r="BB667" s="96"/>
      <c r="BC667" s="96"/>
      <c r="BD667" s="96"/>
      <c r="BE667" s="96"/>
      <c r="BF667" s="96"/>
      <c r="BG667"/>
      <c r="BH667" s="96"/>
      <c r="BI667" s="96"/>
      <c r="BJ667" s="96"/>
      <c r="BK667" s="96"/>
      <c r="BL667" s="96"/>
      <c r="BM667" s="96"/>
      <c r="BN667" s="96"/>
      <c r="BO667"/>
      <c r="BP667"/>
      <c r="BQ667" s="96"/>
      <c r="BR667" s="96"/>
      <c r="BS667" s="96"/>
      <c r="BT667"/>
      <c r="BU667" s="96"/>
      <c r="BV667"/>
      <c r="BW667" s="96"/>
      <c r="BX667" s="96"/>
      <c r="BY667" s="96"/>
      <c r="BZ667" s="96"/>
      <c r="CA667" s="96"/>
      <c r="CB667" s="96"/>
      <c r="CC667" s="96"/>
      <c r="CD667" s="96"/>
      <c r="CE667"/>
      <c r="CF667"/>
      <c r="CG667" s="96"/>
      <c r="CH667"/>
      <c r="CI667"/>
      <c r="CJ667" s="96"/>
      <c r="CK667"/>
      <c r="CL667" s="96"/>
      <c r="CM667" s="96"/>
      <c r="CN667" s="96"/>
      <c r="CO667"/>
      <c r="CP667"/>
      <c r="CQ667"/>
      <c r="CR667"/>
      <c r="CS667"/>
      <c r="CT667"/>
      <c r="CU667"/>
      <c r="CV667"/>
      <c r="CW667"/>
      <c r="CX667"/>
      <c r="CY667" s="96"/>
      <c r="CZ667" s="96"/>
      <c r="DA667" s="96"/>
      <c r="DB667" s="96"/>
      <c r="DC667" s="96"/>
      <c r="DD667"/>
      <c r="DE667"/>
      <c r="DF667"/>
      <c r="DG667"/>
      <c r="DH667" s="96"/>
      <c r="DI667"/>
      <c r="DJ667" s="96"/>
      <c r="DK667" s="96"/>
      <c r="DL667" s="96"/>
      <c r="DM667" s="96"/>
      <c r="DN667"/>
      <c r="DO667"/>
      <c r="DP667" s="96"/>
      <c r="DQ667" s="96"/>
      <c r="DR667"/>
      <c r="DS667"/>
      <c r="DT667"/>
      <c r="DU667"/>
      <c r="DV667"/>
      <c r="DW667" s="96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 s="96"/>
      <c r="EW667" s="96"/>
      <c r="EX667"/>
      <c r="EY667"/>
      <c r="EZ667"/>
      <c r="FA667"/>
      <c r="FB667"/>
      <c r="FC667"/>
      <c r="FD667"/>
      <c r="FE667"/>
      <c r="FF667"/>
      <c r="FG667"/>
      <c r="FH667"/>
      <c r="FI667"/>
      <c r="FJ667" s="96"/>
      <c r="FK667" s="96"/>
      <c r="FL667" s="96"/>
      <c r="FM667"/>
      <c r="FN667"/>
      <c r="FO667"/>
      <c r="FP667"/>
      <c r="FQ667"/>
      <c r="FR667"/>
      <c r="FS667"/>
      <c r="FT667" s="96"/>
      <c r="FU667" s="96"/>
      <c r="FV667" s="96"/>
      <c r="FW667" s="96"/>
      <c r="FX667"/>
      <c r="FY667"/>
      <c r="FZ667"/>
      <c r="GA667"/>
      <c r="GB667"/>
      <c r="GC667"/>
      <c r="GD667"/>
      <c r="GE667" s="96"/>
      <c r="GF667" s="96"/>
      <c r="GG667" s="96"/>
      <c r="GH667" s="96"/>
    </row>
    <row r="668" spans="1:190" s="102" customFormat="1" ht="10.9" hidden="1" customHeight="1" x14ac:dyDescent="0.25">
      <c r="A668" s="151">
        <v>170026</v>
      </c>
      <c r="B668" s="152">
        <v>44587</v>
      </c>
      <c r="C668" s="150" t="s">
        <v>412</v>
      </c>
      <c r="D668" s="150" t="s">
        <v>2363</v>
      </c>
      <c r="E668" s="152">
        <v>44587</v>
      </c>
      <c r="F668" s="150" t="s">
        <v>411</v>
      </c>
      <c r="G668" s="150" t="s">
        <v>2364</v>
      </c>
      <c r="H668" s="150" t="s">
        <v>507</v>
      </c>
      <c r="I668" s="150" t="s">
        <v>3379</v>
      </c>
      <c r="J668" s="150" t="s">
        <v>3421</v>
      </c>
      <c r="K668" s="150" t="s">
        <v>507</v>
      </c>
      <c r="L668" s="150" t="s">
        <v>18</v>
      </c>
      <c r="M668" s="150" t="s">
        <v>18</v>
      </c>
      <c r="N668" s="150" t="s">
        <v>19</v>
      </c>
      <c r="O668" s="150" t="s">
        <v>161</v>
      </c>
      <c r="P668" s="150" t="s">
        <v>508</v>
      </c>
      <c r="Q668" s="150" t="s">
        <v>3377</v>
      </c>
      <c r="R668" s="150" t="s">
        <v>3377</v>
      </c>
      <c r="S668" s="151">
        <v>13860</v>
      </c>
      <c r="T668" s="151">
        <v>11600</v>
      </c>
      <c r="U668" s="151">
        <v>2260</v>
      </c>
      <c r="V668" s="150" t="s">
        <v>78</v>
      </c>
      <c r="W668" s="151">
        <v>2</v>
      </c>
      <c r="X668" s="150" t="s">
        <v>69</v>
      </c>
      <c r="Y668" s="150" t="s">
        <v>70</v>
      </c>
      <c r="Z668" s="150" t="s">
        <v>71</v>
      </c>
      <c r="AA668" s="150" t="s">
        <v>72</v>
      </c>
      <c r="AB668" s="151">
        <v>89414</v>
      </c>
      <c r="AC668" s="101">
        <f t="shared" si="40"/>
        <v>4</v>
      </c>
      <c r="AD668" s="101" t="str">
        <f t="shared" si="41"/>
        <v>janvier</v>
      </c>
      <c r="AE668" s="96">
        <f t="shared" si="42"/>
        <v>2.2599999999999998</v>
      </c>
      <c r="AF668" s="149">
        <f t="shared" si="43"/>
        <v>6.9444444444444198E-3</v>
      </c>
      <c r="AG668" t="s">
        <v>3886</v>
      </c>
      <c r="AH668" s="96"/>
      <c r="AI668"/>
      <c r="AJ668"/>
      <c r="AK668"/>
      <c r="AL668"/>
      <c r="AM668" s="96"/>
      <c r="AN668" s="96"/>
      <c r="AO668" s="96"/>
      <c r="AP668" s="96"/>
      <c r="AQ668"/>
      <c r="AR668" s="96"/>
      <c r="AS668" s="96"/>
      <c r="AT668"/>
      <c r="AU668"/>
      <c r="AV668" s="96"/>
      <c r="AW668" s="96"/>
      <c r="AX668"/>
      <c r="AY668"/>
      <c r="AZ668" s="96"/>
      <c r="BA668" s="96"/>
      <c r="BB668" s="96"/>
      <c r="BC668" s="96"/>
      <c r="BD668" s="96"/>
      <c r="BE668" s="96"/>
      <c r="BF668" s="96"/>
      <c r="BG668"/>
      <c r="BH668" s="96"/>
      <c r="BI668" s="96"/>
      <c r="BJ668" s="96"/>
      <c r="BK668" s="96"/>
      <c r="BL668" s="96"/>
      <c r="BM668" s="96"/>
      <c r="BN668" s="96"/>
      <c r="BO668"/>
      <c r="BP668"/>
      <c r="BQ668" s="96"/>
      <c r="BR668" s="96"/>
      <c r="BS668" s="96"/>
      <c r="BT668"/>
      <c r="BU668" s="96"/>
      <c r="BV668"/>
      <c r="BW668" s="96"/>
      <c r="BX668" s="96"/>
      <c r="BY668" s="96"/>
      <c r="BZ668" s="96"/>
      <c r="CA668" s="96"/>
      <c r="CB668" s="96"/>
      <c r="CC668" s="96"/>
      <c r="CD668" s="96"/>
      <c r="CE668"/>
      <c r="CF668"/>
      <c r="CG668" s="96"/>
      <c r="CH668"/>
      <c r="CI668"/>
      <c r="CJ668" s="96"/>
      <c r="CK668"/>
      <c r="CL668" s="96"/>
      <c r="CM668" s="96"/>
      <c r="CN668" s="96"/>
      <c r="CO668"/>
      <c r="CP668"/>
      <c r="CQ668"/>
      <c r="CR668"/>
      <c r="CS668"/>
      <c r="CT668"/>
      <c r="CU668"/>
      <c r="CV668"/>
      <c r="CW668"/>
      <c r="CX668"/>
      <c r="CY668" s="96"/>
      <c r="CZ668" s="96"/>
      <c r="DA668" s="96"/>
      <c r="DB668" s="96"/>
      <c r="DC668" s="96"/>
      <c r="DD668"/>
      <c r="DE668"/>
      <c r="DF668"/>
      <c r="DG668"/>
      <c r="DH668" s="96"/>
      <c r="DI668"/>
      <c r="DJ668" s="96"/>
      <c r="DK668" s="96"/>
      <c r="DL668" s="96"/>
      <c r="DM668" s="96"/>
      <c r="DN668"/>
      <c r="DO668"/>
      <c r="DP668" s="96"/>
      <c r="DQ668" s="96"/>
      <c r="DR668"/>
      <c r="DS668"/>
      <c r="DT668"/>
      <c r="DU668"/>
      <c r="DV668"/>
      <c r="DW668" s="96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 s="96"/>
      <c r="EW668" s="96"/>
      <c r="EX668"/>
      <c r="EY668"/>
      <c r="EZ668"/>
      <c r="FA668"/>
      <c r="FB668"/>
      <c r="FC668"/>
      <c r="FD668"/>
      <c r="FE668"/>
      <c r="FF668"/>
      <c r="FG668"/>
      <c r="FH668"/>
      <c r="FI668"/>
      <c r="FJ668" s="96"/>
      <c r="FK668" s="96"/>
      <c r="FL668" s="96"/>
      <c r="FM668"/>
      <c r="FN668"/>
      <c r="FO668"/>
      <c r="FP668"/>
      <c r="FQ668"/>
      <c r="FR668"/>
      <c r="FS668"/>
      <c r="FT668" s="96"/>
      <c r="FU668" s="96"/>
      <c r="FV668" s="96"/>
      <c r="FW668" s="96"/>
      <c r="FX668"/>
      <c r="FY668"/>
      <c r="FZ668"/>
      <c r="GA668"/>
      <c r="GB668"/>
      <c r="GC668"/>
      <c r="GD668"/>
      <c r="GE668" s="96"/>
      <c r="GF668" s="96"/>
      <c r="GG668" s="96"/>
      <c r="GH668" s="96"/>
    </row>
    <row r="669" spans="1:190" s="102" customFormat="1" ht="10.9" hidden="1" customHeight="1" x14ac:dyDescent="0.25">
      <c r="A669" s="151">
        <v>170027</v>
      </c>
      <c r="B669" s="152">
        <v>44587</v>
      </c>
      <c r="C669" s="150" t="s">
        <v>413</v>
      </c>
      <c r="D669" s="150" t="s">
        <v>2365</v>
      </c>
      <c r="E669" s="152">
        <v>44587</v>
      </c>
      <c r="F669" s="150" t="s">
        <v>815</v>
      </c>
      <c r="G669" s="150" t="s">
        <v>2366</v>
      </c>
      <c r="H669" s="150" t="s">
        <v>609</v>
      </c>
      <c r="I669" s="150" t="s">
        <v>3379</v>
      </c>
      <c r="J669" s="150" t="s">
        <v>3421</v>
      </c>
      <c r="K669" s="150" t="s">
        <v>609</v>
      </c>
      <c r="L669" s="150" t="s">
        <v>18</v>
      </c>
      <c r="M669" s="150" t="s">
        <v>18</v>
      </c>
      <c r="N669" s="150" t="s">
        <v>19</v>
      </c>
      <c r="O669" s="150" t="s">
        <v>161</v>
      </c>
      <c r="P669" s="150" t="s">
        <v>610</v>
      </c>
      <c r="Q669" s="150" t="s">
        <v>3377</v>
      </c>
      <c r="R669" s="150" t="s">
        <v>3377</v>
      </c>
      <c r="S669" s="151">
        <v>19160</v>
      </c>
      <c r="T669" s="151">
        <v>14600</v>
      </c>
      <c r="U669" s="151">
        <v>4560</v>
      </c>
      <c r="V669" s="150" t="s">
        <v>78</v>
      </c>
      <c r="W669" s="151">
        <v>2</v>
      </c>
      <c r="X669" s="150" t="s">
        <v>69</v>
      </c>
      <c r="Y669" s="150" t="s">
        <v>70</v>
      </c>
      <c r="Z669" s="150" t="s">
        <v>71</v>
      </c>
      <c r="AA669" s="150" t="s">
        <v>72</v>
      </c>
      <c r="AB669" s="151">
        <v>83216</v>
      </c>
      <c r="AC669" s="101">
        <f t="shared" si="40"/>
        <v>4</v>
      </c>
      <c r="AD669" s="101" t="str">
        <f t="shared" si="41"/>
        <v>janvier</v>
      </c>
      <c r="AE669" s="96">
        <f t="shared" si="42"/>
        <v>4.5599999999999996</v>
      </c>
      <c r="AF669" s="149">
        <f t="shared" si="43"/>
        <v>1.2500000000000067E-2</v>
      </c>
      <c r="AG669" t="s">
        <v>3886</v>
      </c>
      <c r="AH669" s="96"/>
      <c r="AI669"/>
      <c r="AJ669"/>
      <c r="AK669"/>
      <c r="AL669"/>
      <c r="AM669" s="96"/>
      <c r="AN669" s="96"/>
      <c r="AO669" s="96"/>
      <c r="AP669" s="96"/>
      <c r="AQ669"/>
      <c r="AR669" s="96"/>
      <c r="AS669" s="96"/>
      <c r="AT669"/>
      <c r="AU669"/>
      <c r="AV669" s="96"/>
      <c r="AW669" s="96"/>
      <c r="AX669"/>
      <c r="AY669"/>
      <c r="AZ669" s="96"/>
      <c r="BA669" s="96"/>
      <c r="BB669" s="96"/>
      <c r="BC669" s="96"/>
      <c r="BD669" s="96"/>
      <c r="BE669" s="96"/>
      <c r="BF669" s="96"/>
      <c r="BG669"/>
      <c r="BH669" s="96"/>
      <c r="BI669" s="96"/>
      <c r="BJ669" s="96"/>
      <c r="BK669" s="96"/>
      <c r="BL669" s="96"/>
      <c r="BM669" s="96"/>
      <c r="BN669" s="96"/>
      <c r="BO669"/>
      <c r="BP669"/>
      <c r="BQ669" s="96"/>
      <c r="BR669" s="96"/>
      <c r="BS669" s="96"/>
      <c r="BT669"/>
      <c r="BU669" s="96"/>
      <c r="BV669"/>
      <c r="BW669" s="96"/>
      <c r="BX669" s="96"/>
      <c r="BY669" s="96"/>
      <c r="BZ669" s="96"/>
      <c r="CA669" s="96"/>
      <c r="CB669" s="96"/>
      <c r="CC669" s="96"/>
      <c r="CD669" s="96"/>
      <c r="CE669"/>
      <c r="CF669"/>
      <c r="CG669" s="96"/>
      <c r="CH669"/>
      <c r="CI669"/>
      <c r="CJ669" s="96"/>
      <c r="CK669"/>
      <c r="CL669" s="96"/>
      <c r="CM669" s="96"/>
      <c r="CN669" s="96"/>
      <c r="CO669"/>
      <c r="CP669"/>
      <c r="CQ669"/>
      <c r="CR669"/>
      <c r="CS669"/>
      <c r="CT669"/>
      <c r="CU669"/>
      <c r="CV669"/>
      <c r="CW669"/>
      <c r="CX669"/>
      <c r="CY669" s="96"/>
      <c r="CZ669" s="96"/>
      <c r="DA669" s="96"/>
      <c r="DB669" s="96"/>
      <c r="DC669" s="96"/>
      <c r="DD669"/>
      <c r="DE669"/>
      <c r="DF669"/>
      <c r="DG669"/>
      <c r="DH669" s="96"/>
      <c r="DI669"/>
      <c r="DJ669" s="96"/>
      <c r="DK669" s="96"/>
      <c r="DL669" s="96"/>
      <c r="DM669" s="96"/>
      <c r="DN669"/>
      <c r="DO669"/>
      <c r="DP669" s="96"/>
      <c r="DQ669" s="96"/>
      <c r="DR669"/>
      <c r="DS669"/>
      <c r="DT669"/>
      <c r="DU669"/>
      <c r="DV669"/>
      <c r="DW669" s="96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 s="96"/>
      <c r="EW669" s="96"/>
      <c r="EX669"/>
      <c r="EY669"/>
      <c r="EZ669"/>
      <c r="FA669"/>
      <c r="FB669"/>
      <c r="FC669"/>
      <c r="FD669"/>
      <c r="FE669"/>
      <c r="FF669"/>
      <c r="FG669"/>
      <c r="FH669"/>
      <c r="FI669"/>
      <c r="FJ669" s="96"/>
      <c r="FK669" s="96"/>
      <c r="FL669" s="96"/>
      <c r="FM669"/>
      <c r="FN669"/>
      <c r="FO669"/>
      <c r="FP669"/>
      <c r="FQ669"/>
      <c r="FR669"/>
      <c r="FS669"/>
      <c r="FT669" s="96"/>
      <c r="FU669" s="96"/>
      <c r="FV669" s="96"/>
      <c r="FW669" s="96"/>
      <c r="FX669"/>
      <c r="FY669"/>
      <c r="FZ669"/>
      <c r="GA669"/>
      <c r="GB669"/>
      <c r="GC669"/>
      <c r="GD669"/>
      <c r="GE669" s="96"/>
      <c r="GF669" s="96"/>
      <c r="GG669" s="96"/>
      <c r="GH669" s="96"/>
    </row>
    <row r="670" spans="1:190" s="102" customFormat="1" ht="10.9" hidden="1" customHeight="1" x14ac:dyDescent="0.25">
      <c r="A670" s="151">
        <v>170028</v>
      </c>
      <c r="B670" s="152">
        <v>44587</v>
      </c>
      <c r="C670" s="150" t="s">
        <v>456</v>
      </c>
      <c r="D670" s="150" t="s">
        <v>2367</v>
      </c>
      <c r="E670" s="152">
        <v>44587</v>
      </c>
      <c r="F670" s="150" t="s">
        <v>337</v>
      </c>
      <c r="G670" s="150" t="s">
        <v>2368</v>
      </c>
      <c r="H670" s="150" t="s">
        <v>192</v>
      </c>
      <c r="I670" s="150" t="s">
        <v>3379</v>
      </c>
      <c r="J670" s="150" t="s">
        <v>3421</v>
      </c>
      <c r="K670" s="150" t="s">
        <v>192</v>
      </c>
      <c r="L670" s="150" t="s">
        <v>18</v>
      </c>
      <c r="M670" s="150" t="s">
        <v>18</v>
      </c>
      <c r="N670" s="150" t="s">
        <v>19</v>
      </c>
      <c r="O670" s="150" t="s">
        <v>161</v>
      </c>
      <c r="P670" s="150" t="s">
        <v>193</v>
      </c>
      <c r="Q670" s="150" t="s">
        <v>3377</v>
      </c>
      <c r="R670" s="150" t="s">
        <v>3377</v>
      </c>
      <c r="S670" s="151">
        <v>14260</v>
      </c>
      <c r="T670" s="151">
        <v>11460</v>
      </c>
      <c r="U670" s="151">
        <v>2800</v>
      </c>
      <c r="V670" s="150" t="s">
        <v>78</v>
      </c>
      <c r="W670" s="151">
        <v>2</v>
      </c>
      <c r="X670" s="150" t="s">
        <v>69</v>
      </c>
      <c r="Y670" s="150" t="s">
        <v>70</v>
      </c>
      <c r="Z670" s="150" t="s">
        <v>71</v>
      </c>
      <c r="AA670" s="150" t="s">
        <v>72</v>
      </c>
      <c r="AB670" s="151">
        <v>83219</v>
      </c>
      <c r="AC670" s="101">
        <f t="shared" si="40"/>
        <v>4</v>
      </c>
      <c r="AD670" s="101" t="str">
        <f t="shared" si="41"/>
        <v>janvier</v>
      </c>
      <c r="AE670" s="96">
        <f t="shared" si="42"/>
        <v>2.8</v>
      </c>
      <c r="AF670" s="149">
        <f t="shared" si="43"/>
        <v>9.0277777777777457E-3</v>
      </c>
      <c r="AG670" t="s">
        <v>3886</v>
      </c>
      <c r="AH670" s="96"/>
      <c r="AI670"/>
      <c r="AJ670"/>
      <c r="AK670"/>
      <c r="AL670"/>
      <c r="AM670" s="96"/>
      <c r="AN670" s="96"/>
      <c r="AO670" s="96"/>
      <c r="AP670" s="96"/>
      <c r="AQ670"/>
      <c r="AR670" s="96"/>
      <c r="AS670" s="96"/>
      <c r="AT670"/>
      <c r="AU670"/>
      <c r="AV670" s="96"/>
      <c r="AW670" s="96"/>
      <c r="AX670"/>
      <c r="AY670"/>
      <c r="AZ670" s="96"/>
      <c r="BA670" s="96"/>
      <c r="BB670" s="96"/>
      <c r="BC670" s="96"/>
      <c r="BD670" s="96"/>
      <c r="BE670" s="96"/>
      <c r="BF670" s="96"/>
      <c r="BG670"/>
      <c r="BH670" s="96"/>
      <c r="BI670" s="96"/>
      <c r="BJ670" s="96"/>
      <c r="BK670" s="96"/>
      <c r="BL670" s="96"/>
      <c r="BM670" s="96"/>
      <c r="BN670" s="96"/>
      <c r="BO670"/>
      <c r="BP670"/>
      <c r="BQ670" s="96"/>
      <c r="BR670" s="96"/>
      <c r="BS670" s="96"/>
      <c r="BT670"/>
      <c r="BU670" s="96"/>
      <c r="BV670"/>
      <c r="BW670" s="96"/>
      <c r="BX670" s="96"/>
      <c r="BY670" s="96"/>
      <c r="BZ670" s="96"/>
      <c r="CA670" s="96"/>
      <c r="CB670" s="96"/>
      <c r="CC670" s="96"/>
      <c r="CD670" s="96"/>
      <c r="CE670"/>
      <c r="CF670"/>
      <c r="CG670" s="96"/>
      <c r="CH670"/>
      <c r="CI670"/>
      <c r="CJ670" s="96"/>
      <c r="CK670"/>
      <c r="CL670" s="96"/>
      <c r="CM670" s="96"/>
      <c r="CN670" s="96"/>
      <c r="CO670"/>
      <c r="CP670"/>
      <c r="CQ670"/>
      <c r="CR670"/>
      <c r="CS670"/>
      <c r="CT670"/>
      <c r="CU670"/>
      <c r="CV670"/>
      <c r="CW670"/>
      <c r="CX670"/>
      <c r="CY670" s="96"/>
      <c r="CZ670" s="96"/>
      <c r="DA670" s="96"/>
      <c r="DB670" s="96"/>
      <c r="DC670" s="96"/>
      <c r="DD670"/>
      <c r="DE670"/>
      <c r="DF670"/>
      <c r="DG670"/>
      <c r="DH670" s="96"/>
      <c r="DI670"/>
      <c r="DJ670" s="96"/>
      <c r="DK670" s="96"/>
      <c r="DL670" s="96"/>
      <c r="DM670" s="96"/>
      <c r="DN670"/>
      <c r="DO670"/>
      <c r="DP670" s="96"/>
      <c r="DQ670" s="96"/>
      <c r="DR670"/>
      <c r="DS670"/>
      <c r="DT670"/>
      <c r="DU670"/>
      <c r="DV670"/>
      <c r="DW670" s="96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 s="96"/>
      <c r="EW670" s="96"/>
      <c r="EX670"/>
      <c r="EY670"/>
      <c r="EZ670"/>
      <c r="FA670"/>
      <c r="FB670"/>
      <c r="FC670"/>
      <c r="FD670"/>
      <c r="FE670"/>
      <c r="FF670"/>
      <c r="FG670"/>
      <c r="FH670"/>
      <c r="FI670"/>
      <c r="FJ670" s="96"/>
      <c r="FK670" s="96"/>
      <c r="FL670" s="96"/>
      <c r="FM670"/>
      <c r="FN670"/>
      <c r="FO670"/>
      <c r="FP670"/>
      <c r="FQ670"/>
      <c r="FR670"/>
      <c r="FS670"/>
      <c r="FT670" s="96"/>
      <c r="FU670" s="96"/>
      <c r="FV670" s="96"/>
      <c r="FW670" s="96"/>
      <c r="FX670"/>
      <c r="FY670"/>
      <c r="FZ670"/>
      <c r="GA670"/>
      <c r="GB670"/>
      <c r="GC670"/>
      <c r="GD670"/>
      <c r="GE670" s="96"/>
      <c r="GF670" s="96"/>
      <c r="GG670" s="96"/>
      <c r="GH670" s="96"/>
    </row>
    <row r="671" spans="1:190" s="102" customFormat="1" ht="10.9" hidden="1" customHeight="1" x14ac:dyDescent="0.25">
      <c r="A671" s="151">
        <v>170029</v>
      </c>
      <c r="B671" s="152">
        <v>44588</v>
      </c>
      <c r="C671" s="150" t="s">
        <v>633</v>
      </c>
      <c r="D671" s="150" t="s">
        <v>2369</v>
      </c>
      <c r="E671" s="152">
        <v>44587</v>
      </c>
      <c r="F671" s="150" t="s">
        <v>2370</v>
      </c>
      <c r="G671" s="150" t="s">
        <v>2371</v>
      </c>
      <c r="H671" s="150" t="s">
        <v>160</v>
      </c>
      <c r="I671" s="150" t="s">
        <v>3379</v>
      </c>
      <c r="J671" s="150" t="s">
        <v>3421</v>
      </c>
      <c r="K671" s="150" t="s">
        <v>160</v>
      </c>
      <c r="L671" s="150" t="s">
        <v>18</v>
      </c>
      <c r="M671" s="150" t="s">
        <v>18</v>
      </c>
      <c r="N671" s="150" t="s">
        <v>19</v>
      </c>
      <c r="O671" s="150" t="s">
        <v>161</v>
      </c>
      <c r="P671" s="150" t="s">
        <v>162</v>
      </c>
      <c r="Q671" s="150" t="s">
        <v>3377</v>
      </c>
      <c r="R671" s="150" t="s">
        <v>3377</v>
      </c>
      <c r="S671" s="151">
        <v>15340</v>
      </c>
      <c r="T671" s="151">
        <v>11660</v>
      </c>
      <c r="U671" s="151">
        <v>3680</v>
      </c>
      <c r="V671" s="150" t="s">
        <v>78</v>
      </c>
      <c r="W671" s="151">
        <v>2</v>
      </c>
      <c r="X671" s="150" t="s">
        <v>69</v>
      </c>
      <c r="Y671" s="150" t="s">
        <v>70</v>
      </c>
      <c r="Z671" s="150" t="s">
        <v>71</v>
      </c>
      <c r="AA671" s="150" t="s">
        <v>72</v>
      </c>
      <c r="AB671" s="151">
        <v>89407</v>
      </c>
      <c r="AC671" s="101">
        <f t="shared" si="40"/>
        <v>4</v>
      </c>
      <c r="AD671" s="101" t="str">
        <f t="shared" si="41"/>
        <v>janvier</v>
      </c>
      <c r="AE671" s="96">
        <f t="shared" si="42"/>
        <v>3.68</v>
      </c>
      <c r="AF671" s="149">
        <f t="shared" si="43"/>
        <v>-0.97083333333333333</v>
      </c>
      <c r="AG671" t="s">
        <v>3886</v>
      </c>
      <c r="AH671" s="96"/>
      <c r="AI671"/>
      <c r="AJ671"/>
      <c r="AK671"/>
      <c r="AL671"/>
      <c r="AM671" s="96"/>
      <c r="AN671" s="96"/>
      <c r="AO671" s="96"/>
      <c r="AP671" s="96"/>
      <c r="AQ671"/>
      <c r="AR671" s="96"/>
      <c r="AS671" s="96"/>
      <c r="AT671"/>
      <c r="AU671"/>
      <c r="AV671" s="96"/>
      <c r="AW671" s="96"/>
      <c r="AX671"/>
      <c r="AY671"/>
      <c r="AZ671" s="96"/>
      <c r="BA671" s="96"/>
      <c r="BB671" s="96"/>
      <c r="BC671" s="96"/>
      <c r="BD671" s="96"/>
      <c r="BE671" s="96"/>
      <c r="BF671" s="96"/>
      <c r="BG671"/>
      <c r="BH671" s="96"/>
      <c r="BI671" s="96"/>
      <c r="BJ671" s="96"/>
      <c r="BK671" s="96"/>
      <c r="BL671" s="96"/>
      <c r="BM671" s="96"/>
      <c r="BN671" s="96"/>
      <c r="BO671"/>
      <c r="BP671"/>
      <c r="BQ671" s="96"/>
      <c r="BR671" s="96"/>
      <c r="BS671" s="96"/>
      <c r="BT671"/>
      <c r="BU671" s="96"/>
      <c r="BV671"/>
      <c r="BW671" s="96"/>
      <c r="BX671" s="96"/>
      <c r="BY671" s="96"/>
      <c r="BZ671" s="96"/>
      <c r="CA671" s="96"/>
      <c r="CB671" s="96"/>
      <c r="CC671" s="96"/>
      <c r="CD671" s="96"/>
      <c r="CE671" s="96"/>
      <c r="CF671"/>
      <c r="CG671" s="96"/>
      <c r="CH671"/>
      <c r="CI671"/>
      <c r="CJ671" s="96"/>
      <c r="CK671"/>
      <c r="CL671" s="96"/>
      <c r="CM671" s="96"/>
      <c r="CN671" s="96"/>
      <c r="CO671"/>
      <c r="CP671"/>
      <c r="CQ671"/>
      <c r="CR671"/>
      <c r="CS671"/>
      <c r="CT671"/>
      <c r="CU671"/>
      <c r="CV671"/>
      <c r="CW671"/>
      <c r="CX671"/>
      <c r="CY671" s="96"/>
      <c r="CZ671" s="96"/>
      <c r="DA671"/>
      <c r="DB671" s="96"/>
      <c r="DC671" s="96"/>
      <c r="DD671"/>
      <c r="DE671"/>
      <c r="DF671"/>
      <c r="DG671"/>
      <c r="DH671" s="96"/>
      <c r="DI671"/>
      <c r="DJ671" s="96"/>
      <c r="DK671" s="96"/>
      <c r="DL671" s="96"/>
      <c r="DM671"/>
      <c r="DN671"/>
      <c r="DO671"/>
      <c r="DP671" s="96"/>
      <c r="DQ671" s="96"/>
      <c r="DR671"/>
      <c r="DS671"/>
      <c r="DT671"/>
      <c r="DU671"/>
      <c r="DV671"/>
      <c r="DW671" s="96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 s="96"/>
      <c r="EW671" s="96"/>
      <c r="EX671"/>
      <c r="EY671"/>
      <c r="EZ671"/>
      <c r="FA671"/>
      <c r="FB671"/>
      <c r="FC671"/>
      <c r="FD671"/>
      <c r="FE671"/>
      <c r="FF671"/>
      <c r="FG671"/>
      <c r="FH671"/>
      <c r="FI671"/>
      <c r="FJ671" s="96"/>
      <c r="FK671" s="96"/>
      <c r="FL671" s="96"/>
      <c r="FM671"/>
      <c r="FN671"/>
      <c r="FO671"/>
      <c r="FP671"/>
      <c r="FQ671"/>
      <c r="FR671"/>
      <c r="FS671"/>
      <c r="FT671" s="96"/>
      <c r="FU671" s="96"/>
      <c r="FV671" s="96"/>
      <c r="FW671" s="96"/>
      <c r="FX671"/>
      <c r="FY671"/>
      <c r="FZ671"/>
      <c r="GA671"/>
      <c r="GB671"/>
      <c r="GC671"/>
      <c r="GD671"/>
      <c r="GE671" s="96"/>
      <c r="GF671" s="96"/>
      <c r="GG671" s="96"/>
      <c r="GH671" s="96"/>
    </row>
    <row r="672" spans="1:190" s="102" customFormat="1" ht="10.9" hidden="1" customHeight="1" x14ac:dyDescent="0.25">
      <c r="A672" s="151">
        <v>170030</v>
      </c>
      <c r="B672" s="152">
        <v>44588</v>
      </c>
      <c r="C672" s="150" t="s">
        <v>2372</v>
      </c>
      <c r="D672" s="150" t="s">
        <v>2373</v>
      </c>
      <c r="E672" s="152">
        <v>44588</v>
      </c>
      <c r="F672" s="150" t="s">
        <v>716</v>
      </c>
      <c r="G672" s="150" t="s">
        <v>2374</v>
      </c>
      <c r="H672" s="150" t="s">
        <v>537</v>
      </c>
      <c r="I672" s="150" t="s">
        <v>3379</v>
      </c>
      <c r="J672" s="150" t="s">
        <v>3421</v>
      </c>
      <c r="K672" s="150" t="s">
        <v>537</v>
      </c>
      <c r="L672" s="150" t="s">
        <v>18</v>
      </c>
      <c r="M672" s="150" t="s">
        <v>18</v>
      </c>
      <c r="N672" s="150" t="s">
        <v>19</v>
      </c>
      <c r="O672" s="150" t="s">
        <v>161</v>
      </c>
      <c r="P672" s="150" t="s">
        <v>538</v>
      </c>
      <c r="Q672" s="150" t="s">
        <v>3377</v>
      </c>
      <c r="R672" s="150" t="s">
        <v>3377</v>
      </c>
      <c r="S672" s="151">
        <v>14100</v>
      </c>
      <c r="T672" s="151">
        <v>10820</v>
      </c>
      <c r="U672" s="151">
        <v>3280</v>
      </c>
      <c r="V672" s="150" t="s">
        <v>78</v>
      </c>
      <c r="W672" s="151">
        <v>2</v>
      </c>
      <c r="X672" s="150" t="s">
        <v>69</v>
      </c>
      <c r="Y672" s="150" t="s">
        <v>70</v>
      </c>
      <c r="Z672" s="150" t="s">
        <v>71</v>
      </c>
      <c r="AA672" s="150" t="s">
        <v>72</v>
      </c>
      <c r="AB672" s="151">
        <v>60061</v>
      </c>
      <c r="AC672" s="101">
        <f t="shared" si="40"/>
        <v>4</v>
      </c>
      <c r="AD672" s="101" t="str">
        <f t="shared" si="41"/>
        <v>janvier</v>
      </c>
      <c r="AE672" s="96">
        <f t="shared" si="42"/>
        <v>3.28</v>
      </c>
      <c r="AF672" s="149">
        <f t="shared" si="43"/>
        <v>2.8472222222222225E-2</v>
      </c>
      <c r="AG672" t="s">
        <v>3886</v>
      </c>
      <c r="AH672" s="96"/>
      <c r="AI672"/>
      <c r="AJ672"/>
      <c r="AK672"/>
      <c r="AL672"/>
      <c r="AM672" s="96"/>
      <c r="AN672" s="96"/>
      <c r="AO672" s="96"/>
      <c r="AP672" s="96"/>
      <c r="AQ672"/>
      <c r="AR672" s="96"/>
      <c r="AS672" s="96"/>
      <c r="AT672"/>
      <c r="AU672"/>
      <c r="AV672" s="96"/>
      <c r="AW672" s="96"/>
      <c r="AX672"/>
      <c r="AY672"/>
      <c r="AZ672" s="96"/>
      <c r="BA672" s="96"/>
      <c r="BB672" s="96"/>
      <c r="BC672" s="96"/>
      <c r="BD672" s="96"/>
      <c r="BE672" s="96"/>
      <c r="BF672" s="96"/>
      <c r="BG672"/>
      <c r="BH672" s="96"/>
      <c r="BI672" s="96"/>
      <c r="BJ672" s="96"/>
      <c r="BK672" s="96"/>
      <c r="BL672" s="96"/>
      <c r="BM672" s="96"/>
      <c r="BN672" s="96"/>
      <c r="BO672"/>
      <c r="BP672"/>
      <c r="BQ672" s="96"/>
      <c r="BR672" s="96"/>
      <c r="BS672" s="96"/>
      <c r="BT672"/>
      <c r="BU672" s="96"/>
      <c r="BV672"/>
      <c r="BW672" s="96"/>
      <c r="BX672" s="96"/>
      <c r="BY672" s="96"/>
      <c r="BZ672" s="96"/>
      <c r="CA672" s="96"/>
      <c r="CB672" s="96"/>
      <c r="CC672" s="96"/>
      <c r="CD672" s="96"/>
      <c r="CE672"/>
      <c r="CF672"/>
      <c r="CG672" s="96"/>
      <c r="CH672"/>
      <c r="CI672"/>
      <c r="CJ672" s="96"/>
      <c r="CK672"/>
      <c r="CL672" s="96"/>
      <c r="CM672" s="96"/>
      <c r="CN672" s="96"/>
      <c r="CO672"/>
      <c r="CP672"/>
      <c r="CQ672"/>
      <c r="CR672"/>
      <c r="CS672"/>
      <c r="CT672"/>
      <c r="CU672"/>
      <c r="CV672"/>
      <c r="CW672"/>
      <c r="CX672"/>
      <c r="CY672" s="96"/>
      <c r="CZ672" s="96"/>
      <c r="DA672" s="96"/>
      <c r="DB672" s="96"/>
      <c r="DC672" s="96"/>
      <c r="DD672"/>
      <c r="DE672"/>
      <c r="DF672"/>
      <c r="DG672"/>
      <c r="DH672" s="96"/>
      <c r="DI672"/>
      <c r="DJ672" s="96"/>
      <c r="DK672" s="96"/>
      <c r="DL672" s="96"/>
      <c r="DM672" s="96"/>
      <c r="DN672"/>
      <c r="DO672"/>
      <c r="DP672" s="96"/>
      <c r="DQ672" s="96"/>
      <c r="DR672"/>
      <c r="DS672"/>
      <c r="DT672"/>
      <c r="DU672"/>
      <c r="DV672"/>
      <c r="DW672" s="96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 s="96"/>
      <c r="EW672" s="96"/>
      <c r="EX672"/>
      <c r="EY672"/>
      <c r="EZ672"/>
      <c r="FA672"/>
      <c r="FB672"/>
      <c r="FC672"/>
      <c r="FD672"/>
      <c r="FE672"/>
      <c r="FF672"/>
      <c r="FG672"/>
      <c r="FH672"/>
      <c r="FI672"/>
      <c r="FJ672" s="96"/>
      <c r="FK672" s="96"/>
      <c r="FL672" s="96"/>
      <c r="FM672"/>
      <c r="FN672"/>
      <c r="FO672"/>
      <c r="FP672"/>
      <c r="FQ672"/>
      <c r="FR672"/>
      <c r="FS672"/>
      <c r="FT672" s="96"/>
      <c r="FU672" s="96"/>
      <c r="FV672" s="96"/>
      <c r="FW672" s="96"/>
      <c r="FX672"/>
      <c r="FY672"/>
      <c r="FZ672"/>
      <c r="GA672"/>
      <c r="GB672"/>
      <c r="GC672"/>
      <c r="GD672"/>
      <c r="GE672" s="96"/>
      <c r="GF672" s="96"/>
      <c r="GG672" s="96"/>
      <c r="GH672" s="96"/>
    </row>
    <row r="673" spans="1:190" s="102" customFormat="1" ht="10.9" hidden="1" customHeight="1" x14ac:dyDescent="0.25">
      <c r="A673" s="151">
        <v>170031</v>
      </c>
      <c r="B673" s="152">
        <v>44588</v>
      </c>
      <c r="C673" s="150" t="s">
        <v>635</v>
      </c>
      <c r="D673" s="150" t="s">
        <v>2375</v>
      </c>
      <c r="E673" s="152">
        <v>44588</v>
      </c>
      <c r="F673" s="150" t="s">
        <v>2376</v>
      </c>
      <c r="G673" s="150" t="s">
        <v>2377</v>
      </c>
      <c r="H673" s="150" t="s">
        <v>537</v>
      </c>
      <c r="I673" s="150" t="s">
        <v>3379</v>
      </c>
      <c r="J673" s="150" t="s">
        <v>3421</v>
      </c>
      <c r="K673" s="150" t="s">
        <v>537</v>
      </c>
      <c r="L673" s="150" t="s">
        <v>18</v>
      </c>
      <c r="M673" s="150" t="s">
        <v>18</v>
      </c>
      <c r="N673" s="150" t="s">
        <v>19</v>
      </c>
      <c r="O673" s="150" t="s">
        <v>161</v>
      </c>
      <c r="P673" s="150" t="s">
        <v>538</v>
      </c>
      <c r="Q673" s="150" t="s">
        <v>3377</v>
      </c>
      <c r="R673" s="150" t="s">
        <v>3377</v>
      </c>
      <c r="S673" s="151">
        <v>12620</v>
      </c>
      <c r="T673" s="151">
        <v>10820</v>
      </c>
      <c r="U673" s="151">
        <v>1800</v>
      </c>
      <c r="V673" s="150" t="s">
        <v>78</v>
      </c>
      <c r="W673" s="151">
        <v>2</v>
      </c>
      <c r="X673" s="150" t="s">
        <v>69</v>
      </c>
      <c r="Y673" s="150" t="s">
        <v>70</v>
      </c>
      <c r="Z673" s="150" t="s">
        <v>71</v>
      </c>
      <c r="AA673" s="150" t="s">
        <v>72</v>
      </c>
      <c r="AB673" s="151">
        <v>60061</v>
      </c>
      <c r="AC673" s="101">
        <f t="shared" si="40"/>
        <v>4</v>
      </c>
      <c r="AD673" s="101" t="str">
        <f t="shared" si="41"/>
        <v>janvier</v>
      </c>
      <c r="AE673" s="96">
        <f t="shared" si="42"/>
        <v>1.8</v>
      </c>
      <c r="AF673" s="149">
        <f t="shared" si="43"/>
        <v>2.7777777777777818E-3</v>
      </c>
      <c r="AG673" t="s">
        <v>3886</v>
      </c>
      <c r="AH673" s="96"/>
      <c r="AI673"/>
      <c r="AJ673"/>
      <c r="AK673"/>
      <c r="AL673"/>
      <c r="AM673" s="96"/>
      <c r="AN673" s="96"/>
      <c r="AO673" s="96"/>
      <c r="AP673" s="96"/>
      <c r="AQ673"/>
      <c r="AR673" s="96"/>
      <c r="AS673" s="96"/>
      <c r="AT673"/>
      <c r="AU673"/>
      <c r="AV673" s="96"/>
      <c r="AW673" s="96"/>
      <c r="AX673"/>
      <c r="AY673"/>
      <c r="AZ673" s="96"/>
      <c r="BA673" s="96"/>
      <c r="BB673" s="96"/>
      <c r="BC673" s="96"/>
      <c r="BD673" s="96"/>
      <c r="BE673" s="96"/>
      <c r="BF673" s="96"/>
      <c r="BG673"/>
      <c r="BH673" s="96"/>
      <c r="BI673" s="96"/>
      <c r="BJ673" s="96"/>
      <c r="BK673" s="96"/>
      <c r="BL673" s="96"/>
      <c r="BM673" s="96"/>
      <c r="BN673" s="96"/>
      <c r="BO673"/>
      <c r="BP673"/>
      <c r="BQ673" s="96"/>
      <c r="BR673" s="96"/>
      <c r="BS673" s="96"/>
      <c r="BT673"/>
      <c r="BU673" s="96"/>
      <c r="BV673"/>
      <c r="BW673" s="96"/>
      <c r="BX673" s="96"/>
      <c r="BY673" s="96"/>
      <c r="BZ673" s="96"/>
      <c r="CA673" s="96"/>
      <c r="CB673" s="96"/>
      <c r="CC673" s="96"/>
      <c r="CD673" s="96"/>
      <c r="CE673" s="96"/>
      <c r="CF673"/>
      <c r="CG673" s="96"/>
      <c r="CH673"/>
      <c r="CI673"/>
      <c r="CJ673" s="96"/>
      <c r="CK673"/>
      <c r="CL673" s="96"/>
      <c r="CM673" s="96"/>
      <c r="CN673" s="96"/>
      <c r="CO673"/>
      <c r="CP673"/>
      <c r="CQ673"/>
      <c r="CR673"/>
      <c r="CS673"/>
      <c r="CT673"/>
      <c r="CU673"/>
      <c r="CV673"/>
      <c r="CW673"/>
      <c r="CX673"/>
      <c r="CY673" s="96"/>
      <c r="CZ673" s="96"/>
      <c r="DA673" s="96"/>
      <c r="DB673" s="96"/>
      <c r="DC673" s="96"/>
      <c r="DD673"/>
      <c r="DE673"/>
      <c r="DF673"/>
      <c r="DG673"/>
      <c r="DH673" s="96"/>
      <c r="DI673"/>
      <c r="DJ673" s="96"/>
      <c r="DK673" s="96"/>
      <c r="DL673" s="96"/>
      <c r="DM673" s="96"/>
      <c r="DN673"/>
      <c r="DO673"/>
      <c r="DP673" s="96"/>
      <c r="DQ673" s="96"/>
      <c r="DR673"/>
      <c r="DS673"/>
      <c r="DT673"/>
      <c r="DU673"/>
      <c r="DV673"/>
      <c r="DW673" s="96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 s="96"/>
      <c r="EW673" s="96"/>
      <c r="EX673"/>
      <c r="EY673"/>
      <c r="EZ673"/>
      <c r="FA673"/>
      <c r="FB673"/>
      <c r="FC673"/>
      <c r="FD673"/>
      <c r="FE673"/>
      <c r="FF673"/>
      <c r="FG673"/>
      <c r="FH673"/>
      <c r="FI673"/>
      <c r="FJ673" s="96"/>
      <c r="FK673" s="96"/>
      <c r="FL673" s="96"/>
      <c r="FM673"/>
      <c r="FN673"/>
      <c r="FO673"/>
      <c r="FP673"/>
      <c r="FQ673"/>
      <c r="FR673"/>
      <c r="FS673"/>
      <c r="FT673" s="96"/>
      <c r="FU673" s="96"/>
      <c r="FV673" s="96"/>
      <c r="FW673" s="96"/>
      <c r="FX673"/>
      <c r="FY673"/>
      <c r="FZ673"/>
      <c r="GA673"/>
      <c r="GB673"/>
      <c r="GC673"/>
      <c r="GD673"/>
      <c r="GE673" s="96"/>
      <c r="GF673" s="96"/>
      <c r="GG673" s="96"/>
      <c r="GH673" s="96"/>
    </row>
    <row r="674" spans="1:190" s="102" customFormat="1" ht="10.9" hidden="1" customHeight="1" x14ac:dyDescent="0.25">
      <c r="A674" s="151">
        <v>170032</v>
      </c>
      <c r="B674" s="152">
        <v>44588</v>
      </c>
      <c r="C674" s="150" t="s">
        <v>539</v>
      </c>
      <c r="D674" s="150" t="s">
        <v>2378</v>
      </c>
      <c r="E674" s="152">
        <v>44588</v>
      </c>
      <c r="F674" s="150" t="s">
        <v>1552</v>
      </c>
      <c r="G674" s="150" t="s">
        <v>2379</v>
      </c>
      <c r="H674" s="150" t="s">
        <v>160</v>
      </c>
      <c r="I674" s="150" t="s">
        <v>3379</v>
      </c>
      <c r="J674" s="150" t="s">
        <v>3421</v>
      </c>
      <c r="K674" s="150" t="s">
        <v>160</v>
      </c>
      <c r="L674" s="150" t="s">
        <v>18</v>
      </c>
      <c r="M674" s="150" t="s">
        <v>18</v>
      </c>
      <c r="N674" s="150" t="s">
        <v>19</v>
      </c>
      <c r="O674" s="150" t="s">
        <v>161</v>
      </c>
      <c r="P674" s="150" t="s">
        <v>162</v>
      </c>
      <c r="Q674" s="150" t="s">
        <v>3377</v>
      </c>
      <c r="R674" s="150" t="s">
        <v>3377</v>
      </c>
      <c r="S674" s="151">
        <v>14200</v>
      </c>
      <c r="T674" s="151">
        <v>11680</v>
      </c>
      <c r="U674" s="151">
        <v>2520</v>
      </c>
      <c r="V674" s="150" t="s">
        <v>78</v>
      </c>
      <c r="W674" s="151">
        <v>2</v>
      </c>
      <c r="X674" s="150" t="s">
        <v>69</v>
      </c>
      <c r="Y674" s="150" t="s">
        <v>70</v>
      </c>
      <c r="Z674" s="150" t="s">
        <v>71</v>
      </c>
      <c r="AA674" s="150" t="s">
        <v>72</v>
      </c>
      <c r="AB674" s="151">
        <v>89407</v>
      </c>
      <c r="AC674" s="101">
        <f t="shared" si="40"/>
        <v>4</v>
      </c>
      <c r="AD674" s="101" t="str">
        <f t="shared" si="41"/>
        <v>janvier</v>
      </c>
      <c r="AE674" s="96">
        <f t="shared" si="42"/>
        <v>2.52</v>
      </c>
      <c r="AF674" s="149">
        <f t="shared" si="43"/>
        <v>2.7777777777777679E-3</v>
      </c>
      <c r="AG674" t="s">
        <v>3886</v>
      </c>
      <c r="AH674" s="96"/>
      <c r="AI674"/>
      <c r="AJ674"/>
      <c r="AK674"/>
      <c r="AL674"/>
      <c r="AM674" s="96"/>
      <c r="AN674" s="96"/>
      <c r="AO674" s="96"/>
      <c r="AP674" s="96"/>
      <c r="AQ674"/>
      <c r="AR674" s="96"/>
      <c r="AS674" s="96"/>
      <c r="AT674"/>
      <c r="AU674"/>
      <c r="AV674" s="96"/>
      <c r="AW674" s="96"/>
      <c r="AX674"/>
      <c r="AY674"/>
      <c r="AZ674" s="96"/>
      <c r="BA674" s="96"/>
      <c r="BB674" s="96"/>
      <c r="BC674" s="96"/>
      <c r="BD674" s="96"/>
      <c r="BE674" s="96"/>
      <c r="BF674" s="96"/>
      <c r="BG674"/>
      <c r="BH674" s="96"/>
      <c r="BI674" s="96"/>
      <c r="BJ674" s="96"/>
      <c r="BK674" s="96"/>
      <c r="BL674" s="96"/>
      <c r="BM674" s="96"/>
      <c r="BN674" s="96"/>
      <c r="BO674"/>
      <c r="BP674"/>
      <c r="BQ674" s="96"/>
      <c r="BR674" s="96"/>
      <c r="BS674" s="96"/>
      <c r="BT674"/>
      <c r="BU674" s="96"/>
      <c r="BV674"/>
      <c r="BW674" s="96"/>
      <c r="BX674" s="96"/>
      <c r="BY674" s="96"/>
      <c r="BZ674" s="96"/>
      <c r="CA674" s="96"/>
      <c r="CB674" s="96"/>
      <c r="CC674" s="96"/>
      <c r="CD674" s="96"/>
      <c r="CE674"/>
      <c r="CF674"/>
      <c r="CG674" s="96"/>
      <c r="CH674"/>
      <c r="CI674"/>
      <c r="CJ674" s="96"/>
      <c r="CK674"/>
      <c r="CL674" s="96"/>
      <c r="CM674" s="96"/>
      <c r="CN674" s="96"/>
      <c r="CO674"/>
      <c r="CP674"/>
      <c r="CQ674"/>
      <c r="CR674"/>
      <c r="CS674"/>
      <c r="CT674"/>
      <c r="CU674"/>
      <c r="CV674"/>
      <c r="CW674"/>
      <c r="CX674"/>
      <c r="CY674" s="96"/>
      <c r="CZ674" s="96"/>
      <c r="DA674" s="96"/>
      <c r="DB674" s="96"/>
      <c r="DC674" s="96"/>
      <c r="DD674"/>
      <c r="DE674"/>
      <c r="DF674"/>
      <c r="DG674"/>
      <c r="DH674" s="96"/>
      <c r="DI674"/>
      <c r="DJ674" s="96"/>
      <c r="DK674" s="96"/>
      <c r="DL674" s="96"/>
      <c r="DM674" s="96"/>
      <c r="DN674"/>
      <c r="DO674"/>
      <c r="DP674" s="96"/>
      <c r="DQ674" s="96"/>
      <c r="DR674"/>
      <c r="DS674"/>
      <c r="DT674"/>
      <c r="DU674"/>
      <c r="DV674"/>
      <c r="DW674" s="96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 s="96"/>
      <c r="EW674" s="96"/>
      <c r="EX674"/>
      <c r="EY674"/>
      <c r="EZ674"/>
      <c r="FA674"/>
      <c r="FB674"/>
      <c r="FC674"/>
      <c r="FD674"/>
      <c r="FE674"/>
      <c r="FF674"/>
      <c r="FG674"/>
      <c r="FH674"/>
      <c r="FI674"/>
      <c r="FJ674" s="96"/>
      <c r="FK674" s="96"/>
      <c r="FL674" s="96"/>
      <c r="FM674"/>
      <c r="FN674"/>
      <c r="FO674"/>
      <c r="FP674"/>
      <c r="FQ674"/>
      <c r="FR674"/>
      <c r="FS674"/>
      <c r="FT674" s="96"/>
      <c r="FU674" s="96"/>
      <c r="FV674" s="96"/>
      <c r="FW674" s="96"/>
      <c r="FX674"/>
      <c r="FY674"/>
      <c r="FZ674"/>
      <c r="GA674"/>
      <c r="GB674"/>
      <c r="GC674"/>
      <c r="GD674"/>
      <c r="GE674" s="96"/>
      <c r="GF674" s="96"/>
      <c r="GG674" s="96"/>
      <c r="GH674" s="96"/>
    </row>
    <row r="675" spans="1:190" s="102" customFormat="1" ht="10.9" customHeight="1" x14ac:dyDescent="0.25">
      <c r="A675" s="151">
        <v>170307</v>
      </c>
      <c r="B675" s="152">
        <v>44588</v>
      </c>
      <c r="C675" s="150" t="s">
        <v>2388</v>
      </c>
      <c r="D675" s="150" t="s">
        <v>18</v>
      </c>
      <c r="E675" s="152">
        <v>44588</v>
      </c>
      <c r="F675" s="150" t="s">
        <v>2388</v>
      </c>
      <c r="G675" s="150" t="s">
        <v>18</v>
      </c>
      <c r="H675" s="150" t="s">
        <v>76</v>
      </c>
      <c r="I675" s="150" t="s">
        <v>3397</v>
      </c>
      <c r="J675" s="150" t="s">
        <v>3448</v>
      </c>
      <c r="K675" s="150" t="s">
        <v>76</v>
      </c>
      <c r="L675" s="150" t="s">
        <v>3468</v>
      </c>
      <c r="M675" s="150" t="s">
        <v>18</v>
      </c>
      <c r="N675" s="150" t="s">
        <v>721</v>
      </c>
      <c r="O675" s="150" t="s">
        <v>722</v>
      </c>
      <c r="P675" s="150" t="s">
        <v>77</v>
      </c>
      <c r="Q675" s="150" t="s">
        <v>3469</v>
      </c>
      <c r="R675" s="150" t="s">
        <v>3377</v>
      </c>
      <c r="S675" s="151">
        <v>18260</v>
      </c>
      <c r="T675" s="151">
        <v>27320</v>
      </c>
      <c r="U675" s="151">
        <v>9060</v>
      </c>
      <c r="V675" s="150" t="s">
        <v>68</v>
      </c>
      <c r="W675" s="151">
        <v>2</v>
      </c>
      <c r="X675" s="150" t="s">
        <v>69</v>
      </c>
      <c r="Y675" s="150" t="s">
        <v>70</v>
      </c>
      <c r="Z675" s="150" t="s">
        <v>71</v>
      </c>
      <c r="AA675" s="150" t="s">
        <v>72</v>
      </c>
      <c r="AB675" s="151">
        <v>0</v>
      </c>
      <c r="AC675" s="101">
        <f t="shared" si="40"/>
        <v>4</v>
      </c>
      <c r="AD675" s="101" t="str">
        <f t="shared" si="41"/>
        <v>janvier</v>
      </c>
      <c r="AE675" s="96">
        <f t="shared" si="42"/>
        <v>9.06</v>
      </c>
      <c r="AF675" s="149">
        <f t="shared" si="43"/>
        <v>0</v>
      </c>
      <c r="AG675" t="s">
        <v>3888</v>
      </c>
    </row>
    <row r="676" spans="1:190" s="102" customFormat="1" ht="10.9" hidden="1" customHeight="1" x14ac:dyDescent="0.25">
      <c r="A676" s="151">
        <v>170033</v>
      </c>
      <c r="B676" s="152">
        <v>44588</v>
      </c>
      <c r="C676" s="150" t="s">
        <v>650</v>
      </c>
      <c r="D676" s="150" t="s">
        <v>2380</v>
      </c>
      <c r="E676" s="152">
        <v>44587</v>
      </c>
      <c r="F676" s="150" t="s">
        <v>559</v>
      </c>
      <c r="G676" s="150" t="s">
        <v>2381</v>
      </c>
      <c r="H676" s="150" t="s">
        <v>209</v>
      </c>
      <c r="I676" s="150" t="s">
        <v>3379</v>
      </c>
      <c r="J676" s="150" t="s">
        <v>3421</v>
      </c>
      <c r="K676" s="150" t="s">
        <v>209</v>
      </c>
      <c r="L676" s="150" t="s">
        <v>18</v>
      </c>
      <c r="M676" s="150" t="s">
        <v>18</v>
      </c>
      <c r="N676" s="150" t="s">
        <v>19</v>
      </c>
      <c r="O676" s="150" t="s">
        <v>161</v>
      </c>
      <c r="P676" s="150" t="s">
        <v>210</v>
      </c>
      <c r="Q676" s="150" t="s">
        <v>3377</v>
      </c>
      <c r="R676" s="150" t="s">
        <v>3377</v>
      </c>
      <c r="S676" s="151">
        <v>19860</v>
      </c>
      <c r="T676" s="151">
        <v>14740</v>
      </c>
      <c r="U676" s="151">
        <v>5120</v>
      </c>
      <c r="V676" s="150" t="s">
        <v>78</v>
      </c>
      <c r="W676" s="151">
        <v>2</v>
      </c>
      <c r="X676" s="150" t="s">
        <v>69</v>
      </c>
      <c r="Y676" s="150" t="s">
        <v>70</v>
      </c>
      <c r="Z676" s="150" t="s">
        <v>71</v>
      </c>
      <c r="AA676" s="150" t="s">
        <v>72</v>
      </c>
      <c r="AB676" s="151">
        <v>83217</v>
      </c>
      <c r="AC676" s="101">
        <f t="shared" si="40"/>
        <v>4</v>
      </c>
      <c r="AD676" s="101" t="str">
        <f t="shared" si="41"/>
        <v>janvier</v>
      </c>
      <c r="AE676" s="96">
        <f t="shared" si="42"/>
        <v>5.12</v>
      </c>
      <c r="AF676" s="149">
        <f t="shared" si="43"/>
        <v>-0.49027777777777781</v>
      </c>
      <c r="AG676" t="s">
        <v>3886</v>
      </c>
      <c r="AH676" s="96"/>
      <c r="AI676"/>
      <c r="AJ676"/>
      <c r="AK676"/>
      <c r="AL676"/>
      <c r="AM676" s="96"/>
      <c r="AN676" s="96"/>
      <c r="AO676" s="96"/>
      <c r="AP676" s="96"/>
      <c r="AQ676"/>
      <c r="AR676" s="96"/>
      <c r="AS676" s="96"/>
      <c r="AT676"/>
      <c r="AU676"/>
      <c r="AV676" s="96"/>
      <c r="AW676" s="96"/>
      <c r="AX676"/>
      <c r="AY676"/>
      <c r="AZ676" s="96"/>
      <c r="BA676" s="96"/>
      <c r="BB676" s="96"/>
      <c r="BC676" s="96"/>
      <c r="BD676" s="96"/>
      <c r="BE676" s="96"/>
      <c r="BF676" s="96"/>
      <c r="BG676"/>
      <c r="BH676" s="96"/>
      <c r="BI676" s="96"/>
      <c r="BJ676" s="96"/>
      <c r="BK676" s="96"/>
      <c r="BL676" s="96"/>
      <c r="BM676" s="96"/>
      <c r="BN676" s="96"/>
      <c r="BO676"/>
      <c r="BP676"/>
      <c r="BQ676" s="96"/>
      <c r="BR676" s="96"/>
      <c r="BS676" s="96"/>
      <c r="BT676"/>
      <c r="BU676" s="96"/>
      <c r="BV676"/>
      <c r="BW676" s="96"/>
      <c r="BX676" s="96"/>
      <c r="BY676" s="96"/>
      <c r="BZ676" s="96"/>
      <c r="CA676" s="96"/>
      <c r="CB676" s="96"/>
      <c r="CC676" s="96"/>
      <c r="CD676" s="96"/>
      <c r="CE676"/>
      <c r="CF676"/>
      <c r="CG676" s="96"/>
      <c r="CH676"/>
      <c r="CI676"/>
      <c r="CJ676" s="96"/>
      <c r="CK676"/>
      <c r="CL676" s="96"/>
      <c r="CM676" s="96"/>
      <c r="CN676" s="96"/>
      <c r="CO676"/>
      <c r="CP676"/>
      <c r="CQ676"/>
      <c r="CR676"/>
      <c r="CS676"/>
      <c r="CT676"/>
      <c r="CU676"/>
      <c r="CV676"/>
      <c r="CW676"/>
      <c r="CX676"/>
      <c r="CY676" s="96"/>
      <c r="CZ676" s="96"/>
      <c r="DA676" s="96"/>
      <c r="DB676" s="96"/>
      <c r="DC676" s="96"/>
      <c r="DD676"/>
      <c r="DE676"/>
      <c r="DF676"/>
      <c r="DG676"/>
      <c r="DH676" s="96"/>
      <c r="DI676"/>
      <c r="DJ676" s="96"/>
      <c r="DK676" s="96"/>
      <c r="DL676" s="96"/>
      <c r="DM676" s="96"/>
      <c r="DN676"/>
      <c r="DO676"/>
      <c r="DP676" s="96"/>
      <c r="DQ676" s="96"/>
      <c r="DR676"/>
      <c r="DS676"/>
      <c r="DT676"/>
      <c r="DU676"/>
      <c r="DV676"/>
      <c r="DW676" s="9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 s="96"/>
      <c r="EW676" s="96"/>
      <c r="EX676"/>
      <c r="EY676"/>
      <c r="EZ676"/>
      <c r="FA676"/>
      <c r="FB676"/>
      <c r="FC676"/>
      <c r="FD676"/>
      <c r="FE676"/>
      <c r="FF676"/>
      <c r="FG676"/>
      <c r="FH676"/>
      <c r="FI676"/>
      <c r="FJ676" s="96"/>
      <c r="FK676" s="96"/>
      <c r="FL676" s="96"/>
      <c r="FM676"/>
      <c r="FN676"/>
      <c r="FO676"/>
      <c r="FP676"/>
      <c r="FQ676"/>
      <c r="FR676"/>
      <c r="FS676"/>
      <c r="FT676" s="96"/>
      <c r="FU676" s="96"/>
      <c r="FV676" s="96"/>
      <c r="FW676" s="96"/>
      <c r="FX676"/>
      <c r="FY676"/>
      <c r="FZ676"/>
      <c r="GA676"/>
      <c r="GB676"/>
      <c r="GC676"/>
      <c r="GD676"/>
      <c r="GE676" s="96"/>
      <c r="GF676" s="96"/>
      <c r="GG676" s="96"/>
      <c r="GH676" s="96"/>
    </row>
    <row r="677" spans="1:190" s="102" customFormat="1" ht="10.9" hidden="1" customHeight="1" x14ac:dyDescent="0.25">
      <c r="A677" s="151">
        <v>170035</v>
      </c>
      <c r="B677" s="152">
        <v>44588</v>
      </c>
      <c r="C677" s="150" t="s">
        <v>816</v>
      </c>
      <c r="D677" s="150" t="s">
        <v>18</v>
      </c>
      <c r="E677" s="152">
        <v>44588</v>
      </c>
      <c r="F677" s="150" t="s">
        <v>816</v>
      </c>
      <c r="G677" s="150" t="s">
        <v>18</v>
      </c>
      <c r="H677" s="150" t="s">
        <v>616</v>
      </c>
      <c r="I677" s="150" t="s">
        <v>3376</v>
      </c>
      <c r="J677" s="150" t="s">
        <v>3376</v>
      </c>
      <c r="K677" s="150" t="s">
        <v>616</v>
      </c>
      <c r="L677" s="150" t="s">
        <v>18</v>
      </c>
      <c r="M677" s="150" t="s">
        <v>18</v>
      </c>
      <c r="N677" s="150" t="s">
        <v>656</v>
      </c>
      <c r="O677" s="150" t="s">
        <v>657</v>
      </c>
      <c r="P677" s="150" t="s">
        <v>618</v>
      </c>
      <c r="Q677" s="150" t="s">
        <v>3377</v>
      </c>
      <c r="R677" s="150" t="s">
        <v>3377</v>
      </c>
      <c r="S677" s="151">
        <v>16800</v>
      </c>
      <c r="T677" s="151">
        <v>13400</v>
      </c>
      <c r="U677" s="151">
        <v>3400</v>
      </c>
      <c r="V677" s="150" t="s">
        <v>68</v>
      </c>
      <c r="W677" s="151">
        <v>2</v>
      </c>
      <c r="X677" s="150" t="s">
        <v>69</v>
      </c>
      <c r="Y677" s="150" t="s">
        <v>70</v>
      </c>
      <c r="Z677" s="150" t="s">
        <v>71</v>
      </c>
      <c r="AA677" s="150" t="s">
        <v>72</v>
      </c>
      <c r="AB677" s="151">
        <v>0</v>
      </c>
      <c r="AC677" s="101">
        <f t="shared" si="40"/>
        <v>4</v>
      </c>
      <c r="AD677" s="101" t="str">
        <f t="shared" si="41"/>
        <v>janvier</v>
      </c>
      <c r="AE677" s="96">
        <f t="shared" si="42"/>
        <v>3.4</v>
      </c>
      <c r="AF677" s="149">
        <f t="shared" si="43"/>
        <v>0</v>
      </c>
      <c r="AG677" t="s">
        <v>3562</v>
      </c>
      <c r="AH677" s="96"/>
      <c r="AI677"/>
      <c r="AJ677"/>
      <c r="AK677"/>
      <c r="AL677"/>
      <c r="AM677" s="96"/>
      <c r="AN677" s="96"/>
      <c r="AO677" s="96"/>
      <c r="AP677" s="96"/>
      <c r="AQ677"/>
      <c r="AR677" s="96"/>
      <c r="AS677" s="96"/>
      <c r="AT677"/>
      <c r="AU677"/>
      <c r="AV677" s="96"/>
      <c r="AW677" s="96"/>
      <c r="AX677"/>
      <c r="AY677"/>
      <c r="AZ677" s="96"/>
      <c r="BA677" s="96"/>
      <c r="BB677" s="96"/>
      <c r="BC677" s="96"/>
      <c r="BD677" s="96"/>
      <c r="BE677" s="96"/>
      <c r="BF677" s="96"/>
      <c r="BG677"/>
      <c r="BH677" s="96"/>
      <c r="BI677" s="96"/>
      <c r="BJ677" s="96"/>
      <c r="BK677" s="96"/>
      <c r="BL677" s="96"/>
      <c r="BM677" s="96"/>
      <c r="BN677" s="96"/>
      <c r="BO677"/>
      <c r="BP677"/>
      <c r="BQ677" s="96"/>
      <c r="BR677" s="96"/>
      <c r="BS677" s="96"/>
      <c r="BT677"/>
      <c r="BU677" s="96"/>
      <c r="BV677"/>
      <c r="BW677" s="96"/>
      <c r="BX677" s="96"/>
      <c r="BY677" s="96"/>
      <c r="BZ677" s="96"/>
      <c r="CA677" s="96"/>
      <c r="CB677" s="96"/>
      <c r="CC677" s="96"/>
      <c r="CD677" s="96"/>
      <c r="CE677"/>
      <c r="CF677"/>
      <c r="CG677" s="96"/>
      <c r="CH677"/>
      <c r="CI677"/>
      <c r="CJ677" s="96"/>
      <c r="CK677"/>
      <c r="CL677" s="96"/>
      <c r="CM677" s="96"/>
      <c r="CN677" s="96"/>
      <c r="CO677"/>
      <c r="CP677"/>
      <c r="CQ677"/>
      <c r="CR677"/>
      <c r="CS677"/>
      <c r="CT677"/>
      <c r="CU677"/>
      <c r="CV677"/>
      <c r="CW677"/>
      <c r="CX677"/>
      <c r="CY677" s="96"/>
      <c r="CZ677" s="96"/>
      <c r="DA677" s="96"/>
      <c r="DB677" s="96"/>
      <c r="DC677" s="96"/>
      <c r="DD677"/>
      <c r="DE677"/>
      <c r="DF677"/>
      <c r="DG677"/>
      <c r="DH677" s="96"/>
      <c r="DI677"/>
      <c r="DJ677" s="96"/>
      <c r="DK677" s="96"/>
      <c r="DL677" s="96"/>
      <c r="DM677" s="96"/>
      <c r="DN677"/>
      <c r="DO677"/>
      <c r="DP677" s="96"/>
      <c r="DQ677" s="96"/>
      <c r="DR677"/>
      <c r="DS677"/>
      <c r="DT677"/>
      <c r="DU677"/>
      <c r="DV677"/>
      <c r="DW677" s="96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 s="96"/>
      <c r="EW677" s="96"/>
      <c r="EX677"/>
      <c r="EY677"/>
      <c r="EZ677"/>
      <c r="FA677"/>
      <c r="FB677"/>
      <c r="FC677"/>
      <c r="FD677"/>
      <c r="FE677"/>
      <c r="FF677"/>
      <c r="FG677"/>
      <c r="FH677"/>
      <c r="FI677"/>
      <c r="FJ677" s="96"/>
      <c r="FK677" s="96"/>
      <c r="FL677" s="96"/>
      <c r="FM677"/>
      <c r="FN677"/>
      <c r="FO677"/>
      <c r="FP677"/>
      <c r="FQ677"/>
      <c r="FR677"/>
      <c r="FS677"/>
      <c r="FT677" s="96"/>
      <c r="FU677" s="96"/>
      <c r="FV677" s="96"/>
      <c r="FW677" s="96"/>
      <c r="FX677"/>
      <c r="FY677"/>
      <c r="FZ677"/>
      <c r="GA677"/>
      <c r="GB677"/>
      <c r="GC677"/>
      <c r="GD677"/>
      <c r="GE677" s="96"/>
      <c r="GF677" s="96"/>
      <c r="GG677" s="96"/>
      <c r="GH677" s="96"/>
    </row>
    <row r="678" spans="1:190" s="102" customFormat="1" ht="10.9" hidden="1" customHeight="1" x14ac:dyDescent="0.25">
      <c r="A678" s="151">
        <v>170036</v>
      </c>
      <c r="B678" s="152">
        <v>44588</v>
      </c>
      <c r="C678" s="150" t="s">
        <v>861</v>
      </c>
      <c r="D678" s="150" t="s">
        <v>2382</v>
      </c>
      <c r="E678" s="152">
        <v>44587</v>
      </c>
      <c r="F678" s="150" t="s">
        <v>411</v>
      </c>
      <c r="G678" s="150" t="s">
        <v>2383</v>
      </c>
      <c r="H678" s="150" t="s">
        <v>385</v>
      </c>
      <c r="I678" s="150" t="s">
        <v>3379</v>
      </c>
      <c r="J678" s="150" t="s">
        <v>3421</v>
      </c>
      <c r="K678" s="150" t="s">
        <v>385</v>
      </c>
      <c r="L678" s="150" t="s">
        <v>18</v>
      </c>
      <c r="M678" s="150" t="s">
        <v>18</v>
      </c>
      <c r="N678" s="150" t="s">
        <v>19</v>
      </c>
      <c r="O678" s="150" t="s">
        <v>161</v>
      </c>
      <c r="P678" s="150" t="s">
        <v>386</v>
      </c>
      <c r="Q678" s="150" t="s">
        <v>3377</v>
      </c>
      <c r="R678" s="150" t="s">
        <v>3377</v>
      </c>
      <c r="S678" s="151">
        <v>19560</v>
      </c>
      <c r="T678" s="151">
        <v>14600</v>
      </c>
      <c r="U678" s="151">
        <v>4960</v>
      </c>
      <c r="V678" s="150" t="s">
        <v>78</v>
      </c>
      <c r="W678" s="151">
        <v>2</v>
      </c>
      <c r="X678" s="150" t="s">
        <v>69</v>
      </c>
      <c r="Y678" s="150" t="s">
        <v>70</v>
      </c>
      <c r="Z678" s="150" t="s">
        <v>71</v>
      </c>
      <c r="AA678" s="150" t="s">
        <v>72</v>
      </c>
      <c r="AB678" s="151">
        <v>83223</v>
      </c>
      <c r="AC678" s="101">
        <f t="shared" si="40"/>
        <v>4</v>
      </c>
      <c r="AD678" s="101" t="str">
        <f t="shared" si="41"/>
        <v>janvier</v>
      </c>
      <c r="AE678" s="96">
        <f t="shared" si="42"/>
        <v>4.96</v>
      </c>
      <c r="AF678" s="149">
        <f t="shared" si="43"/>
        <v>-0.47569444444444448</v>
      </c>
      <c r="AG678" t="s">
        <v>3886</v>
      </c>
    </row>
    <row r="679" spans="1:190" s="102" customFormat="1" ht="10.9" hidden="1" customHeight="1" x14ac:dyDescent="0.25">
      <c r="A679" s="151">
        <v>170045</v>
      </c>
      <c r="B679" s="152">
        <v>44588</v>
      </c>
      <c r="C679" s="150" t="s">
        <v>774</v>
      </c>
      <c r="D679" s="150" t="s">
        <v>18</v>
      </c>
      <c r="E679" s="152">
        <v>44588</v>
      </c>
      <c r="F679" s="150" t="s">
        <v>774</v>
      </c>
      <c r="G679" s="150" t="s">
        <v>18</v>
      </c>
      <c r="H679" s="150" t="s">
        <v>779</v>
      </c>
      <c r="I679" s="150" t="s">
        <v>3376</v>
      </c>
      <c r="J679" s="150" t="s">
        <v>3376</v>
      </c>
      <c r="K679" s="150" t="s">
        <v>779</v>
      </c>
      <c r="L679" s="150" t="s">
        <v>18</v>
      </c>
      <c r="M679" s="150" t="s">
        <v>3385</v>
      </c>
      <c r="N679" s="150" t="s">
        <v>656</v>
      </c>
      <c r="O679" s="150" t="s">
        <v>657</v>
      </c>
      <c r="P679" s="150" t="s">
        <v>777</v>
      </c>
      <c r="Q679" s="150" t="s">
        <v>3377</v>
      </c>
      <c r="R679" s="150" t="s">
        <v>3390</v>
      </c>
      <c r="S679" s="151">
        <v>25120</v>
      </c>
      <c r="T679" s="151">
        <v>18760</v>
      </c>
      <c r="U679" s="151">
        <v>6360</v>
      </c>
      <c r="V679" s="150" t="s">
        <v>68</v>
      </c>
      <c r="W679" s="151">
        <v>2</v>
      </c>
      <c r="X679" s="150" t="s">
        <v>69</v>
      </c>
      <c r="Y679" s="150" t="s">
        <v>70</v>
      </c>
      <c r="Z679" s="150" t="s">
        <v>71</v>
      </c>
      <c r="AA679" s="150" t="s">
        <v>72</v>
      </c>
      <c r="AB679" s="151">
        <v>0</v>
      </c>
      <c r="AC679" s="101">
        <f t="shared" si="40"/>
        <v>4</v>
      </c>
      <c r="AD679" s="101" t="str">
        <f t="shared" si="41"/>
        <v>janvier</v>
      </c>
      <c r="AE679" s="96">
        <f t="shared" si="42"/>
        <v>6.36</v>
      </c>
      <c r="AF679" s="149">
        <f t="shared" si="43"/>
        <v>0</v>
      </c>
      <c r="AG679" t="s">
        <v>3562</v>
      </c>
    </row>
    <row r="680" spans="1:190" s="102" customFormat="1" ht="10.9" customHeight="1" x14ac:dyDescent="0.25">
      <c r="A680" s="151">
        <v>170302</v>
      </c>
      <c r="B680" s="152">
        <v>44588</v>
      </c>
      <c r="C680" s="150" t="s">
        <v>637</v>
      </c>
      <c r="D680" s="150" t="s">
        <v>18</v>
      </c>
      <c r="E680" s="152">
        <v>44588</v>
      </c>
      <c r="F680" s="150" t="s">
        <v>637</v>
      </c>
      <c r="G680" s="150" t="s">
        <v>18</v>
      </c>
      <c r="H680" s="150" t="s">
        <v>736</v>
      </c>
      <c r="I680" s="150" t="s">
        <v>3397</v>
      </c>
      <c r="J680" s="150" t="s">
        <v>3448</v>
      </c>
      <c r="K680" s="150" t="s">
        <v>736</v>
      </c>
      <c r="L680" s="150" t="s">
        <v>3468</v>
      </c>
      <c r="M680" s="150" t="s">
        <v>18</v>
      </c>
      <c r="N680" s="150" t="s">
        <v>721</v>
      </c>
      <c r="O680" s="150" t="s">
        <v>722</v>
      </c>
      <c r="P680" s="150" t="s">
        <v>737</v>
      </c>
      <c r="Q680" s="150" t="s">
        <v>3469</v>
      </c>
      <c r="R680" s="150" t="s">
        <v>3377</v>
      </c>
      <c r="S680" s="151">
        <v>17880</v>
      </c>
      <c r="T680" s="151">
        <v>27660</v>
      </c>
      <c r="U680" s="151">
        <v>9780</v>
      </c>
      <c r="V680" s="150" t="s">
        <v>68</v>
      </c>
      <c r="W680" s="151">
        <v>2</v>
      </c>
      <c r="X680" s="150" t="s">
        <v>69</v>
      </c>
      <c r="Y680" s="150" t="s">
        <v>70</v>
      </c>
      <c r="Z680" s="150" t="s">
        <v>71</v>
      </c>
      <c r="AA680" s="150" t="s">
        <v>72</v>
      </c>
      <c r="AB680" s="151">
        <v>0</v>
      </c>
      <c r="AC680" s="101">
        <f t="shared" si="40"/>
        <v>4</v>
      </c>
      <c r="AD680" s="101" t="str">
        <f t="shared" si="41"/>
        <v>janvier</v>
      </c>
      <c r="AE680" s="96">
        <f t="shared" si="42"/>
        <v>9.7799999999999994</v>
      </c>
      <c r="AF680" s="149">
        <f t="shared" si="43"/>
        <v>0</v>
      </c>
      <c r="AG680" t="s">
        <v>3888</v>
      </c>
    </row>
    <row r="681" spans="1:190" s="102" customFormat="1" ht="10.9" hidden="1" customHeight="1" x14ac:dyDescent="0.25">
      <c r="A681" s="151">
        <v>170037</v>
      </c>
      <c r="B681" s="152">
        <v>44588</v>
      </c>
      <c r="C681" s="150" t="s">
        <v>420</v>
      </c>
      <c r="D681" s="150" t="s">
        <v>2384</v>
      </c>
      <c r="E681" s="152">
        <v>44587</v>
      </c>
      <c r="F681" s="150" t="s">
        <v>682</v>
      </c>
      <c r="G681" s="150" t="s">
        <v>2385</v>
      </c>
      <c r="H681" s="150" t="s">
        <v>769</v>
      </c>
      <c r="I681" s="150" t="s">
        <v>3379</v>
      </c>
      <c r="J681" s="150" t="s">
        <v>3380</v>
      </c>
      <c r="K681" s="150" t="s">
        <v>3417</v>
      </c>
      <c r="L681" s="150" t="s">
        <v>18</v>
      </c>
      <c r="M681" s="150" t="s">
        <v>18</v>
      </c>
      <c r="N681" s="150" t="s">
        <v>19</v>
      </c>
      <c r="O681" s="150" t="s">
        <v>314</v>
      </c>
      <c r="P681" s="150" t="s">
        <v>770</v>
      </c>
      <c r="Q681" s="150" t="s">
        <v>3377</v>
      </c>
      <c r="R681" s="150" t="s">
        <v>3377</v>
      </c>
      <c r="S681" s="151">
        <v>20160</v>
      </c>
      <c r="T681" s="151">
        <v>17960</v>
      </c>
      <c r="U681" s="151">
        <v>2200</v>
      </c>
      <c r="V681" s="150" t="s">
        <v>78</v>
      </c>
      <c r="W681" s="151">
        <v>2</v>
      </c>
      <c r="X681" s="150" t="s">
        <v>69</v>
      </c>
      <c r="Y681" s="150" t="s">
        <v>70</v>
      </c>
      <c r="Z681" s="150" t="s">
        <v>71</v>
      </c>
      <c r="AA681" s="150" t="s">
        <v>72</v>
      </c>
      <c r="AB681" s="151">
        <v>95029</v>
      </c>
      <c r="AC681" s="101">
        <f t="shared" si="40"/>
        <v>4</v>
      </c>
      <c r="AD681" s="101" t="str">
        <f t="shared" si="41"/>
        <v>janvier</v>
      </c>
      <c r="AE681" s="96">
        <f t="shared" si="42"/>
        <v>2.2000000000000002</v>
      </c>
      <c r="AF681" s="149">
        <f t="shared" si="43"/>
        <v>-0.375</v>
      </c>
      <c r="AG681" t="s">
        <v>3886</v>
      </c>
    </row>
    <row r="682" spans="1:190" s="102" customFormat="1" ht="10.9" hidden="1" customHeight="1" x14ac:dyDescent="0.25">
      <c r="A682" s="151">
        <v>170039</v>
      </c>
      <c r="B682" s="152">
        <v>44588</v>
      </c>
      <c r="C682" s="150" t="s">
        <v>882</v>
      </c>
      <c r="D682" s="150" t="s">
        <v>2386</v>
      </c>
      <c r="E682" s="152">
        <v>44587</v>
      </c>
      <c r="F682" s="150" t="s">
        <v>147</v>
      </c>
      <c r="G682" s="150" t="s">
        <v>2387</v>
      </c>
      <c r="H682" s="150" t="s">
        <v>318</v>
      </c>
      <c r="I682" s="150" t="s">
        <v>3379</v>
      </c>
      <c r="J682" s="150" t="s">
        <v>3380</v>
      </c>
      <c r="K682" s="150" t="s">
        <v>3405</v>
      </c>
      <c r="L682" s="150" t="s">
        <v>18</v>
      </c>
      <c r="M682" s="150" t="s">
        <v>18</v>
      </c>
      <c r="N682" s="150" t="s">
        <v>19</v>
      </c>
      <c r="O682" s="150" t="s">
        <v>314</v>
      </c>
      <c r="P682" s="150" t="s">
        <v>319</v>
      </c>
      <c r="Q682" s="150" t="s">
        <v>3377</v>
      </c>
      <c r="R682" s="150" t="s">
        <v>3377</v>
      </c>
      <c r="S682" s="151">
        <v>18660</v>
      </c>
      <c r="T682" s="151">
        <v>17080</v>
      </c>
      <c r="U682" s="151">
        <v>1580</v>
      </c>
      <c r="V682" s="150" t="s">
        <v>78</v>
      </c>
      <c r="W682" s="151">
        <v>2</v>
      </c>
      <c r="X682" s="150" t="s">
        <v>69</v>
      </c>
      <c r="Y682" s="150" t="s">
        <v>70</v>
      </c>
      <c r="Z682" s="150" t="s">
        <v>71</v>
      </c>
      <c r="AA682" s="150" t="s">
        <v>72</v>
      </c>
      <c r="AB682" s="151">
        <v>70062</v>
      </c>
      <c r="AC682" s="101">
        <f t="shared" si="40"/>
        <v>4</v>
      </c>
      <c r="AD682" s="101" t="str">
        <f t="shared" si="41"/>
        <v>janvier</v>
      </c>
      <c r="AE682" s="96">
        <f t="shared" si="42"/>
        <v>1.58</v>
      </c>
      <c r="AF682" s="149">
        <f t="shared" si="43"/>
        <v>-0.36319444444444449</v>
      </c>
      <c r="AG682" t="s">
        <v>3886</v>
      </c>
    </row>
    <row r="683" spans="1:190" s="102" customFormat="1" ht="10.9" hidden="1" customHeight="1" x14ac:dyDescent="0.25">
      <c r="A683" s="151">
        <v>170681</v>
      </c>
      <c r="B683" s="152">
        <v>44588</v>
      </c>
      <c r="C683" s="150" t="s">
        <v>488</v>
      </c>
      <c r="D683" s="150" t="s">
        <v>18</v>
      </c>
      <c r="E683" s="152">
        <v>44588</v>
      </c>
      <c r="F683" s="150" t="s">
        <v>488</v>
      </c>
      <c r="G683" s="150" t="s">
        <v>18</v>
      </c>
      <c r="H683" s="150" t="s">
        <v>665</v>
      </c>
      <c r="I683" s="150" t="s">
        <v>3376</v>
      </c>
      <c r="J683" s="150" t="s">
        <v>3376</v>
      </c>
      <c r="K683" s="150" t="s">
        <v>665</v>
      </c>
      <c r="L683" s="150" t="s">
        <v>18</v>
      </c>
      <c r="M683" s="150" t="s">
        <v>3385</v>
      </c>
      <c r="N683" s="150" t="s">
        <v>656</v>
      </c>
      <c r="O683" s="150" t="s">
        <v>657</v>
      </c>
      <c r="P683" s="150" t="s">
        <v>666</v>
      </c>
      <c r="Q683" s="150" t="s">
        <v>3377</v>
      </c>
      <c r="R683" s="150" t="s">
        <v>3390</v>
      </c>
      <c r="S683" s="151">
        <v>26180</v>
      </c>
      <c r="T683" s="151">
        <v>18500</v>
      </c>
      <c r="U683" s="151">
        <v>7680</v>
      </c>
      <c r="V683" s="150" t="s">
        <v>68</v>
      </c>
      <c r="W683" s="151">
        <v>2</v>
      </c>
      <c r="X683" s="150" t="s">
        <v>69</v>
      </c>
      <c r="Y683" s="150" t="s">
        <v>70</v>
      </c>
      <c r="Z683" s="150" t="s">
        <v>71</v>
      </c>
      <c r="AA683" s="150" t="s">
        <v>72</v>
      </c>
      <c r="AB683" s="151">
        <v>0</v>
      </c>
      <c r="AC683" s="101">
        <f t="shared" si="40"/>
        <v>4</v>
      </c>
      <c r="AD683" s="101" t="str">
        <f t="shared" si="41"/>
        <v>janvier</v>
      </c>
      <c r="AE683" s="96">
        <f t="shared" si="42"/>
        <v>7.68</v>
      </c>
      <c r="AF683" s="149">
        <f t="shared" si="43"/>
        <v>0</v>
      </c>
      <c r="AG683" t="s">
        <v>3562</v>
      </c>
    </row>
    <row r="684" spans="1:190" s="102" customFormat="1" ht="10.9" hidden="1" customHeight="1" x14ac:dyDescent="0.25">
      <c r="A684" s="151">
        <v>170046</v>
      </c>
      <c r="B684" s="152">
        <v>44588</v>
      </c>
      <c r="C684" s="150" t="s">
        <v>421</v>
      </c>
      <c r="D684" s="150" t="s">
        <v>2389</v>
      </c>
      <c r="E684" s="152">
        <v>44587</v>
      </c>
      <c r="F684" s="150" t="s">
        <v>497</v>
      </c>
      <c r="G684" s="150" t="s">
        <v>2390</v>
      </c>
      <c r="H684" s="150" t="s">
        <v>202</v>
      </c>
      <c r="I684" s="150" t="s">
        <v>3379</v>
      </c>
      <c r="J684" s="150" t="s">
        <v>3421</v>
      </c>
      <c r="K684" s="150" t="s">
        <v>202</v>
      </c>
      <c r="L684" s="150" t="s">
        <v>18</v>
      </c>
      <c r="M684" s="150" t="s">
        <v>18</v>
      </c>
      <c r="N684" s="150" t="s">
        <v>19</v>
      </c>
      <c r="O684" s="150" t="s">
        <v>161</v>
      </c>
      <c r="P684" s="150" t="s">
        <v>203</v>
      </c>
      <c r="Q684" s="150" t="s">
        <v>3377</v>
      </c>
      <c r="R684" s="150" t="s">
        <v>3377</v>
      </c>
      <c r="S684" s="151">
        <v>19840</v>
      </c>
      <c r="T684" s="151">
        <v>14800</v>
      </c>
      <c r="U684" s="151">
        <v>5040</v>
      </c>
      <c r="V684" s="150" t="s">
        <v>78</v>
      </c>
      <c r="W684" s="151">
        <v>2</v>
      </c>
      <c r="X684" s="150" t="s">
        <v>69</v>
      </c>
      <c r="Y684" s="150" t="s">
        <v>70</v>
      </c>
      <c r="Z684" s="150" t="s">
        <v>71</v>
      </c>
      <c r="AA684" s="150" t="s">
        <v>72</v>
      </c>
      <c r="AB684" s="151">
        <v>83218</v>
      </c>
      <c r="AC684" s="101">
        <f t="shared" si="40"/>
        <v>4</v>
      </c>
      <c r="AD684" s="101" t="str">
        <f t="shared" si="41"/>
        <v>janvier</v>
      </c>
      <c r="AE684" s="96">
        <f t="shared" si="42"/>
        <v>5.04</v>
      </c>
      <c r="AF684" s="149">
        <f t="shared" si="43"/>
        <v>-0.42013888888888895</v>
      </c>
      <c r="AG684" t="s">
        <v>3886</v>
      </c>
    </row>
    <row r="685" spans="1:190" s="102" customFormat="1" ht="10.9" hidden="1" customHeight="1" x14ac:dyDescent="0.25">
      <c r="A685" s="151">
        <v>170048</v>
      </c>
      <c r="B685" s="152">
        <v>44588</v>
      </c>
      <c r="C685" s="150" t="s">
        <v>365</v>
      </c>
      <c r="D685" s="150" t="s">
        <v>2391</v>
      </c>
      <c r="E685" s="152">
        <v>44588</v>
      </c>
      <c r="F685" s="150" t="s">
        <v>246</v>
      </c>
      <c r="G685" s="150" t="s">
        <v>2392</v>
      </c>
      <c r="H685" s="150" t="s">
        <v>363</v>
      </c>
      <c r="I685" s="150" t="s">
        <v>3379</v>
      </c>
      <c r="J685" s="150" t="s">
        <v>3421</v>
      </c>
      <c r="K685" s="150" t="s">
        <v>363</v>
      </c>
      <c r="L685" s="150" t="s">
        <v>18</v>
      </c>
      <c r="M685" s="150" t="s">
        <v>18</v>
      </c>
      <c r="N685" s="150" t="s">
        <v>19</v>
      </c>
      <c r="O685" s="150" t="s">
        <v>161</v>
      </c>
      <c r="P685" s="150" t="s">
        <v>364</v>
      </c>
      <c r="Q685" s="150" t="s">
        <v>3377</v>
      </c>
      <c r="R685" s="150" t="s">
        <v>3377</v>
      </c>
      <c r="S685" s="151">
        <v>14580</v>
      </c>
      <c r="T685" s="151">
        <v>11780</v>
      </c>
      <c r="U685" s="151">
        <v>2800</v>
      </c>
      <c r="V685" s="150" t="s">
        <v>78</v>
      </c>
      <c r="W685" s="151">
        <v>2</v>
      </c>
      <c r="X685" s="150" t="s">
        <v>69</v>
      </c>
      <c r="Y685" s="150" t="s">
        <v>70</v>
      </c>
      <c r="Z685" s="150" t="s">
        <v>71</v>
      </c>
      <c r="AA685" s="150" t="s">
        <v>72</v>
      </c>
      <c r="AB685" s="151">
        <v>60050</v>
      </c>
      <c r="AC685" s="101">
        <f t="shared" si="40"/>
        <v>4</v>
      </c>
      <c r="AD685" s="101" t="str">
        <f t="shared" si="41"/>
        <v>janvier</v>
      </c>
      <c r="AE685" s="96">
        <f t="shared" si="42"/>
        <v>2.8</v>
      </c>
      <c r="AF685" s="149">
        <f t="shared" si="43"/>
        <v>4.8611111111110938E-3</v>
      </c>
      <c r="AG685" t="s">
        <v>3886</v>
      </c>
    </row>
    <row r="686" spans="1:190" s="102" customFormat="1" ht="10.9" hidden="1" customHeight="1" x14ac:dyDescent="0.25">
      <c r="A686" s="151">
        <v>170050</v>
      </c>
      <c r="B686" s="152">
        <v>44588</v>
      </c>
      <c r="C686" s="150" t="s">
        <v>504</v>
      </c>
      <c r="D686" s="150" t="s">
        <v>2393</v>
      </c>
      <c r="E686" s="152">
        <v>44588</v>
      </c>
      <c r="F686" s="150" t="s">
        <v>186</v>
      </c>
      <c r="G686" s="150" t="s">
        <v>2394</v>
      </c>
      <c r="H686" s="150" t="s">
        <v>188</v>
      </c>
      <c r="I686" s="150" t="s">
        <v>3379</v>
      </c>
      <c r="J686" s="150" t="s">
        <v>3421</v>
      </c>
      <c r="K686" s="150" t="s">
        <v>188</v>
      </c>
      <c r="L686" s="150" t="s">
        <v>18</v>
      </c>
      <c r="M686" s="150" t="s">
        <v>18</v>
      </c>
      <c r="N686" s="150" t="s">
        <v>19</v>
      </c>
      <c r="O686" s="150" t="s">
        <v>161</v>
      </c>
      <c r="P686" s="150" t="s">
        <v>189</v>
      </c>
      <c r="Q686" s="150" t="s">
        <v>3377</v>
      </c>
      <c r="R686" s="150" t="s">
        <v>3377</v>
      </c>
      <c r="S686" s="151">
        <v>16000</v>
      </c>
      <c r="T686" s="151">
        <v>11820</v>
      </c>
      <c r="U686" s="151">
        <v>4180</v>
      </c>
      <c r="V686" s="150" t="s">
        <v>78</v>
      </c>
      <c r="W686" s="151">
        <v>2</v>
      </c>
      <c r="X686" s="150" t="s">
        <v>69</v>
      </c>
      <c r="Y686" s="150" t="s">
        <v>70</v>
      </c>
      <c r="Z686" s="150" t="s">
        <v>71</v>
      </c>
      <c r="AA686" s="150" t="s">
        <v>72</v>
      </c>
      <c r="AB686" s="151">
        <v>60049</v>
      </c>
      <c r="AC686" s="101">
        <f t="shared" si="40"/>
        <v>4</v>
      </c>
      <c r="AD686" s="101" t="str">
        <f t="shared" si="41"/>
        <v>janvier</v>
      </c>
      <c r="AE686" s="96">
        <f t="shared" si="42"/>
        <v>4.18</v>
      </c>
      <c r="AF686" s="149">
        <f t="shared" si="43"/>
        <v>6.2499999999999778E-3</v>
      </c>
      <c r="AG686" t="s">
        <v>3886</v>
      </c>
    </row>
    <row r="687" spans="1:190" s="102" customFormat="1" ht="10.9" hidden="1" customHeight="1" x14ac:dyDescent="0.25">
      <c r="A687" s="151">
        <v>170054</v>
      </c>
      <c r="B687" s="152">
        <v>44588</v>
      </c>
      <c r="C687" s="150" t="s">
        <v>785</v>
      </c>
      <c r="D687" s="150" t="s">
        <v>2395</v>
      </c>
      <c r="E687" s="152">
        <v>44588</v>
      </c>
      <c r="F687" s="150" t="s">
        <v>505</v>
      </c>
      <c r="G687" s="150" t="s">
        <v>2396</v>
      </c>
      <c r="H687" s="150" t="s">
        <v>248</v>
      </c>
      <c r="I687" s="150" t="s">
        <v>3379</v>
      </c>
      <c r="J687" s="150" t="s">
        <v>3421</v>
      </c>
      <c r="K687" s="150" t="s">
        <v>248</v>
      </c>
      <c r="L687" s="150" t="s">
        <v>18</v>
      </c>
      <c r="M687" s="150" t="s">
        <v>18</v>
      </c>
      <c r="N687" s="150" t="s">
        <v>19</v>
      </c>
      <c r="O687" s="150" t="s">
        <v>161</v>
      </c>
      <c r="P687" s="150" t="s">
        <v>249</v>
      </c>
      <c r="Q687" s="150" t="s">
        <v>3377</v>
      </c>
      <c r="R687" s="150" t="s">
        <v>3377</v>
      </c>
      <c r="S687" s="151">
        <v>15320</v>
      </c>
      <c r="T687" s="151">
        <v>11560</v>
      </c>
      <c r="U687" s="151">
        <v>3760</v>
      </c>
      <c r="V687" s="150" t="s">
        <v>78</v>
      </c>
      <c r="W687" s="151">
        <v>2</v>
      </c>
      <c r="X687" s="150" t="s">
        <v>69</v>
      </c>
      <c r="Y687" s="150" t="s">
        <v>70</v>
      </c>
      <c r="Z687" s="150" t="s">
        <v>71</v>
      </c>
      <c r="AA687" s="150" t="s">
        <v>72</v>
      </c>
      <c r="AB687" s="151">
        <v>60051</v>
      </c>
      <c r="AC687" s="101">
        <f t="shared" si="40"/>
        <v>4</v>
      </c>
      <c r="AD687" s="101" t="str">
        <f t="shared" si="41"/>
        <v>janvier</v>
      </c>
      <c r="AE687" s="96">
        <f t="shared" si="42"/>
        <v>3.76</v>
      </c>
      <c r="AF687" s="149">
        <f t="shared" si="43"/>
        <v>6.9444444444444198E-3</v>
      </c>
      <c r="AG687" t="s">
        <v>3886</v>
      </c>
    </row>
    <row r="688" spans="1:190" s="102" customFormat="1" ht="10.9" hidden="1" customHeight="1" x14ac:dyDescent="0.25">
      <c r="A688" s="151">
        <v>170057</v>
      </c>
      <c r="B688" s="152">
        <v>44588</v>
      </c>
      <c r="C688" s="150" t="s">
        <v>1445</v>
      </c>
      <c r="D688" s="150" t="s">
        <v>2397</v>
      </c>
      <c r="E688" s="152">
        <v>44588</v>
      </c>
      <c r="F688" s="150" t="s">
        <v>693</v>
      </c>
      <c r="G688" s="150" t="s">
        <v>2398</v>
      </c>
      <c r="H688" s="150" t="s">
        <v>758</v>
      </c>
      <c r="I688" s="150" t="s">
        <v>3379</v>
      </c>
      <c r="J688" s="150" t="s">
        <v>3419</v>
      </c>
      <c r="K688" s="150" t="s">
        <v>758</v>
      </c>
      <c r="L688" s="150" t="s">
        <v>3409</v>
      </c>
      <c r="M688" s="150" t="s">
        <v>18</v>
      </c>
      <c r="N688" s="150" t="s">
        <v>19</v>
      </c>
      <c r="O688" s="150" t="s">
        <v>567</v>
      </c>
      <c r="P688" s="150" t="s">
        <v>759</v>
      </c>
      <c r="Q688" s="150" t="s">
        <v>3451</v>
      </c>
      <c r="R688" s="150" t="s">
        <v>3377</v>
      </c>
      <c r="S688" s="151">
        <v>15320</v>
      </c>
      <c r="T688" s="151">
        <v>43820</v>
      </c>
      <c r="U688" s="151">
        <v>28500</v>
      </c>
      <c r="V688" s="150" t="s">
        <v>78</v>
      </c>
      <c r="W688" s="151">
        <v>2</v>
      </c>
      <c r="X688" s="150" t="s">
        <v>69</v>
      </c>
      <c r="Y688" s="150" t="s">
        <v>70</v>
      </c>
      <c r="Z688" s="150" t="s">
        <v>71</v>
      </c>
      <c r="AA688" s="150" t="s">
        <v>72</v>
      </c>
      <c r="AB688" s="151">
        <v>0</v>
      </c>
      <c r="AC688" s="101">
        <f t="shared" si="40"/>
        <v>4</v>
      </c>
      <c r="AD688" s="101" t="str">
        <f t="shared" si="41"/>
        <v>janvier</v>
      </c>
      <c r="AE688" s="96">
        <f t="shared" si="42"/>
        <v>28.5</v>
      </c>
      <c r="AF688" s="149">
        <f t="shared" si="43"/>
        <v>6.0416666666666674E-2</v>
      </c>
      <c r="AG688" t="s">
        <v>3888</v>
      </c>
    </row>
    <row r="689" spans="1:33" s="102" customFormat="1" ht="10.9" hidden="1" customHeight="1" x14ac:dyDescent="0.25">
      <c r="A689" s="151">
        <v>170058</v>
      </c>
      <c r="B689" s="152">
        <v>44588</v>
      </c>
      <c r="C689" s="150" t="s">
        <v>1445</v>
      </c>
      <c r="D689" s="150" t="s">
        <v>2399</v>
      </c>
      <c r="E689" s="152">
        <v>44588</v>
      </c>
      <c r="F689" s="150" t="s">
        <v>183</v>
      </c>
      <c r="G689" s="150" t="s">
        <v>2400</v>
      </c>
      <c r="H689" s="150" t="s">
        <v>160</v>
      </c>
      <c r="I689" s="150" t="s">
        <v>3379</v>
      </c>
      <c r="J689" s="150" t="s">
        <v>3421</v>
      </c>
      <c r="K689" s="150" t="s">
        <v>160</v>
      </c>
      <c r="L689" s="150" t="s">
        <v>18</v>
      </c>
      <c r="M689" s="150" t="s">
        <v>18</v>
      </c>
      <c r="N689" s="150" t="s">
        <v>19</v>
      </c>
      <c r="O689" s="150" t="s">
        <v>161</v>
      </c>
      <c r="P689" s="150" t="s">
        <v>162</v>
      </c>
      <c r="Q689" s="150" t="s">
        <v>3377</v>
      </c>
      <c r="R689" s="150" t="s">
        <v>3377</v>
      </c>
      <c r="S689" s="151">
        <v>15660</v>
      </c>
      <c r="T689" s="151">
        <v>11740</v>
      </c>
      <c r="U689" s="151">
        <v>3920</v>
      </c>
      <c r="V689" s="150" t="s">
        <v>78</v>
      </c>
      <c r="W689" s="151">
        <v>2</v>
      </c>
      <c r="X689" s="150" t="s">
        <v>69</v>
      </c>
      <c r="Y689" s="150" t="s">
        <v>70</v>
      </c>
      <c r="Z689" s="150" t="s">
        <v>71</v>
      </c>
      <c r="AA689" s="150" t="s">
        <v>72</v>
      </c>
      <c r="AB689" s="151">
        <v>89407</v>
      </c>
      <c r="AC689" s="101">
        <f t="shared" si="40"/>
        <v>4</v>
      </c>
      <c r="AD689" s="101" t="str">
        <f t="shared" si="41"/>
        <v>janvier</v>
      </c>
      <c r="AE689" s="96">
        <f t="shared" si="42"/>
        <v>3.92</v>
      </c>
      <c r="AF689" s="149">
        <f t="shared" si="43"/>
        <v>2.8472222222222232E-2</v>
      </c>
      <c r="AG689" t="s">
        <v>3886</v>
      </c>
    </row>
    <row r="690" spans="1:33" s="102" customFormat="1" ht="10.9" hidden="1" customHeight="1" x14ac:dyDescent="0.25">
      <c r="A690" s="151">
        <v>170059</v>
      </c>
      <c r="B690" s="152">
        <v>44588</v>
      </c>
      <c r="C690" s="150" t="s">
        <v>458</v>
      </c>
      <c r="D690" s="150" t="s">
        <v>2401</v>
      </c>
      <c r="E690" s="152">
        <v>44588</v>
      </c>
      <c r="F690" s="150" t="s">
        <v>423</v>
      </c>
      <c r="G690" s="150" t="s">
        <v>2402</v>
      </c>
      <c r="H690" s="150" t="s">
        <v>173</v>
      </c>
      <c r="I690" s="150" t="s">
        <v>3379</v>
      </c>
      <c r="J690" s="150" t="s">
        <v>3421</v>
      </c>
      <c r="K690" s="150" t="s">
        <v>173</v>
      </c>
      <c r="L690" s="150" t="s">
        <v>18</v>
      </c>
      <c r="M690" s="150" t="s">
        <v>18</v>
      </c>
      <c r="N690" s="150" t="s">
        <v>19</v>
      </c>
      <c r="O690" s="150" t="s">
        <v>161</v>
      </c>
      <c r="P690" s="150" t="s">
        <v>174</v>
      </c>
      <c r="Q690" s="150" t="s">
        <v>3377</v>
      </c>
      <c r="R690" s="150" t="s">
        <v>3377</v>
      </c>
      <c r="S690" s="151">
        <v>13440</v>
      </c>
      <c r="T690" s="151">
        <v>11600</v>
      </c>
      <c r="U690" s="151">
        <v>1840</v>
      </c>
      <c r="V690" s="150" t="s">
        <v>78</v>
      </c>
      <c r="W690" s="151">
        <v>2</v>
      </c>
      <c r="X690" s="150" t="s">
        <v>69</v>
      </c>
      <c r="Y690" s="150" t="s">
        <v>70</v>
      </c>
      <c r="Z690" s="150" t="s">
        <v>71</v>
      </c>
      <c r="AA690" s="150" t="s">
        <v>72</v>
      </c>
      <c r="AB690" s="151">
        <v>83220</v>
      </c>
      <c r="AC690" s="101">
        <f t="shared" si="40"/>
        <v>4</v>
      </c>
      <c r="AD690" s="101" t="str">
        <f t="shared" si="41"/>
        <v>janvier</v>
      </c>
      <c r="AE690" s="96">
        <f t="shared" si="42"/>
        <v>1.84</v>
      </c>
      <c r="AF690" s="149">
        <f t="shared" si="43"/>
        <v>3.0555555555555558E-2</v>
      </c>
      <c r="AG690" t="s">
        <v>3886</v>
      </c>
    </row>
    <row r="691" spans="1:33" s="102" customFormat="1" ht="10.9" hidden="1" customHeight="1" x14ac:dyDescent="0.25">
      <c r="A691" s="151">
        <v>170308</v>
      </c>
      <c r="B691" s="152">
        <v>44588</v>
      </c>
      <c r="C691" s="150" t="s">
        <v>377</v>
      </c>
      <c r="D691" s="150" t="s">
        <v>18</v>
      </c>
      <c r="E691" s="152">
        <v>44588</v>
      </c>
      <c r="F691" s="150" t="s">
        <v>377</v>
      </c>
      <c r="G691" s="150" t="s">
        <v>18</v>
      </c>
      <c r="H691" s="150" t="s">
        <v>616</v>
      </c>
      <c r="I691" s="150" t="s">
        <v>3389</v>
      </c>
      <c r="J691" s="150" t="s">
        <v>3389</v>
      </c>
      <c r="K691" s="150" t="s">
        <v>616</v>
      </c>
      <c r="L691" s="150" t="s">
        <v>18</v>
      </c>
      <c r="M691" s="150" t="s">
        <v>3385</v>
      </c>
      <c r="N691" s="150" t="s">
        <v>919</v>
      </c>
      <c r="O691" s="150" t="s">
        <v>920</v>
      </c>
      <c r="P691" s="150" t="s">
        <v>618</v>
      </c>
      <c r="Q691" s="150" t="s">
        <v>3377</v>
      </c>
      <c r="R691" s="150" t="s">
        <v>3390</v>
      </c>
      <c r="S691" s="151">
        <v>26180</v>
      </c>
      <c r="T691" s="151">
        <v>18500</v>
      </c>
      <c r="U691" s="151">
        <v>7680</v>
      </c>
      <c r="V691" s="150" t="s">
        <v>68</v>
      </c>
      <c r="W691" s="151">
        <v>2</v>
      </c>
      <c r="X691" s="150" t="s">
        <v>69</v>
      </c>
      <c r="Y691" s="150" t="s">
        <v>70</v>
      </c>
      <c r="Z691" s="150" t="s">
        <v>71</v>
      </c>
      <c r="AA691" s="150" t="s">
        <v>72</v>
      </c>
      <c r="AB691" s="151">
        <v>0</v>
      </c>
      <c r="AC691" s="101">
        <f t="shared" si="40"/>
        <v>4</v>
      </c>
      <c r="AD691" s="101" t="str">
        <f t="shared" si="41"/>
        <v>janvier</v>
      </c>
      <c r="AE691" s="96">
        <f t="shared" si="42"/>
        <v>7.68</v>
      </c>
      <c r="AF691" s="149">
        <f t="shared" si="43"/>
        <v>0</v>
      </c>
      <c r="AG691" t="s">
        <v>3562</v>
      </c>
    </row>
    <row r="692" spans="1:33" s="102" customFormat="1" ht="10.9" hidden="1" customHeight="1" x14ac:dyDescent="0.25">
      <c r="A692" s="151">
        <v>170061</v>
      </c>
      <c r="B692" s="152">
        <v>44588</v>
      </c>
      <c r="C692" s="150" t="s">
        <v>585</v>
      </c>
      <c r="D692" s="150" t="s">
        <v>2403</v>
      </c>
      <c r="E692" s="152">
        <v>44588</v>
      </c>
      <c r="F692" s="150" t="s">
        <v>376</v>
      </c>
      <c r="G692" s="150" t="s">
        <v>2404</v>
      </c>
      <c r="H692" s="150" t="s">
        <v>64</v>
      </c>
      <c r="I692" s="150" t="s">
        <v>3387</v>
      </c>
      <c r="J692" s="150" t="s">
        <v>3388</v>
      </c>
      <c r="K692" s="150" t="s">
        <v>64</v>
      </c>
      <c r="L692" s="150" t="s">
        <v>18</v>
      </c>
      <c r="M692" s="150" t="s">
        <v>18</v>
      </c>
      <c r="N692" s="150" t="s">
        <v>65</v>
      </c>
      <c r="O692" s="150" t="s">
        <v>185</v>
      </c>
      <c r="P692" s="150" t="s">
        <v>67</v>
      </c>
      <c r="Q692" s="150" t="s">
        <v>3377</v>
      </c>
      <c r="R692" s="150" t="s">
        <v>3377</v>
      </c>
      <c r="S692" s="151">
        <v>14920</v>
      </c>
      <c r="T692" s="151">
        <v>13800</v>
      </c>
      <c r="U692" s="151">
        <v>1120</v>
      </c>
      <c r="V692" s="150" t="s">
        <v>78</v>
      </c>
      <c r="W692" s="151">
        <v>2</v>
      </c>
      <c r="X692" s="150" t="s">
        <v>69</v>
      </c>
      <c r="Y692" s="150" t="s">
        <v>70</v>
      </c>
      <c r="Z692" s="150" t="s">
        <v>71</v>
      </c>
      <c r="AA692" s="150" t="s">
        <v>72</v>
      </c>
      <c r="AB692" s="151">
        <v>0</v>
      </c>
      <c r="AC692" s="101">
        <f t="shared" si="40"/>
        <v>4</v>
      </c>
      <c r="AD692" s="101" t="str">
        <f t="shared" si="41"/>
        <v>janvier</v>
      </c>
      <c r="AE692" s="96">
        <f t="shared" si="42"/>
        <v>1.1200000000000001</v>
      </c>
      <c r="AF692" s="149">
        <f t="shared" si="43"/>
        <v>1.3194444444444453E-2</v>
      </c>
      <c r="AG692" t="s">
        <v>3887</v>
      </c>
    </row>
    <row r="693" spans="1:33" s="102" customFormat="1" ht="10.9" hidden="1" customHeight="1" x14ac:dyDescent="0.25">
      <c r="A693" s="151">
        <v>170062</v>
      </c>
      <c r="B693" s="152">
        <v>44588</v>
      </c>
      <c r="C693" s="150" t="s">
        <v>864</v>
      </c>
      <c r="D693" s="150" t="s">
        <v>2405</v>
      </c>
      <c r="E693" s="152">
        <v>44588</v>
      </c>
      <c r="F693" s="150" t="s">
        <v>135</v>
      </c>
      <c r="G693" s="150" t="s">
        <v>2406</v>
      </c>
      <c r="H693" s="150" t="s">
        <v>85</v>
      </c>
      <c r="I693" s="150" t="s">
        <v>3387</v>
      </c>
      <c r="J693" s="150" t="s">
        <v>3387</v>
      </c>
      <c r="K693" s="150" t="s">
        <v>85</v>
      </c>
      <c r="L693" s="150" t="s">
        <v>18</v>
      </c>
      <c r="M693" s="150" t="s">
        <v>18</v>
      </c>
      <c r="N693" s="150" t="s">
        <v>65</v>
      </c>
      <c r="O693" s="150" t="s">
        <v>66</v>
      </c>
      <c r="P693" s="150" t="s">
        <v>86</v>
      </c>
      <c r="Q693" s="150" t="s">
        <v>3377</v>
      </c>
      <c r="R693" s="150" t="s">
        <v>3377</v>
      </c>
      <c r="S693" s="151">
        <v>16240</v>
      </c>
      <c r="T693" s="151">
        <v>14600</v>
      </c>
      <c r="U693" s="151">
        <v>1640</v>
      </c>
      <c r="V693" s="150" t="s">
        <v>78</v>
      </c>
      <c r="W693" s="151">
        <v>2</v>
      </c>
      <c r="X693" s="150" t="s">
        <v>69</v>
      </c>
      <c r="Y693" s="150" t="s">
        <v>70</v>
      </c>
      <c r="Z693" s="150" t="s">
        <v>71</v>
      </c>
      <c r="AA693" s="150" t="s">
        <v>72</v>
      </c>
      <c r="AB693" s="151">
        <v>0</v>
      </c>
      <c r="AC693" s="101">
        <f t="shared" si="40"/>
        <v>4</v>
      </c>
      <c r="AD693" s="101" t="str">
        <f t="shared" si="41"/>
        <v>janvier</v>
      </c>
      <c r="AE693" s="96">
        <f t="shared" si="42"/>
        <v>1.64</v>
      </c>
      <c r="AF693" s="149">
        <f t="shared" si="43"/>
        <v>8.3333333333333037E-3</v>
      </c>
      <c r="AG693" t="s">
        <v>3886</v>
      </c>
    </row>
    <row r="694" spans="1:33" s="102" customFormat="1" ht="10.9" hidden="1" customHeight="1" x14ac:dyDescent="0.25">
      <c r="A694" s="151">
        <v>170132</v>
      </c>
      <c r="B694" s="152">
        <v>44588</v>
      </c>
      <c r="C694" s="150" t="s">
        <v>134</v>
      </c>
      <c r="D694" s="150" t="s">
        <v>18</v>
      </c>
      <c r="E694" s="152">
        <v>44588</v>
      </c>
      <c r="F694" s="150" t="s">
        <v>134</v>
      </c>
      <c r="G694" s="150" t="s">
        <v>18</v>
      </c>
      <c r="H694" s="150" t="s">
        <v>1102</v>
      </c>
      <c r="I694" s="150" t="s">
        <v>3389</v>
      </c>
      <c r="J694" s="150" t="s">
        <v>3422</v>
      </c>
      <c r="K694" s="150" t="s">
        <v>1102</v>
      </c>
      <c r="L694" s="150" t="s">
        <v>3423</v>
      </c>
      <c r="M694" s="150" t="s">
        <v>18</v>
      </c>
      <c r="N694" s="150" t="s">
        <v>919</v>
      </c>
      <c r="O694" s="150" t="s">
        <v>751</v>
      </c>
      <c r="P694" s="150" t="s">
        <v>1103</v>
      </c>
      <c r="Q694" s="150" t="s">
        <v>3424</v>
      </c>
      <c r="R694" s="150" t="s">
        <v>3377</v>
      </c>
      <c r="S694" s="151">
        <v>15880</v>
      </c>
      <c r="T694" s="151">
        <v>38840</v>
      </c>
      <c r="U694" s="151">
        <v>22960</v>
      </c>
      <c r="V694" s="150" t="s">
        <v>68</v>
      </c>
      <c r="W694" s="151">
        <v>2</v>
      </c>
      <c r="X694" s="150" t="s">
        <v>69</v>
      </c>
      <c r="Y694" s="150" t="s">
        <v>70</v>
      </c>
      <c r="Z694" s="150" t="s">
        <v>71</v>
      </c>
      <c r="AA694" s="150" t="s">
        <v>72</v>
      </c>
      <c r="AB694" s="151">
        <v>0</v>
      </c>
      <c r="AC694" s="101">
        <f t="shared" si="40"/>
        <v>4</v>
      </c>
      <c r="AD694" s="101" t="str">
        <f t="shared" si="41"/>
        <v>janvier</v>
      </c>
      <c r="AE694" s="96">
        <f t="shared" si="42"/>
        <v>22.96</v>
      </c>
      <c r="AF694" s="149">
        <f t="shared" si="43"/>
        <v>0</v>
      </c>
      <c r="AG694" t="s">
        <v>3888</v>
      </c>
    </row>
    <row r="695" spans="1:33" s="102" customFormat="1" ht="10.9" hidden="1" customHeight="1" x14ac:dyDescent="0.25">
      <c r="A695" s="151">
        <v>170064</v>
      </c>
      <c r="B695" s="152">
        <v>44588</v>
      </c>
      <c r="C695" s="150" t="s">
        <v>256</v>
      </c>
      <c r="D695" s="150" t="s">
        <v>2407</v>
      </c>
      <c r="E695" s="152">
        <v>44588</v>
      </c>
      <c r="F695" s="150" t="s">
        <v>380</v>
      </c>
      <c r="G695" s="150" t="s">
        <v>2408</v>
      </c>
      <c r="H695" s="150" t="s">
        <v>88</v>
      </c>
      <c r="I695" s="150" t="s">
        <v>3387</v>
      </c>
      <c r="J695" s="150" t="s">
        <v>3387</v>
      </c>
      <c r="K695" s="150" t="s">
        <v>88</v>
      </c>
      <c r="L695" s="150" t="s">
        <v>18</v>
      </c>
      <c r="M695" s="150" t="s">
        <v>18</v>
      </c>
      <c r="N695" s="150" t="s">
        <v>65</v>
      </c>
      <c r="O695" s="150" t="s">
        <v>66</v>
      </c>
      <c r="P695" s="150" t="s">
        <v>89</v>
      </c>
      <c r="Q695" s="150" t="s">
        <v>3377</v>
      </c>
      <c r="R695" s="150" t="s">
        <v>3377</v>
      </c>
      <c r="S695" s="151">
        <v>18360</v>
      </c>
      <c r="T695" s="151">
        <v>14840</v>
      </c>
      <c r="U695" s="151">
        <v>3520</v>
      </c>
      <c r="V695" s="150" t="s">
        <v>78</v>
      </c>
      <c r="W695" s="151">
        <v>2</v>
      </c>
      <c r="X695" s="150" t="s">
        <v>69</v>
      </c>
      <c r="Y695" s="150" t="s">
        <v>70</v>
      </c>
      <c r="Z695" s="150" t="s">
        <v>71</v>
      </c>
      <c r="AA695" s="150" t="s">
        <v>72</v>
      </c>
      <c r="AB695" s="151">
        <v>0</v>
      </c>
      <c r="AC695" s="101">
        <f t="shared" si="40"/>
        <v>4</v>
      </c>
      <c r="AD695" s="101" t="str">
        <f t="shared" si="41"/>
        <v>janvier</v>
      </c>
      <c r="AE695" s="96">
        <f t="shared" si="42"/>
        <v>3.52</v>
      </c>
      <c r="AF695" s="149">
        <f t="shared" si="43"/>
        <v>1.0416666666666685E-2</v>
      </c>
      <c r="AG695" t="s">
        <v>3886</v>
      </c>
    </row>
    <row r="696" spans="1:33" s="102" customFormat="1" ht="10.9" hidden="1" customHeight="1" x14ac:dyDescent="0.25">
      <c r="A696" s="151">
        <v>170065</v>
      </c>
      <c r="B696" s="152">
        <v>44588</v>
      </c>
      <c r="C696" s="150" t="s">
        <v>149</v>
      </c>
      <c r="D696" s="150" t="s">
        <v>2409</v>
      </c>
      <c r="E696" s="152">
        <v>44588</v>
      </c>
      <c r="F696" s="150" t="s">
        <v>107</v>
      </c>
      <c r="G696" s="150" t="s">
        <v>2410</v>
      </c>
      <c r="H696" s="150" t="s">
        <v>196</v>
      </c>
      <c r="I696" s="150" t="s">
        <v>3379</v>
      </c>
      <c r="J696" s="150" t="s">
        <v>3421</v>
      </c>
      <c r="K696" s="150" t="s">
        <v>196</v>
      </c>
      <c r="L696" s="150" t="s">
        <v>18</v>
      </c>
      <c r="M696" s="150" t="s">
        <v>18</v>
      </c>
      <c r="N696" s="150" t="s">
        <v>19</v>
      </c>
      <c r="O696" s="150" t="s">
        <v>161</v>
      </c>
      <c r="P696" s="150" t="s">
        <v>197</v>
      </c>
      <c r="Q696" s="150" t="s">
        <v>3377</v>
      </c>
      <c r="R696" s="150" t="s">
        <v>3377</v>
      </c>
      <c r="S696" s="151">
        <v>17880</v>
      </c>
      <c r="T696" s="151">
        <v>14620</v>
      </c>
      <c r="U696" s="151">
        <v>3260</v>
      </c>
      <c r="V696" s="150" t="s">
        <v>78</v>
      </c>
      <c r="W696" s="151">
        <v>2</v>
      </c>
      <c r="X696" s="150" t="s">
        <v>69</v>
      </c>
      <c r="Y696" s="150" t="s">
        <v>70</v>
      </c>
      <c r="Z696" s="150" t="s">
        <v>71</v>
      </c>
      <c r="AA696" s="150" t="s">
        <v>72</v>
      </c>
      <c r="AB696" s="151">
        <v>78868</v>
      </c>
      <c r="AC696" s="101">
        <f t="shared" si="40"/>
        <v>4</v>
      </c>
      <c r="AD696" s="101" t="str">
        <f t="shared" si="41"/>
        <v>janvier</v>
      </c>
      <c r="AE696" s="96">
        <f t="shared" si="42"/>
        <v>3.26</v>
      </c>
      <c r="AF696" s="149">
        <f t="shared" si="43"/>
        <v>1.1111111111111127E-2</v>
      </c>
      <c r="AG696" t="s">
        <v>3886</v>
      </c>
    </row>
    <row r="697" spans="1:33" s="102" customFormat="1" ht="10.9" hidden="1" customHeight="1" x14ac:dyDescent="0.25">
      <c r="A697" s="151">
        <v>170070</v>
      </c>
      <c r="B697" s="152">
        <v>44588</v>
      </c>
      <c r="C697" s="150" t="s">
        <v>568</v>
      </c>
      <c r="D697" s="150" t="s">
        <v>2411</v>
      </c>
      <c r="E697" s="152">
        <v>44588</v>
      </c>
      <c r="F697" s="150" t="s">
        <v>148</v>
      </c>
      <c r="G697" s="150" t="s">
        <v>2412</v>
      </c>
      <c r="H697" s="150" t="s">
        <v>248</v>
      </c>
      <c r="I697" s="150" t="s">
        <v>3379</v>
      </c>
      <c r="J697" s="150" t="s">
        <v>3421</v>
      </c>
      <c r="K697" s="150" t="s">
        <v>248</v>
      </c>
      <c r="L697" s="150" t="s">
        <v>18</v>
      </c>
      <c r="M697" s="150" t="s">
        <v>18</v>
      </c>
      <c r="N697" s="150" t="s">
        <v>19</v>
      </c>
      <c r="O697" s="150" t="s">
        <v>161</v>
      </c>
      <c r="P697" s="150" t="s">
        <v>249</v>
      </c>
      <c r="Q697" s="150" t="s">
        <v>3377</v>
      </c>
      <c r="R697" s="150" t="s">
        <v>3377</v>
      </c>
      <c r="S697" s="151">
        <v>12420</v>
      </c>
      <c r="T697" s="151">
        <v>11580</v>
      </c>
      <c r="U697" s="151">
        <v>840</v>
      </c>
      <c r="V697" s="150" t="s">
        <v>78</v>
      </c>
      <c r="W697" s="151">
        <v>2</v>
      </c>
      <c r="X697" s="150" t="s">
        <v>69</v>
      </c>
      <c r="Y697" s="150" t="s">
        <v>70</v>
      </c>
      <c r="Z697" s="150" t="s">
        <v>71</v>
      </c>
      <c r="AA697" s="150" t="s">
        <v>72</v>
      </c>
      <c r="AB697" s="151">
        <v>60051</v>
      </c>
      <c r="AC697" s="101">
        <f t="shared" si="40"/>
        <v>4</v>
      </c>
      <c r="AD697" s="101" t="str">
        <f t="shared" si="41"/>
        <v>janvier</v>
      </c>
      <c r="AE697" s="96">
        <f t="shared" si="42"/>
        <v>0.84</v>
      </c>
      <c r="AF697" s="149">
        <f t="shared" si="43"/>
        <v>4.8611111111110938E-3</v>
      </c>
      <c r="AG697" t="s">
        <v>3886</v>
      </c>
    </row>
    <row r="698" spans="1:33" s="102" customFormat="1" ht="10.9" hidden="1" customHeight="1" x14ac:dyDescent="0.25">
      <c r="A698" s="151">
        <v>170072</v>
      </c>
      <c r="B698" s="152">
        <v>44588</v>
      </c>
      <c r="C698" s="150" t="s">
        <v>156</v>
      </c>
      <c r="D698" s="150" t="s">
        <v>2413</v>
      </c>
      <c r="E698" s="152">
        <v>44588</v>
      </c>
      <c r="F698" s="150" t="s">
        <v>227</v>
      </c>
      <c r="G698" s="150" t="s">
        <v>2414</v>
      </c>
      <c r="H698" s="150" t="s">
        <v>173</v>
      </c>
      <c r="I698" s="150" t="s">
        <v>3379</v>
      </c>
      <c r="J698" s="150" t="s">
        <v>3421</v>
      </c>
      <c r="K698" s="150" t="s">
        <v>173</v>
      </c>
      <c r="L698" s="150" t="s">
        <v>18</v>
      </c>
      <c r="M698" s="150" t="s">
        <v>18</v>
      </c>
      <c r="N698" s="150" t="s">
        <v>19</v>
      </c>
      <c r="O698" s="150" t="s">
        <v>161</v>
      </c>
      <c r="P698" s="150" t="s">
        <v>174</v>
      </c>
      <c r="Q698" s="150" t="s">
        <v>3377</v>
      </c>
      <c r="R698" s="150" t="s">
        <v>3377</v>
      </c>
      <c r="S698" s="151">
        <v>12680</v>
      </c>
      <c r="T698" s="151">
        <v>11580</v>
      </c>
      <c r="U698" s="151">
        <v>1100</v>
      </c>
      <c r="V698" s="150" t="s">
        <v>78</v>
      </c>
      <c r="W698" s="151">
        <v>2</v>
      </c>
      <c r="X698" s="150" t="s">
        <v>69</v>
      </c>
      <c r="Y698" s="150" t="s">
        <v>70</v>
      </c>
      <c r="Z698" s="150" t="s">
        <v>71</v>
      </c>
      <c r="AA698" s="150" t="s">
        <v>72</v>
      </c>
      <c r="AB698" s="151">
        <v>83220</v>
      </c>
      <c r="AC698" s="101">
        <f t="shared" si="40"/>
        <v>4</v>
      </c>
      <c r="AD698" s="101" t="str">
        <f t="shared" si="41"/>
        <v>janvier</v>
      </c>
      <c r="AE698" s="96">
        <f t="shared" si="42"/>
        <v>1.1000000000000001</v>
      </c>
      <c r="AF698" s="149">
        <f t="shared" si="43"/>
        <v>6.2500000000000333E-3</v>
      </c>
      <c r="AG698" t="s">
        <v>3886</v>
      </c>
    </row>
    <row r="699" spans="1:33" s="102" customFormat="1" ht="10.9" hidden="1" customHeight="1" x14ac:dyDescent="0.25">
      <c r="A699" s="151">
        <v>170297</v>
      </c>
      <c r="B699" s="152">
        <v>44588</v>
      </c>
      <c r="C699" s="150" t="s">
        <v>94</v>
      </c>
      <c r="D699" s="150" t="s">
        <v>18</v>
      </c>
      <c r="E699" s="152">
        <v>44588</v>
      </c>
      <c r="F699" s="150" t="s">
        <v>94</v>
      </c>
      <c r="G699" s="150" t="s">
        <v>18</v>
      </c>
      <c r="H699" s="150" t="s">
        <v>105</v>
      </c>
      <c r="I699" s="150" t="s">
        <v>3387</v>
      </c>
      <c r="J699" s="150" t="s">
        <v>3387</v>
      </c>
      <c r="K699" s="150" t="s">
        <v>105</v>
      </c>
      <c r="L699" s="150" t="s">
        <v>18</v>
      </c>
      <c r="M699" s="150" t="s">
        <v>18</v>
      </c>
      <c r="N699" s="150" t="s">
        <v>65</v>
      </c>
      <c r="O699" s="150" t="s">
        <v>66</v>
      </c>
      <c r="P699" s="150" t="s">
        <v>106</v>
      </c>
      <c r="Q699" s="150" t="s">
        <v>3377</v>
      </c>
      <c r="R699" s="150" t="s">
        <v>3377</v>
      </c>
      <c r="S699" s="151">
        <v>15360</v>
      </c>
      <c r="T699" s="151">
        <v>12840</v>
      </c>
      <c r="U699" s="151">
        <v>2520</v>
      </c>
      <c r="V699" s="150" t="s">
        <v>68</v>
      </c>
      <c r="W699" s="151">
        <v>2</v>
      </c>
      <c r="X699" s="150" t="s">
        <v>69</v>
      </c>
      <c r="Y699" s="150" t="s">
        <v>70</v>
      </c>
      <c r="Z699" s="150" t="s">
        <v>71</v>
      </c>
      <c r="AA699" s="150" t="s">
        <v>72</v>
      </c>
      <c r="AB699" s="151">
        <v>0</v>
      </c>
      <c r="AC699" s="101">
        <f t="shared" si="40"/>
        <v>4</v>
      </c>
      <c r="AD699" s="101" t="str">
        <f t="shared" si="41"/>
        <v>janvier</v>
      </c>
      <c r="AE699" s="96">
        <f t="shared" si="42"/>
        <v>2.52</v>
      </c>
      <c r="AF699" s="149">
        <f t="shared" si="43"/>
        <v>0</v>
      </c>
      <c r="AG699" t="s">
        <v>3886</v>
      </c>
    </row>
    <row r="700" spans="1:33" s="102" customFormat="1" ht="10.9" hidden="1" customHeight="1" x14ac:dyDescent="0.25">
      <c r="A700" s="151">
        <v>170075</v>
      </c>
      <c r="B700" s="152">
        <v>44588</v>
      </c>
      <c r="C700" s="150" t="s">
        <v>139</v>
      </c>
      <c r="D700" s="150" t="s">
        <v>2415</v>
      </c>
      <c r="E700" s="152">
        <v>44588</v>
      </c>
      <c r="F700" s="150" t="s">
        <v>95</v>
      </c>
      <c r="G700" s="150" t="s">
        <v>2416</v>
      </c>
      <c r="H700" s="150" t="s">
        <v>363</v>
      </c>
      <c r="I700" s="150" t="s">
        <v>3379</v>
      </c>
      <c r="J700" s="150" t="s">
        <v>3421</v>
      </c>
      <c r="K700" s="150" t="s">
        <v>363</v>
      </c>
      <c r="L700" s="150" t="s">
        <v>18</v>
      </c>
      <c r="M700" s="150" t="s">
        <v>18</v>
      </c>
      <c r="N700" s="150" t="s">
        <v>19</v>
      </c>
      <c r="O700" s="150" t="s">
        <v>161</v>
      </c>
      <c r="P700" s="150" t="s">
        <v>364</v>
      </c>
      <c r="Q700" s="150" t="s">
        <v>3377</v>
      </c>
      <c r="R700" s="150" t="s">
        <v>3377</v>
      </c>
      <c r="S700" s="151">
        <v>12840</v>
      </c>
      <c r="T700" s="151">
        <v>11780</v>
      </c>
      <c r="U700" s="151">
        <v>1060</v>
      </c>
      <c r="V700" s="150" t="s">
        <v>78</v>
      </c>
      <c r="W700" s="151">
        <v>2</v>
      </c>
      <c r="X700" s="150" t="s">
        <v>69</v>
      </c>
      <c r="Y700" s="150" t="s">
        <v>70</v>
      </c>
      <c r="Z700" s="150" t="s">
        <v>71</v>
      </c>
      <c r="AA700" s="150" t="s">
        <v>72</v>
      </c>
      <c r="AB700" s="151">
        <v>60050</v>
      </c>
      <c r="AC700" s="101">
        <f t="shared" si="40"/>
        <v>4</v>
      </c>
      <c r="AD700" s="101" t="str">
        <f t="shared" si="41"/>
        <v>janvier</v>
      </c>
      <c r="AE700" s="96">
        <f t="shared" si="42"/>
        <v>1.06</v>
      </c>
      <c r="AF700" s="149">
        <f t="shared" si="43"/>
        <v>8.3333333333333592E-3</v>
      </c>
      <c r="AG700" t="s">
        <v>3886</v>
      </c>
    </row>
    <row r="701" spans="1:33" s="102" customFormat="1" ht="10.9" hidden="1" customHeight="1" x14ac:dyDescent="0.25">
      <c r="A701" s="151">
        <v>170076</v>
      </c>
      <c r="B701" s="152">
        <v>44588</v>
      </c>
      <c r="C701" s="150" t="s">
        <v>139</v>
      </c>
      <c r="D701" s="150" t="s">
        <v>2417</v>
      </c>
      <c r="E701" s="152">
        <v>44588</v>
      </c>
      <c r="F701" s="150" t="s">
        <v>218</v>
      </c>
      <c r="G701" s="150" t="s">
        <v>2418</v>
      </c>
      <c r="H701" s="150" t="s">
        <v>160</v>
      </c>
      <c r="I701" s="150" t="s">
        <v>3379</v>
      </c>
      <c r="J701" s="150" t="s">
        <v>3421</v>
      </c>
      <c r="K701" s="150" t="s">
        <v>160</v>
      </c>
      <c r="L701" s="150" t="s">
        <v>18</v>
      </c>
      <c r="M701" s="150" t="s">
        <v>18</v>
      </c>
      <c r="N701" s="150" t="s">
        <v>19</v>
      </c>
      <c r="O701" s="150" t="s">
        <v>161</v>
      </c>
      <c r="P701" s="150" t="s">
        <v>162</v>
      </c>
      <c r="Q701" s="150" t="s">
        <v>3377</v>
      </c>
      <c r="R701" s="150" t="s">
        <v>3377</v>
      </c>
      <c r="S701" s="151">
        <v>12620</v>
      </c>
      <c r="T701" s="151">
        <v>11740</v>
      </c>
      <c r="U701" s="151">
        <v>880</v>
      </c>
      <c r="V701" s="150" t="s">
        <v>78</v>
      </c>
      <c r="W701" s="151">
        <v>2</v>
      </c>
      <c r="X701" s="150" t="s">
        <v>69</v>
      </c>
      <c r="Y701" s="150" t="s">
        <v>70</v>
      </c>
      <c r="Z701" s="150" t="s">
        <v>71</v>
      </c>
      <c r="AA701" s="150" t="s">
        <v>72</v>
      </c>
      <c r="AB701" s="151">
        <v>89407</v>
      </c>
      <c r="AC701" s="101">
        <f t="shared" si="40"/>
        <v>4</v>
      </c>
      <c r="AD701" s="101" t="str">
        <f t="shared" si="41"/>
        <v>janvier</v>
      </c>
      <c r="AE701" s="96">
        <f t="shared" si="42"/>
        <v>0.88</v>
      </c>
      <c r="AF701" s="149">
        <f t="shared" si="43"/>
        <v>7.6388888888889173E-3</v>
      </c>
      <c r="AG701" t="s">
        <v>3886</v>
      </c>
    </row>
    <row r="702" spans="1:33" s="102" customFormat="1" ht="10.9" hidden="1" customHeight="1" x14ac:dyDescent="0.25">
      <c r="A702" s="151">
        <v>170112</v>
      </c>
      <c r="B702" s="152">
        <v>44588</v>
      </c>
      <c r="C702" s="150" t="s">
        <v>384</v>
      </c>
      <c r="D702" s="150" t="s">
        <v>18</v>
      </c>
      <c r="E702" s="152">
        <v>44588</v>
      </c>
      <c r="F702" s="150" t="s">
        <v>384</v>
      </c>
      <c r="G702" s="150" t="s">
        <v>18</v>
      </c>
      <c r="H702" s="150" t="s">
        <v>2419</v>
      </c>
      <c r="I702" s="150" t="s">
        <v>3379</v>
      </c>
      <c r="J702" s="150" t="s">
        <v>3393</v>
      </c>
      <c r="K702" s="150" t="s">
        <v>2419</v>
      </c>
      <c r="L702" s="150" t="s">
        <v>3394</v>
      </c>
      <c r="M702" s="150" t="s">
        <v>18</v>
      </c>
      <c r="N702" s="150" t="s">
        <v>19</v>
      </c>
      <c r="O702" s="150" t="s">
        <v>237</v>
      </c>
      <c r="P702" s="150" t="s">
        <v>2420</v>
      </c>
      <c r="Q702" s="150" t="s">
        <v>3395</v>
      </c>
      <c r="R702" s="150" t="s">
        <v>3377</v>
      </c>
      <c r="S702" s="151">
        <v>14820</v>
      </c>
      <c r="T702" s="151">
        <v>43560</v>
      </c>
      <c r="U702" s="151">
        <v>28740</v>
      </c>
      <c r="V702" s="150" t="s">
        <v>68</v>
      </c>
      <c r="W702" s="151">
        <v>2</v>
      </c>
      <c r="X702" s="150" t="s">
        <v>69</v>
      </c>
      <c r="Y702" s="150" t="s">
        <v>70</v>
      </c>
      <c r="Z702" s="150" t="s">
        <v>71</v>
      </c>
      <c r="AA702" s="150" t="s">
        <v>72</v>
      </c>
      <c r="AB702" s="151">
        <v>0</v>
      </c>
      <c r="AC702" s="101">
        <f t="shared" si="40"/>
        <v>4</v>
      </c>
      <c r="AD702" s="101" t="str">
        <f t="shared" si="41"/>
        <v>janvier</v>
      </c>
      <c r="AE702" s="96">
        <f t="shared" si="42"/>
        <v>28.74</v>
      </c>
      <c r="AF702" s="149">
        <f t="shared" si="43"/>
        <v>0</v>
      </c>
      <c r="AG702" t="s">
        <v>3888</v>
      </c>
    </row>
    <row r="703" spans="1:33" s="102" customFormat="1" ht="10.9" hidden="1" customHeight="1" x14ac:dyDescent="0.25">
      <c r="A703" s="151">
        <v>170087</v>
      </c>
      <c r="B703" s="152">
        <v>44588</v>
      </c>
      <c r="C703" s="150" t="s">
        <v>430</v>
      </c>
      <c r="D703" s="150" t="s">
        <v>2421</v>
      </c>
      <c r="E703" s="152">
        <v>44588</v>
      </c>
      <c r="F703" s="150" t="s">
        <v>608</v>
      </c>
      <c r="G703" s="150" t="s">
        <v>2422</v>
      </c>
      <c r="H703" s="150" t="s">
        <v>550</v>
      </c>
      <c r="I703" s="150" t="s">
        <v>3379</v>
      </c>
      <c r="J703" s="150" t="s">
        <v>3380</v>
      </c>
      <c r="K703" s="150" t="s">
        <v>3399</v>
      </c>
      <c r="L703" s="150" t="s">
        <v>18</v>
      </c>
      <c r="M703" s="150" t="s">
        <v>18</v>
      </c>
      <c r="N703" s="150" t="s">
        <v>19</v>
      </c>
      <c r="O703" s="150" t="s">
        <v>314</v>
      </c>
      <c r="P703" s="150" t="s">
        <v>551</v>
      </c>
      <c r="Q703" s="150" t="s">
        <v>3377</v>
      </c>
      <c r="R703" s="150" t="s">
        <v>3377</v>
      </c>
      <c r="S703" s="151">
        <v>21440</v>
      </c>
      <c r="T703" s="151">
        <v>17760</v>
      </c>
      <c r="U703" s="151">
        <v>3680</v>
      </c>
      <c r="V703" s="150" t="s">
        <v>78</v>
      </c>
      <c r="W703" s="151">
        <v>2</v>
      </c>
      <c r="X703" s="150" t="s">
        <v>69</v>
      </c>
      <c r="Y703" s="150" t="s">
        <v>70</v>
      </c>
      <c r="Z703" s="150" t="s">
        <v>71</v>
      </c>
      <c r="AA703" s="150" t="s">
        <v>72</v>
      </c>
      <c r="AB703" s="151">
        <v>66268</v>
      </c>
      <c r="AC703" s="101">
        <f t="shared" si="40"/>
        <v>4</v>
      </c>
      <c r="AD703" s="101" t="str">
        <f t="shared" si="41"/>
        <v>janvier</v>
      </c>
      <c r="AE703" s="96">
        <f t="shared" si="42"/>
        <v>3.68</v>
      </c>
      <c r="AF703" s="149">
        <f t="shared" si="43"/>
        <v>1.1111111111111127E-2</v>
      </c>
      <c r="AG703" t="s">
        <v>3886</v>
      </c>
    </row>
    <row r="704" spans="1:33" s="102" customFormat="1" ht="10.9" hidden="1" customHeight="1" x14ac:dyDescent="0.25">
      <c r="A704" s="151">
        <v>170088</v>
      </c>
      <c r="B704" s="152">
        <v>44588</v>
      </c>
      <c r="C704" s="150" t="s">
        <v>208</v>
      </c>
      <c r="D704" s="150" t="s">
        <v>2423</v>
      </c>
      <c r="E704" s="152">
        <v>44588</v>
      </c>
      <c r="F704" s="150" t="s">
        <v>141</v>
      </c>
      <c r="G704" s="150" t="s">
        <v>2424</v>
      </c>
      <c r="H704" s="150" t="s">
        <v>188</v>
      </c>
      <c r="I704" s="150" t="s">
        <v>3379</v>
      </c>
      <c r="J704" s="150" t="s">
        <v>3421</v>
      </c>
      <c r="K704" s="150" t="s">
        <v>188</v>
      </c>
      <c r="L704" s="150" t="s">
        <v>18</v>
      </c>
      <c r="M704" s="150" t="s">
        <v>18</v>
      </c>
      <c r="N704" s="150" t="s">
        <v>19</v>
      </c>
      <c r="O704" s="150" t="s">
        <v>161</v>
      </c>
      <c r="P704" s="150" t="s">
        <v>189</v>
      </c>
      <c r="Q704" s="150" t="s">
        <v>3377</v>
      </c>
      <c r="R704" s="150" t="s">
        <v>3377</v>
      </c>
      <c r="S704" s="151">
        <v>13080</v>
      </c>
      <c r="T704" s="151">
        <v>11820</v>
      </c>
      <c r="U704" s="151">
        <v>1260</v>
      </c>
      <c r="V704" s="150" t="s">
        <v>78</v>
      </c>
      <c r="W704" s="151">
        <v>2</v>
      </c>
      <c r="X704" s="150" t="s">
        <v>69</v>
      </c>
      <c r="Y704" s="150" t="s">
        <v>70</v>
      </c>
      <c r="Z704" s="150" t="s">
        <v>71</v>
      </c>
      <c r="AA704" s="150" t="s">
        <v>72</v>
      </c>
      <c r="AB704" s="151">
        <v>60049</v>
      </c>
      <c r="AC704" s="101">
        <f t="shared" si="40"/>
        <v>4</v>
      </c>
      <c r="AD704" s="101" t="str">
        <f t="shared" si="41"/>
        <v>janvier</v>
      </c>
      <c r="AE704" s="96">
        <f t="shared" si="42"/>
        <v>1.26</v>
      </c>
      <c r="AF704" s="149">
        <f t="shared" si="43"/>
        <v>4.8611111111110938E-3</v>
      </c>
      <c r="AG704" t="s">
        <v>3886</v>
      </c>
    </row>
    <row r="705" spans="1:33" s="102" customFormat="1" ht="10.9" hidden="1" customHeight="1" x14ac:dyDescent="0.25">
      <c r="A705" s="151">
        <v>170586</v>
      </c>
      <c r="B705" s="152">
        <v>44588</v>
      </c>
      <c r="C705" s="150" t="s">
        <v>208</v>
      </c>
      <c r="D705" s="150" t="s">
        <v>18</v>
      </c>
      <c r="E705" s="152">
        <v>44588</v>
      </c>
      <c r="F705" s="150" t="s">
        <v>208</v>
      </c>
      <c r="G705" s="150" t="s">
        <v>18</v>
      </c>
      <c r="H705" s="150" t="s">
        <v>856</v>
      </c>
      <c r="I705" s="150" t="s">
        <v>3389</v>
      </c>
      <c r="J705" s="150" t="s">
        <v>3389</v>
      </c>
      <c r="K705" s="150" t="s">
        <v>856</v>
      </c>
      <c r="L705" s="150" t="s">
        <v>18</v>
      </c>
      <c r="M705" s="150" t="s">
        <v>18</v>
      </c>
      <c r="N705" s="150" t="s">
        <v>919</v>
      </c>
      <c r="O705" s="150" t="s">
        <v>920</v>
      </c>
      <c r="P705" s="150" t="s">
        <v>857</v>
      </c>
      <c r="Q705" s="150" t="s">
        <v>3377</v>
      </c>
      <c r="R705" s="150" t="s">
        <v>3377</v>
      </c>
      <c r="S705" s="151">
        <v>19720</v>
      </c>
      <c r="T705" s="151">
        <v>17880</v>
      </c>
      <c r="U705" s="151">
        <v>1840</v>
      </c>
      <c r="V705" s="150" t="s">
        <v>68</v>
      </c>
      <c r="W705" s="151">
        <v>2</v>
      </c>
      <c r="X705" s="150" t="s">
        <v>69</v>
      </c>
      <c r="Y705" s="150" t="s">
        <v>70</v>
      </c>
      <c r="Z705" s="150" t="s">
        <v>71</v>
      </c>
      <c r="AA705" s="150" t="s">
        <v>72</v>
      </c>
      <c r="AB705" s="151">
        <v>0</v>
      </c>
      <c r="AC705" s="101">
        <f t="shared" si="40"/>
        <v>4</v>
      </c>
      <c r="AD705" s="101" t="str">
        <f t="shared" si="41"/>
        <v>janvier</v>
      </c>
      <c r="AE705" s="96">
        <f t="shared" si="42"/>
        <v>1.84</v>
      </c>
      <c r="AF705" s="149">
        <f t="shared" si="43"/>
        <v>0</v>
      </c>
      <c r="AG705" t="s">
        <v>3562</v>
      </c>
    </row>
    <row r="706" spans="1:33" s="102" customFormat="1" ht="10.9" hidden="1" customHeight="1" x14ac:dyDescent="0.25">
      <c r="A706" s="151">
        <v>170091</v>
      </c>
      <c r="B706" s="152">
        <v>44588</v>
      </c>
      <c r="C706" s="150" t="s">
        <v>435</v>
      </c>
      <c r="D706" s="150" t="s">
        <v>2425</v>
      </c>
      <c r="E706" s="152">
        <v>44588</v>
      </c>
      <c r="F706" s="150" t="s">
        <v>208</v>
      </c>
      <c r="G706" s="150" t="s">
        <v>2426</v>
      </c>
      <c r="H706" s="150" t="s">
        <v>276</v>
      </c>
      <c r="I706" s="150" t="s">
        <v>3379</v>
      </c>
      <c r="J706" s="150" t="s">
        <v>3421</v>
      </c>
      <c r="K706" s="150" t="s">
        <v>276</v>
      </c>
      <c r="L706" s="150" t="s">
        <v>18</v>
      </c>
      <c r="M706" s="150" t="s">
        <v>18</v>
      </c>
      <c r="N706" s="150" t="s">
        <v>19</v>
      </c>
      <c r="O706" s="150" t="s">
        <v>161</v>
      </c>
      <c r="P706" s="150" t="s">
        <v>277</v>
      </c>
      <c r="Q706" s="150" t="s">
        <v>3377</v>
      </c>
      <c r="R706" s="150" t="s">
        <v>3377</v>
      </c>
      <c r="S706" s="151">
        <v>3000</v>
      </c>
      <c r="T706" s="151">
        <v>2760</v>
      </c>
      <c r="U706" s="151">
        <v>240</v>
      </c>
      <c r="V706" s="150" t="s">
        <v>78</v>
      </c>
      <c r="W706" s="151">
        <v>2</v>
      </c>
      <c r="X706" s="150" t="s">
        <v>69</v>
      </c>
      <c r="Y706" s="150" t="s">
        <v>70</v>
      </c>
      <c r="Z706" s="150" t="s">
        <v>71</v>
      </c>
      <c r="AA706" s="150" t="s">
        <v>72</v>
      </c>
      <c r="AB706" s="151">
        <v>64489</v>
      </c>
      <c r="AC706" s="101">
        <f t="shared" si="40"/>
        <v>4</v>
      </c>
      <c r="AD706" s="101" t="str">
        <f t="shared" si="41"/>
        <v>janvier</v>
      </c>
      <c r="AE706" s="96">
        <f t="shared" si="42"/>
        <v>0.24</v>
      </c>
      <c r="AF706" s="149">
        <f t="shared" si="43"/>
        <v>1.4583333333333337E-2</v>
      </c>
      <c r="AG706" t="s">
        <v>3886</v>
      </c>
    </row>
    <row r="707" spans="1:33" s="102" customFormat="1" ht="10.9" hidden="1" customHeight="1" x14ac:dyDescent="0.25">
      <c r="A707" s="151">
        <v>170092</v>
      </c>
      <c r="B707" s="152">
        <v>44588</v>
      </c>
      <c r="C707" s="150" t="s">
        <v>211</v>
      </c>
      <c r="D707" s="150" t="s">
        <v>2427</v>
      </c>
      <c r="E707" s="152">
        <v>44588</v>
      </c>
      <c r="F707" s="150" t="s">
        <v>387</v>
      </c>
      <c r="G707" s="150" t="s">
        <v>2428</v>
      </c>
      <c r="H707" s="150" t="s">
        <v>101</v>
      </c>
      <c r="I707" s="150" t="s">
        <v>3387</v>
      </c>
      <c r="J707" s="150" t="s">
        <v>3387</v>
      </c>
      <c r="K707" s="150" t="s">
        <v>101</v>
      </c>
      <c r="L707" s="150" t="s">
        <v>18</v>
      </c>
      <c r="M707" s="150" t="s">
        <v>18</v>
      </c>
      <c r="N707" s="150" t="s">
        <v>65</v>
      </c>
      <c r="O707" s="150" t="s">
        <v>66</v>
      </c>
      <c r="P707" s="150" t="s">
        <v>102</v>
      </c>
      <c r="Q707" s="150" t="s">
        <v>3377</v>
      </c>
      <c r="R707" s="150" t="s">
        <v>3377</v>
      </c>
      <c r="S707" s="151">
        <v>18440</v>
      </c>
      <c r="T707" s="151">
        <v>14220</v>
      </c>
      <c r="U707" s="151">
        <v>4220</v>
      </c>
      <c r="V707" s="150" t="s">
        <v>78</v>
      </c>
      <c r="W707" s="151">
        <v>2</v>
      </c>
      <c r="X707" s="150" t="s">
        <v>69</v>
      </c>
      <c r="Y707" s="150" t="s">
        <v>70</v>
      </c>
      <c r="Z707" s="150" t="s">
        <v>71</v>
      </c>
      <c r="AA707" s="150" t="s">
        <v>72</v>
      </c>
      <c r="AB707" s="151">
        <v>0</v>
      </c>
      <c r="AC707" s="101">
        <f t="shared" ref="AC707:AC770" si="44">_xlfn.ISOWEEKNUM(B707)</f>
        <v>4</v>
      </c>
      <c r="AD707" s="101" t="str">
        <f t="shared" ref="AD707:AD770" si="45">TEXT(B707,"mmmm")</f>
        <v>janvier</v>
      </c>
      <c r="AE707" s="96">
        <f t="shared" ref="AE707:AE770" si="46">U707/1000</f>
        <v>4.22</v>
      </c>
      <c r="AF707" s="149">
        <f t="shared" ref="AF707:AF770" si="47">C707-F707</f>
        <v>1.3888888888888895E-2</v>
      </c>
      <c r="AG707" t="s">
        <v>3886</v>
      </c>
    </row>
    <row r="708" spans="1:33" s="102" customFormat="1" ht="10.9" hidden="1" customHeight="1" x14ac:dyDescent="0.25">
      <c r="A708" s="151">
        <v>170096</v>
      </c>
      <c r="B708" s="152">
        <v>44588</v>
      </c>
      <c r="C708" s="150" t="s">
        <v>104</v>
      </c>
      <c r="D708" s="150" t="s">
        <v>2429</v>
      </c>
      <c r="E708" s="152">
        <v>44588</v>
      </c>
      <c r="F708" s="150" t="s">
        <v>275</v>
      </c>
      <c r="G708" s="150" t="s">
        <v>2430</v>
      </c>
      <c r="H708" s="150" t="s">
        <v>665</v>
      </c>
      <c r="I708" s="150" t="s">
        <v>3389</v>
      </c>
      <c r="J708" s="150" t="s">
        <v>3400</v>
      </c>
      <c r="K708" s="150" t="s">
        <v>665</v>
      </c>
      <c r="L708" s="150" t="s">
        <v>18</v>
      </c>
      <c r="M708" s="150" t="s">
        <v>3394</v>
      </c>
      <c r="N708" s="150" t="s">
        <v>919</v>
      </c>
      <c r="O708" s="150" t="s">
        <v>944</v>
      </c>
      <c r="P708" s="150" t="s">
        <v>666</v>
      </c>
      <c r="Q708" s="150" t="s">
        <v>3377</v>
      </c>
      <c r="R708" s="150" t="s">
        <v>3401</v>
      </c>
      <c r="S708" s="151">
        <v>27740</v>
      </c>
      <c r="T708" s="151">
        <v>18480</v>
      </c>
      <c r="U708" s="151">
        <v>9260</v>
      </c>
      <c r="V708" s="150" t="s">
        <v>78</v>
      </c>
      <c r="W708" s="151">
        <v>2</v>
      </c>
      <c r="X708" s="150" t="s">
        <v>69</v>
      </c>
      <c r="Y708" s="150" t="s">
        <v>70</v>
      </c>
      <c r="Z708" s="150" t="s">
        <v>71</v>
      </c>
      <c r="AA708" s="150" t="s">
        <v>72</v>
      </c>
      <c r="AB708" s="151">
        <v>0</v>
      </c>
      <c r="AC708" s="101">
        <f t="shared" si="44"/>
        <v>4</v>
      </c>
      <c r="AD708" s="101" t="str">
        <f t="shared" si="45"/>
        <v>janvier</v>
      </c>
      <c r="AE708" s="96">
        <f t="shared" si="46"/>
        <v>9.26</v>
      </c>
      <c r="AF708" s="149">
        <f t="shared" si="47"/>
        <v>3.2638888888888884E-2</v>
      </c>
      <c r="AG708" t="s">
        <v>3886</v>
      </c>
    </row>
    <row r="709" spans="1:33" s="102" customFormat="1" ht="10.9" hidden="1" customHeight="1" x14ac:dyDescent="0.25">
      <c r="A709" s="151">
        <v>170107</v>
      </c>
      <c r="B709" s="152">
        <v>44588</v>
      </c>
      <c r="C709" s="150" t="s">
        <v>844</v>
      </c>
      <c r="D709" s="150" t="s">
        <v>18</v>
      </c>
      <c r="E709" s="152">
        <v>44588</v>
      </c>
      <c r="F709" s="150" t="s">
        <v>844</v>
      </c>
      <c r="G709" s="150" t="s">
        <v>18</v>
      </c>
      <c r="H709" s="150" t="s">
        <v>616</v>
      </c>
      <c r="I709" s="150" t="s">
        <v>3389</v>
      </c>
      <c r="J709" s="150" t="s">
        <v>3384</v>
      </c>
      <c r="K709" s="150" t="s">
        <v>616</v>
      </c>
      <c r="L709" s="150" t="s">
        <v>3414</v>
      </c>
      <c r="M709" s="150" t="s">
        <v>18</v>
      </c>
      <c r="N709" s="150" t="s">
        <v>919</v>
      </c>
      <c r="O709" s="150" t="s">
        <v>261</v>
      </c>
      <c r="P709" s="150" t="s">
        <v>618</v>
      </c>
      <c r="Q709" s="150" t="s">
        <v>3415</v>
      </c>
      <c r="R709" s="150" t="s">
        <v>3377</v>
      </c>
      <c r="S709" s="151">
        <v>37880</v>
      </c>
      <c r="T709" s="151">
        <v>22180</v>
      </c>
      <c r="U709" s="151">
        <v>15700</v>
      </c>
      <c r="V709" s="150" t="s">
        <v>68</v>
      </c>
      <c r="W709" s="151">
        <v>2</v>
      </c>
      <c r="X709" s="150" t="s">
        <v>69</v>
      </c>
      <c r="Y709" s="150" t="s">
        <v>70</v>
      </c>
      <c r="Z709" s="150" t="s">
        <v>71</v>
      </c>
      <c r="AA709" s="150" t="s">
        <v>72</v>
      </c>
      <c r="AB709" s="151">
        <v>0</v>
      </c>
      <c r="AC709" s="101">
        <f t="shared" si="44"/>
        <v>4</v>
      </c>
      <c r="AD709" s="101" t="str">
        <f t="shared" si="45"/>
        <v>janvier</v>
      </c>
      <c r="AE709" s="96">
        <f t="shared" si="46"/>
        <v>15.7</v>
      </c>
      <c r="AF709" s="149">
        <f t="shared" si="47"/>
        <v>0</v>
      </c>
      <c r="AG709" t="s">
        <v>3888</v>
      </c>
    </row>
    <row r="710" spans="1:33" s="102" customFormat="1" ht="10.9" hidden="1" customHeight="1" x14ac:dyDescent="0.25">
      <c r="A710" s="151">
        <v>170098</v>
      </c>
      <c r="B710" s="152">
        <v>44588</v>
      </c>
      <c r="C710" s="150" t="s">
        <v>236</v>
      </c>
      <c r="D710" s="150" t="s">
        <v>2431</v>
      </c>
      <c r="E710" s="152">
        <v>44588</v>
      </c>
      <c r="F710" s="150" t="s">
        <v>879</v>
      </c>
      <c r="G710" s="150" t="s">
        <v>2432</v>
      </c>
      <c r="H710" s="150" t="s">
        <v>2433</v>
      </c>
      <c r="I710" s="150" t="s">
        <v>3379</v>
      </c>
      <c r="J710" s="150" t="s">
        <v>3419</v>
      </c>
      <c r="K710" s="150" t="s">
        <v>2433</v>
      </c>
      <c r="L710" s="150" t="s">
        <v>3409</v>
      </c>
      <c r="M710" s="150" t="s">
        <v>18</v>
      </c>
      <c r="N710" s="150" t="s">
        <v>19</v>
      </c>
      <c r="O710" s="150" t="s">
        <v>567</v>
      </c>
      <c r="P710" s="150" t="s">
        <v>2434</v>
      </c>
      <c r="Q710" s="150" t="s">
        <v>3451</v>
      </c>
      <c r="R710" s="150" t="s">
        <v>3377</v>
      </c>
      <c r="S710" s="151">
        <v>14440</v>
      </c>
      <c r="T710" s="151">
        <v>44080</v>
      </c>
      <c r="U710" s="151">
        <v>29640</v>
      </c>
      <c r="V710" s="150" t="s">
        <v>78</v>
      </c>
      <c r="W710" s="151">
        <v>2</v>
      </c>
      <c r="X710" s="150" t="s">
        <v>69</v>
      </c>
      <c r="Y710" s="150" t="s">
        <v>70</v>
      </c>
      <c r="Z710" s="150" t="s">
        <v>71</v>
      </c>
      <c r="AA710" s="150" t="s">
        <v>72</v>
      </c>
      <c r="AB710" s="151">
        <v>0</v>
      </c>
      <c r="AC710" s="101">
        <f t="shared" si="44"/>
        <v>4</v>
      </c>
      <c r="AD710" s="101" t="str">
        <f t="shared" si="45"/>
        <v>janvier</v>
      </c>
      <c r="AE710" s="96">
        <f t="shared" si="46"/>
        <v>29.64</v>
      </c>
      <c r="AF710" s="149">
        <f t="shared" si="47"/>
        <v>0.11805555555555558</v>
      </c>
      <c r="AG710" t="s">
        <v>3888</v>
      </c>
    </row>
    <row r="711" spans="1:33" s="102" customFormat="1" ht="10.9" hidden="1" customHeight="1" x14ac:dyDescent="0.25">
      <c r="A711" s="151">
        <v>170099</v>
      </c>
      <c r="B711" s="152">
        <v>44588</v>
      </c>
      <c r="C711" s="150" t="s">
        <v>1756</v>
      </c>
      <c r="D711" s="150" t="s">
        <v>2435</v>
      </c>
      <c r="E711" s="152">
        <v>44588</v>
      </c>
      <c r="F711" s="150" t="s">
        <v>112</v>
      </c>
      <c r="G711" s="150" t="s">
        <v>2436</v>
      </c>
      <c r="H711" s="150" t="s">
        <v>90</v>
      </c>
      <c r="I711" s="150" t="s">
        <v>3387</v>
      </c>
      <c r="J711" s="150" t="s">
        <v>3388</v>
      </c>
      <c r="K711" s="150" t="s">
        <v>90</v>
      </c>
      <c r="L711" s="150" t="s">
        <v>18</v>
      </c>
      <c r="M711" s="150" t="s">
        <v>18</v>
      </c>
      <c r="N711" s="150" t="s">
        <v>65</v>
      </c>
      <c r="O711" s="150" t="s">
        <v>185</v>
      </c>
      <c r="P711" s="150" t="s">
        <v>91</v>
      </c>
      <c r="Q711" s="150" t="s">
        <v>3377</v>
      </c>
      <c r="R711" s="150" t="s">
        <v>3377</v>
      </c>
      <c r="S711" s="151">
        <v>18680</v>
      </c>
      <c r="T711" s="151">
        <v>17500</v>
      </c>
      <c r="U711" s="151">
        <v>1180</v>
      </c>
      <c r="V711" s="150" t="s">
        <v>78</v>
      </c>
      <c r="W711" s="151">
        <v>2</v>
      </c>
      <c r="X711" s="150" t="s">
        <v>69</v>
      </c>
      <c r="Y711" s="150" t="s">
        <v>70</v>
      </c>
      <c r="Z711" s="150" t="s">
        <v>71</v>
      </c>
      <c r="AA711" s="150" t="s">
        <v>72</v>
      </c>
      <c r="AB711" s="151">
        <v>0</v>
      </c>
      <c r="AC711" s="101">
        <f t="shared" si="44"/>
        <v>4</v>
      </c>
      <c r="AD711" s="101" t="str">
        <f t="shared" si="45"/>
        <v>janvier</v>
      </c>
      <c r="AE711" s="96">
        <f t="shared" si="46"/>
        <v>1.18</v>
      </c>
      <c r="AF711" s="149">
        <f t="shared" si="47"/>
        <v>1.736111111111116E-2</v>
      </c>
      <c r="AG711" t="s">
        <v>3887</v>
      </c>
    </row>
    <row r="712" spans="1:33" s="102" customFormat="1" ht="10.9" hidden="1" customHeight="1" x14ac:dyDescent="0.25">
      <c r="A712" s="151">
        <v>170299</v>
      </c>
      <c r="B712" s="152">
        <v>44588</v>
      </c>
      <c r="C712" s="150" t="s">
        <v>111</v>
      </c>
      <c r="D712" s="150" t="s">
        <v>18</v>
      </c>
      <c r="E712" s="152">
        <v>44588</v>
      </c>
      <c r="F712" s="150" t="s">
        <v>111</v>
      </c>
      <c r="G712" s="150" t="s">
        <v>18</v>
      </c>
      <c r="H712" s="150" t="s">
        <v>81</v>
      </c>
      <c r="I712" s="150" t="s">
        <v>3387</v>
      </c>
      <c r="J712" s="150" t="s">
        <v>3387</v>
      </c>
      <c r="K712" s="150" t="s">
        <v>81</v>
      </c>
      <c r="L712" s="150" t="s">
        <v>18</v>
      </c>
      <c r="M712" s="150" t="s">
        <v>18</v>
      </c>
      <c r="N712" s="150" t="s">
        <v>65</v>
      </c>
      <c r="O712" s="150" t="s">
        <v>66</v>
      </c>
      <c r="P712" s="150" t="s">
        <v>82</v>
      </c>
      <c r="Q712" s="150" t="s">
        <v>3377</v>
      </c>
      <c r="R712" s="150" t="s">
        <v>3377</v>
      </c>
      <c r="S712" s="151">
        <v>14580</v>
      </c>
      <c r="T712" s="151">
        <v>12780</v>
      </c>
      <c r="U712" s="151">
        <v>1800</v>
      </c>
      <c r="V712" s="150" t="s">
        <v>68</v>
      </c>
      <c r="W712" s="151">
        <v>2</v>
      </c>
      <c r="X712" s="150" t="s">
        <v>69</v>
      </c>
      <c r="Y712" s="150" t="s">
        <v>70</v>
      </c>
      <c r="Z712" s="150" t="s">
        <v>71</v>
      </c>
      <c r="AA712" s="150" t="s">
        <v>72</v>
      </c>
      <c r="AB712" s="151">
        <v>0</v>
      </c>
      <c r="AC712" s="101">
        <f t="shared" si="44"/>
        <v>4</v>
      </c>
      <c r="AD712" s="101" t="str">
        <f t="shared" si="45"/>
        <v>janvier</v>
      </c>
      <c r="AE712" s="96">
        <f t="shared" si="46"/>
        <v>1.8</v>
      </c>
      <c r="AF712" s="149">
        <f t="shared" si="47"/>
        <v>0</v>
      </c>
      <c r="AG712" t="s">
        <v>3886</v>
      </c>
    </row>
    <row r="713" spans="1:33" s="102" customFormat="1" ht="10.9" hidden="1" customHeight="1" x14ac:dyDescent="0.25">
      <c r="A713" s="151">
        <v>170104</v>
      </c>
      <c r="B713" s="152">
        <v>44588</v>
      </c>
      <c r="C713" s="150" t="s">
        <v>2437</v>
      </c>
      <c r="D713" s="150" t="s">
        <v>2438</v>
      </c>
      <c r="E713" s="152">
        <v>44588</v>
      </c>
      <c r="F713" s="150" t="s">
        <v>696</v>
      </c>
      <c r="G713" s="150" t="s">
        <v>2439</v>
      </c>
      <c r="H713" s="150" t="s">
        <v>90</v>
      </c>
      <c r="I713" s="150" t="s">
        <v>3387</v>
      </c>
      <c r="J713" s="150" t="s">
        <v>3388</v>
      </c>
      <c r="K713" s="150" t="s">
        <v>90</v>
      </c>
      <c r="L713" s="150" t="s">
        <v>18</v>
      </c>
      <c r="M713" s="150" t="s">
        <v>18</v>
      </c>
      <c r="N713" s="150" t="s">
        <v>65</v>
      </c>
      <c r="O713" s="150" t="s">
        <v>185</v>
      </c>
      <c r="P713" s="150" t="s">
        <v>91</v>
      </c>
      <c r="Q713" s="150" t="s">
        <v>3377</v>
      </c>
      <c r="R713" s="150" t="s">
        <v>3377</v>
      </c>
      <c r="S713" s="151">
        <v>18600</v>
      </c>
      <c r="T713" s="151">
        <v>17500</v>
      </c>
      <c r="U713" s="151">
        <v>1100</v>
      </c>
      <c r="V713" s="150" t="s">
        <v>78</v>
      </c>
      <c r="W713" s="151">
        <v>2</v>
      </c>
      <c r="X713" s="150" t="s">
        <v>69</v>
      </c>
      <c r="Y713" s="150" t="s">
        <v>70</v>
      </c>
      <c r="Z713" s="150" t="s">
        <v>71</v>
      </c>
      <c r="AA713" s="150" t="s">
        <v>72</v>
      </c>
      <c r="AB713" s="151">
        <v>0</v>
      </c>
      <c r="AC713" s="101">
        <f t="shared" si="44"/>
        <v>4</v>
      </c>
      <c r="AD713" s="101" t="str">
        <f t="shared" si="45"/>
        <v>janvier</v>
      </c>
      <c r="AE713" s="96">
        <f t="shared" si="46"/>
        <v>1.1000000000000001</v>
      </c>
      <c r="AF713" s="149">
        <f t="shared" si="47"/>
        <v>1.4583333333333282E-2</v>
      </c>
      <c r="AG713" t="s">
        <v>3887</v>
      </c>
    </row>
    <row r="714" spans="1:33" s="102" customFormat="1" ht="10.9" hidden="1" customHeight="1" x14ac:dyDescent="0.25">
      <c r="A714" s="151">
        <v>170110</v>
      </c>
      <c r="B714" s="152">
        <v>44588</v>
      </c>
      <c r="C714" s="150" t="s">
        <v>465</v>
      </c>
      <c r="D714" s="150" t="s">
        <v>2440</v>
      </c>
      <c r="E714" s="152">
        <v>44588</v>
      </c>
      <c r="F714" s="150" t="s">
        <v>569</v>
      </c>
      <c r="G714" s="150" t="s">
        <v>2441</v>
      </c>
      <c r="H714" s="150" t="s">
        <v>136</v>
      </c>
      <c r="I714" s="150" t="s">
        <v>3387</v>
      </c>
      <c r="J714" s="150" t="s">
        <v>3387</v>
      </c>
      <c r="K714" s="150" t="s">
        <v>136</v>
      </c>
      <c r="L714" s="150" t="s">
        <v>18</v>
      </c>
      <c r="M714" s="150" t="s">
        <v>18</v>
      </c>
      <c r="N714" s="150" t="s">
        <v>65</v>
      </c>
      <c r="O714" s="150" t="s">
        <v>66</v>
      </c>
      <c r="P714" s="150" t="s">
        <v>137</v>
      </c>
      <c r="Q714" s="150" t="s">
        <v>3377</v>
      </c>
      <c r="R714" s="150" t="s">
        <v>3377</v>
      </c>
      <c r="S714" s="151">
        <v>17260</v>
      </c>
      <c r="T714" s="151">
        <v>14820</v>
      </c>
      <c r="U714" s="151">
        <v>2440</v>
      </c>
      <c r="V714" s="150" t="s">
        <v>78</v>
      </c>
      <c r="W714" s="151">
        <v>2</v>
      </c>
      <c r="X714" s="150" t="s">
        <v>69</v>
      </c>
      <c r="Y714" s="150" t="s">
        <v>70</v>
      </c>
      <c r="Z714" s="150" t="s">
        <v>71</v>
      </c>
      <c r="AA714" s="150" t="s">
        <v>72</v>
      </c>
      <c r="AB714" s="151">
        <v>0</v>
      </c>
      <c r="AC714" s="101">
        <f t="shared" si="44"/>
        <v>4</v>
      </c>
      <c r="AD714" s="101" t="str">
        <f t="shared" si="45"/>
        <v>janvier</v>
      </c>
      <c r="AE714" s="96">
        <f t="shared" si="46"/>
        <v>2.44</v>
      </c>
      <c r="AF714" s="149">
        <f t="shared" si="47"/>
        <v>5.9722222222222232E-2</v>
      </c>
      <c r="AG714" t="s">
        <v>3886</v>
      </c>
    </row>
    <row r="715" spans="1:33" s="102" customFormat="1" ht="10.9" hidden="1" customHeight="1" x14ac:dyDescent="0.25">
      <c r="A715" s="151">
        <v>170111</v>
      </c>
      <c r="B715" s="152">
        <v>44588</v>
      </c>
      <c r="C715" s="150" t="s">
        <v>443</v>
      </c>
      <c r="D715" s="150" t="s">
        <v>2442</v>
      </c>
      <c r="E715" s="152">
        <v>44588</v>
      </c>
      <c r="F715" s="150" t="s">
        <v>2443</v>
      </c>
      <c r="G715" s="150" t="s">
        <v>2444</v>
      </c>
      <c r="H715" s="150" t="s">
        <v>276</v>
      </c>
      <c r="I715" s="150" t="s">
        <v>3379</v>
      </c>
      <c r="J715" s="150" t="s">
        <v>3421</v>
      </c>
      <c r="K715" s="150" t="s">
        <v>276</v>
      </c>
      <c r="L715" s="150" t="s">
        <v>18</v>
      </c>
      <c r="M715" s="150" t="s">
        <v>18</v>
      </c>
      <c r="N715" s="150" t="s">
        <v>19</v>
      </c>
      <c r="O715" s="150" t="s">
        <v>161</v>
      </c>
      <c r="P715" s="150" t="s">
        <v>277</v>
      </c>
      <c r="Q715" s="150" t="s">
        <v>3377</v>
      </c>
      <c r="R715" s="150" t="s">
        <v>3377</v>
      </c>
      <c r="S715" s="151">
        <v>2880</v>
      </c>
      <c r="T715" s="151">
        <v>2760</v>
      </c>
      <c r="U715" s="151">
        <v>120</v>
      </c>
      <c r="V715" s="150" t="s">
        <v>78</v>
      </c>
      <c r="W715" s="151">
        <v>2</v>
      </c>
      <c r="X715" s="150" t="s">
        <v>69</v>
      </c>
      <c r="Y715" s="150" t="s">
        <v>70</v>
      </c>
      <c r="Z715" s="150" t="s">
        <v>71</v>
      </c>
      <c r="AA715" s="150" t="s">
        <v>72</v>
      </c>
      <c r="AB715" s="151">
        <v>64489</v>
      </c>
      <c r="AC715" s="101">
        <f t="shared" si="44"/>
        <v>4</v>
      </c>
      <c r="AD715" s="101" t="str">
        <f t="shared" si="45"/>
        <v>janvier</v>
      </c>
      <c r="AE715" s="96">
        <f t="shared" si="46"/>
        <v>0.12</v>
      </c>
      <c r="AF715" s="149">
        <f t="shared" si="47"/>
        <v>4.9305555555555602E-2</v>
      </c>
      <c r="AG715" t="s">
        <v>3886</v>
      </c>
    </row>
    <row r="716" spans="1:33" s="102" customFormat="1" ht="10.9" hidden="1" customHeight="1" x14ac:dyDescent="0.25">
      <c r="A716" s="151">
        <v>170113</v>
      </c>
      <c r="B716" s="152">
        <v>44588</v>
      </c>
      <c r="C716" s="150" t="s">
        <v>442</v>
      </c>
      <c r="D716" s="150" t="s">
        <v>2445</v>
      </c>
      <c r="E716" s="152">
        <v>44588</v>
      </c>
      <c r="F716" s="150" t="s">
        <v>130</v>
      </c>
      <c r="G716" s="150" t="s">
        <v>2446</v>
      </c>
      <c r="H716" s="150" t="s">
        <v>769</v>
      </c>
      <c r="I716" s="150" t="s">
        <v>3379</v>
      </c>
      <c r="J716" s="150" t="s">
        <v>3380</v>
      </c>
      <c r="K716" s="150" t="s">
        <v>3417</v>
      </c>
      <c r="L716" s="150" t="s">
        <v>18</v>
      </c>
      <c r="M716" s="150" t="s">
        <v>18</v>
      </c>
      <c r="N716" s="150" t="s">
        <v>19</v>
      </c>
      <c r="O716" s="150" t="s">
        <v>314</v>
      </c>
      <c r="P716" s="150" t="s">
        <v>770</v>
      </c>
      <c r="Q716" s="150" t="s">
        <v>3377</v>
      </c>
      <c r="R716" s="150" t="s">
        <v>3377</v>
      </c>
      <c r="S716" s="151">
        <v>19640</v>
      </c>
      <c r="T716" s="151">
        <v>17920</v>
      </c>
      <c r="U716" s="151">
        <v>1720</v>
      </c>
      <c r="V716" s="150" t="s">
        <v>78</v>
      </c>
      <c r="W716" s="151">
        <v>2</v>
      </c>
      <c r="X716" s="150" t="s">
        <v>69</v>
      </c>
      <c r="Y716" s="150" t="s">
        <v>70</v>
      </c>
      <c r="Z716" s="150" t="s">
        <v>71</v>
      </c>
      <c r="AA716" s="150" t="s">
        <v>72</v>
      </c>
      <c r="AB716" s="151">
        <v>95029</v>
      </c>
      <c r="AC716" s="101">
        <f t="shared" si="44"/>
        <v>4</v>
      </c>
      <c r="AD716" s="101" t="str">
        <f t="shared" si="45"/>
        <v>janvier</v>
      </c>
      <c r="AE716" s="96">
        <f t="shared" si="46"/>
        <v>1.72</v>
      </c>
      <c r="AF716" s="149">
        <f t="shared" si="47"/>
        <v>8.2638888888888928E-2</v>
      </c>
      <c r="AG716" t="s">
        <v>3886</v>
      </c>
    </row>
    <row r="717" spans="1:33" s="102" customFormat="1" ht="10.9" hidden="1" customHeight="1" x14ac:dyDescent="0.25">
      <c r="A717" s="151">
        <v>170115</v>
      </c>
      <c r="B717" s="152">
        <v>44588</v>
      </c>
      <c r="C717" s="150" t="s">
        <v>554</v>
      </c>
      <c r="D717" s="150" t="s">
        <v>2447</v>
      </c>
      <c r="E717" s="152">
        <v>44588</v>
      </c>
      <c r="F717" s="150" t="s">
        <v>233</v>
      </c>
      <c r="G717" s="150" t="s">
        <v>2448</v>
      </c>
      <c r="H717" s="150" t="s">
        <v>550</v>
      </c>
      <c r="I717" s="150" t="s">
        <v>3379</v>
      </c>
      <c r="J717" s="150" t="s">
        <v>3380</v>
      </c>
      <c r="K717" s="150" t="s">
        <v>3399</v>
      </c>
      <c r="L717" s="150" t="s">
        <v>18</v>
      </c>
      <c r="M717" s="150" t="s">
        <v>18</v>
      </c>
      <c r="N717" s="150" t="s">
        <v>19</v>
      </c>
      <c r="O717" s="150" t="s">
        <v>314</v>
      </c>
      <c r="P717" s="150" t="s">
        <v>551</v>
      </c>
      <c r="Q717" s="150" t="s">
        <v>3377</v>
      </c>
      <c r="R717" s="150" t="s">
        <v>3377</v>
      </c>
      <c r="S717" s="151">
        <v>18660</v>
      </c>
      <c r="T717" s="151">
        <v>17720</v>
      </c>
      <c r="U717" s="151">
        <v>940</v>
      </c>
      <c r="V717" s="150" t="s">
        <v>78</v>
      </c>
      <c r="W717" s="151">
        <v>2</v>
      </c>
      <c r="X717" s="150" t="s">
        <v>69</v>
      </c>
      <c r="Y717" s="150" t="s">
        <v>70</v>
      </c>
      <c r="Z717" s="150" t="s">
        <v>71</v>
      </c>
      <c r="AA717" s="150" t="s">
        <v>72</v>
      </c>
      <c r="AB717" s="151">
        <v>66268</v>
      </c>
      <c r="AC717" s="101">
        <f t="shared" si="44"/>
        <v>4</v>
      </c>
      <c r="AD717" s="101" t="str">
        <f t="shared" si="45"/>
        <v>janvier</v>
      </c>
      <c r="AE717" s="96">
        <f t="shared" si="46"/>
        <v>0.94</v>
      </c>
      <c r="AF717" s="149">
        <f t="shared" si="47"/>
        <v>5.9722222222222232E-2</v>
      </c>
      <c r="AG717" t="s">
        <v>3886</v>
      </c>
    </row>
    <row r="718" spans="1:33" s="102" customFormat="1" ht="10.9" hidden="1" customHeight="1" x14ac:dyDescent="0.25">
      <c r="A718" s="151">
        <v>170116</v>
      </c>
      <c r="B718" s="152">
        <v>44588</v>
      </c>
      <c r="C718" s="150" t="s">
        <v>2449</v>
      </c>
      <c r="D718" s="150" t="s">
        <v>2450</v>
      </c>
      <c r="E718" s="152">
        <v>44588</v>
      </c>
      <c r="F718" s="150" t="s">
        <v>547</v>
      </c>
      <c r="G718" s="150" t="s">
        <v>2451</v>
      </c>
      <c r="H718" s="150" t="s">
        <v>616</v>
      </c>
      <c r="I718" s="150" t="s">
        <v>3376</v>
      </c>
      <c r="J718" s="150" t="s">
        <v>3376</v>
      </c>
      <c r="K718" s="150" t="s">
        <v>616</v>
      </c>
      <c r="L718" s="150" t="s">
        <v>18</v>
      </c>
      <c r="M718" s="150" t="s">
        <v>3409</v>
      </c>
      <c r="N718" s="150" t="s">
        <v>656</v>
      </c>
      <c r="O718" s="150" t="s">
        <v>657</v>
      </c>
      <c r="P718" s="150" t="s">
        <v>618</v>
      </c>
      <c r="Q718" s="150" t="s">
        <v>3377</v>
      </c>
      <c r="R718" s="150" t="s">
        <v>3410</v>
      </c>
      <c r="S718" s="151">
        <v>16240</v>
      </c>
      <c r="T718" s="151">
        <v>13080</v>
      </c>
      <c r="U718" s="151">
        <v>3160</v>
      </c>
      <c r="V718" s="150" t="s">
        <v>78</v>
      </c>
      <c r="W718" s="151">
        <v>2</v>
      </c>
      <c r="X718" s="150" t="s">
        <v>69</v>
      </c>
      <c r="Y718" s="150" t="s">
        <v>70</v>
      </c>
      <c r="Z718" s="150" t="s">
        <v>71</v>
      </c>
      <c r="AA718" s="150" t="s">
        <v>72</v>
      </c>
      <c r="AB718" s="151">
        <v>0</v>
      </c>
      <c r="AC718" s="101">
        <f t="shared" si="44"/>
        <v>4</v>
      </c>
      <c r="AD718" s="101" t="str">
        <f t="shared" si="45"/>
        <v>janvier</v>
      </c>
      <c r="AE718" s="96">
        <f t="shared" si="46"/>
        <v>3.16</v>
      </c>
      <c r="AF718" s="149">
        <f t="shared" si="47"/>
        <v>4.166666666666663E-2</v>
      </c>
      <c r="AG718" t="s">
        <v>3562</v>
      </c>
    </row>
    <row r="719" spans="1:33" s="102" customFormat="1" ht="10.9" hidden="1" customHeight="1" x14ac:dyDescent="0.25">
      <c r="A719" s="151">
        <v>170118</v>
      </c>
      <c r="B719" s="152">
        <v>44588</v>
      </c>
      <c r="C719" s="150" t="s">
        <v>146</v>
      </c>
      <c r="D719" s="150" t="s">
        <v>2452</v>
      </c>
      <c r="E719" s="152">
        <v>44588</v>
      </c>
      <c r="F719" s="150" t="s">
        <v>549</v>
      </c>
      <c r="G719" s="150" t="s">
        <v>2453</v>
      </c>
      <c r="H719" s="150" t="s">
        <v>562</v>
      </c>
      <c r="I719" s="150" t="s">
        <v>3379</v>
      </c>
      <c r="J719" s="150" t="s">
        <v>3380</v>
      </c>
      <c r="K719" s="150" t="s">
        <v>3470</v>
      </c>
      <c r="L719" s="150" t="s">
        <v>18</v>
      </c>
      <c r="M719" s="150" t="s">
        <v>18</v>
      </c>
      <c r="N719" s="150" t="s">
        <v>19</v>
      </c>
      <c r="O719" s="150" t="s">
        <v>314</v>
      </c>
      <c r="P719" s="150" t="s">
        <v>563</v>
      </c>
      <c r="Q719" s="150" t="s">
        <v>3377</v>
      </c>
      <c r="R719" s="150" t="s">
        <v>3377</v>
      </c>
      <c r="S719" s="151">
        <v>18200</v>
      </c>
      <c r="T719" s="151">
        <v>17220</v>
      </c>
      <c r="U719" s="151">
        <v>980</v>
      </c>
      <c r="V719" s="150" t="s">
        <v>78</v>
      </c>
      <c r="W719" s="151">
        <v>2</v>
      </c>
      <c r="X719" s="150" t="s">
        <v>69</v>
      </c>
      <c r="Y719" s="150" t="s">
        <v>70</v>
      </c>
      <c r="Z719" s="150" t="s">
        <v>71</v>
      </c>
      <c r="AA719" s="150" t="s">
        <v>72</v>
      </c>
      <c r="AB719" s="151">
        <v>73518</v>
      </c>
      <c r="AC719" s="101">
        <f t="shared" si="44"/>
        <v>4</v>
      </c>
      <c r="AD719" s="101" t="str">
        <f t="shared" si="45"/>
        <v>janvier</v>
      </c>
      <c r="AE719" s="96">
        <f t="shared" si="46"/>
        <v>0.98</v>
      </c>
      <c r="AF719" s="149">
        <f t="shared" si="47"/>
        <v>3.6805555555555536E-2</v>
      </c>
      <c r="AG719" t="s">
        <v>3886</v>
      </c>
    </row>
    <row r="720" spans="1:33" s="102" customFormat="1" ht="10.9" hidden="1" customHeight="1" x14ac:dyDescent="0.25">
      <c r="A720" s="151">
        <v>170119</v>
      </c>
      <c r="B720" s="152">
        <v>44588</v>
      </c>
      <c r="C720" s="150" t="s">
        <v>726</v>
      </c>
      <c r="D720" s="150" t="s">
        <v>2454</v>
      </c>
      <c r="E720" s="152">
        <v>44588</v>
      </c>
      <c r="F720" s="150" t="s">
        <v>832</v>
      </c>
      <c r="G720" s="150" t="s">
        <v>2455</v>
      </c>
      <c r="H720" s="150" t="s">
        <v>248</v>
      </c>
      <c r="I720" s="150" t="s">
        <v>3379</v>
      </c>
      <c r="J720" s="150" t="s">
        <v>3421</v>
      </c>
      <c r="K720" s="150" t="s">
        <v>248</v>
      </c>
      <c r="L720" s="150" t="s">
        <v>18</v>
      </c>
      <c r="M720" s="150" t="s">
        <v>18</v>
      </c>
      <c r="N720" s="150" t="s">
        <v>19</v>
      </c>
      <c r="O720" s="150" t="s">
        <v>161</v>
      </c>
      <c r="P720" s="150" t="s">
        <v>249</v>
      </c>
      <c r="Q720" s="150" t="s">
        <v>3377</v>
      </c>
      <c r="R720" s="150" t="s">
        <v>3377</v>
      </c>
      <c r="S720" s="151">
        <v>14700</v>
      </c>
      <c r="T720" s="151">
        <v>11460</v>
      </c>
      <c r="U720" s="151">
        <v>3240</v>
      </c>
      <c r="V720" s="150" t="s">
        <v>78</v>
      </c>
      <c r="W720" s="151">
        <v>2</v>
      </c>
      <c r="X720" s="150" t="s">
        <v>69</v>
      </c>
      <c r="Y720" s="150" t="s">
        <v>70</v>
      </c>
      <c r="Z720" s="150" t="s">
        <v>71</v>
      </c>
      <c r="AA720" s="150" t="s">
        <v>72</v>
      </c>
      <c r="AB720" s="151">
        <v>60051</v>
      </c>
      <c r="AC720" s="101">
        <f t="shared" si="44"/>
        <v>4</v>
      </c>
      <c r="AD720" s="101" t="str">
        <f t="shared" si="45"/>
        <v>janvier</v>
      </c>
      <c r="AE720" s="96">
        <f t="shared" si="46"/>
        <v>3.24</v>
      </c>
      <c r="AF720" s="149">
        <f t="shared" si="47"/>
        <v>5.2777777777777812E-2</v>
      </c>
      <c r="AG720" t="s">
        <v>3886</v>
      </c>
    </row>
    <row r="721" spans="1:33" s="102" customFormat="1" ht="10.9" hidden="1" customHeight="1" x14ac:dyDescent="0.25">
      <c r="A721" s="151">
        <v>170124</v>
      </c>
      <c r="B721" s="152">
        <v>44588</v>
      </c>
      <c r="C721" s="150" t="s">
        <v>556</v>
      </c>
      <c r="D721" s="150" t="s">
        <v>2456</v>
      </c>
      <c r="E721" s="152">
        <v>44588</v>
      </c>
      <c r="F721" s="150" t="s">
        <v>675</v>
      </c>
      <c r="G721" s="150" t="s">
        <v>2457</v>
      </c>
      <c r="H721" s="150" t="s">
        <v>177</v>
      </c>
      <c r="I721" s="150" t="s">
        <v>3379</v>
      </c>
      <c r="J721" s="150" t="s">
        <v>3421</v>
      </c>
      <c r="K721" s="150" t="s">
        <v>177</v>
      </c>
      <c r="L721" s="150" t="s">
        <v>18</v>
      </c>
      <c r="M721" s="150" t="s">
        <v>18</v>
      </c>
      <c r="N721" s="150" t="s">
        <v>19</v>
      </c>
      <c r="O721" s="150" t="s">
        <v>161</v>
      </c>
      <c r="P721" s="150" t="s">
        <v>178</v>
      </c>
      <c r="Q721" s="150" t="s">
        <v>3377</v>
      </c>
      <c r="R721" s="150" t="s">
        <v>3377</v>
      </c>
      <c r="S721" s="151">
        <v>15200</v>
      </c>
      <c r="T721" s="151">
        <v>11380</v>
      </c>
      <c r="U721" s="151">
        <v>3820</v>
      </c>
      <c r="V721" s="150" t="s">
        <v>78</v>
      </c>
      <c r="W721" s="151">
        <v>2</v>
      </c>
      <c r="X721" s="150" t="s">
        <v>69</v>
      </c>
      <c r="Y721" s="150" t="s">
        <v>70</v>
      </c>
      <c r="Z721" s="150" t="s">
        <v>71</v>
      </c>
      <c r="AA721" s="150" t="s">
        <v>72</v>
      </c>
      <c r="AB721" s="151">
        <v>60052</v>
      </c>
      <c r="AC721" s="101">
        <f t="shared" si="44"/>
        <v>4</v>
      </c>
      <c r="AD721" s="101" t="str">
        <f t="shared" si="45"/>
        <v>janvier</v>
      </c>
      <c r="AE721" s="96">
        <f t="shared" si="46"/>
        <v>3.82</v>
      </c>
      <c r="AF721" s="149">
        <f t="shared" si="47"/>
        <v>4.8611111111110938E-3</v>
      </c>
      <c r="AG721" t="s">
        <v>3886</v>
      </c>
    </row>
    <row r="722" spans="1:33" s="102" customFormat="1" ht="10.9" hidden="1" customHeight="1" x14ac:dyDescent="0.25">
      <c r="A722" s="151">
        <v>170126</v>
      </c>
      <c r="B722" s="152">
        <v>44588</v>
      </c>
      <c r="C722" s="150" t="s">
        <v>298</v>
      </c>
      <c r="D722" s="150" t="s">
        <v>2458</v>
      </c>
      <c r="E722" s="152">
        <v>44588</v>
      </c>
      <c r="F722" s="150" t="s">
        <v>299</v>
      </c>
      <c r="G722" s="150" t="s">
        <v>2459</v>
      </c>
      <c r="H722" s="150" t="s">
        <v>173</v>
      </c>
      <c r="I722" s="150" t="s">
        <v>3379</v>
      </c>
      <c r="J722" s="150" t="s">
        <v>3421</v>
      </c>
      <c r="K722" s="150" t="s">
        <v>173</v>
      </c>
      <c r="L722" s="150" t="s">
        <v>18</v>
      </c>
      <c r="M722" s="150" t="s">
        <v>18</v>
      </c>
      <c r="N722" s="150" t="s">
        <v>19</v>
      </c>
      <c r="O722" s="150" t="s">
        <v>161</v>
      </c>
      <c r="P722" s="150" t="s">
        <v>174</v>
      </c>
      <c r="Q722" s="150" t="s">
        <v>3377</v>
      </c>
      <c r="R722" s="150" t="s">
        <v>3377</v>
      </c>
      <c r="S722" s="151">
        <v>15660</v>
      </c>
      <c r="T722" s="151">
        <v>11440</v>
      </c>
      <c r="U722" s="151">
        <v>4220</v>
      </c>
      <c r="V722" s="150" t="s">
        <v>78</v>
      </c>
      <c r="W722" s="151">
        <v>2</v>
      </c>
      <c r="X722" s="150" t="s">
        <v>69</v>
      </c>
      <c r="Y722" s="150" t="s">
        <v>70</v>
      </c>
      <c r="Z722" s="150" t="s">
        <v>71</v>
      </c>
      <c r="AA722" s="150" t="s">
        <v>72</v>
      </c>
      <c r="AB722" s="151">
        <v>83220</v>
      </c>
      <c r="AC722" s="101">
        <f t="shared" si="44"/>
        <v>4</v>
      </c>
      <c r="AD722" s="101" t="str">
        <f t="shared" si="45"/>
        <v>janvier</v>
      </c>
      <c r="AE722" s="96">
        <f t="shared" si="46"/>
        <v>4.22</v>
      </c>
      <c r="AF722" s="149">
        <f t="shared" si="47"/>
        <v>6.9444444444445308E-3</v>
      </c>
      <c r="AG722" t="s">
        <v>3886</v>
      </c>
    </row>
    <row r="723" spans="1:33" s="102" customFormat="1" ht="10.9" hidden="1" customHeight="1" x14ac:dyDescent="0.25">
      <c r="A723" s="151">
        <v>170131</v>
      </c>
      <c r="B723" s="152">
        <v>44588</v>
      </c>
      <c r="C723" s="150" t="s">
        <v>704</v>
      </c>
      <c r="D723" s="150" t="s">
        <v>2460</v>
      </c>
      <c r="E723" s="152">
        <v>44588</v>
      </c>
      <c r="F723" s="150" t="s">
        <v>404</v>
      </c>
      <c r="G723" s="150" t="s">
        <v>2461</v>
      </c>
      <c r="H723" s="150" t="s">
        <v>1856</v>
      </c>
      <c r="I723" s="150" t="s">
        <v>3379</v>
      </c>
      <c r="J723" s="150" t="s">
        <v>3421</v>
      </c>
      <c r="K723" s="150" t="s">
        <v>1856</v>
      </c>
      <c r="L723" s="150" t="s">
        <v>18</v>
      </c>
      <c r="M723" s="150" t="s">
        <v>18</v>
      </c>
      <c r="N723" s="150" t="s">
        <v>19</v>
      </c>
      <c r="O723" s="150" t="s">
        <v>161</v>
      </c>
      <c r="P723" s="150" t="s">
        <v>1655</v>
      </c>
      <c r="Q723" s="150" t="s">
        <v>3377</v>
      </c>
      <c r="R723" s="150" t="s">
        <v>3377</v>
      </c>
      <c r="S723" s="151">
        <v>17980</v>
      </c>
      <c r="T723" s="151">
        <v>14820</v>
      </c>
      <c r="U723" s="151">
        <v>3160</v>
      </c>
      <c r="V723" s="150" t="s">
        <v>78</v>
      </c>
      <c r="W723" s="151">
        <v>2</v>
      </c>
      <c r="X723" s="150" t="s">
        <v>69</v>
      </c>
      <c r="Y723" s="150" t="s">
        <v>70</v>
      </c>
      <c r="Z723" s="150" t="s">
        <v>71</v>
      </c>
      <c r="AA723" s="150" t="s">
        <v>72</v>
      </c>
      <c r="AB723" s="151">
        <v>14945</v>
      </c>
      <c r="AC723" s="101">
        <f t="shared" si="44"/>
        <v>4</v>
      </c>
      <c r="AD723" s="101" t="str">
        <f t="shared" si="45"/>
        <v>janvier</v>
      </c>
      <c r="AE723" s="96">
        <f t="shared" si="46"/>
        <v>3.16</v>
      </c>
      <c r="AF723" s="149">
        <f t="shared" si="47"/>
        <v>1.8749999999999933E-2</v>
      </c>
      <c r="AG723" t="s">
        <v>3886</v>
      </c>
    </row>
    <row r="724" spans="1:33" s="102" customFormat="1" ht="10.9" hidden="1" customHeight="1" x14ac:dyDescent="0.25">
      <c r="A724" s="151">
        <v>170135</v>
      </c>
      <c r="B724" s="152">
        <v>44588</v>
      </c>
      <c r="C724" s="150" t="s">
        <v>306</v>
      </c>
      <c r="D724" s="150" t="s">
        <v>2462</v>
      </c>
      <c r="E724" s="152">
        <v>44588</v>
      </c>
      <c r="F724" s="150" t="s">
        <v>890</v>
      </c>
      <c r="G724" s="150" t="s">
        <v>2463</v>
      </c>
      <c r="H724" s="150" t="s">
        <v>257</v>
      </c>
      <c r="I724" s="150" t="s">
        <v>3379</v>
      </c>
      <c r="J724" s="150" t="s">
        <v>3421</v>
      </c>
      <c r="K724" s="150" t="s">
        <v>257</v>
      </c>
      <c r="L724" s="150" t="s">
        <v>18</v>
      </c>
      <c r="M724" s="150" t="s">
        <v>18</v>
      </c>
      <c r="N724" s="150" t="s">
        <v>19</v>
      </c>
      <c r="O724" s="150" t="s">
        <v>161</v>
      </c>
      <c r="P724" s="150" t="s">
        <v>258</v>
      </c>
      <c r="Q724" s="150" t="s">
        <v>3377</v>
      </c>
      <c r="R724" s="150" t="s">
        <v>3377</v>
      </c>
      <c r="S724" s="151">
        <v>17460</v>
      </c>
      <c r="T724" s="151">
        <v>14600</v>
      </c>
      <c r="U724" s="151">
        <v>2860</v>
      </c>
      <c r="V724" s="150" t="s">
        <v>78</v>
      </c>
      <c r="W724" s="151">
        <v>2</v>
      </c>
      <c r="X724" s="150" t="s">
        <v>69</v>
      </c>
      <c r="Y724" s="150" t="s">
        <v>70</v>
      </c>
      <c r="Z724" s="150" t="s">
        <v>71</v>
      </c>
      <c r="AA724" s="150" t="s">
        <v>72</v>
      </c>
      <c r="AB724" s="151">
        <v>60055</v>
      </c>
      <c r="AC724" s="101">
        <f t="shared" si="44"/>
        <v>4</v>
      </c>
      <c r="AD724" s="101" t="str">
        <f t="shared" si="45"/>
        <v>janvier</v>
      </c>
      <c r="AE724" s="96">
        <f t="shared" si="46"/>
        <v>2.86</v>
      </c>
      <c r="AF724" s="149">
        <f t="shared" si="47"/>
        <v>4.5833333333333282E-2</v>
      </c>
      <c r="AG724" t="s">
        <v>3886</v>
      </c>
    </row>
    <row r="725" spans="1:33" s="102" customFormat="1" ht="10.9" hidden="1" customHeight="1" x14ac:dyDescent="0.25">
      <c r="A725" s="151">
        <v>170136</v>
      </c>
      <c r="B725" s="152">
        <v>44588</v>
      </c>
      <c r="C725" s="150" t="s">
        <v>892</v>
      </c>
      <c r="D725" s="150" t="s">
        <v>2464</v>
      </c>
      <c r="E725" s="152">
        <v>44588</v>
      </c>
      <c r="F725" s="150" t="s">
        <v>727</v>
      </c>
      <c r="G725" s="150" t="s">
        <v>2465</v>
      </c>
      <c r="H725" s="150" t="s">
        <v>348</v>
      </c>
      <c r="I725" s="150" t="s">
        <v>3379</v>
      </c>
      <c r="J725" s="150" t="s">
        <v>3382</v>
      </c>
      <c r="K725" s="150" t="s">
        <v>3391</v>
      </c>
      <c r="L725" s="150" t="s">
        <v>18</v>
      </c>
      <c r="M725" s="150" t="s">
        <v>18</v>
      </c>
      <c r="N725" s="150" t="s">
        <v>19</v>
      </c>
      <c r="O725" s="150" t="s">
        <v>335</v>
      </c>
      <c r="P725" s="150" t="s">
        <v>349</v>
      </c>
      <c r="Q725" s="150" t="s">
        <v>3377</v>
      </c>
      <c r="R725" s="150" t="s">
        <v>3377</v>
      </c>
      <c r="S725" s="151">
        <v>16340</v>
      </c>
      <c r="T725" s="151">
        <v>12880</v>
      </c>
      <c r="U725" s="151">
        <v>3460</v>
      </c>
      <c r="V725" s="150" t="s">
        <v>78</v>
      </c>
      <c r="W725" s="151">
        <v>2</v>
      </c>
      <c r="X725" s="150" t="s">
        <v>69</v>
      </c>
      <c r="Y725" s="150" t="s">
        <v>70</v>
      </c>
      <c r="Z725" s="150" t="s">
        <v>71</v>
      </c>
      <c r="AA725" s="150" t="s">
        <v>72</v>
      </c>
      <c r="AB725" s="151">
        <v>64487</v>
      </c>
      <c r="AC725" s="101">
        <f t="shared" si="44"/>
        <v>4</v>
      </c>
      <c r="AD725" s="101" t="str">
        <f t="shared" si="45"/>
        <v>janvier</v>
      </c>
      <c r="AE725" s="96">
        <f t="shared" si="46"/>
        <v>3.46</v>
      </c>
      <c r="AF725" s="149">
        <f t="shared" si="47"/>
        <v>5.2777777777777701E-2</v>
      </c>
      <c r="AG725" t="s">
        <v>3886</v>
      </c>
    </row>
    <row r="726" spans="1:33" s="102" customFormat="1" ht="10.9" hidden="1" customHeight="1" x14ac:dyDescent="0.25">
      <c r="A726" s="151">
        <v>170137</v>
      </c>
      <c r="B726" s="152">
        <v>44588</v>
      </c>
      <c r="C726" s="150" t="s">
        <v>752</v>
      </c>
      <c r="D726" s="150" t="s">
        <v>2466</v>
      </c>
      <c r="E726" s="152">
        <v>44588</v>
      </c>
      <c r="F726" s="150" t="s">
        <v>645</v>
      </c>
      <c r="G726" s="150" t="s">
        <v>2467</v>
      </c>
      <c r="H726" s="150" t="s">
        <v>1654</v>
      </c>
      <c r="I726" s="150" t="s">
        <v>3379</v>
      </c>
      <c r="J726" s="150" t="s">
        <v>3421</v>
      </c>
      <c r="K726" s="150" t="s">
        <v>1856</v>
      </c>
      <c r="L726" s="150" t="s">
        <v>18</v>
      </c>
      <c r="M726" s="150" t="s">
        <v>18</v>
      </c>
      <c r="N726" s="150" t="s">
        <v>19</v>
      </c>
      <c r="O726" s="150" t="s">
        <v>161</v>
      </c>
      <c r="P726" s="150" t="s">
        <v>1655</v>
      </c>
      <c r="Q726" s="150" t="s">
        <v>3377</v>
      </c>
      <c r="R726" s="150" t="s">
        <v>3377</v>
      </c>
      <c r="S726" s="151">
        <v>17960</v>
      </c>
      <c r="T726" s="151">
        <v>15040</v>
      </c>
      <c r="U726" s="151">
        <v>2920</v>
      </c>
      <c r="V726" s="150" t="s">
        <v>78</v>
      </c>
      <c r="W726" s="151">
        <v>2</v>
      </c>
      <c r="X726" s="150" t="s">
        <v>69</v>
      </c>
      <c r="Y726" s="150" t="s">
        <v>70</v>
      </c>
      <c r="Z726" s="150" t="s">
        <v>71</v>
      </c>
      <c r="AA726" s="150" t="s">
        <v>72</v>
      </c>
      <c r="AB726" s="151">
        <v>80133</v>
      </c>
      <c r="AC726" s="101">
        <f t="shared" si="44"/>
        <v>4</v>
      </c>
      <c r="AD726" s="101" t="str">
        <f t="shared" si="45"/>
        <v>janvier</v>
      </c>
      <c r="AE726" s="96">
        <f t="shared" si="46"/>
        <v>2.92</v>
      </c>
      <c r="AF726" s="149">
        <f t="shared" si="47"/>
        <v>5.6944444444444464E-2</v>
      </c>
      <c r="AG726" t="s">
        <v>3886</v>
      </c>
    </row>
    <row r="727" spans="1:33" s="102" customFormat="1" ht="10.9" hidden="1" customHeight="1" x14ac:dyDescent="0.25">
      <c r="A727" s="151">
        <v>170138</v>
      </c>
      <c r="B727" s="152">
        <v>44588</v>
      </c>
      <c r="C727" s="150" t="s">
        <v>1157</v>
      </c>
      <c r="D727" s="150" t="s">
        <v>2468</v>
      </c>
      <c r="E727" s="152">
        <v>44588</v>
      </c>
      <c r="F727" s="150" t="s">
        <v>645</v>
      </c>
      <c r="G727" s="150" t="s">
        <v>2469</v>
      </c>
      <c r="H727" s="150" t="s">
        <v>690</v>
      </c>
      <c r="I727" s="150" t="s">
        <v>3379</v>
      </c>
      <c r="J727" s="150" t="s">
        <v>3382</v>
      </c>
      <c r="K727" s="150" t="s">
        <v>3383</v>
      </c>
      <c r="L727" s="150" t="s">
        <v>18</v>
      </c>
      <c r="M727" s="150" t="s">
        <v>18</v>
      </c>
      <c r="N727" s="150" t="s">
        <v>19</v>
      </c>
      <c r="O727" s="150" t="s">
        <v>335</v>
      </c>
      <c r="P727" s="150" t="s">
        <v>691</v>
      </c>
      <c r="Q727" s="150" t="s">
        <v>3377</v>
      </c>
      <c r="R727" s="150" t="s">
        <v>3377</v>
      </c>
      <c r="S727" s="151">
        <v>17540</v>
      </c>
      <c r="T727" s="151">
        <v>12880</v>
      </c>
      <c r="U727" s="151">
        <v>4660</v>
      </c>
      <c r="V727" s="150" t="s">
        <v>78</v>
      </c>
      <c r="W727" s="151">
        <v>2</v>
      </c>
      <c r="X727" s="150" t="s">
        <v>69</v>
      </c>
      <c r="Y727" s="150" t="s">
        <v>70</v>
      </c>
      <c r="Z727" s="150" t="s">
        <v>71</v>
      </c>
      <c r="AA727" s="150" t="s">
        <v>72</v>
      </c>
      <c r="AB727" s="151">
        <v>64488</v>
      </c>
      <c r="AC727" s="101">
        <f t="shared" si="44"/>
        <v>4</v>
      </c>
      <c r="AD727" s="101" t="str">
        <f t="shared" si="45"/>
        <v>janvier</v>
      </c>
      <c r="AE727" s="96">
        <f t="shared" si="46"/>
        <v>4.66</v>
      </c>
      <c r="AF727" s="149">
        <f t="shared" si="47"/>
        <v>6.1111111111111116E-2</v>
      </c>
      <c r="AG727" t="s">
        <v>3886</v>
      </c>
    </row>
    <row r="728" spans="1:33" s="102" customFormat="1" ht="10.9" hidden="1" customHeight="1" x14ac:dyDescent="0.25">
      <c r="A728" s="151">
        <v>170139</v>
      </c>
      <c r="B728" s="152">
        <v>44588</v>
      </c>
      <c r="C728" s="150" t="s">
        <v>2470</v>
      </c>
      <c r="D728" s="150" t="s">
        <v>2471</v>
      </c>
      <c r="E728" s="152">
        <v>44588</v>
      </c>
      <c r="F728" s="150" t="s">
        <v>410</v>
      </c>
      <c r="G728" s="150" t="s">
        <v>2472</v>
      </c>
      <c r="H728" s="150" t="s">
        <v>213</v>
      </c>
      <c r="I728" s="150" t="s">
        <v>3379</v>
      </c>
      <c r="J728" s="150" t="s">
        <v>3421</v>
      </c>
      <c r="K728" s="150" t="s">
        <v>213</v>
      </c>
      <c r="L728" s="150" t="s">
        <v>18</v>
      </c>
      <c r="M728" s="150" t="s">
        <v>18</v>
      </c>
      <c r="N728" s="150" t="s">
        <v>19</v>
      </c>
      <c r="O728" s="150" t="s">
        <v>161</v>
      </c>
      <c r="P728" s="150" t="s">
        <v>214</v>
      </c>
      <c r="Q728" s="150" t="s">
        <v>3377</v>
      </c>
      <c r="R728" s="150" t="s">
        <v>3377</v>
      </c>
      <c r="S728" s="151">
        <v>13280</v>
      </c>
      <c r="T728" s="151">
        <v>11660</v>
      </c>
      <c r="U728" s="151">
        <v>1620</v>
      </c>
      <c r="V728" s="150" t="s">
        <v>78</v>
      </c>
      <c r="W728" s="151">
        <v>2</v>
      </c>
      <c r="X728" s="150" t="s">
        <v>69</v>
      </c>
      <c r="Y728" s="150" t="s">
        <v>70</v>
      </c>
      <c r="Z728" s="150" t="s">
        <v>71</v>
      </c>
      <c r="AA728" s="150" t="s">
        <v>72</v>
      </c>
      <c r="AB728" s="151">
        <v>50222</v>
      </c>
      <c r="AC728" s="101">
        <f t="shared" si="44"/>
        <v>4</v>
      </c>
      <c r="AD728" s="101" t="str">
        <f t="shared" si="45"/>
        <v>janvier</v>
      </c>
      <c r="AE728" s="96">
        <f t="shared" si="46"/>
        <v>1.62</v>
      </c>
      <c r="AF728" s="149">
        <f t="shared" si="47"/>
        <v>0.11527777777777781</v>
      </c>
      <c r="AG728" t="s">
        <v>3886</v>
      </c>
    </row>
    <row r="729" spans="1:33" s="102" customFormat="1" ht="10.9" hidden="1" customHeight="1" x14ac:dyDescent="0.25">
      <c r="A729" s="151">
        <v>170140</v>
      </c>
      <c r="B729" s="152">
        <v>44588</v>
      </c>
      <c r="C729" s="150" t="s">
        <v>2473</v>
      </c>
      <c r="D729" s="150" t="s">
        <v>2474</v>
      </c>
      <c r="E729" s="152">
        <v>44588</v>
      </c>
      <c r="F729" s="150" t="s">
        <v>360</v>
      </c>
      <c r="G729" s="150" t="s">
        <v>2475</v>
      </c>
      <c r="H729" s="150" t="s">
        <v>181</v>
      </c>
      <c r="I729" s="150" t="s">
        <v>3379</v>
      </c>
      <c r="J729" s="150" t="s">
        <v>3421</v>
      </c>
      <c r="K729" s="150" t="s">
        <v>181</v>
      </c>
      <c r="L729" s="150" t="s">
        <v>18</v>
      </c>
      <c r="M729" s="150" t="s">
        <v>18</v>
      </c>
      <c r="N729" s="150" t="s">
        <v>19</v>
      </c>
      <c r="O729" s="150" t="s">
        <v>161</v>
      </c>
      <c r="P729" s="150" t="s">
        <v>182</v>
      </c>
      <c r="Q729" s="150" t="s">
        <v>3377</v>
      </c>
      <c r="R729" s="150" t="s">
        <v>3377</v>
      </c>
      <c r="S729" s="151">
        <v>15440</v>
      </c>
      <c r="T729" s="151">
        <v>11460</v>
      </c>
      <c r="U729" s="151">
        <v>3980</v>
      </c>
      <c r="V729" s="150" t="s">
        <v>78</v>
      </c>
      <c r="W729" s="151">
        <v>2</v>
      </c>
      <c r="X729" s="150" t="s">
        <v>69</v>
      </c>
      <c r="Y729" s="150" t="s">
        <v>70</v>
      </c>
      <c r="Z729" s="150" t="s">
        <v>71</v>
      </c>
      <c r="AA729" s="150" t="s">
        <v>72</v>
      </c>
      <c r="AB729" s="151">
        <v>89412</v>
      </c>
      <c r="AC729" s="101">
        <f t="shared" si="44"/>
        <v>4</v>
      </c>
      <c r="AD729" s="101" t="str">
        <f t="shared" si="45"/>
        <v>janvier</v>
      </c>
      <c r="AE729" s="96">
        <f t="shared" si="46"/>
        <v>3.98</v>
      </c>
      <c r="AF729" s="149">
        <f t="shared" si="47"/>
        <v>0.10555555555555551</v>
      </c>
      <c r="AG729" t="s">
        <v>3886</v>
      </c>
    </row>
    <row r="730" spans="1:33" s="102" customFormat="1" ht="10.9" hidden="1" customHeight="1" x14ac:dyDescent="0.25">
      <c r="A730" s="151">
        <v>170144</v>
      </c>
      <c r="B730" s="152">
        <v>44589</v>
      </c>
      <c r="C730" s="150" t="s">
        <v>469</v>
      </c>
      <c r="D730" s="150" t="s">
        <v>2476</v>
      </c>
      <c r="E730" s="152">
        <v>44589</v>
      </c>
      <c r="F730" s="150" t="s">
        <v>1326</v>
      </c>
      <c r="G730" s="150" t="s">
        <v>2477</v>
      </c>
      <c r="H730" s="150" t="s">
        <v>378</v>
      </c>
      <c r="I730" s="150" t="s">
        <v>3379</v>
      </c>
      <c r="J730" s="150" t="s">
        <v>3380</v>
      </c>
      <c r="K730" s="150" t="s">
        <v>2534</v>
      </c>
      <c r="L730" s="150" t="s">
        <v>18</v>
      </c>
      <c r="M730" s="150" t="s">
        <v>18</v>
      </c>
      <c r="N730" s="150" t="s">
        <v>19</v>
      </c>
      <c r="O730" s="150" t="s">
        <v>314</v>
      </c>
      <c r="P730" s="150" t="s">
        <v>379</v>
      </c>
      <c r="Q730" s="150" t="s">
        <v>3377</v>
      </c>
      <c r="R730" s="150" t="s">
        <v>3377</v>
      </c>
      <c r="S730" s="151">
        <v>18800</v>
      </c>
      <c r="T730" s="151">
        <v>17760</v>
      </c>
      <c r="U730" s="151">
        <v>1040</v>
      </c>
      <c r="V730" s="150" t="s">
        <v>78</v>
      </c>
      <c r="W730" s="151">
        <v>2</v>
      </c>
      <c r="X730" s="150" t="s">
        <v>69</v>
      </c>
      <c r="Y730" s="150" t="s">
        <v>70</v>
      </c>
      <c r="Z730" s="150" t="s">
        <v>71</v>
      </c>
      <c r="AA730" s="150" t="s">
        <v>72</v>
      </c>
      <c r="AB730" s="151">
        <v>73517</v>
      </c>
      <c r="AC730" s="101">
        <f t="shared" si="44"/>
        <v>4</v>
      </c>
      <c r="AD730" s="101" t="str">
        <f t="shared" si="45"/>
        <v>janvier</v>
      </c>
      <c r="AE730" s="96">
        <f t="shared" si="46"/>
        <v>1.04</v>
      </c>
      <c r="AF730" s="149">
        <f t="shared" si="47"/>
        <v>1.2500000000000011E-2</v>
      </c>
      <c r="AG730" t="s">
        <v>3886</v>
      </c>
    </row>
    <row r="731" spans="1:33" s="102" customFormat="1" ht="10.9" customHeight="1" x14ac:dyDescent="0.25">
      <c r="A731" s="151">
        <v>170215</v>
      </c>
      <c r="B731" s="152">
        <v>44589</v>
      </c>
      <c r="C731" s="150" t="s">
        <v>860</v>
      </c>
      <c r="D731" s="150" t="s">
        <v>18</v>
      </c>
      <c r="E731" s="152">
        <v>44589</v>
      </c>
      <c r="F731" s="150" t="s">
        <v>860</v>
      </c>
      <c r="G731" s="150" t="s">
        <v>18</v>
      </c>
      <c r="H731" s="150" t="s">
        <v>119</v>
      </c>
      <c r="I731" s="150" t="s">
        <v>3397</v>
      </c>
      <c r="J731" s="150" t="s">
        <v>3448</v>
      </c>
      <c r="K731" s="150" t="s">
        <v>119</v>
      </c>
      <c r="L731" s="150" t="s">
        <v>3468</v>
      </c>
      <c r="M731" s="150" t="s">
        <v>18</v>
      </c>
      <c r="N731" s="150" t="s">
        <v>721</v>
      </c>
      <c r="O731" s="150" t="s">
        <v>722</v>
      </c>
      <c r="P731" s="150" t="s">
        <v>120</v>
      </c>
      <c r="Q731" s="150" t="s">
        <v>3469</v>
      </c>
      <c r="R731" s="150" t="s">
        <v>3377</v>
      </c>
      <c r="S731" s="151">
        <v>17540</v>
      </c>
      <c r="T731" s="151">
        <v>27200</v>
      </c>
      <c r="U731" s="151">
        <v>9660</v>
      </c>
      <c r="V731" s="150" t="s">
        <v>68</v>
      </c>
      <c r="W731" s="151">
        <v>2</v>
      </c>
      <c r="X731" s="150" t="s">
        <v>69</v>
      </c>
      <c r="Y731" s="150" t="s">
        <v>70</v>
      </c>
      <c r="Z731" s="150" t="s">
        <v>71</v>
      </c>
      <c r="AA731" s="150" t="s">
        <v>72</v>
      </c>
      <c r="AB731" s="151">
        <v>0</v>
      </c>
      <c r="AC731" s="101">
        <f t="shared" si="44"/>
        <v>4</v>
      </c>
      <c r="AD731" s="101" t="str">
        <f t="shared" si="45"/>
        <v>janvier</v>
      </c>
      <c r="AE731" s="96">
        <f t="shared" si="46"/>
        <v>9.66</v>
      </c>
      <c r="AF731" s="149">
        <f t="shared" si="47"/>
        <v>0</v>
      </c>
      <c r="AG731" t="s">
        <v>3888</v>
      </c>
    </row>
    <row r="732" spans="1:33" s="102" customFormat="1" ht="10.9" hidden="1" customHeight="1" x14ac:dyDescent="0.25">
      <c r="A732" s="151">
        <v>170148</v>
      </c>
      <c r="B732" s="152">
        <v>44589</v>
      </c>
      <c r="C732" s="150" t="s">
        <v>172</v>
      </c>
      <c r="D732" s="150" t="s">
        <v>2478</v>
      </c>
      <c r="E732" s="152">
        <v>44589</v>
      </c>
      <c r="F732" s="150" t="s">
        <v>1330</v>
      </c>
      <c r="G732" s="150" t="s">
        <v>2479</v>
      </c>
      <c r="H732" s="150" t="s">
        <v>276</v>
      </c>
      <c r="I732" s="150" t="s">
        <v>3379</v>
      </c>
      <c r="J732" s="150" t="s">
        <v>3421</v>
      </c>
      <c r="K732" s="150" t="s">
        <v>276</v>
      </c>
      <c r="L732" s="150" t="s">
        <v>18</v>
      </c>
      <c r="M732" s="150" t="s">
        <v>18</v>
      </c>
      <c r="N732" s="150" t="s">
        <v>19</v>
      </c>
      <c r="O732" s="150" t="s">
        <v>161</v>
      </c>
      <c r="P732" s="150" t="s">
        <v>277</v>
      </c>
      <c r="Q732" s="150" t="s">
        <v>3377</v>
      </c>
      <c r="R732" s="150" t="s">
        <v>3377</v>
      </c>
      <c r="S732" s="151">
        <v>2800</v>
      </c>
      <c r="T732" s="151">
        <v>2760</v>
      </c>
      <c r="U732" s="151">
        <v>40</v>
      </c>
      <c r="V732" s="150" t="s">
        <v>78</v>
      </c>
      <c r="W732" s="151">
        <v>2</v>
      </c>
      <c r="X732" s="150" t="s">
        <v>69</v>
      </c>
      <c r="Y732" s="150" t="s">
        <v>70</v>
      </c>
      <c r="Z732" s="150" t="s">
        <v>71</v>
      </c>
      <c r="AA732" s="150" t="s">
        <v>72</v>
      </c>
      <c r="AB732" s="151">
        <v>64489</v>
      </c>
      <c r="AC732" s="101">
        <f t="shared" si="44"/>
        <v>4</v>
      </c>
      <c r="AD732" s="101" t="str">
        <f t="shared" si="45"/>
        <v>janvier</v>
      </c>
      <c r="AE732" s="96">
        <f t="shared" si="46"/>
        <v>0.04</v>
      </c>
      <c r="AF732" s="149">
        <f t="shared" si="47"/>
        <v>6.2499999999999778E-3</v>
      </c>
      <c r="AG732" t="s">
        <v>3886</v>
      </c>
    </row>
    <row r="733" spans="1:33" s="102" customFormat="1" ht="10.9" customHeight="1" x14ac:dyDescent="0.25">
      <c r="A733" s="151">
        <v>170149</v>
      </c>
      <c r="B733" s="152">
        <v>44589</v>
      </c>
      <c r="C733" s="150" t="s">
        <v>541</v>
      </c>
      <c r="D733" s="150" t="s">
        <v>2480</v>
      </c>
      <c r="E733" s="152">
        <v>44589</v>
      </c>
      <c r="F733" s="150" t="s">
        <v>816</v>
      </c>
      <c r="G733" s="150" t="s">
        <v>2481</v>
      </c>
      <c r="H733" s="150" t="s">
        <v>115</v>
      </c>
      <c r="I733" s="150" t="s">
        <v>3397</v>
      </c>
      <c r="J733" s="150" t="s">
        <v>3448</v>
      </c>
      <c r="K733" s="150" t="s">
        <v>115</v>
      </c>
      <c r="L733" s="150" t="s">
        <v>3468</v>
      </c>
      <c r="M733" s="150" t="s">
        <v>18</v>
      </c>
      <c r="N733" s="150" t="s">
        <v>721</v>
      </c>
      <c r="O733" s="150" t="s">
        <v>722</v>
      </c>
      <c r="P733" s="150" t="s">
        <v>116</v>
      </c>
      <c r="Q733" s="150" t="s">
        <v>3469</v>
      </c>
      <c r="R733" s="150" t="s">
        <v>3377</v>
      </c>
      <c r="S733" s="151">
        <v>17960</v>
      </c>
      <c r="T733" s="151">
        <v>26900</v>
      </c>
      <c r="U733" s="151">
        <v>8940</v>
      </c>
      <c r="V733" s="150" t="s">
        <v>78</v>
      </c>
      <c r="W733" s="151">
        <v>2</v>
      </c>
      <c r="X733" s="150" t="s">
        <v>69</v>
      </c>
      <c r="Y733" s="150" t="s">
        <v>70</v>
      </c>
      <c r="Z733" s="150" t="s">
        <v>71</v>
      </c>
      <c r="AA733" s="150" t="s">
        <v>72</v>
      </c>
      <c r="AB733" s="151">
        <v>0</v>
      </c>
      <c r="AC733" s="101">
        <f t="shared" si="44"/>
        <v>4</v>
      </c>
      <c r="AD733" s="101" t="str">
        <f t="shared" si="45"/>
        <v>janvier</v>
      </c>
      <c r="AE733" s="96">
        <f t="shared" si="46"/>
        <v>8.94</v>
      </c>
      <c r="AF733" s="149">
        <f t="shared" si="47"/>
        <v>6.3194444444444442E-2</v>
      </c>
      <c r="AG733" t="s">
        <v>3888</v>
      </c>
    </row>
    <row r="734" spans="1:33" s="102" customFormat="1" ht="10.9" hidden="1" customHeight="1" x14ac:dyDescent="0.25">
      <c r="A734" s="151">
        <v>170152</v>
      </c>
      <c r="B734" s="152">
        <v>44589</v>
      </c>
      <c r="C734" s="150" t="s">
        <v>423</v>
      </c>
      <c r="D734" s="150" t="s">
        <v>2482</v>
      </c>
      <c r="E734" s="152">
        <v>44589</v>
      </c>
      <c r="F734" s="150" t="s">
        <v>660</v>
      </c>
      <c r="G734" s="150" t="s">
        <v>2483</v>
      </c>
      <c r="H734" s="150" t="s">
        <v>665</v>
      </c>
      <c r="I734" s="150" t="s">
        <v>3376</v>
      </c>
      <c r="J734" s="150" t="s">
        <v>3376</v>
      </c>
      <c r="K734" s="150" t="s">
        <v>665</v>
      </c>
      <c r="L734" s="150" t="s">
        <v>18</v>
      </c>
      <c r="M734" s="150" t="s">
        <v>3409</v>
      </c>
      <c r="N734" s="150" t="s">
        <v>656</v>
      </c>
      <c r="O734" s="150" t="s">
        <v>657</v>
      </c>
      <c r="P734" s="150" t="s">
        <v>666</v>
      </c>
      <c r="Q734" s="150" t="s">
        <v>3377</v>
      </c>
      <c r="R734" s="150" t="s">
        <v>3410</v>
      </c>
      <c r="S734" s="151">
        <v>29780</v>
      </c>
      <c r="T734" s="151">
        <v>18440</v>
      </c>
      <c r="U734" s="151">
        <v>11340</v>
      </c>
      <c r="V734" s="150" t="s">
        <v>78</v>
      </c>
      <c r="W734" s="151">
        <v>2</v>
      </c>
      <c r="X734" s="150" t="s">
        <v>69</v>
      </c>
      <c r="Y734" s="150" t="s">
        <v>70</v>
      </c>
      <c r="Z734" s="150" t="s">
        <v>71</v>
      </c>
      <c r="AA734" s="150" t="s">
        <v>72</v>
      </c>
      <c r="AB734" s="151">
        <v>0</v>
      </c>
      <c r="AC734" s="101">
        <f t="shared" si="44"/>
        <v>4</v>
      </c>
      <c r="AD734" s="101" t="str">
        <f t="shared" si="45"/>
        <v>janvier</v>
      </c>
      <c r="AE734" s="96">
        <f t="shared" si="46"/>
        <v>11.34</v>
      </c>
      <c r="AF734" s="149">
        <f t="shared" si="47"/>
        <v>2.1527777777777757E-2</v>
      </c>
      <c r="AG734" t="s">
        <v>3562</v>
      </c>
    </row>
    <row r="735" spans="1:33" s="102" customFormat="1" ht="10.9" hidden="1" customHeight="1" x14ac:dyDescent="0.25">
      <c r="A735" s="151">
        <v>170158</v>
      </c>
      <c r="B735" s="152">
        <v>44589</v>
      </c>
      <c r="C735" s="150" t="s">
        <v>459</v>
      </c>
      <c r="D735" s="150" t="s">
        <v>2484</v>
      </c>
      <c r="E735" s="152">
        <v>44589</v>
      </c>
      <c r="F735" s="150" t="s">
        <v>542</v>
      </c>
      <c r="G735" s="150" t="s">
        <v>2485</v>
      </c>
      <c r="H735" s="150" t="s">
        <v>779</v>
      </c>
      <c r="I735" s="150" t="s">
        <v>3389</v>
      </c>
      <c r="J735" s="150" t="s">
        <v>3389</v>
      </c>
      <c r="K735" s="150" t="s">
        <v>779</v>
      </c>
      <c r="L735" s="150" t="s">
        <v>18</v>
      </c>
      <c r="M735" s="150" t="s">
        <v>3385</v>
      </c>
      <c r="N735" s="150" t="s">
        <v>919</v>
      </c>
      <c r="O735" s="150" t="s">
        <v>920</v>
      </c>
      <c r="P735" s="150" t="s">
        <v>777</v>
      </c>
      <c r="Q735" s="150" t="s">
        <v>3377</v>
      </c>
      <c r="R735" s="150" t="s">
        <v>3390</v>
      </c>
      <c r="S735" s="151">
        <v>25300</v>
      </c>
      <c r="T735" s="151">
        <v>18840</v>
      </c>
      <c r="U735" s="151">
        <v>6460</v>
      </c>
      <c r="V735" s="150" t="s">
        <v>78</v>
      </c>
      <c r="W735" s="151">
        <v>2</v>
      </c>
      <c r="X735" s="150" t="s">
        <v>69</v>
      </c>
      <c r="Y735" s="150" t="s">
        <v>70</v>
      </c>
      <c r="Z735" s="150" t="s">
        <v>71</v>
      </c>
      <c r="AA735" s="150" t="s">
        <v>72</v>
      </c>
      <c r="AB735" s="151">
        <v>0</v>
      </c>
      <c r="AC735" s="101">
        <f t="shared" si="44"/>
        <v>4</v>
      </c>
      <c r="AD735" s="101" t="str">
        <f t="shared" si="45"/>
        <v>janvier</v>
      </c>
      <c r="AE735" s="96">
        <f t="shared" si="46"/>
        <v>6.46</v>
      </c>
      <c r="AF735" s="149">
        <f t="shared" si="47"/>
        <v>1.3888888888888895E-2</v>
      </c>
      <c r="AG735" t="s">
        <v>3562</v>
      </c>
    </row>
    <row r="736" spans="1:33" s="102" customFormat="1" ht="10.9" hidden="1" customHeight="1" x14ac:dyDescent="0.25">
      <c r="A736" s="151">
        <v>170682</v>
      </c>
      <c r="B736" s="152">
        <v>44589</v>
      </c>
      <c r="C736" s="150" t="s">
        <v>651</v>
      </c>
      <c r="D736" s="150" t="s">
        <v>18</v>
      </c>
      <c r="E736" s="152">
        <v>44589</v>
      </c>
      <c r="F736" s="150" t="s">
        <v>651</v>
      </c>
      <c r="G736" s="150" t="s">
        <v>18</v>
      </c>
      <c r="H736" s="150" t="s">
        <v>2486</v>
      </c>
      <c r="I736" s="150" t="s">
        <v>3397</v>
      </c>
      <c r="J736" s="150" t="s">
        <v>3471</v>
      </c>
      <c r="K736" s="150" t="s">
        <v>2486</v>
      </c>
      <c r="L736" s="150" t="s">
        <v>3472</v>
      </c>
      <c r="M736" s="150" t="s">
        <v>18</v>
      </c>
      <c r="N736" s="150" t="s">
        <v>721</v>
      </c>
      <c r="O736" s="150" t="s">
        <v>2535</v>
      </c>
      <c r="P736" s="150" t="s">
        <v>2487</v>
      </c>
      <c r="Q736" s="150" t="s">
        <v>3473</v>
      </c>
      <c r="R736" s="150" t="s">
        <v>3377</v>
      </c>
      <c r="S736" s="151">
        <v>14320</v>
      </c>
      <c r="T736" s="151">
        <v>16180</v>
      </c>
      <c r="U736" s="151">
        <v>1860</v>
      </c>
      <c r="V736" s="150" t="s">
        <v>68</v>
      </c>
      <c r="W736" s="151">
        <v>2</v>
      </c>
      <c r="X736" s="150" t="s">
        <v>69</v>
      </c>
      <c r="Y736" s="150" t="s">
        <v>70</v>
      </c>
      <c r="Z736" s="150" t="s">
        <v>71</v>
      </c>
      <c r="AA736" s="150" t="s">
        <v>72</v>
      </c>
      <c r="AB736" s="151">
        <v>0</v>
      </c>
      <c r="AC736" s="101">
        <f t="shared" si="44"/>
        <v>4</v>
      </c>
      <c r="AD736" s="101" t="str">
        <f t="shared" si="45"/>
        <v>janvier</v>
      </c>
      <c r="AE736" s="96">
        <f t="shared" si="46"/>
        <v>1.86</v>
      </c>
      <c r="AF736" s="149">
        <f t="shared" si="47"/>
        <v>0</v>
      </c>
      <c r="AG736" t="s">
        <v>3888</v>
      </c>
    </row>
    <row r="737" spans="1:33" s="102" customFormat="1" ht="10.9" customHeight="1" x14ac:dyDescent="0.25">
      <c r="A737" s="151">
        <v>170165</v>
      </c>
      <c r="B737" s="152">
        <v>44589</v>
      </c>
      <c r="C737" s="150" t="s">
        <v>383</v>
      </c>
      <c r="D737" s="150" t="s">
        <v>2488</v>
      </c>
      <c r="E737" s="152">
        <v>44589</v>
      </c>
      <c r="F737" s="150" t="s">
        <v>344</v>
      </c>
      <c r="G737" s="150" t="s">
        <v>2489</v>
      </c>
      <c r="H737" s="150" t="s">
        <v>76</v>
      </c>
      <c r="I737" s="150" t="s">
        <v>3397</v>
      </c>
      <c r="J737" s="150" t="s">
        <v>3448</v>
      </c>
      <c r="K737" s="150" t="s">
        <v>76</v>
      </c>
      <c r="L737" s="150" t="s">
        <v>3468</v>
      </c>
      <c r="M737" s="150" t="s">
        <v>18</v>
      </c>
      <c r="N737" s="150" t="s">
        <v>721</v>
      </c>
      <c r="O737" s="150" t="s">
        <v>722</v>
      </c>
      <c r="P737" s="150" t="s">
        <v>77</v>
      </c>
      <c r="Q737" s="150" t="s">
        <v>3469</v>
      </c>
      <c r="R737" s="150" t="s">
        <v>3377</v>
      </c>
      <c r="S737" s="151">
        <v>18140</v>
      </c>
      <c r="T737" s="151">
        <v>25780</v>
      </c>
      <c r="U737" s="151">
        <v>7640</v>
      </c>
      <c r="V737" s="150" t="s">
        <v>78</v>
      </c>
      <c r="W737" s="151">
        <v>2</v>
      </c>
      <c r="X737" s="150" t="s">
        <v>69</v>
      </c>
      <c r="Y737" s="150" t="s">
        <v>70</v>
      </c>
      <c r="Z737" s="150" t="s">
        <v>71</v>
      </c>
      <c r="AA737" s="150" t="s">
        <v>72</v>
      </c>
      <c r="AB737" s="151">
        <v>0</v>
      </c>
      <c r="AC737" s="101">
        <f t="shared" si="44"/>
        <v>4</v>
      </c>
      <c r="AD737" s="101" t="str">
        <f t="shared" si="45"/>
        <v>janvier</v>
      </c>
      <c r="AE737" s="96">
        <f t="shared" si="46"/>
        <v>7.64</v>
      </c>
      <c r="AF737" s="149">
        <f t="shared" si="47"/>
        <v>3.2638888888888884E-2</v>
      </c>
      <c r="AG737" t="s">
        <v>3888</v>
      </c>
    </row>
    <row r="738" spans="1:33" s="102" customFormat="1" ht="10.9" hidden="1" customHeight="1" x14ac:dyDescent="0.25">
      <c r="A738" s="151">
        <v>170683</v>
      </c>
      <c r="B738" s="152">
        <v>44589</v>
      </c>
      <c r="C738" s="150" t="s">
        <v>256</v>
      </c>
      <c r="D738" s="150" t="s">
        <v>18</v>
      </c>
      <c r="E738" s="152">
        <v>44589</v>
      </c>
      <c r="F738" s="150" t="s">
        <v>256</v>
      </c>
      <c r="G738" s="150" t="s">
        <v>18</v>
      </c>
      <c r="H738" s="150" t="s">
        <v>2486</v>
      </c>
      <c r="I738" s="150" t="s">
        <v>3397</v>
      </c>
      <c r="J738" s="150" t="s">
        <v>3471</v>
      </c>
      <c r="K738" s="150" t="s">
        <v>2486</v>
      </c>
      <c r="L738" s="150" t="s">
        <v>3472</v>
      </c>
      <c r="M738" s="150" t="s">
        <v>18</v>
      </c>
      <c r="N738" s="150" t="s">
        <v>721</v>
      </c>
      <c r="O738" s="150" t="s">
        <v>2535</v>
      </c>
      <c r="P738" s="150" t="s">
        <v>2487</v>
      </c>
      <c r="Q738" s="150" t="s">
        <v>3473</v>
      </c>
      <c r="R738" s="150" t="s">
        <v>3377</v>
      </c>
      <c r="S738" s="151">
        <v>14160</v>
      </c>
      <c r="T738" s="151">
        <v>18180</v>
      </c>
      <c r="U738" s="151">
        <v>4020</v>
      </c>
      <c r="V738" s="150" t="s">
        <v>68</v>
      </c>
      <c r="W738" s="151">
        <v>2</v>
      </c>
      <c r="X738" s="150" t="s">
        <v>69</v>
      </c>
      <c r="Y738" s="150" t="s">
        <v>70</v>
      </c>
      <c r="Z738" s="150" t="s">
        <v>71</v>
      </c>
      <c r="AA738" s="150" t="s">
        <v>72</v>
      </c>
      <c r="AB738" s="151">
        <v>0</v>
      </c>
      <c r="AC738" s="101">
        <f t="shared" si="44"/>
        <v>4</v>
      </c>
      <c r="AD738" s="101" t="str">
        <f t="shared" si="45"/>
        <v>janvier</v>
      </c>
      <c r="AE738" s="96">
        <f t="shared" si="46"/>
        <v>4.0199999999999996</v>
      </c>
      <c r="AF738" s="149">
        <f t="shared" si="47"/>
        <v>0</v>
      </c>
      <c r="AG738" t="s">
        <v>3888</v>
      </c>
    </row>
    <row r="739" spans="1:33" s="102" customFormat="1" ht="10.9" hidden="1" customHeight="1" x14ac:dyDescent="0.25">
      <c r="A739" s="151">
        <v>170182</v>
      </c>
      <c r="B739" s="152">
        <v>44589</v>
      </c>
      <c r="C739" s="150" t="s">
        <v>347</v>
      </c>
      <c r="D739" s="150" t="s">
        <v>2490</v>
      </c>
      <c r="E739" s="152">
        <v>44589</v>
      </c>
      <c r="F739" s="150" t="s">
        <v>156</v>
      </c>
      <c r="G739" s="150" t="s">
        <v>2491</v>
      </c>
      <c r="H739" s="150" t="s">
        <v>81</v>
      </c>
      <c r="I739" s="150" t="s">
        <v>3387</v>
      </c>
      <c r="J739" s="150" t="s">
        <v>3387</v>
      </c>
      <c r="K739" s="150" t="s">
        <v>81</v>
      </c>
      <c r="L739" s="150" t="s">
        <v>18</v>
      </c>
      <c r="M739" s="150" t="s">
        <v>18</v>
      </c>
      <c r="N739" s="150" t="s">
        <v>65</v>
      </c>
      <c r="O739" s="150" t="s">
        <v>66</v>
      </c>
      <c r="P739" s="150" t="s">
        <v>82</v>
      </c>
      <c r="Q739" s="150" t="s">
        <v>3377</v>
      </c>
      <c r="R739" s="150" t="s">
        <v>3377</v>
      </c>
      <c r="S739" s="151">
        <v>14940</v>
      </c>
      <c r="T739" s="151">
        <v>12820</v>
      </c>
      <c r="U739" s="151">
        <v>2120</v>
      </c>
      <c r="V739" s="150" t="s">
        <v>78</v>
      </c>
      <c r="W739" s="151">
        <v>2</v>
      </c>
      <c r="X739" s="150" t="s">
        <v>69</v>
      </c>
      <c r="Y739" s="150" t="s">
        <v>70</v>
      </c>
      <c r="Z739" s="150" t="s">
        <v>71</v>
      </c>
      <c r="AA739" s="150" t="s">
        <v>72</v>
      </c>
      <c r="AB739" s="151">
        <v>0</v>
      </c>
      <c r="AC739" s="101">
        <f t="shared" si="44"/>
        <v>4</v>
      </c>
      <c r="AD739" s="101" t="str">
        <f t="shared" si="45"/>
        <v>janvier</v>
      </c>
      <c r="AE739" s="96">
        <f t="shared" si="46"/>
        <v>2.12</v>
      </c>
      <c r="AF739" s="149">
        <f t="shared" si="47"/>
        <v>9.7222222222221877E-3</v>
      </c>
      <c r="AG739" t="s">
        <v>3886</v>
      </c>
    </row>
    <row r="740" spans="1:33" s="102" customFormat="1" ht="10.9" hidden="1" customHeight="1" x14ac:dyDescent="0.25">
      <c r="A740" s="151">
        <v>170206</v>
      </c>
      <c r="B740" s="152">
        <v>44589</v>
      </c>
      <c r="C740" s="150" t="s">
        <v>271</v>
      </c>
      <c r="D740" s="150" t="s">
        <v>18</v>
      </c>
      <c r="E740" s="152">
        <v>44589</v>
      </c>
      <c r="F740" s="150" t="s">
        <v>271</v>
      </c>
      <c r="G740" s="150" t="s">
        <v>18</v>
      </c>
      <c r="H740" s="150" t="s">
        <v>2492</v>
      </c>
      <c r="I740" s="150" t="s">
        <v>3379</v>
      </c>
      <c r="J740" s="150" t="s">
        <v>3393</v>
      </c>
      <c r="K740" s="150" t="s">
        <v>2492</v>
      </c>
      <c r="L740" s="150" t="s">
        <v>3394</v>
      </c>
      <c r="M740" s="150" t="s">
        <v>18</v>
      </c>
      <c r="N740" s="150" t="s">
        <v>19</v>
      </c>
      <c r="O740" s="150" t="s">
        <v>237</v>
      </c>
      <c r="P740" s="150" t="s">
        <v>2493</v>
      </c>
      <c r="Q740" s="150" t="s">
        <v>3395</v>
      </c>
      <c r="R740" s="150" t="s">
        <v>3377</v>
      </c>
      <c r="S740" s="151">
        <v>15080</v>
      </c>
      <c r="T740" s="151">
        <v>39280</v>
      </c>
      <c r="U740" s="151">
        <v>24200</v>
      </c>
      <c r="V740" s="150" t="s">
        <v>68</v>
      </c>
      <c r="W740" s="151">
        <v>2</v>
      </c>
      <c r="X740" s="150" t="s">
        <v>69</v>
      </c>
      <c r="Y740" s="150" t="s">
        <v>70</v>
      </c>
      <c r="Z740" s="150" t="s">
        <v>71</v>
      </c>
      <c r="AA740" s="150" t="s">
        <v>72</v>
      </c>
      <c r="AB740" s="151">
        <v>0</v>
      </c>
      <c r="AC740" s="101">
        <f t="shared" si="44"/>
        <v>4</v>
      </c>
      <c r="AD740" s="101" t="str">
        <f t="shared" si="45"/>
        <v>janvier</v>
      </c>
      <c r="AE740" s="96">
        <f t="shared" si="46"/>
        <v>24.2</v>
      </c>
      <c r="AF740" s="149">
        <f t="shared" si="47"/>
        <v>0</v>
      </c>
      <c r="AG740" t="s">
        <v>3888</v>
      </c>
    </row>
    <row r="741" spans="1:33" s="102" customFormat="1" ht="10.9" hidden="1" customHeight="1" x14ac:dyDescent="0.25">
      <c r="A741" s="151">
        <v>170185</v>
      </c>
      <c r="B741" s="152">
        <v>44589</v>
      </c>
      <c r="C741" s="150" t="s">
        <v>351</v>
      </c>
      <c r="D741" s="150" t="s">
        <v>2494</v>
      </c>
      <c r="E741" s="152">
        <v>44589</v>
      </c>
      <c r="F741" s="150" t="s">
        <v>139</v>
      </c>
      <c r="G741" s="150" t="s">
        <v>2495</v>
      </c>
      <c r="H741" s="150" t="s">
        <v>370</v>
      </c>
      <c r="I741" s="150" t="s">
        <v>3379</v>
      </c>
      <c r="J741" s="150" t="s">
        <v>3382</v>
      </c>
      <c r="K741" s="150" t="s">
        <v>3396</v>
      </c>
      <c r="L741" s="150" t="s">
        <v>18</v>
      </c>
      <c r="M741" s="150" t="s">
        <v>18</v>
      </c>
      <c r="N741" s="150" t="s">
        <v>19</v>
      </c>
      <c r="O741" s="150" t="s">
        <v>335</v>
      </c>
      <c r="P741" s="150" t="s">
        <v>371</v>
      </c>
      <c r="Q741" s="150" t="s">
        <v>3377</v>
      </c>
      <c r="R741" s="150" t="s">
        <v>3377</v>
      </c>
      <c r="S741" s="151">
        <v>15920</v>
      </c>
      <c r="T741" s="151">
        <v>11760</v>
      </c>
      <c r="U741" s="151">
        <v>4160</v>
      </c>
      <c r="V741" s="150" t="s">
        <v>78</v>
      </c>
      <c r="W741" s="151">
        <v>2</v>
      </c>
      <c r="X741" s="150" t="s">
        <v>69</v>
      </c>
      <c r="Y741" s="150" t="s">
        <v>70</v>
      </c>
      <c r="Z741" s="150" t="s">
        <v>71</v>
      </c>
      <c r="AA741" s="150" t="s">
        <v>72</v>
      </c>
      <c r="AB741" s="151">
        <v>83621</v>
      </c>
      <c r="AC741" s="101">
        <f t="shared" si="44"/>
        <v>4</v>
      </c>
      <c r="AD741" s="101" t="str">
        <f t="shared" si="45"/>
        <v>janvier</v>
      </c>
      <c r="AE741" s="96">
        <f t="shared" si="46"/>
        <v>4.16</v>
      </c>
      <c r="AF741" s="149">
        <f t="shared" si="47"/>
        <v>2.8472222222222232E-2</v>
      </c>
      <c r="AG741" t="s">
        <v>3886</v>
      </c>
    </row>
    <row r="742" spans="1:33" s="102" customFormat="1" ht="10.9" hidden="1" customHeight="1" x14ac:dyDescent="0.25">
      <c r="A742" s="151">
        <v>170186</v>
      </c>
      <c r="B742" s="152">
        <v>44589</v>
      </c>
      <c r="C742" s="150" t="s">
        <v>543</v>
      </c>
      <c r="D742" s="150" t="s">
        <v>2496</v>
      </c>
      <c r="E742" s="152">
        <v>44589</v>
      </c>
      <c r="F742" s="150" t="s">
        <v>384</v>
      </c>
      <c r="G742" s="150" t="s">
        <v>2497</v>
      </c>
      <c r="H742" s="150" t="s">
        <v>690</v>
      </c>
      <c r="I742" s="150" t="s">
        <v>3379</v>
      </c>
      <c r="J742" s="150" t="s">
        <v>3382</v>
      </c>
      <c r="K742" s="150" t="s">
        <v>3383</v>
      </c>
      <c r="L742" s="150" t="s">
        <v>18</v>
      </c>
      <c r="M742" s="150" t="s">
        <v>18</v>
      </c>
      <c r="N742" s="150" t="s">
        <v>19</v>
      </c>
      <c r="O742" s="150" t="s">
        <v>335</v>
      </c>
      <c r="P742" s="150" t="s">
        <v>691</v>
      </c>
      <c r="Q742" s="150" t="s">
        <v>3377</v>
      </c>
      <c r="R742" s="150" t="s">
        <v>3377</v>
      </c>
      <c r="S742" s="151">
        <v>16160</v>
      </c>
      <c r="T742" s="151">
        <v>12900</v>
      </c>
      <c r="U742" s="151">
        <v>3260</v>
      </c>
      <c r="V742" s="150" t="s">
        <v>78</v>
      </c>
      <c r="W742" s="151">
        <v>2</v>
      </c>
      <c r="X742" s="150" t="s">
        <v>69</v>
      </c>
      <c r="Y742" s="150" t="s">
        <v>70</v>
      </c>
      <c r="Z742" s="150" t="s">
        <v>71</v>
      </c>
      <c r="AA742" s="150" t="s">
        <v>72</v>
      </c>
      <c r="AB742" s="151">
        <v>64488</v>
      </c>
      <c r="AC742" s="101">
        <f t="shared" si="44"/>
        <v>4</v>
      </c>
      <c r="AD742" s="101" t="str">
        <f t="shared" si="45"/>
        <v>janvier</v>
      </c>
      <c r="AE742" s="96">
        <f t="shared" si="46"/>
        <v>3.26</v>
      </c>
      <c r="AF742" s="149">
        <f t="shared" si="47"/>
        <v>2.0138888888888928E-2</v>
      </c>
      <c r="AG742" t="s">
        <v>3886</v>
      </c>
    </row>
    <row r="743" spans="1:33" s="102" customFormat="1" ht="10.9" hidden="1" customHeight="1" x14ac:dyDescent="0.25">
      <c r="A743" s="151">
        <v>170188</v>
      </c>
      <c r="B743" s="152">
        <v>44589</v>
      </c>
      <c r="C743" s="150" t="s">
        <v>435</v>
      </c>
      <c r="D743" s="150" t="s">
        <v>2498</v>
      </c>
      <c r="E743" s="152">
        <v>44589</v>
      </c>
      <c r="F743" s="150" t="s">
        <v>206</v>
      </c>
      <c r="G743" s="150" t="s">
        <v>2499</v>
      </c>
      <c r="H743" s="150" t="s">
        <v>769</v>
      </c>
      <c r="I743" s="150" t="s">
        <v>3379</v>
      </c>
      <c r="J743" s="150" t="s">
        <v>3380</v>
      </c>
      <c r="K743" s="150" t="s">
        <v>3417</v>
      </c>
      <c r="L743" s="150" t="s">
        <v>18</v>
      </c>
      <c r="M743" s="150" t="s">
        <v>18</v>
      </c>
      <c r="N743" s="150" t="s">
        <v>19</v>
      </c>
      <c r="O743" s="150" t="s">
        <v>314</v>
      </c>
      <c r="P743" s="150" t="s">
        <v>770</v>
      </c>
      <c r="Q743" s="150" t="s">
        <v>3377</v>
      </c>
      <c r="R743" s="150" t="s">
        <v>3377</v>
      </c>
      <c r="S743" s="151">
        <v>19880</v>
      </c>
      <c r="T743" s="151">
        <v>17880</v>
      </c>
      <c r="U743" s="151">
        <v>2000</v>
      </c>
      <c r="V743" s="150" t="s">
        <v>78</v>
      </c>
      <c r="W743" s="151">
        <v>2</v>
      </c>
      <c r="X743" s="150" t="s">
        <v>69</v>
      </c>
      <c r="Y743" s="150" t="s">
        <v>70</v>
      </c>
      <c r="Z743" s="150" t="s">
        <v>71</v>
      </c>
      <c r="AA743" s="150" t="s">
        <v>72</v>
      </c>
      <c r="AB743" s="151">
        <v>95029</v>
      </c>
      <c r="AC743" s="101">
        <f t="shared" si="44"/>
        <v>4</v>
      </c>
      <c r="AD743" s="101" t="str">
        <f t="shared" si="45"/>
        <v>janvier</v>
      </c>
      <c r="AE743" s="96">
        <f t="shared" si="46"/>
        <v>2</v>
      </c>
      <c r="AF743" s="149">
        <f t="shared" si="47"/>
        <v>3.125E-2</v>
      </c>
      <c r="AG743" t="s">
        <v>3886</v>
      </c>
    </row>
    <row r="744" spans="1:33" s="102" customFormat="1" ht="10.9" hidden="1" customHeight="1" x14ac:dyDescent="0.25">
      <c r="A744" s="151">
        <v>170190</v>
      </c>
      <c r="B744" s="152">
        <v>44589</v>
      </c>
      <c r="C744" s="150" t="s">
        <v>287</v>
      </c>
      <c r="D744" s="150" t="s">
        <v>2500</v>
      </c>
      <c r="E744" s="152">
        <v>44589</v>
      </c>
      <c r="F744" s="150" t="s">
        <v>198</v>
      </c>
      <c r="G744" s="150" t="s">
        <v>2501</v>
      </c>
      <c r="H744" s="150" t="s">
        <v>550</v>
      </c>
      <c r="I744" s="150" t="s">
        <v>3379</v>
      </c>
      <c r="J744" s="150" t="s">
        <v>3380</v>
      </c>
      <c r="K744" s="150" t="s">
        <v>3399</v>
      </c>
      <c r="L744" s="150" t="s">
        <v>18</v>
      </c>
      <c r="M744" s="150" t="s">
        <v>18</v>
      </c>
      <c r="N744" s="150" t="s">
        <v>19</v>
      </c>
      <c r="O744" s="150" t="s">
        <v>314</v>
      </c>
      <c r="P744" s="150" t="s">
        <v>551</v>
      </c>
      <c r="Q744" s="150" t="s">
        <v>3377</v>
      </c>
      <c r="R744" s="150" t="s">
        <v>3377</v>
      </c>
      <c r="S744" s="151">
        <v>18660</v>
      </c>
      <c r="T744" s="151">
        <v>17680</v>
      </c>
      <c r="U744" s="151">
        <v>980</v>
      </c>
      <c r="V744" s="150" t="s">
        <v>78</v>
      </c>
      <c r="W744" s="151">
        <v>2</v>
      </c>
      <c r="X744" s="150" t="s">
        <v>69</v>
      </c>
      <c r="Y744" s="150" t="s">
        <v>70</v>
      </c>
      <c r="Z744" s="150" t="s">
        <v>71</v>
      </c>
      <c r="AA744" s="150" t="s">
        <v>72</v>
      </c>
      <c r="AB744" s="151">
        <v>66268</v>
      </c>
      <c r="AC744" s="101">
        <f t="shared" si="44"/>
        <v>4</v>
      </c>
      <c r="AD744" s="101" t="str">
        <f t="shared" si="45"/>
        <v>janvier</v>
      </c>
      <c r="AE744" s="96">
        <f t="shared" si="46"/>
        <v>0.98</v>
      </c>
      <c r="AF744" s="149">
        <f t="shared" si="47"/>
        <v>3.6111111111111094E-2</v>
      </c>
      <c r="AG744" t="s">
        <v>3886</v>
      </c>
    </row>
    <row r="745" spans="1:33" s="102" customFormat="1" ht="10.9" hidden="1" customHeight="1" x14ac:dyDescent="0.25">
      <c r="A745" s="151">
        <v>170192</v>
      </c>
      <c r="B745" s="152">
        <v>44589</v>
      </c>
      <c r="C745" s="150" t="s">
        <v>100</v>
      </c>
      <c r="D745" s="150" t="s">
        <v>2502</v>
      </c>
      <c r="E745" s="152">
        <v>44589</v>
      </c>
      <c r="F745" s="150" t="s">
        <v>275</v>
      </c>
      <c r="G745" s="150" t="s">
        <v>2503</v>
      </c>
      <c r="H745" s="150" t="s">
        <v>88</v>
      </c>
      <c r="I745" s="150" t="s">
        <v>3387</v>
      </c>
      <c r="J745" s="150" t="s">
        <v>3387</v>
      </c>
      <c r="K745" s="150" t="s">
        <v>88</v>
      </c>
      <c r="L745" s="150" t="s">
        <v>18</v>
      </c>
      <c r="M745" s="150" t="s">
        <v>18</v>
      </c>
      <c r="N745" s="150" t="s">
        <v>65</v>
      </c>
      <c r="O745" s="150" t="s">
        <v>66</v>
      </c>
      <c r="P745" s="150" t="s">
        <v>89</v>
      </c>
      <c r="Q745" s="150" t="s">
        <v>3377</v>
      </c>
      <c r="R745" s="150" t="s">
        <v>3377</v>
      </c>
      <c r="S745" s="151">
        <v>16160</v>
      </c>
      <c r="T745" s="151">
        <v>14900</v>
      </c>
      <c r="U745" s="151">
        <v>1260</v>
      </c>
      <c r="V745" s="150" t="s">
        <v>78</v>
      </c>
      <c r="W745" s="151">
        <v>2</v>
      </c>
      <c r="X745" s="150" t="s">
        <v>69</v>
      </c>
      <c r="Y745" s="150" t="s">
        <v>70</v>
      </c>
      <c r="Z745" s="150" t="s">
        <v>71</v>
      </c>
      <c r="AA745" s="150" t="s">
        <v>72</v>
      </c>
      <c r="AB745" s="151">
        <v>0</v>
      </c>
      <c r="AC745" s="101">
        <f t="shared" si="44"/>
        <v>4</v>
      </c>
      <c r="AD745" s="101" t="str">
        <f t="shared" si="45"/>
        <v>janvier</v>
      </c>
      <c r="AE745" s="96">
        <f t="shared" si="46"/>
        <v>1.26</v>
      </c>
      <c r="AF745" s="149">
        <f t="shared" si="47"/>
        <v>1.7361111111111105E-2</v>
      </c>
      <c r="AG745" t="s">
        <v>3886</v>
      </c>
    </row>
    <row r="746" spans="1:33" s="102" customFormat="1" ht="10.9" hidden="1" customHeight="1" x14ac:dyDescent="0.25">
      <c r="A746" s="151">
        <v>170193</v>
      </c>
      <c r="B746" s="152">
        <v>44589</v>
      </c>
      <c r="C746" s="150" t="s">
        <v>350</v>
      </c>
      <c r="D746" s="150" t="s">
        <v>2504</v>
      </c>
      <c r="E746" s="152">
        <v>44589</v>
      </c>
      <c r="F746" s="150" t="s">
        <v>231</v>
      </c>
      <c r="G746" s="150" t="s">
        <v>2505</v>
      </c>
      <c r="H746" s="150" t="s">
        <v>85</v>
      </c>
      <c r="I746" s="150" t="s">
        <v>3387</v>
      </c>
      <c r="J746" s="150" t="s">
        <v>3387</v>
      </c>
      <c r="K746" s="150" t="s">
        <v>85</v>
      </c>
      <c r="L746" s="150" t="s">
        <v>18</v>
      </c>
      <c r="M746" s="150" t="s">
        <v>18</v>
      </c>
      <c r="N746" s="150" t="s">
        <v>65</v>
      </c>
      <c r="O746" s="150" t="s">
        <v>66</v>
      </c>
      <c r="P746" s="150" t="s">
        <v>86</v>
      </c>
      <c r="Q746" s="150" t="s">
        <v>3377</v>
      </c>
      <c r="R746" s="150" t="s">
        <v>3377</v>
      </c>
      <c r="S746" s="151">
        <v>18460</v>
      </c>
      <c r="T746" s="151">
        <v>14520</v>
      </c>
      <c r="U746" s="151">
        <v>3940</v>
      </c>
      <c r="V746" s="150" t="s">
        <v>78</v>
      </c>
      <c r="W746" s="151">
        <v>2</v>
      </c>
      <c r="X746" s="150" t="s">
        <v>69</v>
      </c>
      <c r="Y746" s="150" t="s">
        <v>70</v>
      </c>
      <c r="Z746" s="150" t="s">
        <v>71</v>
      </c>
      <c r="AA746" s="150" t="s">
        <v>72</v>
      </c>
      <c r="AB746" s="151">
        <v>0</v>
      </c>
      <c r="AC746" s="101">
        <f t="shared" si="44"/>
        <v>4</v>
      </c>
      <c r="AD746" s="101" t="str">
        <f t="shared" si="45"/>
        <v>janvier</v>
      </c>
      <c r="AE746" s="96">
        <f t="shared" si="46"/>
        <v>3.94</v>
      </c>
      <c r="AF746" s="149">
        <f t="shared" si="47"/>
        <v>1.7361111111111105E-2</v>
      </c>
      <c r="AG746" t="s">
        <v>3886</v>
      </c>
    </row>
    <row r="747" spans="1:33" s="102" customFormat="1" ht="10.9" hidden="1" customHeight="1" x14ac:dyDescent="0.25">
      <c r="A747" s="151">
        <v>170209</v>
      </c>
      <c r="B747" s="152">
        <v>44589</v>
      </c>
      <c r="C747" s="150" t="s">
        <v>99</v>
      </c>
      <c r="D747" s="150" t="s">
        <v>18</v>
      </c>
      <c r="E747" s="152">
        <v>44589</v>
      </c>
      <c r="F747" s="150" t="s">
        <v>99</v>
      </c>
      <c r="G747" s="150" t="s">
        <v>18</v>
      </c>
      <c r="H747" s="150" t="s">
        <v>2506</v>
      </c>
      <c r="I747" s="150" t="s">
        <v>3379</v>
      </c>
      <c r="J747" s="150" t="s">
        <v>3422</v>
      </c>
      <c r="K747" s="150" t="s">
        <v>2506</v>
      </c>
      <c r="L747" s="150" t="s">
        <v>3423</v>
      </c>
      <c r="M747" s="150" t="s">
        <v>18</v>
      </c>
      <c r="N747" s="150" t="s">
        <v>19</v>
      </c>
      <c r="O747" s="150" t="s">
        <v>751</v>
      </c>
      <c r="P747" s="150" t="s">
        <v>2507</v>
      </c>
      <c r="Q747" s="150" t="s">
        <v>3424</v>
      </c>
      <c r="R747" s="150" t="s">
        <v>3377</v>
      </c>
      <c r="S747" s="151">
        <v>15940</v>
      </c>
      <c r="T747" s="151">
        <v>31640</v>
      </c>
      <c r="U747" s="151">
        <v>15700</v>
      </c>
      <c r="V747" s="150" t="s">
        <v>68</v>
      </c>
      <c r="W747" s="151">
        <v>2</v>
      </c>
      <c r="X747" s="150" t="s">
        <v>69</v>
      </c>
      <c r="Y747" s="150" t="s">
        <v>70</v>
      </c>
      <c r="Z747" s="150" t="s">
        <v>71</v>
      </c>
      <c r="AA747" s="150" t="s">
        <v>72</v>
      </c>
      <c r="AB747" s="151">
        <v>0</v>
      </c>
      <c r="AC747" s="101">
        <f t="shared" si="44"/>
        <v>4</v>
      </c>
      <c r="AD747" s="101" t="str">
        <f t="shared" si="45"/>
        <v>janvier</v>
      </c>
      <c r="AE747" s="96">
        <f t="shared" si="46"/>
        <v>15.7</v>
      </c>
      <c r="AF747" s="149">
        <f t="shared" si="47"/>
        <v>0</v>
      </c>
      <c r="AG747" t="s">
        <v>3888</v>
      </c>
    </row>
    <row r="748" spans="1:33" s="102" customFormat="1" ht="10.9" hidden="1" customHeight="1" x14ac:dyDescent="0.25">
      <c r="A748" s="151">
        <v>170196</v>
      </c>
      <c r="B748" s="152">
        <v>44589</v>
      </c>
      <c r="C748" s="150" t="s">
        <v>778</v>
      </c>
      <c r="D748" s="150" t="s">
        <v>2508</v>
      </c>
      <c r="E748" s="152">
        <v>44589</v>
      </c>
      <c r="F748" s="150" t="s">
        <v>350</v>
      </c>
      <c r="G748" s="150" t="s">
        <v>2509</v>
      </c>
      <c r="H748" s="150" t="s">
        <v>460</v>
      </c>
      <c r="I748" s="150" t="s">
        <v>3379</v>
      </c>
      <c r="J748" s="150" t="s">
        <v>3382</v>
      </c>
      <c r="K748" s="150" t="s">
        <v>3416</v>
      </c>
      <c r="L748" s="150" t="s">
        <v>18</v>
      </c>
      <c r="M748" s="150" t="s">
        <v>18</v>
      </c>
      <c r="N748" s="150" t="s">
        <v>19</v>
      </c>
      <c r="O748" s="150" t="s">
        <v>335</v>
      </c>
      <c r="P748" s="150" t="s">
        <v>461</v>
      </c>
      <c r="Q748" s="150" t="s">
        <v>3377</v>
      </c>
      <c r="R748" s="150" t="s">
        <v>3377</v>
      </c>
      <c r="S748" s="151">
        <v>18520</v>
      </c>
      <c r="T748" s="151">
        <v>15020</v>
      </c>
      <c r="U748" s="151">
        <v>3500</v>
      </c>
      <c r="V748" s="150" t="s">
        <v>78</v>
      </c>
      <c r="W748" s="151">
        <v>2</v>
      </c>
      <c r="X748" s="150" t="s">
        <v>69</v>
      </c>
      <c r="Y748" s="150" t="s">
        <v>70</v>
      </c>
      <c r="Z748" s="150" t="s">
        <v>71</v>
      </c>
      <c r="AA748" s="150" t="s">
        <v>72</v>
      </c>
      <c r="AB748" s="151">
        <v>83628</v>
      </c>
      <c r="AC748" s="101">
        <f t="shared" si="44"/>
        <v>4</v>
      </c>
      <c r="AD748" s="101" t="str">
        <f t="shared" si="45"/>
        <v>janvier</v>
      </c>
      <c r="AE748" s="96">
        <f t="shared" si="46"/>
        <v>3.5</v>
      </c>
      <c r="AF748" s="149">
        <f t="shared" si="47"/>
        <v>9.0277777777778012E-3</v>
      </c>
      <c r="AG748" t="s">
        <v>3886</v>
      </c>
    </row>
    <row r="749" spans="1:33" s="102" customFormat="1" ht="10.9" hidden="1" customHeight="1" x14ac:dyDescent="0.25">
      <c r="A749" s="151">
        <v>170197</v>
      </c>
      <c r="B749" s="152">
        <v>44589</v>
      </c>
      <c r="C749" s="150" t="s">
        <v>290</v>
      </c>
      <c r="D749" s="150" t="s">
        <v>2510</v>
      </c>
      <c r="E749" s="152">
        <v>44589</v>
      </c>
      <c r="F749" s="150" t="s">
        <v>140</v>
      </c>
      <c r="G749" s="150" t="s">
        <v>2511</v>
      </c>
      <c r="H749" s="150" t="s">
        <v>378</v>
      </c>
      <c r="I749" s="150" t="s">
        <v>3379</v>
      </c>
      <c r="J749" s="150" t="s">
        <v>3380</v>
      </c>
      <c r="K749" s="150" t="s">
        <v>2534</v>
      </c>
      <c r="L749" s="150" t="s">
        <v>18</v>
      </c>
      <c r="M749" s="150" t="s">
        <v>18</v>
      </c>
      <c r="N749" s="150" t="s">
        <v>19</v>
      </c>
      <c r="O749" s="150" t="s">
        <v>314</v>
      </c>
      <c r="P749" s="150" t="s">
        <v>379</v>
      </c>
      <c r="Q749" s="150" t="s">
        <v>3377</v>
      </c>
      <c r="R749" s="150" t="s">
        <v>3377</v>
      </c>
      <c r="S749" s="151">
        <v>19340</v>
      </c>
      <c r="T749" s="151">
        <v>17720</v>
      </c>
      <c r="U749" s="151">
        <v>1620</v>
      </c>
      <c r="V749" s="150" t="s">
        <v>78</v>
      </c>
      <c r="W749" s="151">
        <v>2</v>
      </c>
      <c r="X749" s="150" t="s">
        <v>69</v>
      </c>
      <c r="Y749" s="150" t="s">
        <v>70</v>
      </c>
      <c r="Z749" s="150" t="s">
        <v>71</v>
      </c>
      <c r="AA749" s="150" t="s">
        <v>72</v>
      </c>
      <c r="AB749" s="151">
        <v>73517</v>
      </c>
      <c r="AC749" s="101">
        <f t="shared" si="44"/>
        <v>4</v>
      </c>
      <c r="AD749" s="101" t="str">
        <f t="shared" si="45"/>
        <v>janvier</v>
      </c>
      <c r="AE749" s="96">
        <f t="shared" si="46"/>
        <v>1.62</v>
      </c>
      <c r="AF749" s="149">
        <f t="shared" si="47"/>
        <v>3.1944444444444442E-2</v>
      </c>
      <c r="AG749" t="s">
        <v>3886</v>
      </c>
    </row>
    <row r="750" spans="1:33" s="102" customFormat="1" ht="10.9" hidden="1" customHeight="1" x14ac:dyDescent="0.25">
      <c r="A750" s="151">
        <v>170199</v>
      </c>
      <c r="B750" s="152">
        <v>44589</v>
      </c>
      <c r="C750" s="150" t="s">
        <v>847</v>
      </c>
      <c r="D750" s="150" t="s">
        <v>2512</v>
      </c>
      <c r="E750" s="152">
        <v>44589</v>
      </c>
      <c r="F750" s="150" t="s">
        <v>477</v>
      </c>
      <c r="G750" s="150" t="s">
        <v>2513</v>
      </c>
      <c r="H750" s="150" t="s">
        <v>345</v>
      </c>
      <c r="I750" s="150" t="s">
        <v>3379</v>
      </c>
      <c r="J750" s="150" t="s">
        <v>3382</v>
      </c>
      <c r="K750" s="150" t="s">
        <v>1979</v>
      </c>
      <c r="L750" s="150" t="s">
        <v>18</v>
      </c>
      <c r="M750" s="150" t="s">
        <v>18</v>
      </c>
      <c r="N750" s="150" t="s">
        <v>19</v>
      </c>
      <c r="O750" s="150" t="s">
        <v>335</v>
      </c>
      <c r="P750" s="150" t="s">
        <v>346</v>
      </c>
      <c r="Q750" s="150" t="s">
        <v>3377</v>
      </c>
      <c r="R750" s="150" t="s">
        <v>3377</v>
      </c>
      <c r="S750" s="151">
        <v>17720</v>
      </c>
      <c r="T750" s="151">
        <v>14940</v>
      </c>
      <c r="U750" s="151">
        <v>2780</v>
      </c>
      <c r="V750" s="150" t="s">
        <v>78</v>
      </c>
      <c r="W750" s="151">
        <v>2</v>
      </c>
      <c r="X750" s="150" t="s">
        <v>69</v>
      </c>
      <c r="Y750" s="150" t="s">
        <v>70</v>
      </c>
      <c r="Z750" s="150" t="s">
        <v>71</v>
      </c>
      <c r="AA750" s="150" t="s">
        <v>72</v>
      </c>
      <c r="AB750" s="151">
        <v>83627</v>
      </c>
      <c r="AC750" s="101">
        <f t="shared" si="44"/>
        <v>4</v>
      </c>
      <c r="AD750" s="101" t="str">
        <f t="shared" si="45"/>
        <v>janvier</v>
      </c>
      <c r="AE750" s="96">
        <f t="shared" si="46"/>
        <v>2.78</v>
      </c>
      <c r="AF750" s="149">
        <f t="shared" si="47"/>
        <v>4.8611111111110938E-3</v>
      </c>
      <c r="AG750" t="s">
        <v>3886</v>
      </c>
    </row>
    <row r="751" spans="1:33" s="102" customFormat="1" ht="10.9" hidden="1" customHeight="1" x14ac:dyDescent="0.25">
      <c r="A751" s="151">
        <v>170372</v>
      </c>
      <c r="B751" s="152">
        <v>44589</v>
      </c>
      <c r="C751" s="150" t="s">
        <v>142</v>
      </c>
      <c r="D751" s="150" t="s">
        <v>18</v>
      </c>
      <c r="E751" s="152">
        <v>44589</v>
      </c>
      <c r="F751" s="150" t="s">
        <v>142</v>
      </c>
      <c r="G751" s="150" t="s">
        <v>18</v>
      </c>
      <c r="H751" s="150" t="s">
        <v>775</v>
      </c>
      <c r="I751" s="150" t="s">
        <v>3379</v>
      </c>
      <c r="J751" s="150" t="s">
        <v>3384</v>
      </c>
      <c r="K751" s="150" t="s">
        <v>775</v>
      </c>
      <c r="L751" s="150" t="s">
        <v>3385</v>
      </c>
      <c r="M751" s="150" t="s">
        <v>18</v>
      </c>
      <c r="N751" s="150" t="s">
        <v>19</v>
      </c>
      <c r="O751" s="150" t="s">
        <v>261</v>
      </c>
      <c r="P751" s="150" t="s">
        <v>776</v>
      </c>
      <c r="Q751" s="150" t="s">
        <v>3386</v>
      </c>
      <c r="R751" s="150" t="s">
        <v>3377</v>
      </c>
      <c r="S751" s="151">
        <v>34900</v>
      </c>
      <c r="T751" s="151">
        <v>22920</v>
      </c>
      <c r="U751" s="151">
        <v>11980</v>
      </c>
      <c r="V751" s="150" t="s">
        <v>68</v>
      </c>
      <c r="W751" s="151">
        <v>2</v>
      </c>
      <c r="X751" s="150" t="s">
        <v>69</v>
      </c>
      <c r="Y751" s="150" t="s">
        <v>70</v>
      </c>
      <c r="Z751" s="150" t="s">
        <v>71</v>
      </c>
      <c r="AA751" s="150" t="s">
        <v>72</v>
      </c>
      <c r="AB751" s="151">
        <v>0</v>
      </c>
      <c r="AC751" s="101">
        <f t="shared" si="44"/>
        <v>4</v>
      </c>
      <c r="AD751" s="101" t="str">
        <f t="shared" si="45"/>
        <v>janvier</v>
      </c>
      <c r="AE751" s="96">
        <f t="shared" si="46"/>
        <v>11.98</v>
      </c>
      <c r="AF751" s="149">
        <f t="shared" si="47"/>
        <v>0</v>
      </c>
      <c r="AG751" t="s">
        <v>3888</v>
      </c>
    </row>
    <row r="752" spans="1:33" s="102" customFormat="1" ht="10.9" hidden="1" customHeight="1" x14ac:dyDescent="0.25">
      <c r="A752" s="151">
        <v>170201</v>
      </c>
      <c r="B752" s="152">
        <v>44589</v>
      </c>
      <c r="C752" s="150" t="s">
        <v>130</v>
      </c>
      <c r="D752" s="150" t="s">
        <v>2514</v>
      </c>
      <c r="E752" s="152">
        <v>44589</v>
      </c>
      <c r="F752" s="150" t="s">
        <v>723</v>
      </c>
      <c r="G752" s="150" t="s">
        <v>2515</v>
      </c>
      <c r="H752" s="150" t="s">
        <v>2516</v>
      </c>
      <c r="I752" s="150" t="s">
        <v>3379</v>
      </c>
      <c r="J752" s="150" t="s">
        <v>3419</v>
      </c>
      <c r="K752" s="150" t="s">
        <v>3474</v>
      </c>
      <c r="L752" s="150" t="s">
        <v>3409</v>
      </c>
      <c r="M752" s="150" t="s">
        <v>18</v>
      </c>
      <c r="N752" s="150" t="s">
        <v>19</v>
      </c>
      <c r="O752" s="150" t="s">
        <v>567</v>
      </c>
      <c r="P752" s="150" t="s">
        <v>2517</v>
      </c>
      <c r="Q752" s="150" t="s">
        <v>3451</v>
      </c>
      <c r="R752" s="150" t="s">
        <v>3377</v>
      </c>
      <c r="S752" s="151">
        <v>14800</v>
      </c>
      <c r="T752" s="151">
        <v>39840</v>
      </c>
      <c r="U752" s="151">
        <v>25040</v>
      </c>
      <c r="V752" s="150" t="s">
        <v>78</v>
      </c>
      <c r="W752" s="151">
        <v>2</v>
      </c>
      <c r="X752" s="150" t="s">
        <v>69</v>
      </c>
      <c r="Y752" s="150" t="s">
        <v>70</v>
      </c>
      <c r="Z752" s="150" t="s">
        <v>71</v>
      </c>
      <c r="AA752" s="150" t="s">
        <v>72</v>
      </c>
      <c r="AB752" s="151">
        <v>0</v>
      </c>
      <c r="AC752" s="101">
        <f t="shared" si="44"/>
        <v>4</v>
      </c>
      <c r="AD752" s="101" t="str">
        <f t="shared" si="45"/>
        <v>janvier</v>
      </c>
      <c r="AE752" s="96">
        <f t="shared" si="46"/>
        <v>25.04</v>
      </c>
      <c r="AF752" s="149">
        <f t="shared" si="47"/>
        <v>5.9722222222222232E-2</v>
      </c>
      <c r="AG752" t="s">
        <v>3888</v>
      </c>
    </row>
    <row r="753" spans="1:33" s="102" customFormat="1" ht="10.9" hidden="1" customHeight="1" x14ac:dyDescent="0.25">
      <c r="A753" s="151">
        <v>170203</v>
      </c>
      <c r="B753" s="152">
        <v>44589</v>
      </c>
      <c r="C753" s="150" t="s">
        <v>440</v>
      </c>
      <c r="D753" s="150" t="s">
        <v>2518</v>
      </c>
      <c r="E753" s="152">
        <v>44589</v>
      </c>
      <c r="F753" s="150" t="s">
        <v>439</v>
      </c>
      <c r="G753" s="150" t="s">
        <v>2519</v>
      </c>
      <c r="H753" s="150" t="s">
        <v>741</v>
      </c>
      <c r="I753" s="150" t="s">
        <v>3389</v>
      </c>
      <c r="J753" s="150" t="s">
        <v>3389</v>
      </c>
      <c r="K753" s="150" t="s">
        <v>741</v>
      </c>
      <c r="L753" s="150" t="s">
        <v>18</v>
      </c>
      <c r="M753" s="150" t="s">
        <v>3439</v>
      </c>
      <c r="N753" s="150" t="s">
        <v>919</v>
      </c>
      <c r="O753" s="150" t="s">
        <v>920</v>
      </c>
      <c r="P753" s="150" t="s">
        <v>742</v>
      </c>
      <c r="Q753" s="150" t="s">
        <v>3377</v>
      </c>
      <c r="R753" s="150" t="s">
        <v>3440</v>
      </c>
      <c r="S753" s="151">
        <v>33840</v>
      </c>
      <c r="T753" s="151">
        <v>23360</v>
      </c>
      <c r="U753" s="151">
        <v>10480</v>
      </c>
      <c r="V753" s="150" t="s">
        <v>78</v>
      </c>
      <c r="W753" s="151">
        <v>2</v>
      </c>
      <c r="X753" s="150" t="s">
        <v>69</v>
      </c>
      <c r="Y753" s="150" t="s">
        <v>70</v>
      </c>
      <c r="Z753" s="150" t="s">
        <v>71</v>
      </c>
      <c r="AA753" s="150" t="s">
        <v>72</v>
      </c>
      <c r="AB753" s="151">
        <v>0</v>
      </c>
      <c r="AC753" s="101">
        <f t="shared" si="44"/>
        <v>4</v>
      </c>
      <c r="AD753" s="101" t="str">
        <f t="shared" si="45"/>
        <v>janvier</v>
      </c>
      <c r="AE753" s="96">
        <f t="shared" si="46"/>
        <v>10.48</v>
      </c>
      <c r="AF753" s="149">
        <f t="shared" si="47"/>
        <v>3.0555555555555558E-2</v>
      </c>
      <c r="AG753" t="s">
        <v>3562</v>
      </c>
    </row>
    <row r="754" spans="1:33" s="102" customFormat="1" ht="10.9" hidden="1" customHeight="1" x14ac:dyDescent="0.25">
      <c r="A754" s="151">
        <v>170579</v>
      </c>
      <c r="B754" s="152">
        <v>44589</v>
      </c>
      <c r="C754" s="150" t="s">
        <v>813</v>
      </c>
      <c r="D754" s="150" t="s">
        <v>18</v>
      </c>
      <c r="E754" s="152">
        <v>44589</v>
      </c>
      <c r="F754" s="150" t="s">
        <v>813</v>
      </c>
      <c r="G754" s="150" t="s">
        <v>18</v>
      </c>
      <c r="H754" s="150" t="s">
        <v>681</v>
      </c>
      <c r="I754" s="150" t="s">
        <v>3389</v>
      </c>
      <c r="J754" s="150" t="s">
        <v>3389</v>
      </c>
      <c r="K754" s="150" t="s">
        <v>681</v>
      </c>
      <c r="L754" s="150" t="s">
        <v>18</v>
      </c>
      <c r="M754" s="150" t="s">
        <v>3427</v>
      </c>
      <c r="N754" s="150" t="s">
        <v>919</v>
      </c>
      <c r="O754" s="150" t="s">
        <v>920</v>
      </c>
      <c r="P754" s="150" t="s">
        <v>740</v>
      </c>
      <c r="Q754" s="150" t="s">
        <v>3377</v>
      </c>
      <c r="R754" s="150" t="s">
        <v>3428</v>
      </c>
      <c r="S754" s="151">
        <v>28780</v>
      </c>
      <c r="T754" s="151">
        <v>22320</v>
      </c>
      <c r="U754" s="151">
        <v>6460</v>
      </c>
      <c r="V754" s="150" t="s">
        <v>68</v>
      </c>
      <c r="W754" s="151">
        <v>2</v>
      </c>
      <c r="X754" s="150" t="s">
        <v>69</v>
      </c>
      <c r="Y754" s="150" t="s">
        <v>70</v>
      </c>
      <c r="Z754" s="150" t="s">
        <v>71</v>
      </c>
      <c r="AA754" s="150" t="s">
        <v>72</v>
      </c>
      <c r="AB754" s="151">
        <v>0</v>
      </c>
      <c r="AC754" s="101">
        <f t="shared" si="44"/>
        <v>4</v>
      </c>
      <c r="AD754" s="101" t="str">
        <f t="shared" si="45"/>
        <v>janvier</v>
      </c>
      <c r="AE754" s="96">
        <f t="shared" si="46"/>
        <v>6.46</v>
      </c>
      <c r="AF754" s="149">
        <f t="shared" si="47"/>
        <v>0</v>
      </c>
      <c r="AG754" t="s">
        <v>3562</v>
      </c>
    </row>
    <row r="755" spans="1:33" s="102" customFormat="1" ht="10.9" hidden="1" customHeight="1" x14ac:dyDescent="0.25">
      <c r="A755" s="151">
        <v>170204</v>
      </c>
      <c r="B755" s="152">
        <v>44589</v>
      </c>
      <c r="C755" s="150" t="s">
        <v>484</v>
      </c>
      <c r="D755" s="150" t="s">
        <v>2520</v>
      </c>
      <c r="E755" s="152">
        <v>44589</v>
      </c>
      <c r="F755" s="150" t="s">
        <v>867</v>
      </c>
      <c r="G755" s="150" t="s">
        <v>2521</v>
      </c>
      <c r="H755" s="150" t="s">
        <v>325</v>
      </c>
      <c r="I755" s="150" t="s">
        <v>3379</v>
      </c>
      <c r="J755" s="150" t="s">
        <v>3380</v>
      </c>
      <c r="K755" s="150" t="s">
        <v>3435</v>
      </c>
      <c r="L755" s="150" t="s">
        <v>18</v>
      </c>
      <c r="M755" s="150" t="s">
        <v>18</v>
      </c>
      <c r="N755" s="150" t="s">
        <v>19</v>
      </c>
      <c r="O755" s="150" t="s">
        <v>314</v>
      </c>
      <c r="P755" s="150" t="s">
        <v>326</v>
      </c>
      <c r="Q755" s="150" t="s">
        <v>3377</v>
      </c>
      <c r="R755" s="150" t="s">
        <v>3377</v>
      </c>
      <c r="S755" s="151">
        <v>21600</v>
      </c>
      <c r="T755" s="151">
        <v>17140</v>
      </c>
      <c r="U755" s="151">
        <v>4460</v>
      </c>
      <c r="V755" s="150" t="s">
        <v>78</v>
      </c>
      <c r="W755" s="151">
        <v>2</v>
      </c>
      <c r="X755" s="150" t="s">
        <v>69</v>
      </c>
      <c r="Y755" s="150" t="s">
        <v>70</v>
      </c>
      <c r="Z755" s="150" t="s">
        <v>71</v>
      </c>
      <c r="AA755" s="150" t="s">
        <v>72</v>
      </c>
      <c r="AB755" s="151">
        <v>95031</v>
      </c>
      <c r="AC755" s="101">
        <f t="shared" si="44"/>
        <v>4</v>
      </c>
      <c r="AD755" s="101" t="str">
        <f t="shared" si="45"/>
        <v>janvier</v>
      </c>
      <c r="AE755" s="96">
        <f t="shared" si="46"/>
        <v>4.46</v>
      </c>
      <c r="AF755" s="149">
        <f t="shared" si="47"/>
        <v>3.3333333333333326E-2</v>
      </c>
      <c r="AG755" t="s">
        <v>3886</v>
      </c>
    </row>
    <row r="756" spans="1:33" s="102" customFormat="1" ht="10.9" hidden="1" customHeight="1" x14ac:dyDescent="0.25">
      <c r="A756" s="151">
        <v>170205</v>
      </c>
      <c r="B756" s="152">
        <v>44589</v>
      </c>
      <c r="C756" s="150" t="s">
        <v>2522</v>
      </c>
      <c r="D756" s="150" t="s">
        <v>2523</v>
      </c>
      <c r="E756" s="152">
        <v>44589</v>
      </c>
      <c r="F756" s="150" t="s">
        <v>2524</v>
      </c>
      <c r="G756" s="150" t="s">
        <v>2525</v>
      </c>
      <c r="H756" s="150" t="s">
        <v>769</v>
      </c>
      <c r="I756" s="150" t="s">
        <v>3379</v>
      </c>
      <c r="J756" s="150" t="s">
        <v>3380</v>
      </c>
      <c r="K756" s="150" t="s">
        <v>3417</v>
      </c>
      <c r="L756" s="150" t="s">
        <v>18</v>
      </c>
      <c r="M756" s="150" t="s">
        <v>18</v>
      </c>
      <c r="N756" s="150" t="s">
        <v>19</v>
      </c>
      <c r="O756" s="150" t="s">
        <v>314</v>
      </c>
      <c r="P756" s="150" t="s">
        <v>770</v>
      </c>
      <c r="Q756" s="150" t="s">
        <v>3377</v>
      </c>
      <c r="R756" s="150" t="s">
        <v>3377</v>
      </c>
      <c r="S756" s="151">
        <v>18980</v>
      </c>
      <c r="T756" s="151">
        <v>17860</v>
      </c>
      <c r="U756" s="151">
        <v>1120</v>
      </c>
      <c r="V756" s="150" t="s">
        <v>78</v>
      </c>
      <c r="W756" s="151">
        <v>2</v>
      </c>
      <c r="X756" s="150" t="s">
        <v>69</v>
      </c>
      <c r="Y756" s="150" t="s">
        <v>70</v>
      </c>
      <c r="Z756" s="150" t="s">
        <v>71</v>
      </c>
      <c r="AA756" s="150" t="s">
        <v>72</v>
      </c>
      <c r="AB756" s="151">
        <v>95029</v>
      </c>
      <c r="AC756" s="101">
        <f t="shared" si="44"/>
        <v>4</v>
      </c>
      <c r="AD756" s="101" t="str">
        <f t="shared" si="45"/>
        <v>janvier</v>
      </c>
      <c r="AE756" s="96">
        <f t="shared" si="46"/>
        <v>1.1200000000000001</v>
      </c>
      <c r="AF756" s="149">
        <f t="shared" si="47"/>
        <v>1.3888888888888951E-2</v>
      </c>
      <c r="AG756" t="s">
        <v>3886</v>
      </c>
    </row>
    <row r="757" spans="1:33" s="102" customFormat="1" ht="10.9" hidden="1" customHeight="1" x14ac:dyDescent="0.25">
      <c r="A757" s="151">
        <v>170208</v>
      </c>
      <c r="B757" s="152">
        <v>44589</v>
      </c>
      <c r="C757" s="150" t="s">
        <v>442</v>
      </c>
      <c r="D757" s="150" t="s">
        <v>2526</v>
      </c>
      <c r="E757" s="152">
        <v>44589</v>
      </c>
      <c r="F757" s="150" t="s">
        <v>492</v>
      </c>
      <c r="G757" s="150" t="s">
        <v>2527</v>
      </c>
      <c r="H757" s="150" t="s">
        <v>779</v>
      </c>
      <c r="I757" s="150" t="s">
        <v>3389</v>
      </c>
      <c r="J757" s="150" t="s">
        <v>3400</v>
      </c>
      <c r="K757" s="150" t="s">
        <v>779</v>
      </c>
      <c r="L757" s="150" t="s">
        <v>18</v>
      </c>
      <c r="M757" s="150" t="s">
        <v>3394</v>
      </c>
      <c r="N757" s="150" t="s">
        <v>919</v>
      </c>
      <c r="O757" s="150" t="s">
        <v>944</v>
      </c>
      <c r="P757" s="150" t="s">
        <v>777</v>
      </c>
      <c r="Q757" s="150" t="s">
        <v>3377</v>
      </c>
      <c r="R757" s="150" t="s">
        <v>3401</v>
      </c>
      <c r="S757" s="151">
        <v>26300</v>
      </c>
      <c r="T757" s="151">
        <v>18800</v>
      </c>
      <c r="U757" s="151">
        <v>7500</v>
      </c>
      <c r="V757" s="150" t="s">
        <v>78</v>
      </c>
      <c r="W757" s="151">
        <v>2</v>
      </c>
      <c r="X757" s="150" t="s">
        <v>69</v>
      </c>
      <c r="Y757" s="150" t="s">
        <v>70</v>
      </c>
      <c r="Z757" s="150" t="s">
        <v>71</v>
      </c>
      <c r="AA757" s="150" t="s">
        <v>72</v>
      </c>
      <c r="AB757" s="151">
        <v>0</v>
      </c>
      <c r="AC757" s="101">
        <f t="shared" si="44"/>
        <v>4</v>
      </c>
      <c r="AD757" s="101" t="str">
        <f t="shared" si="45"/>
        <v>janvier</v>
      </c>
      <c r="AE757" s="96">
        <f t="shared" si="46"/>
        <v>7.5</v>
      </c>
      <c r="AF757" s="149">
        <f t="shared" si="47"/>
        <v>2.8472222222222232E-2</v>
      </c>
      <c r="AG757" t="s">
        <v>3886</v>
      </c>
    </row>
    <row r="758" spans="1:33" s="102" customFormat="1" ht="10.9" hidden="1" customHeight="1" x14ac:dyDescent="0.25">
      <c r="A758" s="151">
        <v>170211</v>
      </c>
      <c r="B758" s="152">
        <v>44589</v>
      </c>
      <c r="C758" s="150" t="s">
        <v>682</v>
      </c>
      <c r="D758" s="150" t="s">
        <v>18</v>
      </c>
      <c r="E758" s="152">
        <v>44589</v>
      </c>
      <c r="F758" s="150" t="s">
        <v>682</v>
      </c>
      <c r="G758" s="150" t="s">
        <v>18</v>
      </c>
      <c r="H758" s="150" t="s">
        <v>758</v>
      </c>
      <c r="I758" s="150" t="s">
        <v>3389</v>
      </c>
      <c r="J758" s="150" t="s">
        <v>3419</v>
      </c>
      <c r="K758" s="150" t="s">
        <v>758</v>
      </c>
      <c r="L758" s="150" t="s">
        <v>3409</v>
      </c>
      <c r="M758" s="150" t="s">
        <v>18</v>
      </c>
      <c r="N758" s="150" t="s">
        <v>919</v>
      </c>
      <c r="O758" s="150" t="s">
        <v>567</v>
      </c>
      <c r="P758" s="150" t="s">
        <v>759</v>
      </c>
      <c r="Q758" s="150" t="s">
        <v>3451</v>
      </c>
      <c r="R758" s="150" t="s">
        <v>3377</v>
      </c>
      <c r="S758" s="151">
        <v>15100</v>
      </c>
      <c r="T758" s="151">
        <v>39960</v>
      </c>
      <c r="U758" s="151">
        <v>24860</v>
      </c>
      <c r="V758" s="150" t="s">
        <v>68</v>
      </c>
      <c r="W758" s="151">
        <v>2</v>
      </c>
      <c r="X758" s="150" t="s">
        <v>69</v>
      </c>
      <c r="Y758" s="150" t="s">
        <v>70</v>
      </c>
      <c r="Z758" s="150" t="s">
        <v>71</v>
      </c>
      <c r="AA758" s="150" t="s">
        <v>72</v>
      </c>
      <c r="AB758" s="151">
        <v>0</v>
      </c>
      <c r="AC758" s="101">
        <f t="shared" si="44"/>
        <v>4</v>
      </c>
      <c r="AD758" s="101" t="str">
        <f t="shared" si="45"/>
        <v>janvier</v>
      </c>
      <c r="AE758" s="96">
        <f t="shared" si="46"/>
        <v>24.86</v>
      </c>
      <c r="AF758" s="149">
        <f t="shared" si="47"/>
        <v>0</v>
      </c>
      <c r="AG758" t="s">
        <v>3888</v>
      </c>
    </row>
    <row r="759" spans="1:33" s="102" customFormat="1" ht="10.9" hidden="1" customHeight="1" x14ac:dyDescent="0.25">
      <c r="A759" s="151">
        <v>170212</v>
      </c>
      <c r="B759" s="152">
        <v>44589</v>
      </c>
      <c r="C759" s="150" t="s">
        <v>747</v>
      </c>
      <c r="D759" s="150" t="s">
        <v>2528</v>
      </c>
      <c r="E759" s="152">
        <v>44589</v>
      </c>
      <c r="F759" s="150" t="s">
        <v>813</v>
      </c>
      <c r="G759" s="150" t="s">
        <v>2529</v>
      </c>
      <c r="H759" s="150" t="s">
        <v>626</v>
      </c>
      <c r="I759" s="150" t="s">
        <v>3389</v>
      </c>
      <c r="J759" s="150" t="s">
        <v>3389</v>
      </c>
      <c r="K759" s="150" t="s">
        <v>626</v>
      </c>
      <c r="L759" s="150" t="s">
        <v>18</v>
      </c>
      <c r="M759" s="150" t="s">
        <v>3427</v>
      </c>
      <c r="N759" s="150" t="s">
        <v>919</v>
      </c>
      <c r="O759" s="150" t="s">
        <v>920</v>
      </c>
      <c r="P759" s="150" t="s">
        <v>627</v>
      </c>
      <c r="Q759" s="150" t="s">
        <v>3377</v>
      </c>
      <c r="R759" s="150" t="s">
        <v>3428</v>
      </c>
      <c r="S759" s="151">
        <v>27180</v>
      </c>
      <c r="T759" s="151">
        <v>21980</v>
      </c>
      <c r="U759" s="151">
        <v>5200</v>
      </c>
      <c r="V759" s="150" t="s">
        <v>78</v>
      </c>
      <c r="W759" s="151">
        <v>2</v>
      </c>
      <c r="X759" s="150" t="s">
        <v>69</v>
      </c>
      <c r="Y759" s="150" t="s">
        <v>70</v>
      </c>
      <c r="Z759" s="150" t="s">
        <v>71</v>
      </c>
      <c r="AA759" s="150" t="s">
        <v>72</v>
      </c>
      <c r="AB759" s="151">
        <v>0</v>
      </c>
      <c r="AC759" s="101">
        <f t="shared" si="44"/>
        <v>4</v>
      </c>
      <c r="AD759" s="101" t="str">
        <f t="shared" si="45"/>
        <v>janvier</v>
      </c>
      <c r="AE759" s="96">
        <f t="shared" si="46"/>
        <v>5.2</v>
      </c>
      <c r="AF759" s="149">
        <f t="shared" si="47"/>
        <v>6.7361111111111094E-2</v>
      </c>
      <c r="AG759" t="s">
        <v>3562</v>
      </c>
    </row>
    <row r="760" spans="1:33" s="102" customFormat="1" ht="10.9" hidden="1" customHeight="1" x14ac:dyDescent="0.25">
      <c r="A760" s="151">
        <v>170223</v>
      </c>
      <c r="B760" s="152">
        <v>44589</v>
      </c>
      <c r="C760" s="150" t="s">
        <v>645</v>
      </c>
      <c r="D760" s="150" t="s">
        <v>18</v>
      </c>
      <c r="E760" s="152">
        <v>44589</v>
      </c>
      <c r="F760" s="150" t="s">
        <v>645</v>
      </c>
      <c r="G760" s="150" t="s">
        <v>18</v>
      </c>
      <c r="H760" s="150" t="s">
        <v>2530</v>
      </c>
      <c r="I760" s="150" t="s">
        <v>3379</v>
      </c>
      <c r="J760" s="150" t="s">
        <v>3402</v>
      </c>
      <c r="K760" s="150" t="s">
        <v>2530</v>
      </c>
      <c r="L760" s="150" t="s">
        <v>3460</v>
      </c>
      <c r="M760" s="150" t="s">
        <v>18</v>
      </c>
      <c r="N760" s="150" t="s">
        <v>19</v>
      </c>
      <c r="O760" s="150" t="s">
        <v>952</v>
      </c>
      <c r="P760" s="150" t="s">
        <v>2531</v>
      </c>
      <c r="Q760" s="150" t="s">
        <v>3461</v>
      </c>
      <c r="R760" s="150" t="s">
        <v>3377</v>
      </c>
      <c r="S760" s="151">
        <v>13800</v>
      </c>
      <c r="T760" s="151">
        <v>35900</v>
      </c>
      <c r="U760" s="151">
        <v>22100</v>
      </c>
      <c r="V760" s="150" t="s">
        <v>68</v>
      </c>
      <c r="W760" s="151">
        <v>2</v>
      </c>
      <c r="X760" s="150" t="s">
        <v>69</v>
      </c>
      <c r="Y760" s="150" t="s">
        <v>70</v>
      </c>
      <c r="Z760" s="150" t="s">
        <v>71</v>
      </c>
      <c r="AA760" s="150" t="s">
        <v>72</v>
      </c>
      <c r="AB760" s="151">
        <v>0</v>
      </c>
      <c r="AC760" s="101">
        <f t="shared" si="44"/>
        <v>4</v>
      </c>
      <c r="AD760" s="101" t="str">
        <f t="shared" si="45"/>
        <v>janvier</v>
      </c>
      <c r="AE760" s="96">
        <f t="shared" si="46"/>
        <v>22.1</v>
      </c>
      <c r="AF760" s="149">
        <f t="shared" si="47"/>
        <v>0</v>
      </c>
      <c r="AG760" t="s">
        <v>3888</v>
      </c>
    </row>
    <row r="761" spans="1:33" s="102" customFormat="1" ht="10.9" hidden="1" customHeight="1" x14ac:dyDescent="0.25">
      <c r="A761" s="151">
        <v>170374</v>
      </c>
      <c r="B761" s="152">
        <v>44590</v>
      </c>
      <c r="C761" s="150" t="s">
        <v>773</v>
      </c>
      <c r="D761" s="150" t="s">
        <v>18</v>
      </c>
      <c r="E761" s="152">
        <v>44590</v>
      </c>
      <c r="F761" s="150" t="s">
        <v>773</v>
      </c>
      <c r="G761" s="150" t="s">
        <v>18</v>
      </c>
      <c r="H761" s="150" t="s">
        <v>805</v>
      </c>
      <c r="I761" s="150" t="s">
        <v>3379</v>
      </c>
      <c r="J761" s="150" t="s">
        <v>3384</v>
      </c>
      <c r="K761" s="150" t="s">
        <v>805</v>
      </c>
      <c r="L761" s="150" t="s">
        <v>3414</v>
      </c>
      <c r="M761" s="150" t="s">
        <v>18</v>
      </c>
      <c r="N761" s="150" t="s">
        <v>19</v>
      </c>
      <c r="O761" s="150" t="s">
        <v>261</v>
      </c>
      <c r="P761" s="150" t="s">
        <v>806</v>
      </c>
      <c r="Q761" s="150" t="s">
        <v>3415</v>
      </c>
      <c r="R761" s="150" t="s">
        <v>3377</v>
      </c>
      <c r="S761" s="151">
        <v>36540</v>
      </c>
      <c r="T761" s="151">
        <v>22060</v>
      </c>
      <c r="U761" s="151">
        <v>14480</v>
      </c>
      <c r="V761" s="150" t="s">
        <v>68</v>
      </c>
      <c r="W761" s="151">
        <v>2</v>
      </c>
      <c r="X761" s="150" t="s">
        <v>69</v>
      </c>
      <c r="Y761" s="150" t="s">
        <v>70</v>
      </c>
      <c r="Z761" s="150" t="s">
        <v>71</v>
      </c>
      <c r="AA761" s="150" t="s">
        <v>72</v>
      </c>
      <c r="AB761" s="151">
        <v>0</v>
      </c>
      <c r="AC761" s="101">
        <f t="shared" si="44"/>
        <v>4</v>
      </c>
      <c r="AD761" s="101" t="str">
        <f t="shared" si="45"/>
        <v>janvier</v>
      </c>
      <c r="AE761" s="96">
        <f t="shared" si="46"/>
        <v>14.48</v>
      </c>
      <c r="AF761" s="149">
        <f t="shared" si="47"/>
        <v>0</v>
      </c>
      <c r="AG761" t="s">
        <v>3888</v>
      </c>
    </row>
    <row r="762" spans="1:33" s="102" customFormat="1" ht="10.9" hidden="1" customHeight="1" x14ac:dyDescent="0.25">
      <c r="A762" s="151">
        <v>170233</v>
      </c>
      <c r="B762" s="152">
        <v>44590</v>
      </c>
      <c r="C762" s="150" t="s">
        <v>373</v>
      </c>
      <c r="D762" s="150" t="s">
        <v>2536</v>
      </c>
      <c r="E762" s="152">
        <v>44590</v>
      </c>
      <c r="F762" s="150" t="s">
        <v>594</v>
      </c>
      <c r="G762" s="150" t="s">
        <v>2537</v>
      </c>
      <c r="H762" s="150" t="s">
        <v>318</v>
      </c>
      <c r="I762" s="150" t="s">
        <v>3379</v>
      </c>
      <c r="J762" s="150" t="s">
        <v>3380</v>
      </c>
      <c r="K762" s="150" t="s">
        <v>3405</v>
      </c>
      <c r="L762" s="150" t="s">
        <v>18</v>
      </c>
      <c r="M762" s="150" t="s">
        <v>18</v>
      </c>
      <c r="N762" s="150" t="s">
        <v>19</v>
      </c>
      <c r="O762" s="150" t="s">
        <v>314</v>
      </c>
      <c r="P762" s="150" t="s">
        <v>319</v>
      </c>
      <c r="Q762" s="150" t="s">
        <v>3377</v>
      </c>
      <c r="R762" s="150" t="s">
        <v>3377</v>
      </c>
      <c r="S762" s="151">
        <v>17700</v>
      </c>
      <c r="T762" s="151">
        <v>17060</v>
      </c>
      <c r="U762" s="151">
        <v>640</v>
      </c>
      <c r="V762" s="150" t="s">
        <v>78</v>
      </c>
      <c r="W762" s="151">
        <v>2</v>
      </c>
      <c r="X762" s="150" t="s">
        <v>69</v>
      </c>
      <c r="Y762" s="150" t="s">
        <v>70</v>
      </c>
      <c r="Z762" s="150" t="s">
        <v>71</v>
      </c>
      <c r="AA762" s="150" t="s">
        <v>72</v>
      </c>
      <c r="AB762" s="151">
        <v>70062</v>
      </c>
      <c r="AC762" s="101">
        <f t="shared" si="44"/>
        <v>4</v>
      </c>
      <c r="AD762" s="101" t="str">
        <f t="shared" si="45"/>
        <v>janvier</v>
      </c>
      <c r="AE762" s="96">
        <f t="shared" si="46"/>
        <v>0.64</v>
      </c>
      <c r="AF762" s="149">
        <f t="shared" si="47"/>
        <v>6.9444444444444198E-3</v>
      </c>
      <c r="AG762" t="s">
        <v>3886</v>
      </c>
    </row>
    <row r="763" spans="1:33" s="102" customFormat="1" ht="10.9" hidden="1" customHeight="1" x14ac:dyDescent="0.25">
      <c r="A763" s="151">
        <v>170237</v>
      </c>
      <c r="B763" s="152">
        <v>44592</v>
      </c>
      <c r="C763" s="150" t="s">
        <v>968</v>
      </c>
      <c r="D763" s="150" t="s">
        <v>2538</v>
      </c>
      <c r="E763" s="152">
        <v>44592</v>
      </c>
      <c r="F763" s="150" t="s">
        <v>565</v>
      </c>
      <c r="G763" s="150" t="s">
        <v>2539</v>
      </c>
      <c r="H763" s="150" t="s">
        <v>779</v>
      </c>
      <c r="I763" s="150" t="s">
        <v>3376</v>
      </c>
      <c r="J763" s="150" t="s">
        <v>3376</v>
      </c>
      <c r="K763" s="150" t="s">
        <v>779</v>
      </c>
      <c r="L763" s="150" t="s">
        <v>18</v>
      </c>
      <c r="M763" s="150" t="s">
        <v>3409</v>
      </c>
      <c r="N763" s="150" t="s">
        <v>656</v>
      </c>
      <c r="O763" s="150" t="s">
        <v>657</v>
      </c>
      <c r="P763" s="150" t="s">
        <v>777</v>
      </c>
      <c r="Q763" s="150" t="s">
        <v>3377</v>
      </c>
      <c r="R763" s="150" t="s">
        <v>3410</v>
      </c>
      <c r="S763" s="151">
        <v>30640</v>
      </c>
      <c r="T763" s="151">
        <v>18820</v>
      </c>
      <c r="U763" s="151">
        <v>11820</v>
      </c>
      <c r="V763" s="150" t="s">
        <v>78</v>
      </c>
      <c r="W763" s="151">
        <v>2</v>
      </c>
      <c r="X763" s="150" t="s">
        <v>69</v>
      </c>
      <c r="Y763" s="150" t="s">
        <v>70</v>
      </c>
      <c r="Z763" s="150" t="s">
        <v>71</v>
      </c>
      <c r="AA763" s="150" t="s">
        <v>72</v>
      </c>
      <c r="AB763" s="151">
        <v>0</v>
      </c>
      <c r="AC763" s="101">
        <f t="shared" si="44"/>
        <v>5</v>
      </c>
      <c r="AD763" s="101" t="str">
        <f t="shared" si="45"/>
        <v>janvier</v>
      </c>
      <c r="AE763" s="96">
        <f t="shared" si="46"/>
        <v>11.82</v>
      </c>
      <c r="AF763" s="149">
        <f t="shared" si="47"/>
        <v>1.4583333333333282E-2</v>
      </c>
      <c r="AG763" t="s">
        <v>3562</v>
      </c>
    </row>
    <row r="764" spans="1:33" s="102" customFormat="1" ht="10.9" hidden="1" customHeight="1" x14ac:dyDescent="0.25">
      <c r="A764" s="151">
        <v>170238</v>
      </c>
      <c r="B764" s="152">
        <v>44592</v>
      </c>
      <c r="C764" s="150" t="s">
        <v>771</v>
      </c>
      <c r="D764" s="150" t="s">
        <v>18</v>
      </c>
      <c r="E764" s="152">
        <v>44592</v>
      </c>
      <c r="F764" s="150" t="s">
        <v>771</v>
      </c>
      <c r="G764" s="150" t="s">
        <v>18</v>
      </c>
      <c r="H764" s="150" t="s">
        <v>580</v>
      </c>
      <c r="I764" s="150" t="s">
        <v>3378</v>
      </c>
      <c r="J764" s="150" t="s">
        <v>3378</v>
      </c>
      <c r="K764" s="150" t="s">
        <v>580</v>
      </c>
      <c r="L764" s="150" t="s">
        <v>18</v>
      </c>
      <c r="M764" s="150" t="s">
        <v>18</v>
      </c>
      <c r="N764" s="150" t="s">
        <v>581</v>
      </c>
      <c r="O764" s="150" t="s">
        <v>582</v>
      </c>
      <c r="P764" s="150" t="s">
        <v>583</v>
      </c>
      <c r="Q764" s="150" t="s">
        <v>3377</v>
      </c>
      <c r="R764" s="150" t="s">
        <v>3377</v>
      </c>
      <c r="S764" s="151">
        <v>28880</v>
      </c>
      <c r="T764" s="151">
        <v>22480</v>
      </c>
      <c r="U764" s="151">
        <v>6400</v>
      </c>
      <c r="V764" s="150" t="s">
        <v>68</v>
      </c>
      <c r="W764" s="151">
        <v>2</v>
      </c>
      <c r="X764" s="150" t="s">
        <v>69</v>
      </c>
      <c r="Y764" s="150" t="s">
        <v>70</v>
      </c>
      <c r="Z764" s="150" t="s">
        <v>71</v>
      </c>
      <c r="AA764" s="150" t="s">
        <v>72</v>
      </c>
      <c r="AB764" s="151">
        <v>0</v>
      </c>
      <c r="AC764" s="101">
        <f t="shared" si="44"/>
        <v>5</v>
      </c>
      <c r="AD764" s="101" t="str">
        <f t="shared" si="45"/>
        <v>janvier</v>
      </c>
      <c r="AE764" s="96">
        <f t="shared" si="46"/>
        <v>6.4</v>
      </c>
      <c r="AF764" s="149">
        <f t="shared" si="47"/>
        <v>0</v>
      </c>
      <c r="AG764" t="s">
        <v>3562</v>
      </c>
    </row>
    <row r="765" spans="1:33" s="102" customFormat="1" ht="10.9" hidden="1" customHeight="1" x14ac:dyDescent="0.25">
      <c r="A765" s="151">
        <v>170241</v>
      </c>
      <c r="B765" s="152">
        <v>44592</v>
      </c>
      <c r="C765" s="150" t="s">
        <v>605</v>
      </c>
      <c r="D765" s="150" t="s">
        <v>2540</v>
      </c>
      <c r="E765" s="152">
        <v>44592</v>
      </c>
      <c r="F765" s="150" t="s">
        <v>790</v>
      </c>
      <c r="G765" s="150" t="s">
        <v>2541</v>
      </c>
      <c r="H765" s="150" t="s">
        <v>766</v>
      </c>
      <c r="I765" s="150" t="s">
        <v>3389</v>
      </c>
      <c r="J765" s="150" t="s">
        <v>3389</v>
      </c>
      <c r="K765" s="150" t="s">
        <v>766</v>
      </c>
      <c r="L765" s="150" t="s">
        <v>18</v>
      </c>
      <c r="M765" s="150" t="s">
        <v>3385</v>
      </c>
      <c r="N765" s="150" t="s">
        <v>919</v>
      </c>
      <c r="O765" s="150" t="s">
        <v>920</v>
      </c>
      <c r="P765" s="150" t="s">
        <v>767</v>
      </c>
      <c r="Q765" s="150" t="s">
        <v>3377</v>
      </c>
      <c r="R765" s="150" t="s">
        <v>3390</v>
      </c>
      <c r="S765" s="151">
        <v>24780</v>
      </c>
      <c r="T765" s="151">
        <v>18000</v>
      </c>
      <c r="U765" s="151">
        <v>6780</v>
      </c>
      <c r="V765" s="150" t="s">
        <v>78</v>
      </c>
      <c r="W765" s="151">
        <v>2</v>
      </c>
      <c r="X765" s="150" t="s">
        <v>69</v>
      </c>
      <c r="Y765" s="150" t="s">
        <v>70</v>
      </c>
      <c r="Z765" s="150" t="s">
        <v>71</v>
      </c>
      <c r="AA765" s="150" t="s">
        <v>72</v>
      </c>
      <c r="AB765" s="151">
        <v>0</v>
      </c>
      <c r="AC765" s="101">
        <f t="shared" si="44"/>
        <v>5</v>
      </c>
      <c r="AD765" s="101" t="str">
        <f t="shared" si="45"/>
        <v>janvier</v>
      </c>
      <c r="AE765" s="96">
        <f t="shared" si="46"/>
        <v>6.78</v>
      </c>
      <c r="AF765" s="149">
        <f t="shared" si="47"/>
        <v>1.388888888888884E-2</v>
      </c>
      <c r="AG765" t="s">
        <v>3562</v>
      </c>
    </row>
    <row r="766" spans="1:33" s="102" customFormat="1" ht="10.9" hidden="1" customHeight="1" x14ac:dyDescent="0.25">
      <c r="A766" s="151">
        <v>170256</v>
      </c>
      <c r="B766" s="152">
        <v>44592</v>
      </c>
      <c r="C766" s="150" t="s">
        <v>380</v>
      </c>
      <c r="D766" s="150" t="s">
        <v>2542</v>
      </c>
      <c r="E766" s="152">
        <v>44592</v>
      </c>
      <c r="F766" s="150" t="s">
        <v>564</v>
      </c>
      <c r="G766" s="150" t="s">
        <v>2543</v>
      </c>
      <c r="H766" s="150" t="s">
        <v>626</v>
      </c>
      <c r="I766" s="150" t="s">
        <v>3389</v>
      </c>
      <c r="J766" s="150" t="s">
        <v>3389</v>
      </c>
      <c r="K766" s="150" t="s">
        <v>626</v>
      </c>
      <c r="L766" s="150" t="s">
        <v>18</v>
      </c>
      <c r="M766" s="150" t="s">
        <v>3427</v>
      </c>
      <c r="N766" s="150" t="s">
        <v>919</v>
      </c>
      <c r="O766" s="150" t="s">
        <v>920</v>
      </c>
      <c r="P766" s="150" t="s">
        <v>627</v>
      </c>
      <c r="Q766" s="150" t="s">
        <v>3377</v>
      </c>
      <c r="R766" s="150" t="s">
        <v>3428</v>
      </c>
      <c r="S766" s="151">
        <v>27240</v>
      </c>
      <c r="T766" s="151">
        <v>21940</v>
      </c>
      <c r="U766" s="151">
        <v>5300</v>
      </c>
      <c r="V766" s="150" t="s">
        <v>78</v>
      </c>
      <c r="W766" s="151">
        <v>2</v>
      </c>
      <c r="X766" s="150" t="s">
        <v>69</v>
      </c>
      <c r="Y766" s="150" t="s">
        <v>70</v>
      </c>
      <c r="Z766" s="150" t="s">
        <v>71</v>
      </c>
      <c r="AA766" s="150" t="s">
        <v>72</v>
      </c>
      <c r="AB766" s="151">
        <v>0</v>
      </c>
      <c r="AC766" s="101">
        <f t="shared" si="44"/>
        <v>5</v>
      </c>
      <c r="AD766" s="101" t="str">
        <f t="shared" si="45"/>
        <v>janvier</v>
      </c>
      <c r="AE766" s="96">
        <f t="shared" si="46"/>
        <v>5.3</v>
      </c>
      <c r="AF766" s="149">
        <f t="shared" si="47"/>
        <v>2.3611111111111138E-2</v>
      </c>
      <c r="AG766" t="s">
        <v>3562</v>
      </c>
    </row>
    <row r="767" spans="1:33" s="102" customFormat="1" ht="10.9" hidden="1" customHeight="1" x14ac:dyDescent="0.25">
      <c r="A767" s="151">
        <v>170258</v>
      </c>
      <c r="B767" s="152">
        <v>44592</v>
      </c>
      <c r="C767" s="150" t="s">
        <v>429</v>
      </c>
      <c r="D767" s="150" t="s">
        <v>2544</v>
      </c>
      <c r="E767" s="152">
        <v>44592</v>
      </c>
      <c r="F767" s="150" t="s">
        <v>860</v>
      </c>
      <c r="G767" s="150" t="s">
        <v>2545</v>
      </c>
      <c r="H767" s="150" t="s">
        <v>775</v>
      </c>
      <c r="I767" s="150" t="s">
        <v>3379</v>
      </c>
      <c r="J767" s="150" t="s">
        <v>3384</v>
      </c>
      <c r="K767" s="150" t="s">
        <v>775</v>
      </c>
      <c r="L767" s="150" t="s">
        <v>3385</v>
      </c>
      <c r="M767" s="150" t="s">
        <v>18</v>
      </c>
      <c r="N767" s="150" t="s">
        <v>19</v>
      </c>
      <c r="O767" s="150" t="s">
        <v>261</v>
      </c>
      <c r="P767" s="150" t="s">
        <v>776</v>
      </c>
      <c r="Q767" s="150" t="s">
        <v>3386</v>
      </c>
      <c r="R767" s="150" t="s">
        <v>3377</v>
      </c>
      <c r="S767" s="151">
        <v>39460</v>
      </c>
      <c r="T767" s="151">
        <v>22940</v>
      </c>
      <c r="U767" s="151">
        <v>16520</v>
      </c>
      <c r="V767" s="150" t="s">
        <v>78</v>
      </c>
      <c r="W767" s="151">
        <v>2</v>
      </c>
      <c r="X767" s="150" t="s">
        <v>69</v>
      </c>
      <c r="Y767" s="150" t="s">
        <v>70</v>
      </c>
      <c r="Z767" s="150" t="s">
        <v>71</v>
      </c>
      <c r="AA767" s="150" t="s">
        <v>72</v>
      </c>
      <c r="AB767" s="151">
        <v>0</v>
      </c>
      <c r="AC767" s="101">
        <f t="shared" si="44"/>
        <v>5</v>
      </c>
      <c r="AD767" s="101" t="str">
        <f t="shared" si="45"/>
        <v>janvier</v>
      </c>
      <c r="AE767" s="96">
        <f t="shared" si="46"/>
        <v>16.52</v>
      </c>
      <c r="AF767" s="149">
        <f t="shared" si="47"/>
        <v>0.12222222222222223</v>
      </c>
      <c r="AG767" t="s">
        <v>3888</v>
      </c>
    </row>
    <row r="768" spans="1:33" s="102" customFormat="1" ht="10.9" hidden="1" customHeight="1" x14ac:dyDescent="0.25">
      <c r="A768" s="151">
        <v>170274</v>
      </c>
      <c r="B768" s="152">
        <v>44592</v>
      </c>
      <c r="C768" s="150" t="s">
        <v>269</v>
      </c>
      <c r="D768" s="150" t="s">
        <v>2546</v>
      </c>
      <c r="E768" s="152">
        <v>44592</v>
      </c>
      <c r="F768" s="150" t="s">
        <v>218</v>
      </c>
      <c r="G768" s="150" t="s">
        <v>2547</v>
      </c>
      <c r="H768" s="150" t="s">
        <v>769</v>
      </c>
      <c r="I768" s="150" t="s">
        <v>3379</v>
      </c>
      <c r="J768" s="150" t="s">
        <v>3380</v>
      </c>
      <c r="K768" s="150" t="s">
        <v>3417</v>
      </c>
      <c r="L768" s="150" t="s">
        <v>18</v>
      </c>
      <c r="M768" s="150" t="s">
        <v>18</v>
      </c>
      <c r="N768" s="150" t="s">
        <v>19</v>
      </c>
      <c r="O768" s="150" t="s">
        <v>314</v>
      </c>
      <c r="P768" s="150" t="s">
        <v>770</v>
      </c>
      <c r="Q768" s="150" t="s">
        <v>3377</v>
      </c>
      <c r="R768" s="150" t="s">
        <v>3377</v>
      </c>
      <c r="S768" s="151">
        <v>19620</v>
      </c>
      <c r="T768" s="151">
        <v>17980</v>
      </c>
      <c r="U768" s="151">
        <v>1640</v>
      </c>
      <c r="V768" s="150" t="s">
        <v>78</v>
      </c>
      <c r="W768" s="151">
        <v>2</v>
      </c>
      <c r="X768" s="150" t="s">
        <v>69</v>
      </c>
      <c r="Y768" s="150" t="s">
        <v>70</v>
      </c>
      <c r="Z768" s="150" t="s">
        <v>71</v>
      </c>
      <c r="AA768" s="150" t="s">
        <v>72</v>
      </c>
      <c r="AB768" s="151">
        <v>95029</v>
      </c>
      <c r="AC768" s="101">
        <f t="shared" si="44"/>
        <v>5</v>
      </c>
      <c r="AD768" s="101" t="str">
        <f t="shared" si="45"/>
        <v>janvier</v>
      </c>
      <c r="AE768" s="96">
        <f t="shared" si="46"/>
        <v>1.64</v>
      </c>
      <c r="AF768" s="149">
        <f t="shared" si="47"/>
        <v>2.083333333333337E-2</v>
      </c>
      <c r="AG768" t="s">
        <v>3886</v>
      </c>
    </row>
    <row r="769" spans="1:190" s="102" customFormat="1" ht="10.9" hidden="1" customHeight="1" x14ac:dyDescent="0.25">
      <c r="A769" s="151">
        <v>170277</v>
      </c>
      <c r="B769" s="152">
        <v>44592</v>
      </c>
      <c r="C769" s="150" t="s">
        <v>140</v>
      </c>
      <c r="D769" s="150" t="s">
        <v>2548</v>
      </c>
      <c r="E769" s="152">
        <v>44592</v>
      </c>
      <c r="F769" s="150" t="s">
        <v>608</v>
      </c>
      <c r="G769" s="150" t="s">
        <v>2549</v>
      </c>
      <c r="H769" s="150" t="s">
        <v>313</v>
      </c>
      <c r="I769" s="150" t="s">
        <v>3379</v>
      </c>
      <c r="J769" s="150" t="s">
        <v>3380</v>
      </c>
      <c r="K769" s="150" t="s">
        <v>3381</v>
      </c>
      <c r="L769" s="150" t="s">
        <v>18</v>
      </c>
      <c r="M769" s="150" t="s">
        <v>18</v>
      </c>
      <c r="N769" s="150" t="s">
        <v>19</v>
      </c>
      <c r="O769" s="150" t="s">
        <v>314</v>
      </c>
      <c r="P769" s="150" t="s">
        <v>315</v>
      </c>
      <c r="Q769" s="150" t="s">
        <v>3377</v>
      </c>
      <c r="R769" s="150" t="s">
        <v>3377</v>
      </c>
      <c r="S769" s="151">
        <v>15020</v>
      </c>
      <c r="T769" s="151">
        <v>14460</v>
      </c>
      <c r="U769" s="151">
        <v>560</v>
      </c>
      <c r="V769" s="150" t="s">
        <v>78</v>
      </c>
      <c r="W769" s="151">
        <v>2</v>
      </c>
      <c r="X769" s="150" t="s">
        <v>69</v>
      </c>
      <c r="Y769" s="150" t="s">
        <v>70</v>
      </c>
      <c r="Z769" s="150" t="s">
        <v>71</v>
      </c>
      <c r="AA769" s="150" t="s">
        <v>72</v>
      </c>
      <c r="AB769" s="151">
        <v>73522</v>
      </c>
      <c r="AC769" s="101">
        <f t="shared" si="44"/>
        <v>5</v>
      </c>
      <c r="AD769" s="101" t="str">
        <f t="shared" si="45"/>
        <v>janvier</v>
      </c>
      <c r="AE769" s="96">
        <f t="shared" si="46"/>
        <v>0.56000000000000005</v>
      </c>
      <c r="AF769" s="149">
        <f t="shared" si="47"/>
        <v>1.4583333333333337E-2</v>
      </c>
      <c r="AG769" t="s">
        <v>3886</v>
      </c>
    </row>
    <row r="770" spans="1:190" s="102" customFormat="1" ht="10.9" hidden="1" customHeight="1" x14ac:dyDescent="0.25">
      <c r="A770" s="151">
        <v>170279</v>
      </c>
      <c r="B770" s="152">
        <v>44592</v>
      </c>
      <c r="C770" s="150" t="s">
        <v>275</v>
      </c>
      <c r="D770" s="150" t="s">
        <v>2550</v>
      </c>
      <c r="E770" s="152">
        <v>44592</v>
      </c>
      <c r="F770" s="150" t="s">
        <v>234</v>
      </c>
      <c r="G770" s="150" t="s">
        <v>2551</v>
      </c>
      <c r="H770" s="150" t="s">
        <v>2552</v>
      </c>
      <c r="I770" s="150" t="s">
        <v>3389</v>
      </c>
      <c r="J770" s="150" t="s">
        <v>3419</v>
      </c>
      <c r="K770" s="150" t="s">
        <v>3477</v>
      </c>
      <c r="L770" s="150" t="s">
        <v>3409</v>
      </c>
      <c r="M770" s="150" t="s">
        <v>18</v>
      </c>
      <c r="N770" s="150" t="s">
        <v>919</v>
      </c>
      <c r="O770" s="150" t="s">
        <v>567</v>
      </c>
      <c r="P770" s="150" t="s">
        <v>2553</v>
      </c>
      <c r="Q770" s="150" t="s">
        <v>3451</v>
      </c>
      <c r="R770" s="150" t="s">
        <v>3377</v>
      </c>
      <c r="S770" s="151">
        <v>14840</v>
      </c>
      <c r="T770" s="151">
        <v>44100</v>
      </c>
      <c r="U770" s="151">
        <v>29260</v>
      </c>
      <c r="V770" s="150" t="s">
        <v>78</v>
      </c>
      <c r="W770" s="151">
        <v>2</v>
      </c>
      <c r="X770" s="150" t="s">
        <v>69</v>
      </c>
      <c r="Y770" s="150" t="s">
        <v>70</v>
      </c>
      <c r="Z770" s="150" t="s">
        <v>71</v>
      </c>
      <c r="AA770" s="150" t="s">
        <v>72</v>
      </c>
      <c r="AB770" s="151">
        <v>0</v>
      </c>
      <c r="AC770" s="101">
        <f t="shared" si="44"/>
        <v>5</v>
      </c>
      <c r="AD770" s="101" t="str">
        <f t="shared" si="45"/>
        <v>janvier</v>
      </c>
      <c r="AE770" s="96">
        <f t="shared" si="46"/>
        <v>29.26</v>
      </c>
      <c r="AF770" s="149">
        <f t="shared" si="47"/>
        <v>5.5555555555555525E-2</v>
      </c>
      <c r="AG770" t="s">
        <v>3888</v>
      </c>
    </row>
    <row r="771" spans="1:190" s="102" customFormat="1" ht="10.9" hidden="1" customHeight="1" x14ac:dyDescent="0.25">
      <c r="A771" s="151">
        <v>170281</v>
      </c>
      <c r="B771" s="152">
        <v>44592</v>
      </c>
      <c r="C771" s="150" t="s">
        <v>510</v>
      </c>
      <c r="D771" s="150" t="s">
        <v>2554</v>
      </c>
      <c r="E771" s="152">
        <v>44592</v>
      </c>
      <c r="F771" s="150" t="s">
        <v>269</v>
      </c>
      <c r="G771" s="150" t="s">
        <v>2555</v>
      </c>
      <c r="H771" s="150" t="s">
        <v>690</v>
      </c>
      <c r="I771" s="150" t="s">
        <v>3379</v>
      </c>
      <c r="J771" s="150" t="s">
        <v>3382</v>
      </c>
      <c r="K771" s="150" t="s">
        <v>3383</v>
      </c>
      <c r="L771" s="150" t="s">
        <v>18</v>
      </c>
      <c r="M771" s="150" t="s">
        <v>18</v>
      </c>
      <c r="N771" s="150" t="s">
        <v>19</v>
      </c>
      <c r="O771" s="150" t="s">
        <v>335</v>
      </c>
      <c r="P771" s="150" t="s">
        <v>691</v>
      </c>
      <c r="Q771" s="150" t="s">
        <v>3377</v>
      </c>
      <c r="R771" s="150" t="s">
        <v>3377</v>
      </c>
      <c r="S771" s="151">
        <v>16740</v>
      </c>
      <c r="T771" s="151">
        <v>12960</v>
      </c>
      <c r="U771" s="151">
        <v>3780</v>
      </c>
      <c r="V771" s="150" t="s">
        <v>78</v>
      </c>
      <c r="W771" s="151">
        <v>2</v>
      </c>
      <c r="X771" s="150" t="s">
        <v>69</v>
      </c>
      <c r="Y771" s="150" t="s">
        <v>70</v>
      </c>
      <c r="Z771" s="150" t="s">
        <v>71</v>
      </c>
      <c r="AA771" s="150" t="s">
        <v>72</v>
      </c>
      <c r="AB771" s="151">
        <v>64488</v>
      </c>
      <c r="AC771" s="101">
        <f t="shared" ref="AC771:AC834" si="48">_xlfn.ISOWEEKNUM(B771)</f>
        <v>5</v>
      </c>
      <c r="AD771" s="101" t="str">
        <f t="shared" ref="AD771:AD834" si="49">TEXT(B771,"mmmm")</f>
        <v>janvier</v>
      </c>
      <c r="AE771" s="96">
        <f t="shared" ref="AE771:AE834" si="50">U771/1000</f>
        <v>3.78</v>
      </c>
      <c r="AF771" s="149">
        <f t="shared" ref="AF771:AF834" si="51">C771-F771</f>
        <v>1.3194444444444398E-2</v>
      </c>
      <c r="AG771" t="s">
        <v>3886</v>
      </c>
    </row>
    <row r="772" spans="1:190" s="102" customFormat="1" ht="10.9" hidden="1" customHeight="1" x14ac:dyDescent="0.25">
      <c r="A772" s="151">
        <v>170287</v>
      </c>
      <c r="B772" s="152">
        <v>44592</v>
      </c>
      <c r="C772" s="150" t="s">
        <v>350</v>
      </c>
      <c r="D772" s="150" t="s">
        <v>2556</v>
      </c>
      <c r="E772" s="152">
        <v>44592</v>
      </c>
      <c r="F772" s="150" t="s">
        <v>509</v>
      </c>
      <c r="G772" s="150" t="s">
        <v>2557</v>
      </c>
      <c r="H772" s="150" t="s">
        <v>550</v>
      </c>
      <c r="I772" s="150" t="s">
        <v>3379</v>
      </c>
      <c r="J772" s="150" t="s">
        <v>3380</v>
      </c>
      <c r="K772" s="150" t="s">
        <v>3399</v>
      </c>
      <c r="L772" s="150" t="s">
        <v>18</v>
      </c>
      <c r="M772" s="150" t="s">
        <v>18</v>
      </c>
      <c r="N772" s="150" t="s">
        <v>19</v>
      </c>
      <c r="O772" s="150" t="s">
        <v>314</v>
      </c>
      <c r="P772" s="150" t="s">
        <v>551</v>
      </c>
      <c r="Q772" s="150" t="s">
        <v>3377</v>
      </c>
      <c r="R772" s="150" t="s">
        <v>3377</v>
      </c>
      <c r="S772" s="151">
        <v>21660</v>
      </c>
      <c r="T772" s="151">
        <v>17780</v>
      </c>
      <c r="U772" s="151">
        <v>3880</v>
      </c>
      <c r="V772" s="150" t="s">
        <v>78</v>
      </c>
      <c r="W772" s="151">
        <v>2</v>
      </c>
      <c r="X772" s="150" t="s">
        <v>69</v>
      </c>
      <c r="Y772" s="150" t="s">
        <v>70</v>
      </c>
      <c r="Z772" s="150" t="s">
        <v>71</v>
      </c>
      <c r="AA772" s="150" t="s">
        <v>72</v>
      </c>
      <c r="AB772" s="151">
        <v>66268</v>
      </c>
      <c r="AC772" s="101">
        <f t="shared" si="48"/>
        <v>5</v>
      </c>
      <c r="AD772" s="101" t="str">
        <f t="shared" si="49"/>
        <v>janvier</v>
      </c>
      <c r="AE772" s="96">
        <f t="shared" si="50"/>
        <v>3.88</v>
      </c>
      <c r="AF772" s="149">
        <f t="shared" si="51"/>
        <v>1.5972222222222221E-2</v>
      </c>
      <c r="AG772" t="s">
        <v>3886</v>
      </c>
    </row>
    <row r="773" spans="1:190" s="102" customFormat="1" ht="10.9" hidden="1" customHeight="1" x14ac:dyDescent="0.25">
      <c r="A773" s="151">
        <v>170289</v>
      </c>
      <c r="B773" s="152">
        <v>44592</v>
      </c>
      <c r="C773" s="150" t="s">
        <v>614</v>
      </c>
      <c r="D773" s="150" t="s">
        <v>2558</v>
      </c>
      <c r="E773" s="152">
        <v>44592</v>
      </c>
      <c r="F773" s="150" t="s">
        <v>786</v>
      </c>
      <c r="G773" s="150" t="s">
        <v>2559</v>
      </c>
      <c r="H773" s="150" t="s">
        <v>370</v>
      </c>
      <c r="I773" s="150" t="s">
        <v>3379</v>
      </c>
      <c r="J773" s="150" t="s">
        <v>3382</v>
      </c>
      <c r="K773" s="150" t="s">
        <v>3396</v>
      </c>
      <c r="L773" s="150" t="s">
        <v>18</v>
      </c>
      <c r="M773" s="150" t="s">
        <v>18</v>
      </c>
      <c r="N773" s="150" t="s">
        <v>19</v>
      </c>
      <c r="O773" s="150" t="s">
        <v>335</v>
      </c>
      <c r="P773" s="150" t="s">
        <v>371</v>
      </c>
      <c r="Q773" s="150" t="s">
        <v>3377</v>
      </c>
      <c r="R773" s="150" t="s">
        <v>3377</v>
      </c>
      <c r="S773" s="151">
        <v>15020</v>
      </c>
      <c r="T773" s="151">
        <v>11860</v>
      </c>
      <c r="U773" s="151">
        <v>3160</v>
      </c>
      <c r="V773" s="150" t="s">
        <v>78</v>
      </c>
      <c r="W773" s="151">
        <v>2</v>
      </c>
      <c r="X773" s="150" t="s">
        <v>69</v>
      </c>
      <c r="Y773" s="150" t="s">
        <v>70</v>
      </c>
      <c r="Z773" s="150" t="s">
        <v>71</v>
      </c>
      <c r="AA773" s="150" t="s">
        <v>72</v>
      </c>
      <c r="AB773" s="151">
        <v>83621</v>
      </c>
      <c r="AC773" s="101">
        <f t="shared" si="48"/>
        <v>5</v>
      </c>
      <c r="AD773" s="101" t="str">
        <f t="shared" si="49"/>
        <v>janvier</v>
      </c>
      <c r="AE773" s="96">
        <f t="shared" si="50"/>
        <v>3.16</v>
      </c>
      <c r="AF773" s="149">
        <f t="shared" si="51"/>
        <v>1.0416666666666685E-2</v>
      </c>
      <c r="AG773" t="s">
        <v>3886</v>
      </c>
    </row>
    <row r="774" spans="1:190" s="102" customFormat="1" ht="10.9" hidden="1" customHeight="1" x14ac:dyDescent="0.25">
      <c r="A774" s="151">
        <v>170291</v>
      </c>
      <c r="B774" s="152">
        <v>44592</v>
      </c>
      <c r="C774" s="150" t="s">
        <v>613</v>
      </c>
      <c r="D774" s="150" t="s">
        <v>2560</v>
      </c>
      <c r="E774" s="152">
        <v>44592</v>
      </c>
      <c r="F774" s="150" t="s">
        <v>430</v>
      </c>
      <c r="G774" s="150" t="s">
        <v>2561</v>
      </c>
      <c r="H774" s="150" t="s">
        <v>779</v>
      </c>
      <c r="I774" s="150" t="s">
        <v>3389</v>
      </c>
      <c r="J774" s="150" t="s">
        <v>3400</v>
      </c>
      <c r="K774" s="150" t="s">
        <v>779</v>
      </c>
      <c r="L774" s="150" t="s">
        <v>18</v>
      </c>
      <c r="M774" s="150" t="s">
        <v>3394</v>
      </c>
      <c r="N774" s="150" t="s">
        <v>919</v>
      </c>
      <c r="O774" s="150" t="s">
        <v>944</v>
      </c>
      <c r="P774" s="150" t="s">
        <v>777</v>
      </c>
      <c r="Q774" s="150" t="s">
        <v>3377</v>
      </c>
      <c r="R774" s="150" t="s">
        <v>3401</v>
      </c>
      <c r="S774" s="151">
        <v>24640</v>
      </c>
      <c r="T774" s="151">
        <v>18760</v>
      </c>
      <c r="U774" s="151">
        <v>5880</v>
      </c>
      <c r="V774" s="150" t="s">
        <v>78</v>
      </c>
      <c r="W774" s="151">
        <v>2</v>
      </c>
      <c r="X774" s="150" t="s">
        <v>69</v>
      </c>
      <c r="Y774" s="150" t="s">
        <v>70</v>
      </c>
      <c r="Z774" s="150" t="s">
        <v>71</v>
      </c>
      <c r="AA774" s="150" t="s">
        <v>72</v>
      </c>
      <c r="AB774" s="151">
        <v>0</v>
      </c>
      <c r="AC774" s="101">
        <f t="shared" si="48"/>
        <v>5</v>
      </c>
      <c r="AD774" s="101" t="str">
        <f t="shared" si="49"/>
        <v>janvier</v>
      </c>
      <c r="AE774" s="96">
        <f t="shared" si="50"/>
        <v>5.88</v>
      </c>
      <c r="AF774" s="149">
        <f t="shared" si="51"/>
        <v>3.7499999999999978E-2</v>
      </c>
      <c r="AG774" t="s">
        <v>3886</v>
      </c>
    </row>
    <row r="775" spans="1:190" s="102" customFormat="1" ht="10.9" hidden="1" customHeight="1" x14ac:dyDescent="0.25">
      <c r="A775" s="151">
        <v>170292</v>
      </c>
      <c r="B775" s="152">
        <v>44592</v>
      </c>
      <c r="C775" s="150" t="s">
        <v>103</v>
      </c>
      <c r="D775" s="150" t="s">
        <v>18</v>
      </c>
      <c r="E775" s="152">
        <v>44592</v>
      </c>
      <c r="F775" s="150" t="s">
        <v>103</v>
      </c>
      <c r="G775" s="150" t="s">
        <v>18</v>
      </c>
      <c r="H775" s="150" t="s">
        <v>2534</v>
      </c>
      <c r="I775" s="150" t="s">
        <v>3379</v>
      </c>
      <c r="J775" s="150" t="s">
        <v>3380</v>
      </c>
      <c r="K775" s="150" t="s">
        <v>2534</v>
      </c>
      <c r="L775" s="150" t="s">
        <v>18</v>
      </c>
      <c r="M775" s="150" t="s">
        <v>18</v>
      </c>
      <c r="N775" s="150" t="s">
        <v>19</v>
      </c>
      <c r="O775" s="150" t="s">
        <v>314</v>
      </c>
      <c r="P775" s="150" t="s">
        <v>379</v>
      </c>
      <c r="Q775" s="150" t="s">
        <v>3377</v>
      </c>
      <c r="R775" s="150" t="s">
        <v>3377</v>
      </c>
      <c r="S775" s="151">
        <v>19340</v>
      </c>
      <c r="T775" s="151">
        <v>18340</v>
      </c>
      <c r="U775" s="151">
        <v>1000</v>
      </c>
      <c r="V775" s="150" t="s">
        <v>68</v>
      </c>
      <c r="W775" s="151">
        <v>2</v>
      </c>
      <c r="X775" s="150" t="s">
        <v>69</v>
      </c>
      <c r="Y775" s="150" t="s">
        <v>70</v>
      </c>
      <c r="Z775" s="150" t="s">
        <v>71</v>
      </c>
      <c r="AA775" s="150" t="s">
        <v>72</v>
      </c>
      <c r="AB775" s="151">
        <v>0</v>
      </c>
      <c r="AC775" s="101">
        <f t="shared" si="48"/>
        <v>5</v>
      </c>
      <c r="AD775" s="101" t="str">
        <f t="shared" si="49"/>
        <v>janvier</v>
      </c>
      <c r="AE775" s="96">
        <f t="shared" si="50"/>
        <v>1</v>
      </c>
      <c r="AF775" s="149">
        <f t="shared" si="51"/>
        <v>0</v>
      </c>
      <c r="AG775" t="s">
        <v>3886</v>
      </c>
    </row>
    <row r="776" spans="1:190" s="102" customFormat="1" ht="10.9" hidden="1" customHeight="1" x14ac:dyDescent="0.25">
      <c r="A776" s="151">
        <v>170293</v>
      </c>
      <c r="B776" s="152">
        <v>44592</v>
      </c>
      <c r="C776" s="150" t="s">
        <v>1786</v>
      </c>
      <c r="D776" s="150" t="s">
        <v>2562</v>
      </c>
      <c r="E776" s="152">
        <v>44592</v>
      </c>
      <c r="F776" s="150" t="s">
        <v>1928</v>
      </c>
      <c r="G776" s="150" t="s">
        <v>2563</v>
      </c>
      <c r="H776" s="150" t="s">
        <v>665</v>
      </c>
      <c r="I776" s="150" t="s">
        <v>3376</v>
      </c>
      <c r="J776" s="150" t="s">
        <v>3376</v>
      </c>
      <c r="K776" s="150" t="s">
        <v>665</v>
      </c>
      <c r="L776" s="150" t="s">
        <v>18</v>
      </c>
      <c r="M776" s="150" t="s">
        <v>3409</v>
      </c>
      <c r="N776" s="150" t="s">
        <v>656</v>
      </c>
      <c r="O776" s="150" t="s">
        <v>657</v>
      </c>
      <c r="P776" s="150" t="s">
        <v>666</v>
      </c>
      <c r="Q776" s="150" t="s">
        <v>3377</v>
      </c>
      <c r="R776" s="150" t="s">
        <v>3410</v>
      </c>
      <c r="S776" s="151">
        <v>27440</v>
      </c>
      <c r="T776" s="151">
        <v>18120</v>
      </c>
      <c r="U776" s="151">
        <v>9320</v>
      </c>
      <c r="V776" s="150" t="s">
        <v>78</v>
      </c>
      <c r="W776" s="151">
        <v>2</v>
      </c>
      <c r="X776" s="150" t="s">
        <v>69</v>
      </c>
      <c r="Y776" s="150" t="s">
        <v>70</v>
      </c>
      <c r="Z776" s="150" t="s">
        <v>71</v>
      </c>
      <c r="AA776" s="150" t="s">
        <v>72</v>
      </c>
      <c r="AB776" s="151">
        <v>0</v>
      </c>
      <c r="AC776" s="101">
        <f t="shared" si="48"/>
        <v>5</v>
      </c>
      <c r="AD776" s="101" t="str">
        <f t="shared" si="49"/>
        <v>janvier</v>
      </c>
      <c r="AE776" s="96">
        <f t="shared" si="50"/>
        <v>9.32</v>
      </c>
      <c r="AF776" s="149">
        <f t="shared" si="51"/>
        <v>1.4583333333333393E-2</v>
      </c>
      <c r="AG776" t="s">
        <v>3562</v>
      </c>
    </row>
    <row r="777" spans="1:190" s="102" customFormat="1" ht="10.9" hidden="1" customHeight="1" x14ac:dyDescent="0.25">
      <c r="A777" s="151">
        <v>170304</v>
      </c>
      <c r="B777" s="152">
        <v>44592</v>
      </c>
      <c r="C777" s="150" t="s">
        <v>328</v>
      </c>
      <c r="D777" s="150" t="s">
        <v>2564</v>
      </c>
      <c r="E777" s="152">
        <v>44592</v>
      </c>
      <c r="F777" s="150" t="s">
        <v>383</v>
      </c>
      <c r="G777" s="150" t="s">
        <v>2565</v>
      </c>
      <c r="H777" s="150" t="s">
        <v>762</v>
      </c>
      <c r="I777" s="150" t="s">
        <v>3389</v>
      </c>
      <c r="J777" s="150" t="s">
        <v>3397</v>
      </c>
      <c r="K777" s="150" t="s">
        <v>762</v>
      </c>
      <c r="L777" s="150" t="s">
        <v>3382</v>
      </c>
      <c r="M777" s="150" t="s">
        <v>18</v>
      </c>
      <c r="N777" s="150" t="s">
        <v>919</v>
      </c>
      <c r="O777" s="150" t="s">
        <v>937</v>
      </c>
      <c r="P777" s="150" t="s">
        <v>764</v>
      </c>
      <c r="Q777" s="150" t="s">
        <v>3398</v>
      </c>
      <c r="R777" s="150" t="s">
        <v>3377</v>
      </c>
      <c r="S777" s="151">
        <v>15860</v>
      </c>
      <c r="T777" s="151">
        <v>37380</v>
      </c>
      <c r="U777" s="151">
        <v>21520</v>
      </c>
      <c r="V777" s="150" t="s">
        <v>78</v>
      </c>
      <c r="W777" s="151">
        <v>2</v>
      </c>
      <c r="X777" s="150" t="s">
        <v>69</v>
      </c>
      <c r="Y777" s="150" t="s">
        <v>70</v>
      </c>
      <c r="Z777" s="150" t="s">
        <v>71</v>
      </c>
      <c r="AA777" s="150" t="s">
        <v>72</v>
      </c>
      <c r="AB777" s="151">
        <v>0</v>
      </c>
      <c r="AC777" s="101">
        <f t="shared" si="48"/>
        <v>5</v>
      </c>
      <c r="AD777" s="101" t="str">
        <f t="shared" si="49"/>
        <v>janvier</v>
      </c>
      <c r="AE777" s="96">
        <f t="shared" si="50"/>
        <v>21.52</v>
      </c>
      <c r="AF777" s="149">
        <f t="shared" si="51"/>
        <v>0.13125000000000003</v>
      </c>
      <c r="AG777" t="s">
        <v>3888</v>
      </c>
    </row>
    <row r="778" spans="1:190" s="102" customFormat="1" ht="10.9" hidden="1" customHeight="1" x14ac:dyDescent="0.25">
      <c r="A778" s="151">
        <v>170321</v>
      </c>
      <c r="B778" s="152">
        <v>44592</v>
      </c>
      <c r="C778" s="150" t="s">
        <v>619</v>
      </c>
      <c r="D778" s="150" t="s">
        <v>18</v>
      </c>
      <c r="E778" s="152">
        <v>44592</v>
      </c>
      <c r="F778" s="150" t="s">
        <v>619</v>
      </c>
      <c r="G778" s="150" t="s">
        <v>18</v>
      </c>
      <c r="H778" s="150" t="s">
        <v>2566</v>
      </c>
      <c r="I778" s="150" t="s">
        <v>3389</v>
      </c>
      <c r="J778" s="150" t="s">
        <v>3406</v>
      </c>
      <c r="K778" s="150" t="s">
        <v>2566</v>
      </c>
      <c r="L778" s="150" t="s">
        <v>3478</v>
      </c>
      <c r="M778" s="150" t="s">
        <v>18</v>
      </c>
      <c r="N778" s="150" t="s">
        <v>919</v>
      </c>
      <c r="O778" s="150" t="s">
        <v>763</v>
      </c>
      <c r="P778" s="150" t="s">
        <v>2567</v>
      </c>
      <c r="Q778" s="150" t="s">
        <v>3479</v>
      </c>
      <c r="R778" s="150" t="s">
        <v>3377</v>
      </c>
      <c r="S778" s="151">
        <v>16420</v>
      </c>
      <c r="T778" s="151">
        <v>31480</v>
      </c>
      <c r="U778" s="151">
        <v>15060</v>
      </c>
      <c r="V778" s="150" t="s">
        <v>68</v>
      </c>
      <c r="W778" s="151">
        <v>2</v>
      </c>
      <c r="X778" s="150" t="s">
        <v>69</v>
      </c>
      <c r="Y778" s="150" t="s">
        <v>70</v>
      </c>
      <c r="Z778" s="150" t="s">
        <v>71</v>
      </c>
      <c r="AA778" s="150" t="s">
        <v>72</v>
      </c>
      <c r="AB778" s="151">
        <v>0</v>
      </c>
      <c r="AC778" s="101">
        <f t="shared" si="48"/>
        <v>5</v>
      </c>
      <c r="AD778" s="101" t="str">
        <f t="shared" si="49"/>
        <v>janvier</v>
      </c>
      <c r="AE778" s="96">
        <f t="shared" si="50"/>
        <v>15.06</v>
      </c>
      <c r="AF778" s="149">
        <f t="shared" si="51"/>
        <v>0</v>
      </c>
      <c r="AG778" t="s">
        <v>3888</v>
      </c>
    </row>
    <row r="779" spans="1:190" s="102" customFormat="1" ht="10.9" hidden="1" customHeight="1" x14ac:dyDescent="0.25">
      <c r="A779" s="151">
        <v>170312</v>
      </c>
      <c r="B779" s="152">
        <v>44592</v>
      </c>
      <c r="C779" s="150" t="s">
        <v>601</v>
      </c>
      <c r="D779" s="150" t="s">
        <v>2568</v>
      </c>
      <c r="E779" s="152">
        <v>44592</v>
      </c>
      <c r="F779" s="150" t="s">
        <v>641</v>
      </c>
      <c r="G779" s="150" t="s">
        <v>2569</v>
      </c>
      <c r="H779" s="150" t="s">
        <v>325</v>
      </c>
      <c r="I779" s="150" t="s">
        <v>3379</v>
      </c>
      <c r="J779" s="150" t="s">
        <v>3380</v>
      </c>
      <c r="K779" s="150" t="s">
        <v>3435</v>
      </c>
      <c r="L779" s="150" t="s">
        <v>18</v>
      </c>
      <c r="M779" s="150" t="s">
        <v>18</v>
      </c>
      <c r="N779" s="150" t="s">
        <v>19</v>
      </c>
      <c r="O779" s="150" t="s">
        <v>314</v>
      </c>
      <c r="P779" s="150" t="s">
        <v>326</v>
      </c>
      <c r="Q779" s="150" t="s">
        <v>3377</v>
      </c>
      <c r="R779" s="150" t="s">
        <v>3377</v>
      </c>
      <c r="S779" s="151">
        <v>21920</v>
      </c>
      <c r="T779" s="151">
        <v>17180</v>
      </c>
      <c r="U779" s="151">
        <v>4740</v>
      </c>
      <c r="V779" s="150" t="s">
        <v>78</v>
      </c>
      <c r="W779" s="151">
        <v>2</v>
      </c>
      <c r="X779" s="150" t="s">
        <v>69</v>
      </c>
      <c r="Y779" s="150" t="s">
        <v>70</v>
      </c>
      <c r="Z779" s="150" t="s">
        <v>71</v>
      </c>
      <c r="AA779" s="150" t="s">
        <v>72</v>
      </c>
      <c r="AB779" s="151">
        <v>95031</v>
      </c>
      <c r="AC779" s="101">
        <f t="shared" si="48"/>
        <v>5</v>
      </c>
      <c r="AD779" s="101" t="str">
        <f t="shared" si="49"/>
        <v>janvier</v>
      </c>
      <c r="AE779" s="96">
        <f t="shared" si="50"/>
        <v>4.74</v>
      </c>
      <c r="AF779" s="149">
        <f t="shared" si="51"/>
        <v>7.6388888888888618E-3</v>
      </c>
      <c r="AG779" t="s">
        <v>3886</v>
      </c>
    </row>
    <row r="780" spans="1:190" s="102" customFormat="1" ht="10.9" hidden="1" customHeight="1" x14ac:dyDescent="0.25">
      <c r="A780" s="151">
        <v>170316</v>
      </c>
      <c r="B780" s="152">
        <v>44592</v>
      </c>
      <c r="C780" s="150" t="s">
        <v>465</v>
      </c>
      <c r="D780" s="150" t="s">
        <v>2570</v>
      </c>
      <c r="E780" s="152">
        <v>44592</v>
      </c>
      <c r="F780" s="150" t="s">
        <v>572</v>
      </c>
      <c r="G780" s="150" t="s">
        <v>2571</v>
      </c>
      <c r="H780" s="150" t="s">
        <v>378</v>
      </c>
      <c r="I780" s="150" t="s">
        <v>3379</v>
      </c>
      <c r="J780" s="150" t="s">
        <v>3380</v>
      </c>
      <c r="K780" s="150" t="s">
        <v>2534</v>
      </c>
      <c r="L780" s="150" t="s">
        <v>18</v>
      </c>
      <c r="M780" s="150" t="s">
        <v>18</v>
      </c>
      <c r="N780" s="150" t="s">
        <v>19</v>
      </c>
      <c r="O780" s="150" t="s">
        <v>314</v>
      </c>
      <c r="P780" s="150" t="s">
        <v>379</v>
      </c>
      <c r="Q780" s="150" t="s">
        <v>3377</v>
      </c>
      <c r="R780" s="150" t="s">
        <v>3377</v>
      </c>
      <c r="S780" s="151">
        <v>19180</v>
      </c>
      <c r="T780" s="151">
        <v>18440</v>
      </c>
      <c r="U780" s="151">
        <v>740</v>
      </c>
      <c r="V780" s="150" t="s">
        <v>78</v>
      </c>
      <c r="W780" s="151">
        <v>2</v>
      </c>
      <c r="X780" s="150" t="s">
        <v>69</v>
      </c>
      <c r="Y780" s="150" t="s">
        <v>70</v>
      </c>
      <c r="Z780" s="150" t="s">
        <v>71</v>
      </c>
      <c r="AA780" s="150" t="s">
        <v>72</v>
      </c>
      <c r="AB780" s="151">
        <v>73517</v>
      </c>
      <c r="AC780" s="101">
        <f t="shared" si="48"/>
        <v>5</v>
      </c>
      <c r="AD780" s="101" t="str">
        <f t="shared" si="49"/>
        <v>janvier</v>
      </c>
      <c r="AE780" s="96">
        <f t="shared" si="50"/>
        <v>0.74</v>
      </c>
      <c r="AF780" s="149">
        <f t="shared" si="51"/>
        <v>8.3333333333334147E-3</v>
      </c>
      <c r="AG780" t="s">
        <v>3886</v>
      </c>
      <c r="AH780" s="96"/>
      <c r="AI780"/>
      <c r="AJ780"/>
      <c r="AK780"/>
      <c r="AL780"/>
      <c r="AM780" s="96"/>
      <c r="AN780" s="96"/>
      <c r="AO780" s="96"/>
      <c r="AP780" s="96"/>
      <c r="AQ780"/>
      <c r="AR780" s="96"/>
      <c r="AS780" s="96"/>
      <c r="AT780"/>
      <c r="AU780"/>
      <c r="AV780" s="96"/>
      <c r="AW780" s="96"/>
      <c r="AX780"/>
      <c r="AY780"/>
      <c r="AZ780" s="96"/>
      <c r="BA780" s="96"/>
      <c r="BB780" s="96"/>
      <c r="BC780" s="96"/>
      <c r="BD780" s="96"/>
      <c r="BE780" s="96"/>
      <c r="BF780" s="96"/>
      <c r="BG780"/>
      <c r="BH780" s="96"/>
      <c r="BI780" s="96"/>
      <c r="BJ780" s="96"/>
      <c r="BK780" s="96"/>
      <c r="BL780" s="96"/>
      <c r="BM780" s="96"/>
      <c r="BN780" s="96"/>
      <c r="BO780"/>
      <c r="BP780"/>
      <c r="BQ780" s="96"/>
      <c r="BR780" s="96"/>
      <c r="BS780" s="96"/>
      <c r="BT780"/>
      <c r="BU780" s="96"/>
      <c r="BV780"/>
      <c r="BW780" s="96"/>
      <c r="BX780" s="96"/>
      <c r="BY780" s="96"/>
      <c r="BZ780" s="96"/>
      <c r="CA780" s="96"/>
      <c r="CB780" s="96"/>
      <c r="CC780" s="96"/>
      <c r="CD780" s="96"/>
      <c r="CE780"/>
      <c r="CF780"/>
      <c r="CG780" s="96"/>
      <c r="CH780"/>
      <c r="CI780"/>
      <c r="CJ780" s="96"/>
      <c r="CK780"/>
      <c r="CL780" s="96"/>
      <c r="CM780" s="96"/>
      <c r="CN780" s="96"/>
      <c r="CO780"/>
      <c r="CP780"/>
      <c r="CQ780"/>
      <c r="CR780"/>
      <c r="CS780"/>
      <c r="CT780"/>
      <c r="CU780"/>
      <c r="CV780"/>
      <c r="CW780"/>
      <c r="CX780"/>
      <c r="CY780" s="96"/>
      <c r="CZ780" s="96"/>
      <c r="DA780" s="96"/>
      <c r="DB780" s="96"/>
      <c r="DC780" s="96"/>
      <c r="DD780"/>
      <c r="DE780"/>
      <c r="DF780"/>
      <c r="DG780"/>
      <c r="DH780" s="96"/>
      <c r="DI780"/>
      <c r="DJ780" s="96"/>
      <c r="DK780" s="96"/>
      <c r="DL780" s="96"/>
      <c r="DM780" s="96"/>
      <c r="DN780"/>
      <c r="DO780"/>
      <c r="DP780" s="96"/>
      <c r="DQ780" s="96"/>
      <c r="DR780"/>
      <c r="DS780"/>
      <c r="DT780"/>
      <c r="DU780"/>
      <c r="DV780"/>
      <c r="DW780" s="96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 s="96"/>
      <c r="EW780" s="96"/>
      <c r="EX780"/>
      <c r="EY780"/>
      <c r="EZ780"/>
      <c r="FA780"/>
      <c r="FB780"/>
      <c r="FC780"/>
      <c r="FD780"/>
      <c r="FE780"/>
      <c r="FF780"/>
      <c r="FG780"/>
      <c r="FH780"/>
      <c r="FI780"/>
      <c r="FJ780" s="96"/>
      <c r="FK780" s="96"/>
      <c r="FL780" s="96"/>
      <c r="FM780"/>
      <c r="FN780"/>
      <c r="FO780"/>
      <c r="FP780"/>
      <c r="FQ780"/>
      <c r="FR780"/>
      <c r="FS780"/>
      <c r="FT780" s="96"/>
      <c r="FU780" s="96"/>
      <c r="FV780" s="96"/>
      <c r="FW780" s="96"/>
      <c r="FX780"/>
      <c r="FY780"/>
      <c r="FZ780"/>
      <c r="GA780"/>
      <c r="GB780"/>
      <c r="GC780"/>
      <c r="GD780"/>
      <c r="GE780" s="96"/>
      <c r="GF780" s="96"/>
      <c r="GG780" s="96"/>
      <c r="GH780" s="96"/>
    </row>
    <row r="781" spans="1:190" s="102" customFormat="1" ht="10.9" hidden="1" customHeight="1" x14ac:dyDescent="0.25">
      <c r="A781" s="151">
        <v>170318</v>
      </c>
      <c r="B781" s="152">
        <v>44592</v>
      </c>
      <c r="C781" s="150" t="s">
        <v>549</v>
      </c>
      <c r="D781" s="150" t="s">
        <v>2572</v>
      </c>
      <c r="E781" s="152">
        <v>44592</v>
      </c>
      <c r="F781" s="150" t="s">
        <v>285</v>
      </c>
      <c r="G781" s="150" t="s">
        <v>2573</v>
      </c>
      <c r="H781" s="150" t="s">
        <v>775</v>
      </c>
      <c r="I781" s="150" t="s">
        <v>3379</v>
      </c>
      <c r="J781" s="150" t="s">
        <v>3384</v>
      </c>
      <c r="K781" s="150" t="s">
        <v>775</v>
      </c>
      <c r="L781" s="150" t="s">
        <v>3385</v>
      </c>
      <c r="M781" s="150" t="s">
        <v>18</v>
      </c>
      <c r="N781" s="150" t="s">
        <v>19</v>
      </c>
      <c r="O781" s="150" t="s">
        <v>261</v>
      </c>
      <c r="P781" s="150" t="s">
        <v>776</v>
      </c>
      <c r="Q781" s="150" t="s">
        <v>3386</v>
      </c>
      <c r="R781" s="150" t="s">
        <v>3377</v>
      </c>
      <c r="S781" s="151">
        <v>35800</v>
      </c>
      <c r="T781" s="151">
        <v>22700</v>
      </c>
      <c r="U781" s="151">
        <v>13100</v>
      </c>
      <c r="V781" s="150" t="s">
        <v>78</v>
      </c>
      <c r="W781" s="151">
        <v>2</v>
      </c>
      <c r="X781" s="150" t="s">
        <v>69</v>
      </c>
      <c r="Y781" s="150" t="s">
        <v>70</v>
      </c>
      <c r="Z781" s="150" t="s">
        <v>71</v>
      </c>
      <c r="AA781" s="150" t="s">
        <v>72</v>
      </c>
      <c r="AB781" s="151">
        <v>0</v>
      </c>
      <c r="AC781" s="101">
        <f t="shared" si="48"/>
        <v>5</v>
      </c>
      <c r="AD781" s="101" t="str">
        <f t="shared" si="49"/>
        <v>janvier</v>
      </c>
      <c r="AE781" s="96">
        <f t="shared" si="50"/>
        <v>13.1</v>
      </c>
      <c r="AF781" s="149">
        <f t="shared" si="51"/>
        <v>0.19513888888888886</v>
      </c>
      <c r="AG781" t="s">
        <v>3888</v>
      </c>
    </row>
    <row r="782" spans="1:190" s="102" customFormat="1" ht="10.9" hidden="1" customHeight="1" x14ac:dyDescent="0.25">
      <c r="A782" s="151">
        <v>170320</v>
      </c>
      <c r="B782" s="152">
        <v>44592</v>
      </c>
      <c r="C782" s="150" t="s">
        <v>444</v>
      </c>
      <c r="D782" s="150" t="s">
        <v>2574</v>
      </c>
      <c r="E782" s="152">
        <v>44592</v>
      </c>
      <c r="F782" s="150" t="s">
        <v>571</v>
      </c>
      <c r="G782" s="150" t="s">
        <v>2575</v>
      </c>
      <c r="H782" s="150" t="s">
        <v>766</v>
      </c>
      <c r="I782" s="150" t="s">
        <v>3389</v>
      </c>
      <c r="J782" s="150" t="s">
        <v>3400</v>
      </c>
      <c r="K782" s="150" t="s">
        <v>766</v>
      </c>
      <c r="L782" s="150" t="s">
        <v>18</v>
      </c>
      <c r="M782" s="150" t="s">
        <v>3394</v>
      </c>
      <c r="N782" s="150" t="s">
        <v>919</v>
      </c>
      <c r="O782" s="150" t="s">
        <v>944</v>
      </c>
      <c r="P782" s="150" t="s">
        <v>767</v>
      </c>
      <c r="Q782" s="150" t="s">
        <v>3377</v>
      </c>
      <c r="R782" s="150" t="s">
        <v>3401</v>
      </c>
      <c r="S782" s="151">
        <v>23500</v>
      </c>
      <c r="T782" s="151">
        <v>17840</v>
      </c>
      <c r="U782" s="151">
        <v>5660</v>
      </c>
      <c r="V782" s="150" t="s">
        <v>78</v>
      </c>
      <c r="W782" s="151">
        <v>2</v>
      </c>
      <c r="X782" s="150" t="s">
        <v>69</v>
      </c>
      <c r="Y782" s="150" t="s">
        <v>70</v>
      </c>
      <c r="Z782" s="150" t="s">
        <v>71</v>
      </c>
      <c r="AA782" s="150" t="s">
        <v>72</v>
      </c>
      <c r="AB782" s="151">
        <v>0</v>
      </c>
      <c r="AC782" s="101">
        <f t="shared" si="48"/>
        <v>5</v>
      </c>
      <c r="AD782" s="101" t="str">
        <f t="shared" si="49"/>
        <v>janvier</v>
      </c>
      <c r="AE782" s="96">
        <f t="shared" si="50"/>
        <v>5.66</v>
      </c>
      <c r="AF782" s="149">
        <f t="shared" si="51"/>
        <v>1.8055555555555491E-2</v>
      </c>
      <c r="AG782" t="s">
        <v>3886</v>
      </c>
    </row>
    <row r="783" spans="1:190" s="102" customFormat="1" ht="10.9" hidden="1" customHeight="1" x14ac:dyDescent="0.25">
      <c r="A783" s="151">
        <v>170322</v>
      </c>
      <c r="B783" s="152">
        <v>44592</v>
      </c>
      <c r="C783" s="150" t="s">
        <v>147</v>
      </c>
      <c r="D783" s="150" t="s">
        <v>2576</v>
      </c>
      <c r="E783" s="152">
        <v>44592</v>
      </c>
      <c r="F783" s="150" t="s">
        <v>121</v>
      </c>
      <c r="G783" s="150" t="s">
        <v>2577</v>
      </c>
      <c r="H783" s="150" t="s">
        <v>769</v>
      </c>
      <c r="I783" s="150" t="s">
        <v>3379</v>
      </c>
      <c r="J783" s="150" t="s">
        <v>3380</v>
      </c>
      <c r="K783" s="150" t="s">
        <v>3417</v>
      </c>
      <c r="L783" s="150" t="s">
        <v>18</v>
      </c>
      <c r="M783" s="150" t="s">
        <v>18</v>
      </c>
      <c r="N783" s="150" t="s">
        <v>19</v>
      </c>
      <c r="O783" s="150" t="s">
        <v>314</v>
      </c>
      <c r="P783" s="150" t="s">
        <v>770</v>
      </c>
      <c r="Q783" s="150" t="s">
        <v>3377</v>
      </c>
      <c r="R783" s="150" t="s">
        <v>3377</v>
      </c>
      <c r="S783" s="151">
        <v>19780</v>
      </c>
      <c r="T783" s="151">
        <v>17960</v>
      </c>
      <c r="U783" s="151">
        <v>1820</v>
      </c>
      <c r="V783" s="150" t="s">
        <v>78</v>
      </c>
      <c r="W783" s="151">
        <v>2</v>
      </c>
      <c r="X783" s="150" t="s">
        <v>69</v>
      </c>
      <c r="Y783" s="150" t="s">
        <v>70</v>
      </c>
      <c r="Z783" s="150" t="s">
        <v>71</v>
      </c>
      <c r="AA783" s="150" t="s">
        <v>72</v>
      </c>
      <c r="AB783" s="151">
        <v>95029</v>
      </c>
      <c r="AC783" s="101">
        <f t="shared" si="48"/>
        <v>5</v>
      </c>
      <c r="AD783" s="101" t="str">
        <f t="shared" si="49"/>
        <v>janvier</v>
      </c>
      <c r="AE783" s="96">
        <f t="shared" si="50"/>
        <v>1.82</v>
      </c>
      <c r="AF783" s="149">
        <f t="shared" si="51"/>
        <v>9.0277777777777457E-3</v>
      </c>
      <c r="AG783" t="s">
        <v>3886</v>
      </c>
    </row>
    <row r="784" spans="1:190" s="102" customFormat="1" ht="10.9" hidden="1" customHeight="1" x14ac:dyDescent="0.25">
      <c r="A784" s="151">
        <v>170324</v>
      </c>
      <c r="B784" s="152">
        <v>44592</v>
      </c>
      <c r="C784" s="150" t="s">
        <v>747</v>
      </c>
      <c r="D784" s="150" t="s">
        <v>2578</v>
      </c>
      <c r="E784" s="152">
        <v>44592</v>
      </c>
      <c r="F784" s="150" t="s">
        <v>625</v>
      </c>
      <c r="G784" s="150" t="s">
        <v>2579</v>
      </c>
      <c r="H784" s="150" t="s">
        <v>550</v>
      </c>
      <c r="I784" s="150" t="s">
        <v>3379</v>
      </c>
      <c r="J784" s="150" t="s">
        <v>3380</v>
      </c>
      <c r="K784" s="150" t="s">
        <v>3399</v>
      </c>
      <c r="L784" s="150" t="s">
        <v>18</v>
      </c>
      <c r="M784" s="150" t="s">
        <v>18</v>
      </c>
      <c r="N784" s="150" t="s">
        <v>19</v>
      </c>
      <c r="O784" s="150" t="s">
        <v>314</v>
      </c>
      <c r="P784" s="150" t="s">
        <v>551</v>
      </c>
      <c r="Q784" s="150" t="s">
        <v>3377</v>
      </c>
      <c r="R784" s="150" t="s">
        <v>3377</v>
      </c>
      <c r="S784" s="151">
        <v>19800</v>
      </c>
      <c r="T784" s="151">
        <v>17740</v>
      </c>
      <c r="U784" s="151">
        <v>2060</v>
      </c>
      <c r="V784" s="150" t="s">
        <v>78</v>
      </c>
      <c r="W784" s="151">
        <v>2</v>
      </c>
      <c r="X784" s="150" t="s">
        <v>69</v>
      </c>
      <c r="Y784" s="150" t="s">
        <v>70</v>
      </c>
      <c r="Z784" s="150" t="s">
        <v>71</v>
      </c>
      <c r="AA784" s="150" t="s">
        <v>72</v>
      </c>
      <c r="AB784" s="151">
        <v>66268</v>
      </c>
      <c r="AC784" s="101">
        <f t="shared" si="48"/>
        <v>5</v>
      </c>
      <c r="AD784" s="101" t="str">
        <f t="shared" si="49"/>
        <v>janvier</v>
      </c>
      <c r="AE784" s="96">
        <f t="shared" si="50"/>
        <v>2.06</v>
      </c>
      <c r="AF784" s="149">
        <f t="shared" si="51"/>
        <v>1.1111111111111072E-2</v>
      </c>
      <c r="AG784" t="s">
        <v>3886</v>
      </c>
    </row>
    <row r="785" spans="1:33" s="102" customFormat="1" ht="10.9" hidden="1" customHeight="1" x14ac:dyDescent="0.25">
      <c r="A785" s="151">
        <v>170325</v>
      </c>
      <c r="B785" s="152">
        <v>44592</v>
      </c>
      <c r="C785" s="150" t="s">
        <v>448</v>
      </c>
      <c r="D785" s="150" t="s">
        <v>2580</v>
      </c>
      <c r="E785" s="152">
        <v>44592</v>
      </c>
      <c r="F785" s="150" t="s">
        <v>330</v>
      </c>
      <c r="G785" s="150" t="s">
        <v>2581</v>
      </c>
      <c r="H785" s="150" t="s">
        <v>2582</v>
      </c>
      <c r="I785" s="150" t="s">
        <v>3379</v>
      </c>
      <c r="J785" s="150" t="s">
        <v>3480</v>
      </c>
      <c r="K785" s="150" t="s">
        <v>2582</v>
      </c>
      <c r="L785" s="150" t="s">
        <v>3481</v>
      </c>
      <c r="M785" s="150" t="s">
        <v>18</v>
      </c>
      <c r="N785" s="150" t="s">
        <v>19</v>
      </c>
      <c r="O785" s="150" t="s">
        <v>2583</v>
      </c>
      <c r="P785" s="150" t="s">
        <v>2584</v>
      </c>
      <c r="Q785" s="150" t="s">
        <v>3482</v>
      </c>
      <c r="R785" s="150" t="s">
        <v>3377</v>
      </c>
      <c r="S785" s="151">
        <v>14640</v>
      </c>
      <c r="T785" s="151">
        <v>28660</v>
      </c>
      <c r="U785" s="151">
        <v>14020</v>
      </c>
      <c r="V785" s="150" t="s">
        <v>78</v>
      </c>
      <c r="W785" s="151">
        <v>2</v>
      </c>
      <c r="X785" s="150" t="s">
        <v>69</v>
      </c>
      <c r="Y785" s="150" t="s">
        <v>70</v>
      </c>
      <c r="Z785" s="150" t="s">
        <v>71</v>
      </c>
      <c r="AA785" s="150" t="s">
        <v>72</v>
      </c>
      <c r="AB785" s="151">
        <v>0</v>
      </c>
      <c r="AC785" s="101">
        <f t="shared" si="48"/>
        <v>5</v>
      </c>
      <c r="AD785" s="101" t="str">
        <f t="shared" si="49"/>
        <v>janvier</v>
      </c>
      <c r="AE785" s="96">
        <f t="shared" si="50"/>
        <v>14.02</v>
      </c>
      <c r="AF785" s="149">
        <f t="shared" si="51"/>
        <v>6.7361111111111094E-2</v>
      </c>
      <c r="AG785" t="s">
        <v>3888</v>
      </c>
    </row>
    <row r="786" spans="1:33" s="102" customFormat="1" ht="10.9" hidden="1" customHeight="1" x14ac:dyDescent="0.25">
      <c r="A786" s="151">
        <v>170338</v>
      </c>
      <c r="B786" s="152">
        <v>44592</v>
      </c>
      <c r="C786" s="150" t="s">
        <v>535</v>
      </c>
      <c r="D786" s="150" t="s">
        <v>2585</v>
      </c>
      <c r="E786" s="152">
        <v>44592</v>
      </c>
      <c r="F786" s="150" t="s">
        <v>292</v>
      </c>
      <c r="G786" s="150" t="s">
        <v>2586</v>
      </c>
      <c r="H786" s="150" t="s">
        <v>2587</v>
      </c>
      <c r="I786" s="150" t="s">
        <v>3379</v>
      </c>
      <c r="J786" s="150" t="s">
        <v>3393</v>
      </c>
      <c r="K786" s="150" t="s">
        <v>2587</v>
      </c>
      <c r="L786" s="150" t="s">
        <v>3394</v>
      </c>
      <c r="M786" s="150" t="s">
        <v>18</v>
      </c>
      <c r="N786" s="150" t="s">
        <v>19</v>
      </c>
      <c r="O786" s="150" t="s">
        <v>237</v>
      </c>
      <c r="P786" s="150" t="s">
        <v>2588</v>
      </c>
      <c r="Q786" s="150" t="s">
        <v>3395</v>
      </c>
      <c r="R786" s="150" t="s">
        <v>3377</v>
      </c>
      <c r="S786" s="151">
        <v>16020</v>
      </c>
      <c r="T786" s="151">
        <v>42360</v>
      </c>
      <c r="U786" s="151">
        <v>26340</v>
      </c>
      <c r="V786" s="150" t="s">
        <v>78</v>
      </c>
      <c r="W786" s="151">
        <v>2</v>
      </c>
      <c r="X786" s="150" t="s">
        <v>69</v>
      </c>
      <c r="Y786" s="150" t="s">
        <v>70</v>
      </c>
      <c r="Z786" s="150" t="s">
        <v>71</v>
      </c>
      <c r="AA786" s="150" t="s">
        <v>72</v>
      </c>
      <c r="AB786" s="151">
        <v>0</v>
      </c>
      <c r="AC786" s="101">
        <f t="shared" si="48"/>
        <v>5</v>
      </c>
      <c r="AD786" s="101" t="str">
        <f t="shared" si="49"/>
        <v>janvier</v>
      </c>
      <c r="AE786" s="96">
        <f t="shared" si="50"/>
        <v>26.34</v>
      </c>
      <c r="AF786" s="149">
        <f t="shared" si="51"/>
        <v>0.12847222222222232</v>
      </c>
      <c r="AG786" t="s">
        <v>3888</v>
      </c>
    </row>
    <row r="787" spans="1:33" s="102" customFormat="1" ht="10.9" hidden="1" customHeight="1" x14ac:dyDescent="0.25">
      <c r="A787" s="151">
        <v>170691</v>
      </c>
      <c r="B787" s="152">
        <v>44593</v>
      </c>
      <c r="C787" s="150" t="s">
        <v>2589</v>
      </c>
      <c r="D787" s="150" t="s">
        <v>18</v>
      </c>
      <c r="E787" s="152">
        <v>44593</v>
      </c>
      <c r="F787" s="150" t="s">
        <v>2589</v>
      </c>
      <c r="G787" s="150" t="s">
        <v>18</v>
      </c>
      <c r="H787" s="150" t="s">
        <v>880</v>
      </c>
      <c r="I787" s="150" t="s">
        <v>3389</v>
      </c>
      <c r="J787" s="150" t="s">
        <v>3384</v>
      </c>
      <c r="K787" s="150" t="s">
        <v>616</v>
      </c>
      <c r="L787" s="150" t="s">
        <v>3414</v>
      </c>
      <c r="M787" s="150" t="s">
        <v>18</v>
      </c>
      <c r="N787" s="150" t="s">
        <v>919</v>
      </c>
      <c r="O787" s="150" t="s">
        <v>261</v>
      </c>
      <c r="P787" s="150" t="s">
        <v>618</v>
      </c>
      <c r="Q787" s="150" t="s">
        <v>3415</v>
      </c>
      <c r="R787" s="150" t="s">
        <v>3377</v>
      </c>
      <c r="S787" s="151">
        <v>32720</v>
      </c>
      <c r="T787" s="151">
        <v>22240</v>
      </c>
      <c r="U787" s="151">
        <v>10480</v>
      </c>
      <c r="V787" s="150" t="s">
        <v>68</v>
      </c>
      <c r="W787" s="151">
        <v>2</v>
      </c>
      <c r="X787" s="150" t="s">
        <v>69</v>
      </c>
      <c r="Y787" s="150" t="s">
        <v>70</v>
      </c>
      <c r="Z787" s="150" t="s">
        <v>71</v>
      </c>
      <c r="AA787" s="150" t="s">
        <v>72</v>
      </c>
      <c r="AB787" s="151">
        <v>0</v>
      </c>
      <c r="AC787" s="101">
        <f t="shared" si="48"/>
        <v>5</v>
      </c>
      <c r="AD787" s="101" t="str">
        <f t="shared" si="49"/>
        <v>février</v>
      </c>
      <c r="AE787" s="96">
        <f t="shared" si="50"/>
        <v>10.48</v>
      </c>
      <c r="AF787" s="149">
        <f t="shared" si="51"/>
        <v>0</v>
      </c>
      <c r="AG787" t="s">
        <v>3888</v>
      </c>
    </row>
    <row r="788" spans="1:33" s="102" customFormat="1" ht="10.9" hidden="1" customHeight="1" x14ac:dyDescent="0.25">
      <c r="A788" s="151">
        <v>170341</v>
      </c>
      <c r="B788" s="152">
        <v>44593</v>
      </c>
      <c r="C788" s="150" t="s">
        <v>774</v>
      </c>
      <c r="D788" s="150" t="s">
        <v>2590</v>
      </c>
      <c r="E788" s="152">
        <v>44593</v>
      </c>
      <c r="F788" s="150" t="s">
        <v>868</v>
      </c>
      <c r="G788" s="150" t="s">
        <v>2591</v>
      </c>
      <c r="H788" s="150" t="s">
        <v>616</v>
      </c>
      <c r="I788" s="150" t="s">
        <v>3376</v>
      </c>
      <c r="J788" s="150" t="s">
        <v>3376</v>
      </c>
      <c r="K788" s="150" t="s">
        <v>616</v>
      </c>
      <c r="L788" s="150" t="s">
        <v>18</v>
      </c>
      <c r="M788" s="150" t="s">
        <v>3409</v>
      </c>
      <c r="N788" s="150" t="s">
        <v>656</v>
      </c>
      <c r="O788" s="150" t="s">
        <v>657</v>
      </c>
      <c r="P788" s="150" t="s">
        <v>618</v>
      </c>
      <c r="Q788" s="150" t="s">
        <v>3377</v>
      </c>
      <c r="R788" s="150" t="s">
        <v>3410</v>
      </c>
      <c r="S788" s="151">
        <v>17020</v>
      </c>
      <c r="T788" s="151">
        <v>13200</v>
      </c>
      <c r="U788" s="151">
        <v>3820</v>
      </c>
      <c r="V788" s="150" t="s">
        <v>78</v>
      </c>
      <c r="W788" s="151">
        <v>2</v>
      </c>
      <c r="X788" s="150" t="s">
        <v>69</v>
      </c>
      <c r="Y788" s="150" t="s">
        <v>70</v>
      </c>
      <c r="Z788" s="150" t="s">
        <v>71</v>
      </c>
      <c r="AA788" s="150" t="s">
        <v>72</v>
      </c>
      <c r="AB788" s="151">
        <v>0</v>
      </c>
      <c r="AC788" s="101">
        <f t="shared" si="48"/>
        <v>5</v>
      </c>
      <c r="AD788" s="101" t="str">
        <f t="shared" si="49"/>
        <v>février</v>
      </c>
      <c r="AE788" s="96">
        <f t="shared" si="50"/>
        <v>3.82</v>
      </c>
      <c r="AF788" s="149">
        <f t="shared" si="51"/>
        <v>6.9444444444444753E-3</v>
      </c>
      <c r="AG788" t="s">
        <v>3562</v>
      </c>
    </row>
    <row r="789" spans="1:33" s="102" customFormat="1" ht="10.9" hidden="1" customHeight="1" x14ac:dyDescent="0.25">
      <c r="A789" s="151">
        <v>170342</v>
      </c>
      <c r="B789" s="152">
        <v>44593</v>
      </c>
      <c r="C789" s="150" t="s">
        <v>577</v>
      </c>
      <c r="D789" s="150" t="s">
        <v>2592</v>
      </c>
      <c r="E789" s="152">
        <v>44593</v>
      </c>
      <c r="F789" s="150" t="s">
        <v>470</v>
      </c>
      <c r="G789" s="150" t="s">
        <v>2593</v>
      </c>
      <c r="H789" s="150" t="s">
        <v>474</v>
      </c>
      <c r="I789" s="150" t="s">
        <v>3379</v>
      </c>
      <c r="J789" s="150" t="s">
        <v>3380</v>
      </c>
      <c r="K789" s="150" t="s">
        <v>3392</v>
      </c>
      <c r="L789" s="150" t="s">
        <v>18</v>
      </c>
      <c r="M789" s="150" t="s">
        <v>18</v>
      </c>
      <c r="N789" s="150" t="s">
        <v>19</v>
      </c>
      <c r="O789" s="150" t="s">
        <v>314</v>
      </c>
      <c r="P789" s="150" t="s">
        <v>475</v>
      </c>
      <c r="Q789" s="150" t="s">
        <v>3377</v>
      </c>
      <c r="R789" s="150" t="s">
        <v>3377</v>
      </c>
      <c r="S789" s="151">
        <v>19360</v>
      </c>
      <c r="T789" s="151">
        <v>17740</v>
      </c>
      <c r="U789" s="151">
        <v>1620</v>
      </c>
      <c r="V789" s="150" t="s">
        <v>78</v>
      </c>
      <c r="W789" s="151">
        <v>2</v>
      </c>
      <c r="X789" s="150" t="s">
        <v>69</v>
      </c>
      <c r="Y789" s="150" t="s">
        <v>70</v>
      </c>
      <c r="Z789" s="150" t="s">
        <v>71</v>
      </c>
      <c r="AA789" s="150" t="s">
        <v>72</v>
      </c>
      <c r="AB789" s="151">
        <v>79268</v>
      </c>
      <c r="AC789" s="101">
        <f t="shared" si="48"/>
        <v>5</v>
      </c>
      <c r="AD789" s="101" t="str">
        <f t="shared" si="49"/>
        <v>février</v>
      </c>
      <c r="AE789" s="96">
        <f t="shared" si="50"/>
        <v>1.62</v>
      </c>
      <c r="AF789" s="149">
        <f t="shared" si="51"/>
        <v>1.0416666666666685E-2</v>
      </c>
      <c r="AG789" t="s">
        <v>3886</v>
      </c>
    </row>
    <row r="790" spans="1:33" s="102" customFormat="1" ht="10.9" hidden="1" customHeight="1" x14ac:dyDescent="0.25">
      <c r="A790" s="151">
        <v>170343</v>
      </c>
      <c r="B790" s="152">
        <v>44593</v>
      </c>
      <c r="C790" s="150" t="s">
        <v>637</v>
      </c>
      <c r="D790" s="150" t="s">
        <v>2594</v>
      </c>
      <c r="E790" s="152">
        <v>44593</v>
      </c>
      <c r="F790" s="150" t="s">
        <v>470</v>
      </c>
      <c r="G790" s="150" t="s">
        <v>2595</v>
      </c>
      <c r="H790" s="150" t="s">
        <v>616</v>
      </c>
      <c r="I790" s="150" t="s">
        <v>3376</v>
      </c>
      <c r="J790" s="150" t="s">
        <v>3376</v>
      </c>
      <c r="K790" s="150" t="s">
        <v>616</v>
      </c>
      <c r="L790" s="150" t="s">
        <v>18</v>
      </c>
      <c r="M790" s="150" t="s">
        <v>3409</v>
      </c>
      <c r="N790" s="150" t="s">
        <v>656</v>
      </c>
      <c r="O790" s="150" t="s">
        <v>657</v>
      </c>
      <c r="P790" s="150" t="s">
        <v>618</v>
      </c>
      <c r="Q790" s="150" t="s">
        <v>3377</v>
      </c>
      <c r="R790" s="150" t="s">
        <v>3410</v>
      </c>
      <c r="S790" s="151">
        <v>17160</v>
      </c>
      <c r="T790" s="151">
        <v>13420</v>
      </c>
      <c r="U790" s="151">
        <v>3740</v>
      </c>
      <c r="V790" s="150" t="s">
        <v>78</v>
      </c>
      <c r="W790" s="151">
        <v>2</v>
      </c>
      <c r="X790" s="150" t="s">
        <v>69</v>
      </c>
      <c r="Y790" s="150" t="s">
        <v>70</v>
      </c>
      <c r="Z790" s="150" t="s">
        <v>71</v>
      </c>
      <c r="AA790" s="150" t="s">
        <v>72</v>
      </c>
      <c r="AB790" s="151">
        <v>0</v>
      </c>
      <c r="AC790" s="101">
        <f t="shared" si="48"/>
        <v>5</v>
      </c>
      <c r="AD790" s="101" t="str">
        <f t="shared" si="49"/>
        <v>février</v>
      </c>
      <c r="AE790" s="96">
        <f t="shared" si="50"/>
        <v>3.74</v>
      </c>
      <c r="AF790" s="149">
        <f t="shared" si="51"/>
        <v>1.3888888888888895E-2</v>
      </c>
      <c r="AG790" t="s">
        <v>3562</v>
      </c>
    </row>
    <row r="791" spans="1:33" s="102" customFormat="1" ht="10.9" hidden="1" customHeight="1" x14ac:dyDescent="0.25">
      <c r="A791" s="151">
        <v>170346</v>
      </c>
      <c r="B791" s="152">
        <v>44593</v>
      </c>
      <c r="C791" s="150" t="s">
        <v>772</v>
      </c>
      <c r="D791" s="150" t="s">
        <v>2596</v>
      </c>
      <c r="E791" s="152">
        <v>44593</v>
      </c>
      <c r="F791" s="150" t="s">
        <v>471</v>
      </c>
      <c r="G791" s="150" t="s">
        <v>2597</v>
      </c>
      <c r="H791" s="150" t="s">
        <v>766</v>
      </c>
      <c r="I791" s="150" t="s">
        <v>3376</v>
      </c>
      <c r="J791" s="150" t="s">
        <v>3376</v>
      </c>
      <c r="K791" s="150" t="s">
        <v>766</v>
      </c>
      <c r="L791" s="150" t="s">
        <v>18</v>
      </c>
      <c r="M791" s="150" t="s">
        <v>3409</v>
      </c>
      <c r="N791" s="150" t="s">
        <v>656</v>
      </c>
      <c r="O791" s="150" t="s">
        <v>657</v>
      </c>
      <c r="P791" s="150" t="s">
        <v>767</v>
      </c>
      <c r="Q791" s="150" t="s">
        <v>3377</v>
      </c>
      <c r="R791" s="150" t="s">
        <v>3410</v>
      </c>
      <c r="S791" s="151">
        <v>29980</v>
      </c>
      <c r="T791" s="151">
        <v>17980</v>
      </c>
      <c r="U791" s="151">
        <v>12000</v>
      </c>
      <c r="V791" s="150" t="s">
        <v>78</v>
      </c>
      <c r="W791" s="151">
        <v>2</v>
      </c>
      <c r="X791" s="150" t="s">
        <v>69</v>
      </c>
      <c r="Y791" s="150" t="s">
        <v>70</v>
      </c>
      <c r="Z791" s="150" t="s">
        <v>71</v>
      </c>
      <c r="AA791" s="150" t="s">
        <v>72</v>
      </c>
      <c r="AB791" s="151">
        <v>0</v>
      </c>
      <c r="AC791" s="101">
        <f t="shared" si="48"/>
        <v>5</v>
      </c>
      <c r="AD791" s="101" t="str">
        <f t="shared" si="49"/>
        <v>février</v>
      </c>
      <c r="AE791" s="96">
        <f t="shared" si="50"/>
        <v>12</v>
      </c>
      <c r="AF791" s="149">
        <f t="shared" si="51"/>
        <v>1.2499999999999956E-2</v>
      </c>
      <c r="AG791" t="s">
        <v>3562</v>
      </c>
    </row>
    <row r="792" spans="1:33" s="102" customFormat="1" ht="10.9" hidden="1" customHeight="1" x14ac:dyDescent="0.25">
      <c r="A792" s="151">
        <v>170690</v>
      </c>
      <c r="B792" s="152">
        <v>44593</v>
      </c>
      <c r="C792" s="150" t="s">
        <v>677</v>
      </c>
      <c r="D792" s="150" t="s">
        <v>18</v>
      </c>
      <c r="E792" s="152">
        <v>44593</v>
      </c>
      <c r="F792" s="150" t="s">
        <v>677</v>
      </c>
      <c r="G792" s="150" t="s">
        <v>18</v>
      </c>
      <c r="H792" s="150" t="s">
        <v>880</v>
      </c>
      <c r="I792" s="150" t="s">
        <v>3389</v>
      </c>
      <c r="J792" s="150" t="s">
        <v>3384</v>
      </c>
      <c r="K792" s="150" t="s">
        <v>616</v>
      </c>
      <c r="L792" s="150" t="s">
        <v>3414</v>
      </c>
      <c r="M792" s="150" t="s">
        <v>18</v>
      </c>
      <c r="N792" s="150" t="s">
        <v>919</v>
      </c>
      <c r="O792" s="150" t="s">
        <v>261</v>
      </c>
      <c r="P792" s="150" t="s">
        <v>618</v>
      </c>
      <c r="Q792" s="150" t="s">
        <v>3415</v>
      </c>
      <c r="R792" s="150" t="s">
        <v>3377</v>
      </c>
      <c r="S792" s="151">
        <v>36460</v>
      </c>
      <c r="T792" s="151">
        <v>22280</v>
      </c>
      <c r="U792" s="151">
        <v>14180</v>
      </c>
      <c r="V792" s="150" t="s">
        <v>68</v>
      </c>
      <c r="W792" s="151">
        <v>2</v>
      </c>
      <c r="X792" s="150" t="s">
        <v>69</v>
      </c>
      <c r="Y792" s="150" t="s">
        <v>70</v>
      </c>
      <c r="Z792" s="150" t="s">
        <v>71</v>
      </c>
      <c r="AA792" s="150" t="s">
        <v>72</v>
      </c>
      <c r="AB792" s="151">
        <v>0</v>
      </c>
      <c r="AC792" s="101">
        <f t="shared" si="48"/>
        <v>5</v>
      </c>
      <c r="AD792" s="101" t="str">
        <f t="shared" si="49"/>
        <v>février</v>
      </c>
      <c r="AE792" s="96">
        <f t="shared" si="50"/>
        <v>14.18</v>
      </c>
      <c r="AF792" s="149">
        <f t="shared" si="51"/>
        <v>0</v>
      </c>
      <c r="AG792" t="s">
        <v>3888</v>
      </c>
    </row>
    <row r="793" spans="1:33" s="102" customFormat="1" ht="10.9" hidden="1" customHeight="1" x14ac:dyDescent="0.25">
      <c r="A793" s="151">
        <v>170356</v>
      </c>
      <c r="B793" s="152">
        <v>44593</v>
      </c>
      <c r="C793" s="150" t="s">
        <v>459</v>
      </c>
      <c r="D793" s="150" t="s">
        <v>2598</v>
      </c>
      <c r="E793" s="152">
        <v>44593</v>
      </c>
      <c r="F793" s="150" t="s">
        <v>190</v>
      </c>
      <c r="G793" s="150" t="s">
        <v>2599</v>
      </c>
      <c r="H793" s="150" t="s">
        <v>769</v>
      </c>
      <c r="I793" s="150" t="s">
        <v>3379</v>
      </c>
      <c r="J793" s="150" t="s">
        <v>3380</v>
      </c>
      <c r="K793" s="150" t="s">
        <v>3417</v>
      </c>
      <c r="L793" s="150" t="s">
        <v>18</v>
      </c>
      <c r="M793" s="150" t="s">
        <v>18</v>
      </c>
      <c r="N793" s="150" t="s">
        <v>19</v>
      </c>
      <c r="O793" s="150" t="s">
        <v>314</v>
      </c>
      <c r="P793" s="150" t="s">
        <v>770</v>
      </c>
      <c r="Q793" s="150" t="s">
        <v>3377</v>
      </c>
      <c r="R793" s="150" t="s">
        <v>3377</v>
      </c>
      <c r="S793" s="151">
        <v>19440</v>
      </c>
      <c r="T793" s="151">
        <v>17920</v>
      </c>
      <c r="U793" s="151">
        <v>1520</v>
      </c>
      <c r="V793" s="150" t="s">
        <v>78</v>
      </c>
      <c r="W793" s="151">
        <v>2</v>
      </c>
      <c r="X793" s="150" t="s">
        <v>69</v>
      </c>
      <c r="Y793" s="150" t="s">
        <v>70</v>
      </c>
      <c r="Z793" s="150" t="s">
        <v>71</v>
      </c>
      <c r="AA793" s="150" t="s">
        <v>72</v>
      </c>
      <c r="AB793" s="151">
        <v>95029</v>
      </c>
      <c r="AC793" s="101">
        <f t="shared" si="48"/>
        <v>5</v>
      </c>
      <c r="AD793" s="101" t="str">
        <f t="shared" si="49"/>
        <v>février</v>
      </c>
      <c r="AE793" s="96">
        <f t="shared" si="50"/>
        <v>1.52</v>
      </c>
      <c r="AF793" s="149">
        <f t="shared" si="51"/>
        <v>9.7222222222222432E-3</v>
      </c>
      <c r="AG793" t="s">
        <v>3886</v>
      </c>
    </row>
    <row r="794" spans="1:33" s="102" customFormat="1" ht="10.9" hidden="1" customHeight="1" x14ac:dyDescent="0.25">
      <c r="A794" s="151">
        <v>170359</v>
      </c>
      <c r="B794" s="152">
        <v>44593</v>
      </c>
      <c r="C794" s="150" t="s">
        <v>662</v>
      </c>
      <c r="D794" s="150" t="s">
        <v>2600</v>
      </c>
      <c r="E794" s="152">
        <v>44593</v>
      </c>
      <c r="F794" s="150" t="s">
        <v>595</v>
      </c>
      <c r="G794" s="150" t="s">
        <v>2601</v>
      </c>
      <c r="H794" s="150" t="s">
        <v>474</v>
      </c>
      <c r="I794" s="150" t="s">
        <v>3379</v>
      </c>
      <c r="J794" s="150" t="s">
        <v>3380</v>
      </c>
      <c r="K794" s="150" t="s">
        <v>3392</v>
      </c>
      <c r="L794" s="150" t="s">
        <v>18</v>
      </c>
      <c r="M794" s="150" t="s">
        <v>18</v>
      </c>
      <c r="N794" s="150" t="s">
        <v>19</v>
      </c>
      <c r="O794" s="150" t="s">
        <v>314</v>
      </c>
      <c r="P794" s="150" t="s">
        <v>475</v>
      </c>
      <c r="Q794" s="150" t="s">
        <v>3377</v>
      </c>
      <c r="R794" s="150" t="s">
        <v>3377</v>
      </c>
      <c r="S794" s="151">
        <v>19500</v>
      </c>
      <c r="T794" s="151">
        <v>17720</v>
      </c>
      <c r="U794" s="151">
        <v>1780</v>
      </c>
      <c r="V794" s="150" t="s">
        <v>78</v>
      </c>
      <c r="W794" s="151">
        <v>2</v>
      </c>
      <c r="X794" s="150" t="s">
        <v>69</v>
      </c>
      <c r="Y794" s="150" t="s">
        <v>70</v>
      </c>
      <c r="Z794" s="150" t="s">
        <v>71</v>
      </c>
      <c r="AA794" s="150" t="s">
        <v>72</v>
      </c>
      <c r="AB794" s="151">
        <v>79268</v>
      </c>
      <c r="AC794" s="101">
        <f t="shared" si="48"/>
        <v>5</v>
      </c>
      <c r="AD794" s="101" t="str">
        <f t="shared" si="49"/>
        <v>février</v>
      </c>
      <c r="AE794" s="96">
        <f t="shared" si="50"/>
        <v>1.78</v>
      </c>
      <c r="AF794" s="149">
        <f t="shared" si="51"/>
        <v>1.0416666666666685E-2</v>
      </c>
      <c r="AG794" t="s">
        <v>3886</v>
      </c>
    </row>
    <row r="795" spans="1:33" s="102" customFormat="1" ht="10.9" hidden="1" customHeight="1" x14ac:dyDescent="0.25">
      <c r="A795" s="151">
        <v>170361</v>
      </c>
      <c r="B795" s="152">
        <v>44593</v>
      </c>
      <c r="C795" s="150" t="s">
        <v>93</v>
      </c>
      <c r="D795" s="150" t="s">
        <v>2602</v>
      </c>
      <c r="E795" s="152">
        <v>44593</v>
      </c>
      <c r="F795" s="150" t="s">
        <v>317</v>
      </c>
      <c r="G795" s="150" t="s">
        <v>2603</v>
      </c>
      <c r="H795" s="150" t="s">
        <v>779</v>
      </c>
      <c r="I795" s="150" t="s">
        <v>3389</v>
      </c>
      <c r="J795" s="150" t="s">
        <v>3389</v>
      </c>
      <c r="K795" s="150" t="s">
        <v>779</v>
      </c>
      <c r="L795" s="150" t="s">
        <v>18</v>
      </c>
      <c r="M795" s="150" t="s">
        <v>3385</v>
      </c>
      <c r="N795" s="150" t="s">
        <v>919</v>
      </c>
      <c r="O795" s="150" t="s">
        <v>920</v>
      </c>
      <c r="P795" s="150" t="s">
        <v>777</v>
      </c>
      <c r="Q795" s="150" t="s">
        <v>3377</v>
      </c>
      <c r="R795" s="150" t="s">
        <v>3390</v>
      </c>
      <c r="S795" s="151">
        <v>26220</v>
      </c>
      <c r="T795" s="151">
        <v>18780</v>
      </c>
      <c r="U795" s="151">
        <v>7440</v>
      </c>
      <c r="V795" s="150" t="s">
        <v>78</v>
      </c>
      <c r="W795" s="151">
        <v>2</v>
      </c>
      <c r="X795" s="150" t="s">
        <v>69</v>
      </c>
      <c r="Y795" s="150" t="s">
        <v>70</v>
      </c>
      <c r="Z795" s="150" t="s">
        <v>71</v>
      </c>
      <c r="AA795" s="150" t="s">
        <v>72</v>
      </c>
      <c r="AB795" s="151">
        <v>0</v>
      </c>
      <c r="AC795" s="101">
        <f t="shared" si="48"/>
        <v>5</v>
      </c>
      <c r="AD795" s="101" t="str">
        <f t="shared" si="49"/>
        <v>février</v>
      </c>
      <c r="AE795" s="96">
        <f t="shared" si="50"/>
        <v>7.44</v>
      </c>
      <c r="AF795" s="149">
        <f t="shared" si="51"/>
        <v>1.4583333333333337E-2</v>
      </c>
      <c r="AG795" t="s">
        <v>3562</v>
      </c>
    </row>
    <row r="796" spans="1:33" s="102" customFormat="1" ht="10.9" hidden="1" customHeight="1" x14ac:dyDescent="0.25">
      <c r="A796" s="151">
        <v>170371</v>
      </c>
      <c r="B796" s="152">
        <v>44593</v>
      </c>
      <c r="C796" s="150" t="s">
        <v>263</v>
      </c>
      <c r="D796" s="150" t="s">
        <v>2604</v>
      </c>
      <c r="E796" s="152">
        <v>44593</v>
      </c>
      <c r="F796" s="150" t="s">
        <v>200</v>
      </c>
      <c r="G796" s="150" t="s">
        <v>2605</v>
      </c>
      <c r="H796" s="150" t="s">
        <v>690</v>
      </c>
      <c r="I796" s="150" t="s">
        <v>3379</v>
      </c>
      <c r="J796" s="150" t="s">
        <v>3382</v>
      </c>
      <c r="K796" s="150" t="s">
        <v>3383</v>
      </c>
      <c r="L796" s="150" t="s">
        <v>18</v>
      </c>
      <c r="M796" s="150" t="s">
        <v>18</v>
      </c>
      <c r="N796" s="150" t="s">
        <v>19</v>
      </c>
      <c r="O796" s="150" t="s">
        <v>335</v>
      </c>
      <c r="P796" s="150" t="s">
        <v>691</v>
      </c>
      <c r="Q796" s="150" t="s">
        <v>3377</v>
      </c>
      <c r="R796" s="150" t="s">
        <v>3377</v>
      </c>
      <c r="S796" s="151">
        <v>16760</v>
      </c>
      <c r="T796" s="151">
        <v>12880</v>
      </c>
      <c r="U796" s="151">
        <v>3880</v>
      </c>
      <c r="V796" s="150" t="s">
        <v>78</v>
      </c>
      <c r="W796" s="151">
        <v>2</v>
      </c>
      <c r="X796" s="150" t="s">
        <v>69</v>
      </c>
      <c r="Y796" s="150" t="s">
        <v>70</v>
      </c>
      <c r="Z796" s="150" t="s">
        <v>71</v>
      </c>
      <c r="AA796" s="150" t="s">
        <v>72</v>
      </c>
      <c r="AB796" s="151">
        <v>64488</v>
      </c>
      <c r="AC796" s="101">
        <f t="shared" si="48"/>
        <v>5</v>
      </c>
      <c r="AD796" s="101" t="str">
        <f t="shared" si="49"/>
        <v>février</v>
      </c>
      <c r="AE796" s="96">
        <f t="shared" si="50"/>
        <v>3.88</v>
      </c>
      <c r="AF796" s="149">
        <f t="shared" si="51"/>
        <v>4.8611111111111494E-3</v>
      </c>
      <c r="AG796" t="s">
        <v>3886</v>
      </c>
    </row>
    <row r="797" spans="1:33" s="102" customFormat="1" ht="10.9" hidden="1" customHeight="1" x14ac:dyDescent="0.25">
      <c r="A797" s="151">
        <v>170383</v>
      </c>
      <c r="B797" s="152">
        <v>44593</v>
      </c>
      <c r="C797" s="150" t="s">
        <v>279</v>
      </c>
      <c r="D797" s="150" t="s">
        <v>2606</v>
      </c>
      <c r="E797" s="152">
        <v>44593</v>
      </c>
      <c r="F797" s="150" t="s">
        <v>195</v>
      </c>
      <c r="G797" s="150" t="s">
        <v>2607</v>
      </c>
      <c r="H797" s="150" t="s">
        <v>2608</v>
      </c>
      <c r="I797" s="150" t="s">
        <v>3389</v>
      </c>
      <c r="J797" s="150" t="s">
        <v>3393</v>
      </c>
      <c r="K797" s="150" t="s">
        <v>2608</v>
      </c>
      <c r="L797" s="150" t="s">
        <v>3394</v>
      </c>
      <c r="M797" s="150" t="s">
        <v>18</v>
      </c>
      <c r="N797" s="150" t="s">
        <v>919</v>
      </c>
      <c r="O797" s="150" t="s">
        <v>237</v>
      </c>
      <c r="P797" s="150" t="s">
        <v>2609</v>
      </c>
      <c r="Q797" s="150" t="s">
        <v>3395</v>
      </c>
      <c r="R797" s="150" t="s">
        <v>3377</v>
      </c>
      <c r="S797" s="151">
        <v>15220</v>
      </c>
      <c r="T797" s="151">
        <v>33000</v>
      </c>
      <c r="U797" s="151">
        <v>17780</v>
      </c>
      <c r="V797" s="150" t="s">
        <v>78</v>
      </c>
      <c r="W797" s="151">
        <v>2</v>
      </c>
      <c r="X797" s="150" t="s">
        <v>69</v>
      </c>
      <c r="Y797" s="150" t="s">
        <v>70</v>
      </c>
      <c r="Z797" s="150" t="s">
        <v>71</v>
      </c>
      <c r="AA797" s="150" t="s">
        <v>72</v>
      </c>
      <c r="AB797" s="151">
        <v>0</v>
      </c>
      <c r="AC797" s="101">
        <f t="shared" si="48"/>
        <v>5</v>
      </c>
      <c r="AD797" s="101" t="str">
        <f t="shared" si="49"/>
        <v>février</v>
      </c>
      <c r="AE797" s="96">
        <f t="shared" si="50"/>
        <v>17.78</v>
      </c>
      <c r="AF797" s="149">
        <f t="shared" si="51"/>
        <v>3.9583333333333304E-2</v>
      </c>
      <c r="AG797" t="s">
        <v>3888</v>
      </c>
    </row>
    <row r="798" spans="1:33" s="102" customFormat="1" ht="10.9" hidden="1" customHeight="1" x14ac:dyDescent="0.25">
      <c r="A798" s="151">
        <v>170385</v>
      </c>
      <c r="B798" s="152">
        <v>44593</v>
      </c>
      <c r="C798" s="150" t="s">
        <v>435</v>
      </c>
      <c r="D798" s="150" t="s">
        <v>2610</v>
      </c>
      <c r="E798" s="152">
        <v>44593</v>
      </c>
      <c r="F798" s="150" t="s">
        <v>275</v>
      </c>
      <c r="G798" s="150" t="s">
        <v>2611</v>
      </c>
      <c r="H798" s="150" t="s">
        <v>550</v>
      </c>
      <c r="I798" s="150" t="s">
        <v>3379</v>
      </c>
      <c r="J798" s="150" t="s">
        <v>3380</v>
      </c>
      <c r="K798" s="150" t="s">
        <v>3399</v>
      </c>
      <c r="L798" s="150" t="s">
        <v>18</v>
      </c>
      <c r="M798" s="150" t="s">
        <v>18</v>
      </c>
      <c r="N798" s="150" t="s">
        <v>19</v>
      </c>
      <c r="O798" s="150" t="s">
        <v>314</v>
      </c>
      <c r="P798" s="150" t="s">
        <v>551</v>
      </c>
      <c r="Q798" s="150" t="s">
        <v>3377</v>
      </c>
      <c r="R798" s="150" t="s">
        <v>3377</v>
      </c>
      <c r="S798" s="151">
        <v>21080</v>
      </c>
      <c r="T798" s="151">
        <v>17700</v>
      </c>
      <c r="U798" s="151">
        <v>3380</v>
      </c>
      <c r="V798" s="150" t="s">
        <v>78</v>
      </c>
      <c r="W798" s="151">
        <v>2</v>
      </c>
      <c r="X798" s="150" t="s">
        <v>69</v>
      </c>
      <c r="Y798" s="150" t="s">
        <v>70</v>
      </c>
      <c r="Z798" s="150" t="s">
        <v>71</v>
      </c>
      <c r="AA798" s="150" t="s">
        <v>72</v>
      </c>
      <c r="AB798" s="151">
        <v>66268</v>
      </c>
      <c r="AC798" s="101">
        <f t="shared" si="48"/>
        <v>5</v>
      </c>
      <c r="AD798" s="101" t="str">
        <f t="shared" si="49"/>
        <v>février</v>
      </c>
      <c r="AE798" s="96">
        <f t="shared" si="50"/>
        <v>3.38</v>
      </c>
      <c r="AF798" s="149">
        <f t="shared" si="51"/>
        <v>9.7222222222222432E-3</v>
      </c>
      <c r="AG798" t="s">
        <v>3886</v>
      </c>
    </row>
    <row r="799" spans="1:33" s="102" customFormat="1" ht="10.9" hidden="1" customHeight="1" x14ac:dyDescent="0.25">
      <c r="A799" s="151">
        <v>170388</v>
      </c>
      <c r="B799" s="152">
        <v>44593</v>
      </c>
      <c r="C799" s="150" t="s">
        <v>100</v>
      </c>
      <c r="D799" s="150" t="s">
        <v>2612</v>
      </c>
      <c r="E799" s="152">
        <v>44593</v>
      </c>
      <c r="F799" s="150" t="s">
        <v>279</v>
      </c>
      <c r="G799" s="150" t="s">
        <v>2613</v>
      </c>
      <c r="H799" s="150" t="s">
        <v>348</v>
      </c>
      <c r="I799" s="150" t="s">
        <v>3379</v>
      </c>
      <c r="J799" s="150" t="s">
        <v>3382</v>
      </c>
      <c r="K799" s="150" t="s">
        <v>3391</v>
      </c>
      <c r="L799" s="150" t="s">
        <v>18</v>
      </c>
      <c r="M799" s="150" t="s">
        <v>18</v>
      </c>
      <c r="N799" s="150" t="s">
        <v>19</v>
      </c>
      <c r="O799" s="150" t="s">
        <v>335</v>
      </c>
      <c r="P799" s="150" t="s">
        <v>349</v>
      </c>
      <c r="Q799" s="150" t="s">
        <v>3377</v>
      </c>
      <c r="R799" s="150" t="s">
        <v>3377</v>
      </c>
      <c r="S799" s="151">
        <v>16860</v>
      </c>
      <c r="T799" s="151">
        <v>12880</v>
      </c>
      <c r="U799" s="151">
        <v>3980</v>
      </c>
      <c r="V799" s="150" t="s">
        <v>78</v>
      </c>
      <c r="W799" s="151">
        <v>2</v>
      </c>
      <c r="X799" s="150" t="s">
        <v>69</v>
      </c>
      <c r="Y799" s="150" t="s">
        <v>70</v>
      </c>
      <c r="Z799" s="150" t="s">
        <v>71</v>
      </c>
      <c r="AA799" s="150" t="s">
        <v>72</v>
      </c>
      <c r="AB799" s="151">
        <v>64487</v>
      </c>
      <c r="AC799" s="101">
        <f t="shared" si="48"/>
        <v>5</v>
      </c>
      <c r="AD799" s="101" t="str">
        <f t="shared" si="49"/>
        <v>février</v>
      </c>
      <c r="AE799" s="96">
        <f t="shared" si="50"/>
        <v>3.98</v>
      </c>
      <c r="AF799" s="149">
        <f t="shared" si="51"/>
        <v>1.2500000000000011E-2</v>
      </c>
      <c r="AG799" t="s">
        <v>3886</v>
      </c>
    </row>
    <row r="800" spans="1:33" s="102" customFormat="1" ht="10.9" hidden="1" customHeight="1" x14ac:dyDescent="0.25">
      <c r="A800" s="151">
        <v>170391</v>
      </c>
      <c r="B800" s="152">
        <v>44593</v>
      </c>
      <c r="C800" s="150" t="s">
        <v>843</v>
      </c>
      <c r="D800" s="150" t="s">
        <v>2614</v>
      </c>
      <c r="E800" s="152">
        <v>44593</v>
      </c>
      <c r="F800" s="150" t="s">
        <v>639</v>
      </c>
      <c r="G800" s="150" t="s">
        <v>2615</v>
      </c>
      <c r="H800" s="150" t="s">
        <v>562</v>
      </c>
      <c r="I800" s="150" t="s">
        <v>3379</v>
      </c>
      <c r="J800" s="150" t="s">
        <v>3380</v>
      </c>
      <c r="K800" s="150" t="s">
        <v>3470</v>
      </c>
      <c r="L800" s="150" t="s">
        <v>18</v>
      </c>
      <c r="M800" s="150" t="s">
        <v>18</v>
      </c>
      <c r="N800" s="150" t="s">
        <v>19</v>
      </c>
      <c r="O800" s="150" t="s">
        <v>314</v>
      </c>
      <c r="P800" s="150" t="s">
        <v>563</v>
      </c>
      <c r="Q800" s="150" t="s">
        <v>3377</v>
      </c>
      <c r="R800" s="150" t="s">
        <v>3377</v>
      </c>
      <c r="S800" s="151">
        <v>19040</v>
      </c>
      <c r="T800" s="151">
        <v>17200</v>
      </c>
      <c r="U800" s="151">
        <v>1840</v>
      </c>
      <c r="V800" s="150" t="s">
        <v>78</v>
      </c>
      <c r="W800" s="151">
        <v>2</v>
      </c>
      <c r="X800" s="150" t="s">
        <v>69</v>
      </c>
      <c r="Y800" s="150" t="s">
        <v>70</v>
      </c>
      <c r="Z800" s="150" t="s">
        <v>71</v>
      </c>
      <c r="AA800" s="150" t="s">
        <v>72</v>
      </c>
      <c r="AB800" s="151">
        <v>73518</v>
      </c>
      <c r="AC800" s="101">
        <f t="shared" si="48"/>
        <v>5</v>
      </c>
      <c r="AD800" s="101" t="str">
        <f t="shared" si="49"/>
        <v>février</v>
      </c>
      <c r="AE800" s="96">
        <f t="shared" si="50"/>
        <v>1.84</v>
      </c>
      <c r="AF800" s="149">
        <f t="shared" si="51"/>
        <v>1.8749999999999989E-2</v>
      </c>
      <c r="AG800" t="s">
        <v>3886</v>
      </c>
    </row>
    <row r="801" spans="1:33" s="102" customFormat="1" ht="10.9" hidden="1" customHeight="1" x14ac:dyDescent="0.25">
      <c r="A801" s="151">
        <v>170396</v>
      </c>
      <c r="B801" s="152">
        <v>44593</v>
      </c>
      <c r="C801" s="150" t="s">
        <v>619</v>
      </c>
      <c r="D801" s="150" t="s">
        <v>2616</v>
      </c>
      <c r="E801" s="152">
        <v>44593</v>
      </c>
      <c r="F801" s="150" t="s">
        <v>328</v>
      </c>
      <c r="G801" s="150" t="s">
        <v>2617</v>
      </c>
      <c r="H801" s="150" t="s">
        <v>474</v>
      </c>
      <c r="I801" s="150" t="s">
        <v>3379</v>
      </c>
      <c r="J801" s="150" t="s">
        <v>3380</v>
      </c>
      <c r="K801" s="150" t="s">
        <v>3392</v>
      </c>
      <c r="L801" s="150" t="s">
        <v>18</v>
      </c>
      <c r="M801" s="150" t="s">
        <v>18</v>
      </c>
      <c r="N801" s="150" t="s">
        <v>19</v>
      </c>
      <c r="O801" s="150" t="s">
        <v>314</v>
      </c>
      <c r="P801" s="150" t="s">
        <v>475</v>
      </c>
      <c r="Q801" s="150" t="s">
        <v>3377</v>
      </c>
      <c r="R801" s="150" t="s">
        <v>3377</v>
      </c>
      <c r="S801" s="151">
        <v>19500</v>
      </c>
      <c r="T801" s="151">
        <v>17720</v>
      </c>
      <c r="U801" s="151">
        <v>1780</v>
      </c>
      <c r="V801" s="150" t="s">
        <v>78</v>
      </c>
      <c r="W801" s="151">
        <v>2</v>
      </c>
      <c r="X801" s="150" t="s">
        <v>69</v>
      </c>
      <c r="Y801" s="150" t="s">
        <v>70</v>
      </c>
      <c r="Z801" s="150" t="s">
        <v>71</v>
      </c>
      <c r="AA801" s="150" t="s">
        <v>72</v>
      </c>
      <c r="AB801" s="151">
        <v>79268</v>
      </c>
      <c r="AC801" s="101">
        <f t="shared" si="48"/>
        <v>5</v>
      </c>
      <c r="AD801" s="101" t="str">
        <f t="shared" si="49"/>
        <v>février</v>
      </c>
      <c r="AE801" s="96">
        <f t="shared" si="50"/>
        <v>1.78</v>
      </c>
      <c r="AF801" s="149">
        <f t="shared" si="51"/>
        <v>1.041666666666663E-2</v>
      </c>
      <c r="AG801" t="s">
        <v>3886</v>
      </c>
    </row>
    <row r="802" spans="1:33" s="102" customFormat="1" ht="10.9" hidden="1" customHeight="1" x14ac:dyDescent="0.25">
      <c r="A802" s="151">
        <v>170397</v>
      </c>
      <c r="B802" s="152">
        <v>44593</v>
      </c>
      <c r="C802" s="150" t="s">
        <v>2437</v>
      </c>
      <c r="D802" s="150" t="s">
        <v>2618</v>
      </c>
      <c r="E802" s="152">
        <v>44593</v>
      </c>
      <c r="F802" s="150" t="s">
        <v>129</v>
      </c>
      <c r="G802" s="150" t="s">
        <v>2619</v>
      </c>
      <c r="H802" s="150" t="s">
        <v>378</v>
      </c>
      <c r="I802" s="150" t="s">
        <v>3379</v>
      </c>
      <c r="J802" s="150" t="s">
        <v>3380</v>
      </c>
      <c r="K802" s="150" t="s">
        <v>2534</v>
      </c>
      <c r="L802" s="150" t="s">
        <v>18</v>
      </c>
      <c r="M802" s="150" t="s">
        <v>18</v>
      </c>
      <c r="N802" s="150" t="s">
        <v>19</v>
      </c>
      <c r="O802" s="150" t="s">
        <v>314</v>
      </c>
      <c r="P802" s="150" t="s">
        <v>379</v>
      </c>
      <c r="Q802" s="150" t="s">
        <v>3377</v>
      </c>
      <c r="R802" s="150" t="s">
        <v>3377</v>
      </c>
      <c r="S802" s="151">
        <v>20220</v>
      </c>
      <c r="T802" s="151">
        <v>18440</v>
      </c>
      <c r="U802" s="151">
        <v>1780</v>
      </c>
      <c r="V802" s="150" t="s">
        <v>78</v>
      </c>
      <c r="W802" s="151">
        <v>2</v>
      </c>
      <c r="X802" s="150" t="s">
        <v>69</v>
      </c>
      <c r="Y802" s="150" t="s">
        <v>70</v>
      </c>
      <c r="Z802" s="150" t="s">
        <v>71</v>
      </c>
      <c r="AA802" s="150" t="s">
        <v>72</v>
      </c>
      <c r="AB802" s="151">
        <v>73517</v>
      </c>
      <c r="AC802" s="101">
        <f t="shared" si="48"/>
        <v>5</v>
      </c>
      <c r="AD802" s="101" t="str">
        <f t="shared" si="49"/>
        <v>février</v>
      </c>
      <c r="AE802" s="96">
        <f t="shared" si="50"/>
        <v>1.78</v>
      </c>
      <c r="AF802" s="149">
        <f t="shared" si="51"/>
        <v>1.7361111111111049E-2</v>
      </c>
      <c r="AG802" t="s">
        <v>3886</v>
      </c>
    </row>
    <row r="803" spans="1:33" s="102" customFormat="1" ht="10.9" hidden="1" customHeight="1" x14ac:dyDescent="0.25">
      <c r="A803" s="151">
        <v>170400</v>
      </c>
      <c r="B803" s="152">
        <v>44593</v>
      </c>
      <c r="C803" s="150" t="s">
        <v>132</v>
      </c>
      <c r="D803" s="150" t="s">
        <v>2620</v>
      </c>
      <c r="E803" s="152">
        <v>44593</v>
      </c>
      <c r="F803" s="150" t="s">
        <v>599</v>
      </c>
      <c r="G803" s="150" t="s">
        <v>2621</v>
      </c>
      <c r="H803" s="150" t="s">
        <v>769</v>
      </c>
      <c r="I803" s="150" t="s">
        <v>3379</v>
      </c>
      <c r="J803" s="150" t="s">
        <v>3380</v>
      </c>
      <c r="K803" s="150" t="s">
        <v>3417</v>
      </c>
      <c r="L803" s="150" t="s">
        <v>18</v>
      </c>
      <c r="M803" s="150" t="s">
        <v>18</v>
      </c>
      <c r="N803" s="150" t="s">
        <v>19</v>
      </c>
      <c r="O803" s="150" t="s">
        <v>314</v>
      </c>
      <c r="P803" s="150" t="s">
        <v>770</v>
      </c>
      <c r="Q803" s="150" t="s">
        <v>3377</v>
      </c>
      <c r="R803" s="150" t="s">
        <v>3377</v>
      </c>
      <c r="S803" s="151">
        <v>19680</v>
      </c>
      <c r="T803" s="151">
        <v>17900</v>
      </c>
      <c r="U803" s="151">
        <v>1780</v>
      </c>
      <c r="V803" s="150" t="s">
        <v>78</v>
      </c>
      <c r="W803" s="151">
        <v>2</v>
      </c>
      <c r="X803" s="150" t="s">
        <v>69</v>
      </c>
      <c r="Y803" s="150" t="s">
        <v>70</v>
      </c>
      <c r="Z803" s="150" t="s">
        <v>71</v>
      </c>
      <c r="AA803" s="150" t="s">
        <v>72</v>
      </c>
      <c r="AB803" s="151">
        <v>95029</v>
      </c>
      <c r="AC803" s="101">
        <f t="shared" si="48"/>
        <v>5</v>
      </c>
      <c r="AD803" s="101" t="str">
        <f t="shared" si="49"/>
        <v>février</v>
      </c>
      <c r="AE803" s="96">
        <f t="shared" si="50"/>
        <v>1.78</v>
      </c>
      <c r="AF803" s="149">
        <f t="shared" si="51"/>
        <v>7.6388888888888618E-3</v>
      </c>
      <c r="AG803" t="s">
        <v>3886</v>
      </c>
    </row>
    <row r="804" spans="1:33" s="102" customFormat="1" ht="10.9" hidden="1" customHeight="1" x14ac:dyDescent="0.25">
      <c r="A804" s="151">
        <v>170402</v>
      </c>
      <c r="B804" s="152">
        <v>44593</v>
      </c>
      <c r="C804" s="150" t="s">
        <v>327</v>
      </c>
      <c r="D804" s="150" t="s">
        <v>2622</v>
      </c>
      <c r="E804" s="152">
        <v>44593</v>
      </c>
      <c r="F804" s="150" t="s">
        <v>1114</v>
      </c>
      <c r="G804" s="150" t="s">
        <v>2623</v>
      </c>
      <c r="H804" s="150" t="s">
        <v>562</v>
      </c>
      <c r="I804" s="150" t="s">
        <v>3379</v>
      </c>
      <c r="J804" s="150" t="s">
        <v>3380</v>
      </c>
      <c r="K804" s="150" t="s">
        <v>3470</v>
      </c>
      <c r="L804" s="150" t="s">
        <v>18</v>
      </c>
      <c r="M804" s="150" t="s">
        <v>18</v>
      </c>
      <c r="N804" s="150" t="s">
        <v>19</v>
      </c>
      <c r="O804" s="150" t="s">
        <v>314</v>
      </c>
      <c r="P804" s="150" t="s">
        <v>563</v>
      </c>
      <c r="Q804" s="150" t="s">
        <v>3377</v>
      </c>
      <c r="R804" s="150" t="s">
        <v>3377</v>
      </c>
      <c r="S804" s="151">
        <v>18820</v>
      </c>
      <c r="T804" s="151">
        <v>17180</v>
      </c>
      <c r="U804" s="151">
        <v>1640</v>
      </c>
      <c r="V804" s="150" t="s">
        <v>78</v>
      </c>
      <c r="W804" s="151">
        <v>2</v>
      </c>
      <c r="X804" s="150" t="s">
        <v>69</v>
      </c>
      <c r="Y804" s="150" t="s">
        <v>70</v>
      </c>
      <c r="Z804" s="150" t="s">
        <v>71</v>
      </c>
      <c r="AA804" s="150" t="s">
        <v>72</v>
      </c>
      <c r="AB804" s="151">
        <v>73518</v>
      </c>
      <c r="AC804" s="101">
        <f t="shared" si="48"/>
        <v>5</v>
      </c>
      <c r="AD804" s="101" t="str">
        <f t="shared" si="49"/>
        <v>février</v>
      </c>
      <c r="AE804" s="96">
        <f t="shared" si="50"/>
        <v>1.64</v>
      </c>
      <c r="AF804" s="149">
        <f t="shared" si="51"/>
        <v>6.2500000000000888E-3</v>
      </c>
      <c r="AG804" t="s">
        <v>3886</v>
      </c>
    </row>
    <row r="805" spans="1:33" s="102" customFormat="1" ht="10.9" hidden="1" customHeight="1" x14ac:dyDescent="0.25">
      <c r="A805" s="151">
        <v>170406</v>
      </c>
      <c r="B805" s="152">
        <v>44593</v>
      </c>
      <c r="C805" s="150" t="s">
        <v>444</v>
      </c>
      <c r="D805" s="150" t="s">
        <v>2624</v>
      </c>
      <c r="E805" s="152">
        <v>44593</v>
      </c>
      <c r="F805" s="150" t="s">
        <v>523</v>
      </c>
      <c r="G805" s="150" t="s">
        <v>2625</v>
      </c>
      <c r="H805" s="150" t="s">
        <v>2626</v>
      </c>
      <c r="I805" s="150" t="s">
        <v>3389</v>
      </c>
      <c r="J805" s="150" t="s">
        <v>3400</v>
      </c>
      <c r="K805" s="150" t="s">
        <v>766</v>
      </c>
      <c r="L805" s="150" t="s">
        <v>18</v>
      </c>
      <c r="M805" s="150" t="s">
        <v>3394</v>
      </c>
      <c r="N805" s="150" t="s">
        <v>919</v>
      </c>
      <c r="O805" s="150" t="s">
        <v>944</v>
      </c>
      <c r="P805" s="150" t="s">
        <v>767</v>
      </c>
      <c r="Q805" s="150" t="s">
        <v>3377</v>
      </c>
      <c r="R805" s="150" t="s">
        <v>3401</v>
      </c>
      <c r="S805" s="151">
        <v>24560</v>
      </c>
      <c r="T805" s="151">
        <v>17860</v>
      </c>
      <c r="U805" s="151">
        <v>6700</v>
      </c>
      <c r="V805" s="150" t="s">
        <v>78</v>
      </c>
      <c r="W805" s="151">
        <v>2</v>
      </c>
      <c r="X805" s="150" t="s">
        <v>69</v>
      </c>
      <c r="Y805" s="150" t="s">
        <v>70</v>
      </c>
      <c r="Z805" s="150" t="s">
        <v>71</v>
      </c>
      <c r="AA805" s="150" t="s">
        <v>72</v>
      </c>
      <c r="AB805" s="151">
        <v>0</v>
      </c>
      <c r="AC805" s="101">
        <f t="shared" si="48"/>
        <v>5</v>
      </c>
      <c r="AD805" s="101" t="str">
        <f t="shared" si="49"/>
        <v>février</v>
      </c>
      <c r="AE805" s="96">
        <f t="shared" si="50"/>
        <v>6.7</v>
      </c>
      <c r="AF805" s="149">
        <f t="shared" si="51"/>
        <v>2.2916666666666585E-2</v>
      </c>
      <c r="AG805" t="s">
        <v>3886</v>
      </c>
    </row>
    <row r="806" spans="1:33" s="102" customFormat="1" ht="10.9" hidden="1" customHeight="1" x14ac:dyDescent="0.25">
      <c r="A806" s="151">
        <v>170409</v>
      </c>
      <c r="B806" s="152">
        <v>44593</v>
      </c>
      <c r="C806" s="150" t="s">
        <v>673</v>
      </c>
      <c r="D806" s="150" t="s">
        <v>2627</v>
      </c>
      <c r="E806" s="152">
        <v>44593</v>
      </c>
      <c r="F806" s="150" t="s">
        <v>494</v>
      </c>
      <c r="G806" s="150" t="s">
        <v>2628</v>
      </c>
      <c r="H806" s="150" t="s">
        <v>474</v>
      </c>
      <c r="I806" s="150" t="s">
        <v>3379</v>
      </c>
      <c r="J806" s="150" t="s">
        <v>3380</v>
      </c>
      <c r="K806" s="150" t="s">
        <v>3392</v>
      </c>
      <c r="L806" s="150" t="s">
        <v>18</v>
      </c>
      <c r="M806" s="150" t="s">
        <v>18</v>
      </c>
      <c r="N806" s="150" t="s">
        <v>19</v>
      </c>
      <c r="O806" s="150" t="s">
        <v>314</v>
      </c>
      <c r="P806" s="150" t="s">
        <v>475</v>
      </c>
      <c r="Q806" s="150" t="s">
        <v>3377</v>
      </c>
      <c r="R806" s="150" t="s">
        <v>3377</v>
      </c>
      <c r="S806" s="151">
        <v>19520</v>
      </c>
      <c r="T806" s="151">
        <v>17700</v>
      </c>
      <c r="U806" s="151">
        <v>1820</v>
      </c>
      <c r="V806" s="150" t="s">
        <v>78</v>
      </c>
      <c r="W806" s="151">
        <v>2</v>
      </c>
      <c r="X806" s="150" t="s">
        <v>69</v>
      </c>
      <c r="Y806" s="150" t="s">
        <v>70</v>
      </c>
      <c r="Z806" s="150" t="s">
        <v>71</v>
      </c>
      <c r="AA806" s="150" t="s">
        <v>72</v>
      </c>
      <c r="AB806" s="151">
        <v>79268</v>
      </c>
      <c r="AC806" s="101">
        <f t="shared" si="48"/>
        <v>5</v>
      </c>
      <c r="AD806" s="101" t="str">
        <f t="shared" si="49"/>
        <v>février</v>
      </c>
      <c r="AE806" s="96">
        <f t="shared" si="50"/>
        <v>1.82</v>
      </c>
      <c r="AF806" s="149">
        <f t="shared" si="51"/>
        <v>9.0277777777778567E-3</v>
      </c>
      <c r="AG806" t="s">
        <v>3886</v>
      </c>
    </row>
    <row r="807" spans="1:33" s="102" customFormat="1" ht="10.9" hidden="1" customHeight="1" x14ac:dyDescent="0.25">
      <c r="A807" s="151">
        <v>170412</v>
      </c>
      <c r="B807" s="152">
        <v>44593</v>
      </c>
      <c r="C807" s="150" t="s">
        <v>575</v>
      </c>
      <c r="D807" s="150" t="s">
        <v>2629</v>
      </c>
      <c r="E807" s="152">
        <v>44593</v>
      </c>
      <c r="F807" s="150" t="s">
        <v>528</v>
      </c>
      <c r="G807" s="150" t="s">
        <v>2630</v>
      </c>
      <c r="H807" s="150" t="s">
        <v>769</v>
      </c>
      <c r="I807" s="150" t="s">
        <v>3379</v>
      </c>
      <c r="J807" s="150" t="s">
        <v>3380</v>
      </c>
      <c r="K807" s="150" t="s">
        <v>3417</v>
      </c>
      <c r="L807" s="150" t="s">
        <v>18</v>
      </c>
      <c r="M807" s="150" t="s">
        <v>18</v>
      </c>
      <c r="N807" s="150" t="s">
        <v>19</v>
      </c>
      <c r="O807" s="150" t="s">
        <v>314</v>
      </c>
      <c r="P807" s="150" t="s">
        <v>770</v>
      </c>
      <c r="Q807" s="150" t="s">
        <v>3377</v>
      </c>
      <c r="R807" s="150" t="s">
        <v>3377</v>
      </c>
      <c r="S807" s="151">
        <v>18640</v>
      </c>
      <c r="T807" s="151">
        <v>17860</v>
      </c>
      <c r="U807" s="151">
        <v>780</v>
      </c>
      <c r="V807" s="150" t="s">
        <v>78</v>
      </c>
      <c r="W807" s="151">
        <v>2</v>
      </c>
      <c r="X807" s="150" t="s">
        <v>69</v>
      </c>
      <c r="Y807" s="150" t="s">
        <v>70</v>
      </c>
      <c r="Z807" s="150" t="s">
        <v>71</v>
      </c>
      <c r="AA807" s="150" t="s">
        <v>72</v>
      </c>
      <c r="AB807" s="151">
        <v>95029</v>
      </c>
      <c r="AC807" s="101">
        <f t="shared" si="48"/>
        <v>5</v>
      </c>
      <c r="AD807" s="101" t="str">
        <f t="shared" si="49"/>
        <v>février</v>
      </c>
      <c r="AE807" s="96">
        <f t="shared" si="50"/>
        <v>0.78</v>
      </c>
      <c r="AF807" s="149">
        <f t="shared" si="51"/>
        <v>1.4583333333333282E-2</v>
      </c>
      <c r="AG807" t="s">
        <v>3886</v>
      </c>
    </row>
    <row r="808" spans="1:33" s="102" customFormat="1" ht="10.9" hidden="1" customHeight="1" x14ac:dyDescent="0.25">
      <c r="A808" s="151">
        <v>170417</v>
      </c>
      <c r="B808" s="152">
        <v>44593</v>
      </c>
      <c r="C808" s="150" t="s">
        <v>750</v>
      </c>
      <c r="D808" s="150" t="s">
        <v>2631</v>
      </c>
      <c r="E808" s="152">
        <v>44593</v>
      </c>
      <c r="F808" s="150" t="s">
        <v>301</v>
      </c>
      <c r="G808" s="150" t="s">
        <v>2632</v>
      </c>
      <c r="H808" s="150" t="s">
        <v>690</v>
      </c>
      <c r="I808" s="150" t="s">
        <v>3379</v>
      </c>
      <c r="J808" s="150" t="s">
        <v>3382</v>
      </c>
      <c r="K808" s="150" t="s">
        <v>3383</v>
      </c>
      <c r="L808" s="150" t="s">
        <v>18</v>
      </c>
      <c r="M808" s="150" t="s">
        <v>18</v>
      </c>
      <c r="N808" s="150" t="s">
        <v>19</v>
      </c>
      <c r="O808" s="150" t="s">
        <v>335</v>
      </c>
      <c r="P808" s="150" t="s">
        <v>691</v>
      </c>
      <c r="Q808" s="150" t="s">
        <v>3377</v>
      </c>
      <c r="R808" s="150" t="s">
        <v>3377</v>
      </c>
      <c r="S808" s="151">
        <v>16120</v>
      </c>
      <c r="T808" s="151">
        <v>12780</v>
      </c>
      <c r="U808" s="151">
        <v>3340</v>
      </c>
      <c r="V808" s="150" t="s">
        <v>78</v>
      </c>
      <c r="W808" s="151">
        <v>2</v>
      </c>
      <c r="X808" s="150" t="s">
        <v>69</v>
      </c>
      <c r="Y808" s="150" t="s">
        <v>70</v>
      </c>
      <c r="Z808" s="150" t="s">
        <v>71</v>
      </c>
      <c r="AA808" s="150" t="s">
        <v>72</v>
      </c>
      <c r="AB808" s="151">
        <v>64488</v>
      </c>
      <c r="AC808" s="101">
        <f t="shared" si="48"/>
        <v>5</v>
      </c>
      <c r="AD808" s="101" t="str">
        <f t="shared" si="49"/>
        <v>février</v>
      </c>
      <c r="AE808" s="96">
        <f t="shared" si="50"/>
        <v>3.34</v>
      </c>
      <c r="AF808" s="149">
        <f t="shared" si="51"/>
        <v>6.2500000000000888E-3</v>
      </c>
      <c r="AG808" t="s">
        <v>3886</v>
      </c>
    </row>
    <row r="809" spans="1:33" s="102" customFormat="1" ht="10.9" hidden="1" customHeight="1" x14ac:dyDescent="0.25">
      <c r="A809" s="151">
        <v>170421</v>
      </c>
      <c r="B809" s="152">
        <v>44593</v>
      </c>
      <c r="C809" s="150" t="s">
        <v>647</v>
      </c>
      <c r="D809" s="150" t="s">
        <v>2633</v>
      </c>
      <c r="E809" s="152">
        <v>44593</v>
      </c>
      <c r="F809" s="150" t="s">
        <v>674</v>
      </c>
      <c r="G809" s="150" t="s">
        <v>2634</v>
      </c>
      <c r="H809" s="150" t="s">
        <v>348</v>
      </c>
      <c r="I809" s="150" t="s">
        <v>3379</v>
      </c>
      <c r="J809" s="150" t="s">
        <v>3382</v>
      </c>
      <c r="K809" s="150" t="s">
        <v>3391</v>
      </c>
      <c r="L809" s="150" t="s">
        <v>18</v>
      </c>
      <c r="M809" s="150" t="s">
        <v>18</v>
      </c>
      <c r="N809" s="150" t="s">
        <v>19</v>
      </c>
      <c r="O809" s="150" t="s">
        <v>335</v>
      </c>
      <c r="P809" s="150" t="s">
        <v>349</v>
      </c>
      <c r="Q809" s="150" t="s">
        <v>3377</v>
      </c>
      <c r="R809" s="150" t="s">
        <v>3377</v>
      </c>
      <c r="S809" s="151">
        <v>15380</v>
      </c>
      <c r="T809" s="151">
        <v>12820</v>
      </c>
      <c r="U809" s="151">
        <v>2560</v>
      </c>
      <c r="V809" s="150" t="s">
        <v>78</v>
      </c>
      <c r="W809" s="151">
        <v>2</v>
      </c>
      <c r="X809" s="150" t="s">
        <v>69</v>
      </c>
      <c r="Y809" s="150" t="s">
        <v>70</v>
      </c>
      <c r="Z809" s="150" t="s">
        <v>71</v>
      </c>
      <c r="AA809" s="150" t="s">
        <v>72</v>
      </c>
      <c r="AB809" s="151">
        <v>64487</v>
      </c>
      <c r="AC809" s="101">
        <f t="shared" si="48"/>
        <v>5</v>
      </c>
      <c r="AD809" s="101" t="str">
        <f t="shared" si="49"/>
        <v>février</v>
      </c>
      <c r="AE809" s="96">
        <f t="shared" si="50"/>
        <v>2.56</v>
      </c>
      <c r="AF809" s="149">
        <f t="shared" si="51"/>
        <v>8.3333333333333037E-3</v>
      </c>
      <c r="AG809" t="s">
        <v>3886</v>
      </c>
    </row>
    <row r="810" spans="1:33" s="102" customFormat="1" ht="10.9" hidden="1" customHeight="1" x14ac:dyDescent="0.25">
      <c r="A810" s="151">
        <v>170428</v>
      </c>
      <c r="B810" s="152">
        <v>44593</v>
      </c>
      <c r="C810" s="150" t="s">
        <v>411</v>
      </c>
      <c r="D810" s="150" t="s">
        <v>2635</v>
      </c>
      <c r="E810" s="152">
        <v>44593</v>
      </c>
      <c r="F810" s="150" t="s">
        <v>407</v>
      </c>
      <c r="G810" s="150" t="s">
        <v>2636</v>
      </c>
      <c r="H810" s="150" t="s">
        <v>345</v>
      </c>
      <c r="I810" s="150" t="s">
        <v>3379</v>
      </c>
      <c r="J810" s="150" t="s">
        <v>3382</v>
      </c>
      <c r="K810" s="150" t="s">
        <v>1979</v>
      </c>
      <c r="L810" s="150" t="s">
        <v>18</v>
      </c>
      <c r="M810" s="150" t="s">
        <v>18</v>
      </c>
      <c r="N810" s="150" t="s">
        <v>19</v>
      </c>
      <c r="O810" s="150" t="s">
        <v>335</v>
      </c>
      <c r="P810" s="150" t="s">
        <v>346</v>
      </c>
      <c r="Q810" s="150" t="s">
        <v>3377</v>
      </c>
      <c r="R810" s="150" t="s">
        <v>3377</v>
      </c>
      <c r="S810" s="151">
        <v>16120</v>
      </c>
      <c r="T810" s="151">
        <v>14960</v>
      </c>
      <c r="U810" s="151">
        <v>1160</v>
      </c>
      <c r="V810" s="150" t="s">
        <v>78</v>
      </c>
      <c r="W810" s="151">
        <v>2</v>
      </c>
      <c r="X810" s="150" t="s">
        <v>69</v>
      </c>
      <c r="Y810" s="150" t="s">
        <v>70</v>
      </c>
      <c r="Z810" s="150" t="s">
        <v>71</v>
      </c>
      <c r="AA810" s="150" t="s">
        <v>72</v>
      </c>
      <c r="AB810" s="151">
        <v>83627</v>
      </c>
      <c r="AC810" s="101">
        <f t="shared" si="48"/>
        <v>5</v>
      </c>
      <c r="AD810" s="101" t="str">
        <f t="shared" si="49"/>
        <v>février</v>
      </c>
      <c r="AE810" s="96">
        <f t="shared" si="50"/>
        <v>1.1599999999999999</v>
      </c>
      <c r="AF810" s="149">
        <f t="shared" si="51"/>
        <v>6.9444444444445308E-3</v>
      </c>
      <c r="AG810" t="s">
        <v>3886</v>
      </c>
    </row>
    <row r="811" spans="1:33" s="102" customFormat="1" ht="10.9" hidden="1" customHeight="1" x14ac:dyDescent="0.25">
      <c r="A811" s="151">
        <v>170429</v>
      </c>
      <c r="B811" s="152">
        <v>44593</v>
      </c>
      <c r="C811" s="150" t="s">
        <v>559</v>
      </c>
      <c r="D811" s="150" t="s">
        <v>2637</v>
      </c>
      <c r="E811" s="152">
        <v>44593</v>
      </c>
      <c r="F811" s="150" t="s">
        <v>302</v>
      </c>
      <c r="G811" s="150" t="s">
        <v>2638</v>
      </c>
      <c r="H811" s="150" t="s">
        <v>460</v>
      </c>
      <c r="I811" s="150" t="s">
        <v>3379</v>
      </c>
      <c r="J811" s="150" t="s">
        <v>3382</v>
      </c>
      <c r="K811" s="150" t="s">
        <v>3416</v>
      </c>
      <c r="L811" s="150" t="s">
        <v>18</v>
      </c>
      <c r="M811" s="150" t="s">
        <v>18</v>
      </c>
      <c r="N811" s="150" t="s">
        <v>19</v>
      </c>
      <c r="O811" s="150" t="s">
        <v>335</v>
      </c>
      <c r="P811" s="150" t="s">
        <v>461</v>
      </c>
      <c r="Q811" s="150" t="s">
        <v>3377</v>
      </c>
      <c r="R811" s="150" t="s">
        <v>3377</v>
      </c>
      <c r="S811" s="151">
        <v>18120</v>
      </c>
      <c r="T811" s="151">
        <v>14800</v>
      </c>
      <c r="U811" s="151">
        <v>3320</v>
      </c>
      <c r="V811" s="150" t="s">
        <v>78</v>
      </c>
      <c r="W811" s="151">
        <v>2</v>
      </c>
      <c r="X811" s="150" t="s">
        <v>69</v>
      </c>
      <c r="Y811" s="150" t="s">
        <v>70</v>
      </c>
      <c r="Z811" s="150" t="s">
        <v>71</v>
      </c>
      <c r="AA811" s="150" t="s">
        <v>72</v>
      </c>
      <c r="AB811" s="151">
        <v>83628</v>
      </c>
      <c r="AC811" s="101">
        <f t="shared" si="48"/>
        <v>5</v>
      </c>
      <c r="AD811" s="101" t="str">
        <f t="shared" si="49"/>
        <v>février</v>
      </c>
      <c r="AE811" s="96">
        <f t="shared" si="50"/>
        <v>3.32</v>
      </c>
      <c r="AF811" s="149">
        <f t="shared" si="51"/>
        <v>5.5555555555555358E-3</v>
      </c>
      <c r="AG811" t="s">
        <v>3886</v>
      </c>
    </row>
    <row r="812" spans="1:33" s="102" customFormat="1" ht="10.9" hidden="1" customHeight="1" x14ac:dyDescent="0.25">
      <c r="A812" s="151">
        <v>170436</v>
      </c>
      <c r="B812" s="152">
        <v>44594</v>
      </c>
      <c r="C812" s="150" t="s">
        <v>312</v>
      </c>
      <c r="D812" s="150" t="s">
        <v>2639</v>
      </c>
      <c r="E812" s="152">
        <v>44594</v>
      </c>
      <c r="F812" s="150" t="s">
        <v>877</v>
      </c>
      <c r="G812" s="150" t="s">
        <v>2640</v>
      </c>
      <c r="H812" s="150" t="s">
        <v>665</v>
      </c>
      <c r="I812" s="150" t="s">
        <v>3389</v>
      </c>
      <c r="J812" s="150" t="s">
        <v>3389</v>
      </c>
      <c r="K812" s="150" t="s">
        <v>665</v>
      </c>
      <c r="L812" s="150" t="s">
        <v>18</v>
      </c>
      <c r="M812" s="150" t="s">
        <v>3385</v>
      </c>
      <c r="N812" s="150" t="s">
        <v>919</v>
      </c>
      <c r="O812" s="150" t="s">
        <v>920</v>
      </c>
      <c r="P812" s="150" t="s">
        <v>666</v>
      </c>
      <c r="Q812" s="150" t="s">
        <v>3377</v>
      </c>
      <c r="R812" s="150" t="s">
        <v>3390</v>
      </c>
      <c r="S812" s="151">
        <v>25900</v>
      </c>
      <c r="T812" s="151">
        <v>18420</v>
      </c>
      <c r="U812" s="151">
        <v>7480</v>
      </c>
      <c r="V812" s="150" t="s">
        <v>78</v>
      </c>
      <c r="W812" s="151">
        <v>2</v>
      </c>
      <c r="X812" s="150" t="s">
        <v>69</v>
      </c>
      <c r="Y812" s="150" t="s">
        <v>70</v>
      </c>
      <c r="Z812" s="150" t="s">
        <v>71</v>
      </c>
      <c r="AA812" s="150" t="s">
        <v>72</v>
      </c>
      <c r="AB812" s="151">
        <v>0</v>
      </c>
      <c r="AC812" s="101">
        <f t="shared" si="48"/>
        <v>5</v>
      </c>
      <c r="AD812" s="101" t="str">
        <f t="shared" si="49"/>
        <v>février</v>
      </c>
      <c r="AE812" s="96">
        <f t="shared" si="50"/>
        <v>7.48</v>
      </c>
      <c r="AF812" s="149">
        <f t="shared" si="51"/>
        <v>1.8055555555555547E-2</v>
      </c>
      <c r="AG812" t="s">
        <v>3562</v>
      </c>
    </row>
    <row r="813" spans="1:33" s="102" customFormat="1" ht="10.9" hidden="1" customHeight="1" x14ac:dyDescent="0.25">
      <c r="A813" s="151">
        <v>170437</v>
      </c>
      <c r="B813" s="152">
        <v>44594</v>
      </c>
      <c r="C813" s="150" t="s">
        <v>897</v>
      </c>
      <c r="D813" s="150" t="s">
        <v>2641</v>
      </c>
      <c r="E813" s="152">
        <v>44594</v>
      </c>
      <c r="F813" s="150" t="s">
        <v>419</v>
      </c>
      <c r="G813" s="150" t="s">
        <v>2642</v>
      </c>
      <c r="H813" s="150" t="s">
        <v>562</v>
      </c>
      <c r="I813" s="150" t="s">
        <v>3379</v>
      </c>
      <c r="J813" s="150" t="s">
        <v>3380</v>
      </c>
      <c r="K813" s="150" t="s">
        <v>3470</v>
      </c>
      <c r="L813" s="150" t="s">
        <v>18</v>
      </c>
      <c r="M813" s="150" t="s">
        <v>18</v>
      </c>
      <c r="N813" s="150" t="s">
        <v>19</v>
      </c>
      <c r="O813" s="150" t="s">
        <v>314</v>
      </c>
      <c r="P813" s="150" t="s">
        <v>563</v>
      </c>
      <c r="Q813" s="150" t="s">
        <v>3377</v>
      </c>
      <c r="R813" s="150" t="s">
        <v>3377</v>
      </c>
      <c r="S813" s="151">
        <v>18820</v>
      </c>
      <c r="T813" s="151">
        <v>17240</v>
      </c>
      <c r="U813" s="151">
        <v>1580</v>
      </c>
      <c r="V813" s="150" t="s">
        <v>78</v>
      </c>
      <c r="W813" s="151">
        <v>2</v>
      </c>
      <c r="X813" s="150" t="s">
        <v>69</v>
      </c>
      <c r="Y813" s="150" t="s">
        <v>70</v>
      </c>
      <c r="Z813" s="150" t="s">
        <v>71</v>
      </c>
      <c r="AA813" s="150" t="s">
        <v>72</v>
      </c>
      <c r="AB813" s="151">
        <v>73518</v>
      </c>
      <c r="AC813" s="101">
        <f t="shared" si="48"/>
        <v>5</v>
      </c>
      <c r="AD813" s="101" t="str">
        <f t="shared" si="49"/>
        <v>février</v>
      </c>
      <c r="AE813" s="96">
        <f t="shared" si="50"/>
        <v>1.58</v>
      </c>
      <c r="AF813" s="149">
        <f t="shared" si="51"/>
        <v>6.2500000000000333E-3</v>
      </c>
      <c r="AG813" t="s">
        <v>3886</v>
      </c>
    </row>
    <row r="814" spans="1:33" s="102" customFormat="1" ht="10.9" hidden="1" customHeight="1" x14ac:dyDescent="0.25">
      <c r="A814" s="151">
        <v>170438</v>
      </c>
      <c r="B814" s="152">
        <v>44594</v>
      </c>
      <c r="C814" s="150" t="s">
        <v>771</v>
      </c>
      <c r="D814" s="150" t="s">
        <v>2643</v>
      </c>
      <c r="E814" s="152">
        <v>44594</v>
      </c>
      <c r="F814" s="150" t="s">
        <v>2644</v>
      </c>
      <c r="G814" s="150" t="s">
        <v>2645</v>
      </c>
      <c r="H814" s="150" t="s">
        <v>160</v>
      </c>
      <c r="I814" s="150" t="s">
        <v>3379</v>
      </c>
      <c r="J814" s="150" t="s">
        <v>3421</v>
      </c>
      <c r="K814" s="150" t="s">
        <v>160</v>
      </c>
      <c r="L814" s="150" t="s">
        <v>18</v>
      </c>
      <c r="M814" s="150" t="s">
        <v>18</v>
      </c>
      <c r="N814" s="150" t="s">
        <v>19</v>
      </c>
      <c r="O814" s="150" t="s">
        <v>161</v>
      </c>
      <c r="P814" s="150" t="s">
        <v>162</v>
      </c>
      <c r="Q814" s="150" t="s">
        <v>3377</v>
      </c>
      <c r="R814" s="150" t="s">
        <v>3377</v>
      </c>
      <c r="S814" s="151">
        <v>14340</v>
      </c>
      <c r="T814" s="151">
        <v>11740</v>
      </c>
      <c r="U814" s="151">
        <v>2600</v>
      </c>
      <c r="V814" s="150" t="s">
        <v>78</v>
      </c>
      <c r="W814" s="151">
        <v>2</v>
      </c>
      <c r="X814" s="150" t="s">
        <v>69</v>
      </c>
      <c r="Y814" s="150" t="s">
        <v>70</v>
      </c>
      <c r="Z814" s="150" t="s">
        <v>71</v>
      </c>
      <c r="AA814" s="150" t="s">
        <v>72</v>
      </c>
      <c r="AB814" s="151">
        <v>89407</v>
      </c>
      <c r="AC814" s="101">
        <f t="shared" si="48"/>
        <v>5</v>
      </c>
      <c r="AD814" s="101" t="str">
        <f t="shared" si="49"/>
        <v>février</v>
      </c>
      <c r="AE814" s="96">
        <f t="shared" si="50"/>
        <v>2.6</v>
      </c>
      <c r="AF814" s="149">
        <f t="shared" si="51"/>
        <v>4.1666666666666519E-3</v>
      </c>
      <c r="AG814" t="s">
        <v>3886</v>
      </c>
    </row>
    <row r="815" spans="1:33" s="102" customFormat="1" ht="10.9" hidden="1" customHeight="1" x14ac:dyDescent="0.25">
      <c r="A815" s="151">
        <v>170439</v>
      </c>
      <c r="B815" s="152">
        <v>44594</v>
      </c>
      <c r="C815" s="150" t="s">
        <v>488</v>
      </c>
      <c r="D815" s="150" t="s">
        <v>2646</v>
      </c>
      <c r="E815" s="152">
        <v>44594</v>
      </c>
      <c r="F815" s="150" t="s">
        <v>1577</v>
      </c>
      <c r="G815" s="150" t="s">
        <v>2647</v>
      </c>
      <c r="H815" s="150" t="s">
        <v>165</v>
      </c>
      <c r="I815" s="150" t="s">
        <v>3379</v>
      </c>
      <c r="J815" s="150" t="s">
        <v>3421</v>
      </c>
      <c r="K815" s="150" t="s">
        <v>165</v>
      </c>
      <c r="L815" s="150" t="s">
        <v>18</v>
      </c>
      <c r="M815" s="150" t="s">
        <v>18</v>
      </c>
      <c r="N815" s="150" t="s">
        <v>19</v>
      </c>
      <c r="O815" s="150" t="s">
        <v>161</v>
      </c>
      <c r="P815" s="150" t="s">
        <v>166</v>
      </c>
      <c r="Q815" s="150" t="s">
        <v>3377</v>
      </c>
      <c r="R815" s="150" t="s">
        <v>3377</v>
      </c>
      <c r="S815" s="151">
        <v>7800</v>
      </c>
      <c r="T815" s="151">
        <v>6420</v>
      </c>
      <c r="U815" s="151">
        <v>1380</v>
      </c>
      <c r="V815" s="150" t="s">
        <v>78</v>
      </c>
      <c r="W815" s="151">
        <v>2</v>
      </c>
      <c r="X815" s="150" t="s">
        <v>69</v>
      </c>
      <c r="Y815" s="150" t="s">
        <v>70</v>
      </c>
      <c r="Z815" s="150" t="s">
        <v>71</v>
      </c>
      <c r="AA815" s="150" t="s">
        <v>72</v>
      </c>
      <c r="AB815" s="151">
        <v>93890</v>
      </c>
      <c r="AC815" s="101">
        <f t="shared" si="48"/>
        <v>5</v>
      </c>
      <c r="AD815" s="101" t="str">
        <f t="shared" si="49"/>
        <v>février</v>
      </c>
      <c r="AE815" s="96">
        <f t="shared" si="50"/>
        <v>1.38</v>
      </c>
      <c r="AF815" s="149">
        <f t="shared" si="51"/>
        <v>5.5555555555555913E-3</v>
      </c>
      <c r="AG815" t="s">
        <v>3886</v>
      </c>
    </row>
    <row r="816" spans="1:33" s="102" customFormat="1" ht="10.9" hidden="1" customHeight="1" x14ac:dyDescent="0.25">
      <c r="A816" s="151">
        <v>170440</v>
      </c>
      <c r="B816" s="152">
        <v>44594</v>
      </c>
      <c r="C816" s="150" t="s">
        <v>604</v>
      </c>
      <c r="D816" s="150" t="s">
        <v>2648</v>
      </c>
      <c r="E816" s="152">
        <v>44594</v>
      </c>
      <c r="F816" s="150" t="s">
        <v>1330</v>
      </c>
      <c r="G816" s="150" t="s">
        <v>2649</v>
      </c>
      <c r="H816" s="150" t="s">
        <v>363</v>
      </c>
      <c r="I816" s="150" t="s">
        <v>3379</v>
      </c>
      <c r="J816" s="150" t="s">
        <v>3421</v>
      </c>
      <c r="K816" s="150" t="s">
        <v>363</v>
      </c>
      <c r="L816" s="150" t="s">
        <v>18</v>
      </c>
      <c r="M816" s="150" t="s">
        <v>18</v>
      </c>
      <c r="N816" s="150" t="s">
        <v>19</v>
      </c>
      <c r="O816" s="150" t="s">
        <v>161</v>
      </c>
      <c r="P816" s="150" t="s">
        <v>364</v>
      </c>
      <c r="Q816" s="150" t="s">
        <v>3377</v>
      </c>
      <c r="R816" s="150" t="s">
        <v>3377</v>
      </c>
      <c r="S816" s="151">
        <v>14560</v>
      </c>
      <c r="T816" s="151">
        <v>11800</v>
      </c>
      <c r="U816" s="151">
        <v>2760</v>
      </c>
      <c r="V816" s="150" t="s">
        <v>78</v>
      </c>
      <c r="W816" s="151">
        <v>2</v>
      </c>
      <c r="X816" s="150" t="s">
        <v>69</v>
      </c>
      <c r="Y816" s="150" t="s">
        <v>70</v>
      </c>
      <c r="Z816" s="150" t="s">
        <v>71</v>
      </c>
      <c r="AA816" s="150" t="s">
        <v>72</v>
      </c>
      <c r="AB816" s="151">
        <v>60050</v>
      </c>
      <c r="AC816" s="101">
        <f t="shared" si="48"/>
        <v>5</v>
      </c>
      <c r="AD816" s="101" t="str">
        <f t="shared" si="49"/>
        <v>février</v>
      </c>
      <c r="AE816" s="96">
        <f t="shared" si="50"/>
        <v>2.76</v>
      </c>
      <c r="AF816" s="149">
        <f t="shared" si="51"/>
        <v>4.1666666666666519E-3</v>
      </c>
      <c r="AG816" t="s">
        <v>3886</v>
      </c>
    </row>
    <row r="817" spans="1:190" s="102" customFormat="1" ht="10.9" hidden="1" customHeight="1" x14ac:dyDescent="0.25">
      <c r="A817" s="151">
        <v>170441</v>
      </c>
      <c r="B817" s="152">
        <v>44594</v>
      </c>
      <c r="C817" s="150" t="s">
        <v>421</v>
      </c>
      <c r="D817" s="150" t="s">
        <v>2650</v>
      </c>
      <c r="E817" s="152">
        <v>44594</v>
      </c>
      <c r="F817" s="150" t="s">
        <v>719</v>
      </c>
      <c r="G817" s="150" t="s">
        <v>2651</v>
      </c>
      <c r="H817" s="150" t="s">
        <v>173</v>
      </c>
      <c r="I817" s="150" t="s">
        <v>3379</v>
      </c>
      <c r="J817" s="150" t="s">
        <v>3421</v>
      </c>
      <c r="K817" s="150" t="s">
        <v>173</v>
      </c>
      <c r="L817" s="150" t="s">
        <v>18</v>
      </c>
      <c r="M817" s="150" t="s">
        <v>18</v>
      </c>
      <c r="N817" s="150" t="s">
        <v>19</v>
      </c>
      <c r="O817" s="150" t="s">
        <v>161</v>
      </c>
      <c r="P817" s="150" t="s">
        <v>174</v>
      </c>
      <c r="Q817" s="150" t="s">
        <v>3377</v>
      </c>
      <c r="R817" s="150" t="s">
        <v>3377</v>
      </c>
      <c r="S817" s="151">
        <v>14780</v>
      </c>
      <c r="T817" s="151">
        <v>11640</v>
      </c>
      <c r="U817" s="151">
        <v>3140</v>
      </c>
      <c r="V817" s="150" t="s">
        <v>78</v>
      </c>
      <c r="W817" s="151">
        <v>2</v>
      </c>
      <c r="X817" s="150" t="s">
        <v>69</v>
      </c>
      <c r="Y817" s="150" t="s">
        <v>70</v>
      </c>
      <c r="Z817" s="150" t="s">
        <v>71</v>
      </c>
      <c r="AA817" s="150" t="s">
        <v>72</v>
      </c>
      <c r="AB817" s="151">
        <v>83220</v>
      </c>
      <c r="AC817" s="101">
        <f t="shared" si="48"/>
        <v>5</v>
      </c>
      <c r="AD817" s="101" t="str">
        <f t="shared" si="49"/>
        <v>février</v>
      </c>
      <c r="AE817" s="96">
        <f t="shared" si="50"/>
        <v>3.14</v>
      </c>
      <c r="AF817" s="149">
        <f t="shared" si="51"/>
        <v>6.2499999999999778E-3</v>
      </c>
      <c r="AG817" t="s">
        <v>3886</v>
      </c>
    </row>
    <row r="818" spans="1:190" s="102" customFormat="1" ht="10.9" hidden="1" customHeight="1" x14ac:dyDescent="0.25">
      <c r="A818" s="151">
        <v>170444</v>
      </c>
      <c r="B818" s="152">
        <v>44594</v>
      </c>
      <c r="C818" s="150" t="s">
        <v>720</v>
      </c>
      <c r="D818" s="150" t="s">
        <v>2652</v>
      </c>
      <c r="E818" s="152">
        <v>44594</v>
      </c>
      <c r="F818" s="150" t="s">
        <v>542</v>
      </c>
      <c r="G818" s="150" t="s">
        <v>2653</v>
      </c>
      <c r="H818" s="150" t="s">
        <v>562</v>
      </c>
      <c r="I818" s="150" t="s">
        <v>3379</v>
      </c>
      <c r="J818" s="150" t="s">
        <v>3380</v>
      </c>
      <c r="K818" s="150" t="s">
        <v>3470</v>
      </c>
      <c r="L818" s="150" t="s">
        <v>18</v>
      </c>
      <c r="M818" s="150" t="s">
        <v>18</v>
      </c>
      <c r="N818" s="150" t="s">
        <v>19</v>
      </c>
      <c r="O818" s="150" t="s">
        <v>314</v>
      </c>
      <c r="P818" s="150" t="s">
        <v>563</v>
      </c>
      <c r="Q818" s="150" t="s">
        <v>3377</v>
      </c>
      <c r="R818" s="150" t="s">
        <v>3377</v>
      </c>
      <c r="S818" s="151">
        <v>17960</v>
      </c>
      <c r="T818" s="151">
        <v>17220</v>
      </c>
      <c r="U818" s="151">
        <v>740</v>
      </c>
      <c r="V818" s="150" t="s">
        <v>78</v>
      </c>
      <c r="W818" s="151">
        <v>2</v>
      </c>
      <c r="X818" s="150" t="s">
        <v>69</v>
      </c>
      <c r="Y818" s="150" t="s">
        <v>70</v>
      </c>
      <c r="Z818" s="150" t="s">
        <v>71</v>
      </c>
      <c r="AA818" s="150" t="s">
        <v>72</v>
      </c>
      <c r="AB818" s="151">
        <v>73518</v>
      </c>
      <c r="AC818" s="101">
        <f t="shared" si="48"/>
        <v>5</v>
      </c>
      <c r="AD818" s="101" t="str">
        <f t="shared" si="49"/>
        <v>février</v>
      </c>
      <c r="AE818" s="96">
        <f t="shared" si="50"/>
        <v>0.74</v>
      </c>
      <c r="AF818" s="149">
        <f t="shared" si="51"/>
        <v>5.5555555555555358E-3</v>
      </c>
      <c r="AG818" t="s">
        <v>3886</v>
      </c>
    </row>
    <row r="819" spans="1:190" s="102" customFormat="1" ht="10.9" hidden="1" customHeight="1" x14ac:dyDescent="0.25">
      <c r="A819" s="151">
        <v>170445</v>
      </c>
      <c r="B819" s="152">
        <v>44594</v>
      </c>
      <c r="C819" s="150" t="s">
        <v>153</v>
      </c>
      <c r="D819" s="150" t="s">
        <v>2654</v>
      </c>
      <c r="E819" s="152">
        <v>44594</v>
      </c>
      <c r="F819" s="150" t="s">
        <v>863</v>
      </c>
      <c r="G819" s="150" t="s">
        <v>2655</v>
      </c>
      <c r="H819" s="150" t="s">
        <v>90</v>
      </c>
      <c r="I819" s="150" t="s">
        <v>3387</v>
      </c>
      <c r="J819" s="150" t="s">
        <v>3388</v>
      </c>
      <c r="K819" s="150" t="s">
        <v>90</v>
      </c>
      <c r="L819" s="150" t="s">
        <v>18</v>
      </c>
      <c r="M819" s="150" t="s">
        <v>18</v>
      </c>
      <c r="N819" s="150" t="s">
        <v>65</v>
      </c>
      <c r="O819" s="150" t="s">
        <v>185</v>
      </c>
      <c r="P819" s="150" t="s">
        <v>91</v>
      </c>
      <c r="Q819" s="150" t="s">
        <v>3377</v>
      </c>
      <c r="R819" s="150" t="s">
        <v>3377</v>
      </c>
      <c r="S819" s="151">
        <v>18820</v>
      </c>
      <c r="T819" s="151">
        <v>17760</v>
      </c>
      <c r="U819" s="151">
        <v>1060</v>
      </c>
      <c r="V819" s="150" t="s">
        <v>78</v>
      </c>
      <c r="W819" s="151">
        <v>2</v>
      </c>
      <c r="X819" s="150" t="s">
        <v>69</v>
      </c>
      <c r="Y819" s="150" t="s">
        <v>70</v>
      </c>
      <c r="Z819" s="150" t="s">
        <v>71</v>
      </c>
      <c r="AA819" s="150" t="s">
        <v>72</v>
      </c>
      <c r="AB819" s="151">
        <v>0</v>
      </c>
      <c r="AC819" s="101">
        <f t="shared" si="48"/>
        <v>5</v>
      </c>
      <c r="AD819" s="101" t="str">
        <f t="shared" si="49"/>
        <v>février</v>
      </c>
      <c r="AE819" s="96">
        <f t="shared" si="50"/>
        <v>1.06</v>
      </c>
      <c r="AF819" s="149">
        <f t="shared" si="51"/>
        <v>1.041666666666663E-2</v>
      </c>
      <c r="AG819" t="s">
        <v>3887</v>
      </c>
    </row>
    <row r="820" spans="1:190" s="102" customFormat="1" ht="10.9" hidden="1" customHeight="1" x14ac:dyDescent="0.25">
      <c r="A820" s="151">
        <v>170446</v>
      </c>
      <c r="B820" s="152">
        <v>44594</v>
      </c>
      <c r="C820" s="150" t="s">
        <v>372</v>
      </c>
      <c r="D820" s="150" t="s">
        <v>2656</v>
      </c>
      <c r="E820" s="152">
        <v>44594</v>
      </c>
      <c r="F820" s="150" t="s">
        <v>1561</v>
      </c>
      <c r="G820" s="150" t="s">
        <v>2657</v>
      </c>
      <c r="H820" s="150" t="s">
        <v>260</v>
      </c>
      <c r="I820" s="150" t="s">
        <v>3379</v>
      </c>
      <c r="J820" s="150" t="s">
        <v>3384</v>
      </c>
      <c r="K820" s="150" t="s">
        <v>260</v>
      </c>
      <c r="L820" s="150" t="s">
        <v>3385</v>
      </c>
      <c r="M820" s="150" t="s">
        <v>18</v>
      </c>
      <c r="N820" s="150" t="s">
        <v>19</v>
      </c>
      <c r="O820" s="150" t="s">
        <v>261</v>
      </c>
      <c r="P820" s="150" t="s">
        <v>262</v>
      </c>
      <c r="Q820" s="150" t="s">
        <v>3386</v>
      </c>
      <c r="R820" s="150" t="s">
        <v>3377</v>
      </c>
      <c r="S820" s="151">
        <v>38280</v>
      </c>
      <c r="T820" s="151">
        <v>22600</v>
      </c>
      <c r="U820" s="151">
        <v>15680</v>
      </c>
      <c r="V820" s="150" t="s">
        <v>78</v>
      </c>
      <c r="W820" s="151">
        <v>2</v>
      </c>
      <c r="X820" s="150" t="s">
        <v>69</v>
      </c>
      <c r="Y820" s="150" t="s">
        <v>70</v>
      </c>
      <c r="Z820" s="150" t="s">
        <v>71</v>
      </c>
      <c r="AA820" s="150" t="s">
        <v>72</v>
      </c>
      <c r="AB820" s="151">
        <v>0</v>
      </c>
      <c r="AC820" s="101">
        <f t="shared" si="48"/>
        <v>5</v>
      </c>
      <c r="AD820" s="101" t="str">
        <f t="shared" si="49"/>
        <v>février</v>
      </c>
      <c r="AE820" s="96">
        <f t="shared" si="50"/>
        <v>15.68</v>
      </c>
      <c r="AF820" s="149">
        <f t="shared" si="51"/>
        <v>0.11875000000000002</v>
      </c>
      <c r="AG820" t="s">
        <v>3888</v>
      </c>
    </row>
    <row r="821" spans="1:190" s="102" customFormat="1" ht="10.9" hidden="1" customHeight="1" x14ac:dyDescent="0.25">
      <c r="A821" s="151">
        <v>170448</v>
      </c>
      <c r="B821" s="152">
        <v>44594</v>
      </c>
      <c r="C821" s="150" t="s">
        <v>678</v>
      </c>
      <c r="D821" s="150" t="s">
        <v>2658</v>
      </c>
      <c r="E821" s="152">
        <v>44594</v>
      </c>
      <c r="F821" s="150" t="s">
        <v>879</v>
      </c>
      <c r="G821" s="150" t="s">
        <v>2659</v>
      </c>
      <c r="H821" s="150" t="s">
        <v>378</v>
      </c>
      <c r="I821" s="150" t="s">
        <v>3379</v>
      </c>
      <c r="J821" s="150" t="s">
        <v>3380</v>
      </c>
      <c r="K821" s="150" t="s">
        <v>2534</v>
      </c>
      <c r="L821" s="150" t="s">
        <v>18</v>
      </c>
      <c r="M821" s="150" t="s">
        <v>18</v>
      </c>
      <c r="N821" s="150" t="s">
        <v>19</v>
      </c>
      <c r="O821" s="150" t="s">
        <v>314</v>
      </c>
      <c r="P821" s="150" t="s">
        <v>379</v>
      </c>
      <c r="Q821" s="150" t="s">
        <v>3377</v>
      </c>
      <c r="R821" s="150" t="s">
        <v>3377</v>
      </c>
      <c r="S821" s="151">
        <v>19920</v>
      </c>
      <c r="T821" s="151">
        <v>18440</v>
      </c>
      <c r="U821" s="151">
        <v>1480</v>
      </c>
      <c r="V821" s="150" t="s">
        <v>78</v>
      </c>
      <c r="W821" s="151">
        <v>2</v>
      </c>
      <c r="X821" s="150" t="s">
        <v>69</v>
      </c>
      <c r="Y821" s="150" t="s">
        <v>70</v>
      </c>
      <c r="Z821" s="150" t="s">
        <v>71</v>
      </c>
      <c r="AA821" s="150" t="s">
        <v>72</v>
      </c>
      <c r="AB821" s="151">
        <v>73517</v>
      </c>
      <c r="AC821" s="101">
        <f t="shared" si="48"/>
        <v>5</v>
      </c>
      <c r="AD821" s="101" t="str">
        <f t="shared" si="49"/>
        <v>février</v>
      </c>
      <c r="AE821" s="96">
        <f t="shared" si="50"/>
        <v>1.48</v>
      </c>
      <c r="AF821" s="149">
        <f t="shared" si="51"/>
        <v>8.3333333333333037E-3</v>
      </c>
      <c r="AG821" t="s">
        <v>3886</v>
      </c>
    </row>
    <row r="822" spans="1:190" s="102" customFormat="1" ht="10.9" hidden="1" customHeight="1" x14ac:dyDescent="0.25">
      <c r="A822" s="151">
        <v>170449</v>
      </c>
      <c r="B822" s="152">
        <v>44594</v>
      </c>
      <c r="C822" s="150" t="s">
        <v>259</v>
      </c>
      <c r="D822" s="150" t="s">
        <v>2660</v>
      </c>
      <c r="E822" s="152">
        <v>44594</v>
      </c>
      <c r="F822" s="150" t="s">
        <v>812</v>
      </c>
      <c r="G822" s="150" t="s">
        <v>2661</v>
      </c>
      <c r="H822" s="150" t="s">
        <v>690</v>
      </c>
      <c r="I822" s="150" t="s">
        <v>3379</v>
      </c>
      <c r="J822" s="150" t="s">
        <v>3382</v>
      </c>
      <c r="K822" s="150" t="s">
        <v>3383</v>
      </c>
      <c r="L822" s="150" t="s">
        <v>18</v>
      </c>
      <c r="M822" s="150" t="s">
        <v>18</v>
      </c>
      <c r="N822" s="150" t="s">
        <v>19</v>
      </c>
      <c r="O822" s="150" t="s">
        <v>335</v>
      </c>
      <c r="P822" s="150" t="s">
        <v>691</v>
      </c>
      <c r="Q822" s="150" t="s">
        <v>3377</v>
      </c>
      <c r="R822" s="150" t="s">
        <v>3377</v>
      </c>
      <c r="S822" s="151">
        <v>17820</v>
      </c>
      <c r="T822" s="151">
        <v>12900</v>
      </c>
      <c r="U822" s="151">
        <v>4920</v>
      </c>
      <c r="V822" s="150" t="s">
        <v>78</v>
      </c>
      <c r="W822" s="151">
        <v>2</v>
      </c>
      <c r="X822" s="150" t="s">
        <v>69</v>
      </c>
      <c r="Y822" s="150" t="s">
        <v>70</v>
      </c>
      <c r="Z822" s="150" t="s">
        <v>71</v>
      </c>
      <c r="AA822" s="150" t="s">
        <v>72</v>
      </c>
      <c r="AB822" s="151">
        <v>64488</v>
      </c>
      <c r="AC822" s="101">
        <f t="shared" si="48"/>
        <v>5</v>
      </c>
      <c r="AD822" s="101" t="str">
        <f t="shared" si="49"/>
        <v>février</v>
      </c>
      <c r="AE822" s="96">
        <f t="shared" si="50"/>
        <v>4.92</v>
      </c>
      <c r="AF822" s="149">
        <f t="shared" si="51"/>
        <v>6.2500000000000333E-3</v>
      </c>
      <c r="AG822" t="s">
        <v>3886</v>
      </c>
    </row>
    <row r="823" spans="1:190" s="102" customFormat="1" ht="10.9" hidden="1" customHeight="1" x14ac:dyDescent="0.25">
      <c r="A823" s="151">
        <v>170450</v>
      </c>
      <c r="B823" s="152">
        <v>44594</v>
      </c>
      <c r="C823" s="150" t="s">
        <v>234</v>
      </c>
      <c r="D823" s="150" t="s">
        <v>2662</v>
      </c>
      <c r="E823" s="152">
        <v>44594</v>
      </c>
      <c r="F823" s="150" t="s">
        <v>79</v>
      </c>
      <c r="G823" s="150" t="s">
        <v>2663</v>
      </c>
      <c r="H823" s="150" t="s">
        <v>345</v>
      </c>
      <c r="I823" s="150" t="s">
        <v>3379</v>
      </c>
      <c r="J823" s="150" t="s">
        <v>3382</v>
      </c>
      <c r="K823" s="150" t="s">
        <v>1979</v>
      </c>
      <c r="L823" s="150" t="s">
        <v>18</v>
      </c>
      <c r="M823" s="150" t="s">
        <v>18</v>
      </c>
      <c r="N823" s="150" t="s">
        <v>19</v>
      </c>
      <c r="O823" s="150" t="s">
        <v>335</v>
      </c>
      <c r="P823" s="150" t="s">
        <v>346</v>
      </c>
      <c r="Q823" s="150" t="s">
        <v>3377</v>
      </c>
      <c r="R823" s="150" t="s">
        <v>3377</v>
      </c>
      <c r="S823" s="151">
        <v>17860</v>
      </c>
      <c r="T823" s="151">
        <v>14900</v>
      </c>
      <c r="U823" s="151">
        <v>2960</v>
      </c>
      <c r="V823" s="150" t="s">
        <v>78</v>
      </c>
      <c r="W823" s="151">
        <v>2</v>
      </c>
      <c r="X823" s="150" t="s">
        <v>69</v>
      </c>
      <c r="Y823" s="150" t="s">
        <v>70</v>
      </c>
      <c r="Z823" s="150" t="s">
        <v>71</v>
      </c>
      <c r="AA823" s="150" t="s">
        <v>72</v>
      </c>
      <c r="AB823" s="151">
        <v>83627</v>
      </c>
      <c r="AC823" s="101">
        <f t="shared" si="48"/>
        <v>5</v>
      </c>
      <c r="AD823" s="101" t="str">
        <f t="shared" si="49"/>
        <v>février</v>
      </c>
      <c r="AE823" s="96">
        <f t="shared" si="50"/>
        <v>2.96</v>
      </c>
      <c r="AF823" s="149">
        <f t="shared" si="51"/>
        <v>3.4722222222222654E-3</v>
      </c>
      <c r="AG823" t="s">
        <v>3886</v>
      </c>
    </row>
    <row r="824" spans="1:190" s="102" customFormat="1" ht="10.9" hidden="1" customHeight="1" x14ac:dyDescent="0.25">
      <c r="A824" s="151">
        <v>170451</v>
      </c>
      <c r="B824" s="152">
        <v>44594</v>
      </c>
      <c r="C824" s="150" t="s">
        <v>256</v>
      </c>
      <c r="D824" s="150" t="s">
        <v>2664</v>
      </c>
      <c r="E824" s="152">
        <v>44594</v>
      </c>
      <c r="F824" s="150" t="s">
        <v>585</v>
      </c>
      <c r="G824" s="150" t="s">
        <v>2665</v>
      </c>
      <c r="H824" s="150" t="s">
        <v>370</v>
      </c>
      <c r="I824" s="150" t="s">
        <v>3379</v>
      </c>
      <c r="J824" s="150" t="s">
        <v>3382</v>
      </c>
      <c r="K824" s="150" t="s">
        <v>3396</v>
      </c>
      <c r="L824" s="150" t="s">
        <v>18</v>
      </c>
      <c r="M824" s="150" t="s">
        <v>18</v>
      </c>
      <c r="N824" s="150" t="s">
        <v>19</v>
      </c>
      <c r="O824" s="150" t="s">
        <v>335</v>
      </c>
      <c r="P824" s="150" t="s">
        <v>371</v>
      </c>
      <c r="Q824" s="150" t="s">
        <v>3377</v>
      </c>
      <c r="R824" s="150" t="s">
        <v>3377</v>
      </c>
      <c r="S824" s="151">
        <v>14700</v>
      </c>
      <c r="T824" s="151">
        <v>11840</v>
      </c>
      <c r="U824" s="151">
        <v>2860</v>
      </c>
      <c r="V824" s="150" t="s">
        <v>78</v>
      </c>
      <c r="W824" s="151">
        <v>2</v>
      </c>
      <c r="X824" s="150" t="s">
        <v>69</v>
      </c>
      <c r="Y824" s="150" t="s">
        <v>70</v>
      </c>
      <c r="Z824" s="150" t="s">
        <v>71</v>
      </c>
      <c r="AA824" s="150" t="s">
        <v>72</v>
      </c>
      <c r="AB824" s="151">
        <v>83621</v>
      </c>
      <c r="AC824" s="101">
        <f t="shared" si="48"/>
        <v>5</v>
      </c>
      <c r="AD824" s="101" t="str">
        <f t="shared" si="49"/>
        <v>février</v>
      </c>
      <c r="AE824" s="96">
        <f t="shared" si="50"/>
        <v>2.86</v>
      </c>
      <c r="AF824" s="149">
        <f t="shared" si="51"/>
        <v>6.2500000000000333E-3</v>
      </c>
      <c r="AG824" t="s">
        <v>3886</v>
      </c>
    </row>
    <row r="825" spans="1:190" s="102" customFormat="1" ht="10.9" hidden="1" customHeight="1" x14ac:dyDescent="0.25">
      <c r="A825" s="151">
        <v>170452</v>
      </c>
      <c r="B825" s="152">
        <v>44594</v>
      </c>
      <c r="C825" s="150" t="s">
        <v>123</v>
      </c>
      <c r="D825" s="150" t="s">
        <v>2666</v>
      </c>
      <c r="E825" s="152">
        <v>44594</v>
      </c>
      <c r="F825" s="150" t="s">
        <v>110</v>
      </c>
      <c r="G825" s="150" t="s">
        <v>2667</v>
      </c>
      <c r="H825" s="150" t="s">
        <v>252</v>
      </c>
      <c r="I825" s="150" t="s">
        <v>3379</v>
      </c>
      <c r="J825" s="150" t="s">
        <v>3421</v>
      </c>
      <c r="K825" s="150" t="s">
        <v>252</v>
      </c>
      <c r="L825" s="150" t="s">
        <v>18</v>
      </c>
      <c r="M825" s="150" t="s">
        <v>18</v>
      </c>
      <c r="N825" s="150" t="s">
        <v>19</v>
      </c>
      <c r="O825" s="150" t="s">
        <v>161</v>
      </c>
      <c r="P825" s="150" t="s">
        <v>253</v>
      </c>
      <c r="Q825" s="150" t="s">
        <v>3377</v>
      </c>
      <c r="R825" s="150" t="s">
        <v>3377</v>
      </c>
      <c r="S825" s="151">
        <v>17720</v>
      </c>
      <c r="T825" s="151">
        <v>14540</v>
      </c>
      <c r="U825" s="151">
        <v>3180</v>
      </c>
      <c r="V825" s="150" t="s">
        <v>78</v>
      </c>
      <c r="W825" s="151">
        <v>2</v>
      </c>
      <c r="X825" s="150" t="s">
        <v>69</v>
      </c>
      <c r="Y825" s="150" t="s">
        <v>70</v>
      </c>
      <c r="Z825" s="150" t="s">
        <v>71</v>
      </c>
      <c r="AA825" s="150" t="s">
        <v>72</v>
      </c>
      <c r="AB825" s="151">
        <v>60054</v>
      </c>
      <c r="AC825" s="101">
        <f t="shared" si="48"/>
        <v>5</v>
      </c>
      <c r="AD825" s="101" t="str">
        <f t="shared" si="49"/>
        <v>février</v>
      </c>
      <c r="AE825" s="96">
        <f t="shared" si="50"/>
        <v>3.18</v>
      </c>
      <c r="AF825" s="149">
        <f t="shared" si="51"/>
        <v>5.5555555555555913E-3</v>
      </c>
      <c r="AG825" t="s">
        <v>3886</v>
      </c>
    </row>
    <row r="826" spans="1:190" s="102" customFormat="1" ht="10.9" hidden="1" customHeight="1" x14ac:dyDescent="0.25">
      <c r="A826" s="151">
        <v>170453</v>
      </c>
      <c r="B826" s="152">
        <v>44594</v>
      </c>
      <c r="C826" s="150" t="s">
        <v>92</v>
      </c>
      <c r="D826" s="150" t="s">
        <v>2668</v>
      </c>
      <c r="E826" s="152">
        <v>44594</v>
      </c>
      <c r="F826" s="150" t="s">
        <v>110</v>
      </c>
      <c r="G826" s="150" t="s">
        <v>2669</v>
      </c>
      <c r="H826" s="150" t="s">
        <v>405</v>
      </c>
      <c r="I826" s="150" t="s">
        <v>3379</v>
      </c>
      <c r="J826" s="150" t="s">
        <v>3421</v>
      </c>
      <c r="K826" s="150" t="s">
        <v>405</v>
      </c>
      <c r="L826" s="150" t="s">
        <v>18</v>
      </c>
      <c r="M826" s="150" t="s">
        <v>18</v>
      </c>
      <c r="N826" s="150" t="s">
        <v>19</v>
      </c>
      <c r="O826" s="150" t="s">
        <v>161</v>
      </c>
      <c r="P826" s="150" t="s">
        <v>406</v>
      </c>
      <c r="Q826" s="150" t="s">
        <v>3377</v>
      </c>
      <c r="R826" s="150" t="s">
        <v>3377</v>
      </c>
      <c r="S826" s="151">
        <v>17300</v>
      </c>
      <c r="T826" s="151">
        <v>14560</v>
      </c>
      <c r="U826" s="151">
        <v>2740</v>
      </c>
      <c r="V826" s="150" t="s">
        <v>78</v>
      </c>
      <c r="W826" s="151">
        <v>2</v>
      </c>
      <c r="X826" s="150" t="s">
        <v>69</v>
      </c>
      <c r="Y826" s="150" t="s">
        <v>70</v>
      </c>
      <c r="Z826" s="150" t="s">
        <v>71</v>
      </c>
      <c r="AA826" s="150" t="s">
        <v>72</v>
      </c>
      <c r="AB826" s="151">
        <v>60056</v>
      </c>
      <c r="AC826" s="101">
        <f t="shared" si="48"/>
        <v>5</v>
      </c>
      <c r="AD826" s="101" t="str">
        <f t="shared" si="49"/>
        <v>février</v>
      </c>
      <c r="AE826" s="96">
        <f t="shared" si="50"/>
        <v>2.74</v>
      </c>
      <c r="AF826" s="149">
        <f t="shared" si="51"/>
        <v>7.6388888888889173E-3</v>
      </c>
      <c r="AG826" t="s">
        <v>3886</v>
      </c>
    </row>
    <row r="827" spans="1:190" s="102" customFormat="1" ht="10.9" hidden="1" customHeight="1" x14ac:dyDescent="0.25">
      <c r="A827" s="151">
        <v>170455</v>
      </c>
      <c r="B827" s="152">
        <v>44594</v>
      </c>
      <c r="C827" s="150" t="s">
        <v>195</v>
      </c>
      <c r="D827" s="150" t="s">
        <v>2670</v>
      </c>
      <c r="E827" s="152">
        <v>44594</v>
      </c>
      <c r="F827" s="150" t="s">
        <v>864</v>
      </c>
      <c r="G827" s="150" t="s">
        <v>2671</v>
      </c>
      <c r="H827" s="150" t="s">
        <v>105</v>
      </c>
      <c r="I827" s="150" t="s">
        <v>3387</v>
      </c>
      <c r="J827" s="150" t="s">
        <v>3387</v>
      </c>
      <c r="K827" s="150" t="s">
        <v>105</v>
      </c>
      <c r="L827" s="150" t="s">
        <v>18</v>
      </c>
      <c r="M827" s="150" t="s">
        <v>18</v>
      </c>
      <c r="N827" s="150" t="s">
        <v>65</v>
      </c>
      <c r="O827" s="150" t="s">
        <v>66</v>
      </c>
      <c r="P827" s="150" t="s">
        <v>106</v>
      </c>
      <c r="Q827" s="150" t="s">
        <v>3377</v>
      </c>
      <c r="R827" s="150" t="s">
        <v>3377</v>
      </c>
      <c r="S827" s="151">
        <v>14260</v>
      </c>
      <c r="T827" s="151">
        <v>12900</v>
      </c>
      <c r="U827" s="151">
        <v>1360</v>
      </c>
      <c r="V827" s="150" t="s">
        <v>78</v>
      </c>
      <c r="W827" s="151">
        <v>2</v>
      </c>
      <c r="X827" s="150" t="s">
        <v>69</v>
      </c>
      <c r="Y827" s="150" t="s">
        <v>70</v>
      </c>
      <c r="Z827" s="150" t="s">
        <v>71</v>
      </c>
      <c r="AA827" s="150" t="s">
        <v>72</v>
      </c>
      <c r="AB827" s="151">
        <v>0</v>
      </c>
      <c r="AC827" s="101">
        <f t="shared" si="48"/>
        <v>5</v>
      </c>
      <c r="AD827" s="101" t="str">
        <f t="shared" si="49"/>
        <v>février</v>
      </c>
      <c r="AE827" s="96">
        <f t="shared" si="50"/>
        <v>1.36</v>
      </c>
      <c r="AF827" s="149">
        <f t="shared" si="51"/>
        <v>9.7222222222222432E-3</v>
      </c>
      <c r="AG827" t="s">
        <v>3886</v>
      </c>
    </row>
    <row r="828" spans="1:190" s="102" customFormat="1" ht="10.9" hidden="1" customHeight="1" x14ac:dyDescent="0.25">
      <c r="A828" s="151">
        <v>170457</v>
      </c>
      <c r="B828" s="152">
        <v>44594</v>
      </c>
      <c r="C828" s="150" t="s">
        <v>429</v>
      </c>
      <c r="D828" s="150" t="s">
        <v>2672</v>
      </c>
      <c r="E828" s="152">
        <v>44594</v>
      </c>
      <c r="F828" s="150" t="s">
        <v>383</v>
      </c>
      <c r="G828" s="150" t="s">
        <v>2673</v>
      </c>
      <c r="H828" s="150" t="s">
        <v>728</v>
      </c>
      <c r="I828" s="150" t="s">
        <v>3379</v>
      </c>
      <c r="J828" s="150" t="s">
        <v>3421</v>
      </c>
      <c r="K828" s="150" t="s">
        <v>728</v>
      </c>
      <c r="L828" s="150" t="s">
        <v>18</v>
      </c>
      <c r="M828" s="150" t="s">
        <v>18</v>
      </c>
      <c r="N828" s="150" t="s">
        <v>19</v>
      </c>
      <c r="O828" s="150" t="s">
        <v>161</v>
      </c>
      <c r="P828" s="150" t="s">
        <v>729</v>
      </c>
      <c r="Q828" s="150" t="s">
        <v>3377</v>
      </c>
      <c r="R828" s="150" t="s">
        <v>3377</v>
      </c>
      <c r="S828" s="151">
        <v>17280</v>
      </c>
      <c r="T828" s="151">
        <v>14620</v>
      </c>
      <c r="U828" s="151">
        <v>2660</v>
      </c>
      <c r="V828" s="150" t="s">
        <v>78</v>
      </c>
      <c r="W828" s="151">
        <v>2</v>
      </c>
      <c r="X828" s="150" t="s">
        <v>69</v>
      </c>
      <c r="Y828" s="150" t="s">
        <v>70</v>
      </c>
      <c r="Z828" s="150" t="s">
        <v>71</v>
      </c>
      <c r="AA828" s="150" t="s">
        <v>72</v>
      </c>
      <c r="AB828" s="151">
        <v>60053</v>
      </c>
      <c r="AC828" s="101">
        <f t="shared" si="48"/>
        <v>5</v>
      </c>
      <c r="AD828" s="101" t="str">
        <f t="shared" si="49"/>
        <v>février</v>
      </c>
      <c r="AE828" s="96">
        <f t="shared" si="50"/>
        <v>2.66</v>
      </c>
      <c r="AF828" s="149">
        <f t="shared" si="51"/>
        <v>1.0416666666666685E-2</v>
      </c>
      <c r="AG828" t="s">
        <v>3886</v>
      </c>
    </row>
    <row r="829" spans="1:190" s="102" customFormat="1" ht="10.9" hidden="1" customHeight="1" x14ac:dyDescent="0.25">
      <c r="A829" s="151">
        <v>170459</v>
      </c>
      <c r="B829" s="152">
        <v>44594</v>
      </c>
      <c r="C829" s="150" t="s">
        <v>218</v>
      </c>
      <c r="D829" s="150" t="s">
        <v>2674</v>
      </c>
      <c r="E829" s="152">
        <v>44594</v>
      </c>
      <c r="F829" s="150" t="s">
        <v>228</v>
      </c>
      <c r="G829" s="150" t="s">
        <v>2675</v>
      </c>
      <c r="H829" s="150" t="s">
        <v>550</v>
      </c>
      <c r="I829" s="150" t="s">
        <v>3379</v>
      </c>
      <c r="J829" s="150" t="s">
        <v>3380</v>
      </c>
      <c r="K829" s="150" t="s">
        <v>3399</v>
      </c>
      <c r="L829" s="150" t="s">
        <v>18</v>
      </c>
      <c r="M829" s="150" t="s">
        <v>18</v>
      </c>
      <c r="N829" s="150" t="s">
        <v>19</v>
      </c>
      <c r="O829" s="150" t="s">
        <v>314</v>
      </c>
      <c r="P829" s="150" t="s">
        <v>551</v>
      </c>
      <c r="Q829" s="150" t="s">
        <v>3377</v>
      </c>
      <c r="R829" s="150" t="s">
        <v>3377</v>
      </c>
      <c r="S829" s="151">
        <v>21440</v>
      </c>
      <c r="T829" s="151">
        <v>17840</v>
      </c>
      <c r="U829" s="151">
        <v>3600</v>
      </c>
      <c r="V829" s="150" t="s">
        <v>78</v>
      </c>
      <c r="W829" s="151">
        <v>2</v>
      </c>
      <c r="X829" s="150" t="s">
        <v>69</v>
      </c>
      <c r="Y829" s="150" t="s">
        <v>70</v>
      </c>
      <c r="Z829" s="150" t="s">
        <v>71</v>
      </c>
      <c r="AA829" s="150" t="s">
        <v>72</v>
      </c>
      <c r="AB829" s="151">
        <v>66268</v>
      </c>
      <c r="AC829" s="101">
        <f t="shared" si="48"/>
        <v>5</v>
      </c>
      <c r="AD829" s="101" t="str">
        <f t="shared" si="49"/>
        <v>février</v>
      </c>
      <c r="AE829" s="96">
        <f t="shared" si="50"/>
        <v>3.6</v>
      </c>
      <c r="AF829" s="149">
        <f t="shared" si="51"/>
        <v>1.041666666666663E-2</v>
      </c>
      <c r="AG829" t="s">
        <v>3886</v>
      </c>
      <c r="AH829" s="96"/>
      <c r="AI829"/>
      <c r="AJ829"/>
      <c r="AK829"/>
      <c r="AL829"/>
      <c r="AM829" s="96"/>
      <c r="AN829" s="96"/>
      <c r="AO829" s="96"/>
      <c r="AP829" s="96"/>
      <c r="AQ829"/>
      <c r="AR829" s="96"/>
      <c r="AS829" s="96"/>
      <c r="AT829"/>
      <c r="AU829"/>
      <c r="AV829" s="96"/>
      <c r="AW829" s="96"/>
      <c r="AX829"/>
      <c r="AY829"/>
      <c r="AZ829" s="96"/>
      <c r="BA829" s="96"/>
      <c r="BB829" s="96"/>
      <c r="BC829" s="96"/>
      <c r="BD829" s="96"/>
      <c r="BE829" s="96"/>
      <c r="BF829" s="96"/>
      <c r="BG829"/>
      <c r="BH829" s="96"/>
      <c r="BI829" s="96"/>
      <c r="BJ829" s="96"/>
      <c r="BK829" s="96"/>
      <c r="BL829" s="96"/>
      <c r="BM829" s="96"/>
      <c r="BN829" s="96"/>
      <c r="BO829"/>
      <c r="BP829"/>
      <c r="BQ829" s="96"/>
      <c r="BR829" s="96"/>
      <c r="BS829" s="96"/>
      <c r="BT829"/>
      <c r="BU829" s="96"/>
      <c r="BV829"/>
      <c r="BW829" s="96"/>
      <c r="BX829" s="96"/>
      <c r="BY829" s="96"/>
      <c r="BZ829" s="96"/>
      <c r="CA829" s="96"/>
      <c r="CB829" s="96"/>
      <c r="CC829" s="96"/>
      <c r="CD829" s="96"/>
      <c r="CE829"/>
      <c r="CF829"/>
      <c r="CG829" s="96"/>
      <c r="CH829"/>
      <c r="CI829"/>
      <c r="CJ829" s="96"/>
      <c r="CK829"/>
      <c r="CL829" s="96"/>
      <c r="CM829" s="96"/>
      <c r="CN829" s="96"/>
      <c r="CO829"/>
      <c r="CP829"/>
      <c r="CQ829"/>
      <c r="CR829"/>
      <c r="CS829"/>
      <c r="CT829"/>
      <c r="CU829"/>
      <c r="CV829"/>
      <c r="CW829"/>
      <c r="CX829"/>
      <c r="CY829" s="96"/>
      <c r="CZ829" s="96"/>
      <c r="DA829" s="96"/>
      <c r="DB829" s="96"/>
      <c r="DC829" s="96"/>
      <c r="DD829"/>
      <c r="DE829"/>
      <c r="DF829"/>
      <c r="DG829"/>
      <c r="DH829" s="96"/>
      <c r="DI829"/>
      <c r="DJ829" s="96"/>
      <c r="DK829" s="96"/>
      <c r="DL829" s="96"/>
      <c r="DM829" s="96"/>
      <c r="DN829"/>
      <c r="DO829"/>
      <c r="DP829" s="96"/>
      <c r="DQ829" s="96"/>
      <c r="DR829"/>
      <c r="DS829"/>
      <c r="DT829"/>
      <c r="DU829"/>
      <c r="DV829"/>
      <c r="DW829" s="96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 s="96"/>
      <c r="EW829" s="96"/>
      <c r="EX829"/>
      <c r="EY829"/>
      <c r="EZ829"/>
      <c r="FA829"/>
      <c r="FB829"/>
      <c r="FC829"/>
      <c r="FD829"/>
      <c r="FE829"/>
      <c r="FF829"/>
      <c r="FG829"/>
      <c r="FH829"/>
      <c r="FI829"/>
      <c r="FJ829" s="96"/>
      <c r="FK829" s="96"/>
      <c r="FL829" s="96"/>
      <c r="FM829"/>
      <c r="FN829"/>
      <c r="FO829"/>
      <c r="FP829"/>
      <c r="FQ829"/>
      <c r="FR829"/>
      <c r="FS829"/>
      <c r="FT829" s="96"/>
      <c r="FU829" s="96"/>
      <c r="FV829" s="96"/>
      <c r="FW829" s="96"/>
      <c r="FX829"/>
      <c r="FY829"/>
      <c r="FZ829"/>
      <c r="GA829"/>
      <c r="GB829"/>
      <c r="GC829"/>
      <c r="GD829"/>
      <c r="GE829" s="96"/>
      <c r="GF829" s="96"/>
      <c r="GG829" s="96"/>
      <c r="GH829" s="96"/>
    </row>
    <row r="830" spans="1:190" s="102" customFormat="1" ht="10.9" hidden="1" customHeight="1" x14ac:dyDescent="0.25">
      <c r="A830" s="151">
        <v>170460</v>
      </c>
      <c r="B830" s="152">
        <v>44594</v>
      </c>
      <c r="C830" s="150" t="s">
        <v>218</v>
      </c>
      <c r="D830" s="150" t="s">
        <v>2676</v>
      </c>
      <c r="E830" s="152">
        <v>44594</v>
      </c>
      <c r="F830" s="150" t="s">
        <v>195</v>
      </c>
      <c r="G830" s="150" t="s">
        <v>2677</v>
      </c>
      <c r="H830" s="150" t="s">
        <v>202</v>
      </c>
      <c r="I830" s="150" t="s">
        <v>3379</v>
      </c>
      <c r="J830" s="150" t="s">
        <v>3421</v>
      </c>
      <c r="K830" s="150" t="s">
        <v>202</v>
      </c>
      <c r="L830" s="150" t="s">
        <v>18</v>
      </c>
      <c r="M830" s="150" t="s">
        <v>18</v>
      </c>
      <c r="N830" s="150" t="s">
        <v>19</v>
      </c>
      <c r="O830" s="150" t="s">
        <v>161</v>
      </c>
      <c r="P830" s="150" t="s">
        <v>203</v>
      </c>
      <c r="Q830" s="150" t="s">
        <v>3377</v>
      </c>
      <c r="R830" s="150" t="s">
        <v>3377</v>
      </c>
      <c r="S830" s="151">
        <v>19640</v>
      </c>
      <c r="T830" s="151">
        <v>14920</v>
      </c>
      <c r="U830" s="151">
        <v>4720</v>
      </c>
      <c r="V830" s="150" t="s">
        <v>78</v>
      </c>
      <c r="W830" s="151">
        <v>2</v>
      </c>
      <c r="X830" s="150" t="s">
        <v>69</v>
      </c>
      <c r="Y830" s="150" t="s">
        <v>70</v>
      </c>
      <c r="Z830" s="150" t="s">
        <v>71</v>
      </c>
      <c r="AA830" s="150" t="s">
        <v>72</v>
      </c>
      <c r="AB830" s="151">
        <v>83218</v>
      </c>
      <c r="AC830" s="101">
        <f t="shared" si="48"/>
        <v>5</v>
      </c>
      <c r="AD830" s="101" t="str">
        <f t="shared" si="49"/>
        <v>février</v>
      </c>
      <c r="AE830" s="96">
        <f t="shared" si="50"/>
        <v>4.72</v>
      </c>
      <c r="AF830" s="149">
        <f t="shared" si="51"/>
        <v>6.2499999999999778E-3</v>
      </c>
      <c r="AG830" t="s">
        <v>3886</v>
      </c>
    </row>
    <row r="831" spans="1:190" s="102" customFormat="1" ht="10.9" hidden="1" customHeight="1" x14ac:dyDescent="0.25">
      <c r="A831" s="151">
        <v>170461</v>
      </c>
      <c r="B831" s="152">
        <v>44594</v>
      </c>
      <c r="C831" s="150" t="s">
        <v>568</v>
      </c>
      <c r="D831" s="150" t="s">
        <v>2678</v>
      </c>
      <c r="E831" s="152">
        <v>44594</v>
      </c>
      <c r="F831" s="150" t="s">
        <v>429</v>
      </c>
      <c r="G831" s="150" t="s">
        <v>2679</v>
      </c>
      <c r="H831" s="150" t="s">
        <v>181</v>
      </c>
      <c r="I831" s="150" t="s">
        <v>3379</v>
      </c>
      <c r="J831" s="150" t="s">
        <v>3421</v>
      </c>
      <c r="K831" s="150" t="s">
        <v>181</v>
      </c>
      <c r="L831" s="150" t="s">
        <v>18</v>
      </c>
      <c r="M831" s="150" t="s">
        <v>18</v>
      </c>
      <c r="N831" s="150" t="s">
        <v>19</v>
      </c>
      <c r="O831" s="150" t="s">
        <v>161</v>
      </c>
      <c r="P831" s="150" t="s">
        <v>182</v>
      </c>
      <c r="Q831" s="150" t="s">
        <v>3377</v>
      </c>
      <c r="R831" s="150" t="s">
        <v>3377</v>
      </c>
      <c r="S831" s="151">
        <v>15760</v>
      </c>
      <c r="T831" s="151">
        <v>11720</v>
      </c>
      <c r="U831" s="151">
        <v>4040</v>
      </c>
      <c r="V831" s="150" t="s">
        <v>78</v>
      </c>
      <c r="W831" s="151">
        <v>2</v>
      </c>
      <c r="X831" s="150" t="s">
        <v>69</v>
      </c>
      <c r="Y831" s="150" t="s">
        <v>70</v>
      </c>
      <c r="Z831" s="150" t="s">
        <v>71</v>
      </c>
      <c r="AA831" s="150" t="s">
        <v>72</v>
      </c>
      <c r="AB831" s="151">
        <v>89412</v>
      </c>
      <c r="AC831" s="101">
        <f t="shared" si="48"/>
        <v>5</v>
      </c>
      <c r="AD831" s="101" t="str">
        <f t="shared" si="49"/>
        <v>février</v>
      </c>
      <c r="AE831" s="96">
        <f t="shared" si="50"/>
        <v>4.04</v>
      </c>
      <c r="AF831" s="149">
        <f t="shared" si="51"/>
        <v>6.9444444444444198E-3</v>
      </c>
      <c r="AG831" t="s">
        <v>3886</v>
      </c>
    </row>
    <row r="832" spans="1:190" s="102" customFormat="1" ht="10.9" hidden="1" customHeight="1" x14ac:dyDescent="0.25">
      <c r="A832" s="151">
        <v>170462</v>
      </c>
      <c r="B832" s="152">
        <v>44594</v>
      </c>
      <c r="C832" s="150" t="s">
        <v>265</v>
      </c>
      <c r="D832" s="150" t="s">
        <v>2680</v>
      </c>
      <c r="E832" s="152">
        <v>44594</v>
      </c>
      <c r="F832" s="150" t="s">
        <v>225</v>
      </c>
      <c r="G832" s="150" t="s">
        <v>2681</v>
      </c>
      <c r="H832" s="150" t="s">
        <v>188</v>
      </c>
      <c r="I832" s="150" t="s">
        <v>3379</v>
      </c>
      <c r="J832" s="150" t="s">
        <v>3421</v>
      </c>
      <c r="K832" s="150" t="s">
        <v>188</v>
      </c>
      <c r="L832" s="150" t="s">
        <v>18</v>
      </c>
      <c r="M832" s="150" t="s">
        <v>18</v>
      </c>
      <c r="N832" s="150" t="s">
        <v>19</v>
      </c>
      <c r="O832" s="150" t="s">
        <v>161</v>
      </c>
      <c r="P832" s="150" t="s">
        <v>189</v>
      </c>
      <c r="Q832" s="150" t="s">
        <v>3377</v>
      </c>
      <c r="R832" s="150" t="s">
        <v>3377</v>
      </c>
      <c r="S832" s="151">
        <v>15120</v>
      </c>
      <c r="T832" s="151">
        <v>11800</v>
      </c>
      <c r="U832" s="151">
        <v>3320</v>
      </c>
      <c r="V832" s="150" t="s">
        <v>78</v>
      </c>
      <c r="W832" s="151">
        <v>2</v>
      </c>
      <c r="X832" s="150" t="s">
        <v>69</v>
      </c>
      <c r="Y832" s="150" t="s">
        <v>70</v>
      </c>
      <c r="Z832" s="150" t="s">
        <v>71</v>
      </c>
      <c r="AA832" s="150" t="s">
        <v>72</v>
      </c>
      <c r="AB832" s="151">
        <v>60049</v>
      </c>
      <c r="AC832" s="101">
        <f t="shared" si="48"/>
        <v>5</v>
      </c>
      <c r="AD832" s="101" t="str">
        <f t="shared" si="49"/>
        <v>février</v>
      </c>
      <c r="AE832" s="96">
        <f t="shared" si="50"/>
        <v>3.32</v>
      </c>
      <c r="AF832" s="149">
        <f t="shared" si="51"/>
        <v>9.0277777777778012E-3</v>
      </c>
      <c r="AG832" t="s">
        <v>3886</v>
      </c>
    </row>
    <row r="833" spans="1:33" s="102" customFormat="1" ht="10.9" hidden="1" customHeight="1" x14ac:dyDescent="0.25">
      <c r="A833" s="151">
        <v>170463</v>
      </c>
      <c r="B833" s="152">
        <v>44594</v>
      </c>
      <c r="C833" s="150" t="s">
        <v>139</v>
      </c>
      <c r="D833" s="150" t="s">
        <v>2682</v>
      </c>
      <c r="E833" s="152">
        <v>44594</v>
      </c>
      <c r="F833" s="150" t="s">
        <v>429</v>
      </c>
      <c r="G833" s="150" t="s">
        <v>2683</v>
      </c>
      <c r="H833" s="150" t="s">
        <v>248</v>
      </c>
      <c r="I833" s="150" t="s">
        <v>3379</v>
      </c>
      <c r="J833" s="150" t="s">
        <v>3421</v>
      </c>
      <c r="K833" s="150" t="s">
        <v>248</v>
      </c>
      <c r="L833" s="150" t="s">
        <v>18</v>
      </c>
      <c r="M833" s="150" t="s">
        <v>18</v>
      </c>
      <c r="N833" s="150" t="s">
        <v>19</v>
      </c>
      <c r="O833" s="150" t="s">
        <v>161</v>
      </c>
      <c r="P833" s="150" t="s">
        <v>249</v>
      </c>
      <c r="Q833" s="150" t="s">
        <v>3377</v>
      </c>
      <c r="R833" s="150" t="s">
        <v>3377</v>
      </c>
      <c r="S833" s="151">
        <v>12900</v>
      </c>
      <c r="T833" s="151">
        <v>11520</v>
      </c>
      <c r="U833" s="151">
        <v>1380</v>
      </c>
      <c r="V833" s="150" t="s">
        <v>78</v>
      </c>
      <c r="W833" s="151">
        <v>2</v>
      </c>
      <c r="X833" s="150" t="s">
        <v>69</v>
      </c>
      <c r="Y833" s="150" t="s">
        <v>70</v>
      </c>
      <c r="Z833" s="150" t="s">
        <v>71</v>
      </c>
      <c r="AA833" s="150" t="s">
        <v>72</v>
      </c>
      <c r="AB833" s="151">
        <v>60051</v>
      </c>
      <c r="AC833" s="101">
        <f t="shared" si="48"/>
        <v>5</v>
      </c>
      <c r="AD833" s="101" t="str">
        <f t="shared" si="49"/>
        <v>février</v>
      </c>
      <c r="AE833" s="96">
        <f t="shared" si="50"/>
        <v>1.38</v>
      </c>
      <c r="AF833" s="149">
        <f t="shared" si="51"/>
        <v>1.1805555555555569E-2</v>
      </c>
      <c r="AG833" t="s">
        <v>3886</v>
      </c>
    </row>
    <row r="834" spans="1:33" s="102" customFormat="1" ht="10.9" hidden="1" customHeight="1" x14ac:dyDescent="0.25">
      <c r="A834" s="151">
        <v>170464</v>
      </c>
      <c r="B834" s="152">
        <v>44594</v>
      </c>
      <c r="C834" s="150" t="s">
        <v>139</v>
      </c>
      <c r="D834" s="150" t="s">
        <v>2684</v>
      </c>
      <c r="E834" s="152">
        <v>44594</v>
      </c>
      <c r="F834" s="150" t="s">
        <v>241</v>
      </c>
      <c r="G834" s="150" t="s">
        <v>2685</v>
      </c>
      <c r="H834" s="150" t="s">
        <v>177</v>
      </c>
      <c r="I834" s="150" t="s">
        <v>3379</v>
      </c>
      <c r="J834" s="150" t="s">
        <v>3421</v>
      </c>
      <c r="K834" s="150" t="s">
        <v>177</v>
      </c>
      <c r="L834" s="150" t="s">
        <v>18</v>
      </c>
      <c r="M834" s="150" t="s">
        <v>18</v>
      </c>
      <c r="N834" s="150" t="s">
        <v>19</v>
      </c>
      <c r="O834" s="150" t="s">
        <v>161</v>
      </c>
      <c r="P834" s="150" t="s">
        <v>178</v>
      </c>
      <c r="Q834" s="150" t="s">
        <v>3377</v>
      </c>
      <c r="R834" s="150" t="s">
        <v>3377</v>
      </c>
      <c r="S834" s="151">
        <v>14600</v>
      </c>
      <c r="T834" s="151">
        <v>11400</v>
      </c>
      <c r="U834" s="151">
        <v>3200</v>
      </c>
      <c r="V834" s="150" t="s">
        <v>78</v>
      </c>
      <c r="W834" s="151">
        <v>2</v>
      </c>
      <c r="X834" s="150" t="s">
        <v>69</v>
      </c>
      <c r="Y834" s="150" t="s">
        <v>70</v>
      </c>
      <c r="Z834" s="150" t="s">
        <v>71</v>
      </c>
      <c r="AA834" s="150" t="s">
        <v>72</v>
      </c>
      <c r="AB834" s="151">
        <v>60052</v>
      </c>
      <c r="AC834" s="101">
        <f t="shared" si="48"/>
        <v>5</v>
      </c>
      <c r="AD834" s="101" t="str">
        <f t="shared" si="49"/>
        <v>février</v>
      </c>
      <c r="AE834" s="96">
        <f t="shared" si="50"/>
        <v>3.2</v>
      </c>
      <c r="AF834" s="149">
        <f t="shared" si="51"/>
        <v>1.1111111111111127E-2</v>
      </c>
      <c r="AG834" t="s">
        <v>3886</v>
      </c>
    </row>
    <row r="835" spans="1:33" s="102" customFormat="1" ht="10.9" hidden="1" customHeight="1" x14ac:dyDescent="0.25">
      <c r="A835" s="151">
        <v>170465</v>
      </c>
      <c r="B835" s="152">
        <v>44594</v>
      </c>
      <c r="C835" s="150" t="s">
        <v>199</v>
      </c>
      <c r="D835" s="150" t="s">
        <v>2686</v>
      </c>
      <c r="E835" s="152">
        <v>44594</v>
      </c>
      <c r="F835" s="150" t="s">
        <v>241</v>
      </c>
      <c r="G835" s="150" t="s">
        <v>2687</v>
      </c>
      <c r="H835" s="150" t="s">
        <v>363</v>
      </c>
      <c r="I835" s="150" t="s">
        <v>3379</v>
      </c>
      <c r="J835" s="150" t="s">
        <v>3421</v>
      </c>
      <c r="K835" s="150" t="s">
        <v>363</v>
      </c>
      <c r="L835" s="150" t="s">
        <v>18</v>
      </c>
      <c r="M835" s="150" t="s">
        <v>18</v>
      </c>
      <c r="N835" s="150" t="s">
        <v>19</v>
      </c>
      <c r="O835" s="150" t="s">
        <v>161</v>
      </c>
      <c r="P835" s="150" t="s">
        <v>364</v>
      </c>
      <c r="Q835" s="150" t="s">
        <v>3377</v>
      </c>
      <c r="R835" s="150" t="s">
        <v>3377</v>
      </c>
      <c r="S835" s="151">
        <v>13120</v>
      </c>
      <c r="T835" s="151">
        <v>11780</v>
      </c>
      <c r="U835" s="151">
        <v>1340</v>
      </c>
      <c r="V835" s="150" t="s">
        <v>78</v>
      </c>
      <c r="W835" s="151">
        <v>2</v>
      </c>
      <c r="X835" s="150" t="s">
        <v>69</v>
      </c>
      <c r="Y835" s="150" t="s">
        <v>70</v>
      </c>
      <c r="Z835" s="150" t="s">
        <v>71</v>
      </c>
      <c r="AA835" s="150" t="s">
        <v>72</v>
      </c>
      <c r="AB835" s="151">
        <v>60050</v>
      </c>
      <c r="AC835" s="101">
        <f t="shared" ref="AC835:AC898" si="52">_xlfn.ISOWEEKNUM(B835)</f>
        <v>5</v>
      </c>
      <c r="AD835" s="101" t="str">
        <f t="shared" ref="AD835:AD898" si="53">TEXT(B835,"mmmm")</f>
        <v>février</v>
      </c>
      <c r="AE835" s="96">
        <f t="shared" ref="AE835:AE898" si="54">U835/1000</f>
        <v>1.34</v>
      </c>
      <c r="AF835" s="149">
        <f t="shared" ref="AF835:AF898" si="55">C835-F835</f>
        <v>1.4583333333333337E-2</v>
      </c>
      <c r="AG835" t="s">
        <v>3886</v>
      </c>
    </row>
    <row r="836" spans="1:33" s="102" customFormat="1" ht="10.9" hidden="1" customHeight="1" x14ac:dyDescent="0.25">
      <c r="A836" s="151">
        <v>170466</v>
      </c>
      <c r="B836" s="152">
        <v>44594</v>
      </c>
      <c r="C836" s="150" t="s">
        <v>220</v>
      </c>
      <c r="D836" s="150" t="s">
        <v>2688</v>
      </c>
      <c r="E836" s="152">
        <v>44594</v>
      </c>
      <c r="F836" s="150" t="s">
        <v>227</v>
      </c>
      <c r="G836" s="150" t="s">
        <v>2689</v>
      </c>
      <c r="H836" s="150" t="s">
        <v>385</v>
      </c>
      <c r="I836" s="150" t="s">
        <v>3379</v>
      </c>
      <c r="J836" s="150" t="s">
        <v>3421</v>
      </c>
      <c r="K836" s="150" t="s">
        <v>385</v>
      </c>
      <c r="L836" s="150" t="s">
        <v>18</v>
      </c>
      <c r="M836" s="150" t="s">
        <v>18</v>
      </c>
      <c r="N836" s="150" t="s">
        <v>19</v>
      </c>
      <c r="O836" s="150" t="s">
        <v>161</v>
      </c>
      <c r="P836" s="150" t="s">
        <v>386</v>
      </c>
      <c r="Q836" s="150" t="s">
        <v>3377</v>
      </c>
      <c r="R836" s="150" t="s">
        <v>3377</v>
      </c>
      <c r="S836" s="151">
        <v>18940</v>
      </c>
      <c r="T836" s="151">
        <v>14700</v>
      </c>
      <c r="U836" s="151">
        <v>4240</v>
      </c>
      <c r="V836" s="150" t="s">
        <v>78</v>
      </c>
      <c r="W836" s="151">
        <v>2</v>
      </c>
      <c r="X836" s="150" t="s">
        <v>69</v>
      </c>
      <c r="Y836" s="150" t="s">
        <v>70</v>
      </c>
      <c r="Z836" s="150" t="s">
        <v>71</v>
      </c>
      <c r="AA836" s="150" t="s">
        <v>72</v>
      </c>
      <c r="AB836" s="151">
        <v>83223</v>
      </c>
      <c r="AC836" s="101">
        <f t="shared" si="52"/>
        <v>5</v>
      </c>
      <c r="AD836" s="101" t="str">
        <f t="shared" si="53"/>
        <v>février</v>
      </c>
      <c r="AE836" s="96">
        <f t="shared" si="54"/>
        <v>4.24</v>
      </c>
      <c r="AF836" s="149">
        <f t="shared" si="55"/>
        <v>1.3888888888888895E-2</v>
      </c>
      <c r="AG836" t="s">
        <v>3886</v>
      </c>
    </row>
    <row r="837" spans="1:33" s="102" customFormat="1" ht="10.9" hidden="1" customHeight="1" x14ac:dyDescent="0.25">
      <c r="A837" s="151">
        <v>170467</v>
      </c>
      <c r="B837" s="152">
        <v>44594</v>
      </c>
      <c r="C837" s="150" t="s">
        <v>138</v>
      </c>
      <c r="D837" s="150" t="s">
        <v>2690</v>
      </c>
      <c r="E837" s="152">
        <v>44594</v>
      </c>
      <c r="F837" s="150" t="s">
        <v>94</v>
      </c>
      <c r="G837" s="150" t="s">
        <v>2691</v>
      </c>
      <c r="H837" s="150" t="s">
        <v>173</v>
      </c>
      <c r="I837" s="150" t="s">
        <v>3379</v>
      </c>
      <c r="J837" s="150" t="s">
        <v>3421</v>
      </c>
      <c r="K837" s="150" t="s">
        <v>173</v>
      </c>
      <c r="L837" s="150" t="s">
        <v>18</v>
      </c>
      <c r="M837" s="150" t="s">
        <v>18</v>
      </c>
      <c r="N837" s="150" t="s">
        <v>19</v>
      </c>
      <c r="O837" s="150" t="s">
        <v>161</v>
      </c>
      <c r="P837" s="150" t="s">
        <v>174</v>
      </c>
      <c r="Q837" s="150" t="s">
        <v>3377</v>
      </c>
      <c r="R837" s="150" t="s">
        <v>3377</v>
      </c>
      <c r="S837" s="151">
        <v>13940</v>
      </c>
      <c r="T837" s="151">
        <v>11620</v>
      </c>
      <c r="U837" s="151">
        <v>2320</v>
      </c>
      <c r="V837" s="150" t="s">
        <v>78</v>
      </c>
      <c r="W837" s="151">
        <v>2</v>
      </c>
      <c r="X837" s="150" t="s">
        <v>69</v>
      </c>
      <c r="Y837" s="150" t="s">
        <v>70</v>
      </c>
      <c r="Z837" s="150" t="s">
        <v>71</v>
      </c>
      <c r="AA837" s="150" t="s">
        <v>72</v>
      </c>
      <c r="AB837" s="151">
        <v>83220</v>
      </c>
      <c r="AC837" s="101">
        <f t="shared" si="52"/>
        <v>5</v>
      </c>
      <c r="AD837" s="101" t="str">
        <f t="shared" si="53"/>
        <v>février</v>
      </c>
      <c r="AE837" s="96">
        <f t="shared" si="54"/>
        <v>2.3199999999999998</v>
      </c>
      <c r="AF837" s="149">
        <f t="shared" si="55"/>
        <v>9.7222222222221877E-3</v>
      </c>
      <c r="AG837" t="s">
        <v>3886</v>
      </c>
    </row>
    <row r="838" spans="1:33" s="102" customFormat="1" ht="10.9" hidden="1" customHeight="1" x14ac:dyDescent="0.25">
      <c r="A838" s="151">
        <v>170468</v>
      </c>
      <c r="B838" s="152">
        <v>44594</v>
      </c>
      <c r="C838" s="150" t="s">
        <v>384</v>
      </c>
      <c r="D838" s="150" t="s">
        <v>2692</v>
      </c>
      <c r="E838" s="152">
        <v>44594</v>
      </c>
      <c r="F838" s="150" t="s">
        <v>205</v>
      </c>
      <c r="G838" s="150" t="s">
        <v>2693</v>
      </c>
      <c r="H838" s="150" t="s">
        <v>609</v>
      </c>
      <c r="I838" s="150" t="s">
        <v>3379</v>
      </c>
      <c r="J838" s="150" t="s">
        <v>3421</v>
      </c>
      <c r="K838" s="150" t="s">
        <v>609</v>
      </c>
      <c r="L838" s="150" t="s">
        <v>18</v>
      </c>
      <c r="M838" s="150" t="s">
        <v>18</v>
      </c>
      <c r="N838" s="150" t="s">
        <v>19</v>
      </c>
      <c r="O838" s="150" t="s">
        <v>161</v>
      </c>
      <c r="P838" s="150" t="s">
        <v>610</v>
      </c>
      <c r="Q838" s="150" t="s">
        <v>3377</v>
      </c>
      <c r="R838" s="150" t="s">
        <v>3377</v>
      </c>
      <c r="S838" s="151">
        <v>18840</v>
      </c>
      <c r="T838" s="151">
        <v>14720</v>
      </c>
      <c r="U838" s="151">
        <v>4120</v>
      </c>
      <c r="V838" s="150" t="s">
        <v>78</v>
      </c>
      <c r="W838" s="151">
        <v>2</v>
      </c>
      <c r="X838" s="150" t="s">
        <v>69</v>
      </c>
      <c r="Y838" s="150" t="s">
        <v>70</v>
      </c>
      <c r="Z838" s="150" t="s">
        <v>71</v>
      </c>
      <c r="AA838" s="150" t="s">
        <v>72</v>
      </c>
      <c r="AB838" s="151">
        <v>83216</v>
      </c>
      <c r="AC838" s="101">
        <f t="shared" si="52"/>
        <v>5</v>
      </c>
      <c r="AD838" s="101" t="str">
        <f t="shared" si="53"/>
        <v>février</v>
      </c>
      <c r="AE838" s="96">
        <f t="shared" si="54"/>
        <v>4.12</v>
      </c>
      <c r="AF838" s="149">
        <f t="shared" si="55"/>
        <v>1.388888888888884E-2</v>
      </c>
      <c r="AG838" t="s">
        <v>3886</v>
      </c>
    </row>
    <row r="839" spans="1:33" s="102" customFormat="1" ht="10.9" hidden="1" customHeight="1" x14ac:dyDescent="0.25">
      <c r="A839" s="151">
        <v>170469</v>
      </c>
      <c r="B839" s="152">
        <v>44594</v>
      </c>
      <c r="C839" s="150" t="s">
        <v>270</v>
      </c>
      <c r="D839" s="150" t="s">
        <v>2694</v>
      </c>
      <c r="E839" s="152">
        <v>44594</v>
      </c>
      <c r="F839" s="150" t="s">
        <v>207</v>
      </c>
      <c r="G839" s="150" t="s">
        <v>2695</v>
      </c>
      <c r="H839" s="150" t="s">
        <v>160</v>
      </c>
      <c r="I839" s="150" t="s">
        <v>3379</v>
      </c>
      <c r="J839" s="150" t="s">
        <v>3421</v>
      </c>
      <c r="K839" s="150" t="s">
        <v>160</v>
      </c>
      <c r="L839" s="150" t="s">
        <v>18</v>
      </c>
      <c r="M839" s="150" t="s">
        <v>18</v>
      </c>
      <c r="N839" s="150" t="s">
        <v>19</v>
      </c>
      <c r="O839" s="150" t="s">
        <v>161</v>
      </c>
      <c r="P839" s="150" t="s">
        <v>162</v>
      </c>
      <c r="Q839" s="150" t="s">
        <v>3377</v>
      </c>
      <c r="R839" s="150" t="s">
        <v>3377</v>
      </c>
      <c r="S839" s="151">
        <v>14040</v>
      </c>
      <c r="T839" s="151">
        <v>11720</v>
      </c>
      <c r="U839" s="151">
        <v>2320</v>
      </c>
      <c r="V839" s="150" t="s">
        <v>78</v>
      </c>
      <c r="W839" s="151">
        <v>2</v>
      </c>
      <c r="X839" s="150" t="s">
        <v>69</v>
      </c>
      <c r="Y839" s="150" t="s">
        <v>70</v>
      </c>
      <c r="Z839" s="150" t="s">
        <v>71</v>
      </c>
      <c r="AA839" s="150" t="s">
        <v>72</v>
      </c>
      <c r="AB839" s="151">
        <v>89407</v>
      </c>
      <c r="AC839" s="101">
        <f t="shared" si="52"/>
        <v>5</v>
      </c>
      <c r="AD839" s="101" t="str">
        <f t="shared" si="53"/>
        <v>février</v>
      </c>
      <c r="AE839" s="96">
        <f t="shared" si="54"/>
        <v>2.3199999999999998</v>
      </c>
      <c r="AF839" s="149">
        <f t="shared" si="55"/>
        <v>4.8611111111111494E-3</v>
      </c>
      <c r="AG839" t="s">
        <v>3886</v>
      </c>
    </row>
    <row r="840" spans="1:33" s="102" customFormat="1" ht="10.9" hidden="1" customHeight="1" x14ac:dyDescent="0.25">
      <c r="A840" s="151">
        <v>170470</v>
      </c>
      <c r="B840" s="152">
        <v>44594</v>
      </c>
      <c r="C840" s="150" t="s">
        <v>270</v>
      </c>
      <c r="D840" s="150" t="s">
        <v>2696</v>
      </c>
      <c r="E840" s="152">
        <v>44594</v>
      </c>
      <c r="F840" s="150" t="s">
        <v>207</v>
      </c>
      <c r="G840" s="150" t="s">
        <v>2697</v>
      </c>
      <c r="H840" s="150" t="s">
        <v>209</v>
      </c>
      <c r="I840" s="150" t="s">
        <v>3379</v>
      </c>
      <c r="J840" s="150" t="s">
        <v>3421</v>
      </c>
      <c r="K840" s="150" t="s">
        <v>209</v>
      </c>
      <c r="L840" s="150" t="s">
        <v>18</v>
      </c>
      <c r="M840" s="150" t="s">
        <v>18</v>
      </c>
      <c r="N840" s="150" t="s">
        <v>19</v>
      </c>
      <c r="O840" s="150" t="s">
        <v>161</v>
      </c>
      <c r="P840" s="150" t="s">
        <v>210</v>
      </c>
      <c r="Q840" s="150" t="s">
        <v>3377</v>
      </c>
      <c r="R840" s="150" t="s">
        <v>3377</v>
      </c>
      <c r="S840" s="151">
        <v>20380</v>
      </c>
      <c r="T840" s="151">
        <v>14900</v>
      </c>
      <c r="U840" s="151">
        <v>5480</v>
      </c>
      <c r="V840" s="150" t="s">
        <v>78</v>
      </c>
      <c r="W840" s="151">
        <v>2</v>
      </c>
      <c r="X840" s="150" t="s">
        <v>69</v>
      </c>
      <c r="Y840" s="150" t="s">
        <v>70</v>
      </c>
      <c r="Z840" s="150" t="s">
        <v>71</v>
      </c>
      <c r="AA840" s="150" t="s">
        <v>72</v>
      </c>
      <c r="AB840" s="151">
        <v>83217</v>
      </c>
      <c r="AC840" s="101">
        <f t="shared" si="52"/>
        <v>5</v>
      </c>
      <c r="AD840" s="101" t="str">
        <f t="shared" si="53"/>
        <v>février</v>
      </c>
      <c r="AE840" s="96">
        <f t="shared" si="54"/>
        <v>5.48</v>
      </c>
      <c r="AF840" s="149">
        <f t="shared" si="55"/>
        <v>4.8611111111111494E-3</v>
      </c>
      <c r="AG840" t="s">
        <v>3886</v>
      </c>
    </row>
    <row r="841" spans="1:33" s="102" customFormat="1" ht="10.9" hidden="1" customHeight="1" x14ac:dyDescent="0.25">
      <c r="A841" s="151">
        <v>170474</v>
      </c>
      <c r="B841" s="152">
        <v>44594</v>
      </c>
      <c r="C841" s="150" t="s">
        <v>222</v>
      </c>
      <c r="D841" s="150" t="s">
        <v>2698</v>
      </c>
      <c r="E841" s="152">
        <v>44594</v>
      </c>
      <c r="F841" s="150" t="s">
        <v>509</v>
      </c>
      <c r="G841" s="150" t="s">
        <v>2699</v>
      </c>
      <c r="H841" s="150" t="s">
        <v>507</v>
      </c>
      <c r="I841" s="150" t="s">
        <v>3379</v>
      </c>
      <c r="J841" s="150" t="s">
        <v>3421</v>
      </c>
      <c r="K841" s="150" t="s">
        <v>507</v>
      </c>
      <c r="L841" s="150" t="s">
        <v>18</v>
      </c>
      <c r="M841" s="150" t="s">
        <v>18</v>
      </c>
      <c r="N841" s="150" t="s">
        <v>19</v>
      </c>
      <c r="O841" s="150" t="s">
        <v>161</v>
      </c>
      <c r="P841" s="150" t="s">
        <v>508</v>
      </c>
      <c r="Q841" s="150" t="s">
        <v>3377</v>
      </c>
      <c r="R841" s="150" t="s">
        <v>3377</v>
      </c>
      <c r="S841" s="151">
        <v>13740</v>
      </c>
      <c r="T841" s="151">
        <v>11760</v>
      </c>
      <c r="U841" s="151">
        <v>1980</v>
      </c>
      <c r="V841" s="150" t="s">
        <v>78</v>
      </c>
      <c r="W841" s="151">
        <v>2</v>
      </c>
      <c r="X841" s="150" t="s">
        <v>69</v>
      </c>
      <c r="Y841" s="150" t="s">
        <v>70</v>
      </c>
      <c r="Z841" s="150" t="s">
        <v>71</v>
      </c>
      <c r="AA841" s="150" t="s">
        <v>72</v>
      </c>
      <c r="AB841" s="151">
        <v>89414</v>
      </c>
      <c r="AC841" s="101">
        <f t="shared" si="52"/>
        <v>5</v>
      </c>
      <c r="AD841" s="101" t="str">
        <f t="shared" si="53"/>
        <v>février</v>
      </c>
      <c r="AE841" s="96">
        <f t="shared" si="54"/>
        <v>1.98</v>
      </c>
      <c r="AF841" s="149">
        <f t="shared" si="55"/>
        <v>4.1666666666667074E-3</v>
      </c>
      <c r="AG841" t="s">
        <v>3886</v>
      </c>
    </row>
    <row r="842" spans="1:33" s="102" customFormat="1" ht="10.9" hidden="1" customHeight="1" x14ac:dyDescent="0.25">
      <c r="A842" s="151">
        <v>170476</v>
      </c>
      <c r="B842" s="152">
        <v>44594</v>
      </c>
      <c r="C842" s="150" t="s">
        <v>796</v>
      </c>
      <c r="D842" s="150" t="s">
        <v>2700</v>
      </c>
      <c r="E842" s="152">
        <v>44594</v>
      </c>
      <c r="F842" s="150" t="s">
        <v>272</v>
      </c>
      <c r="G842" s="150" t="s">
        <v>2701</v>
      </c>
      <c r="H842" s="150" t="s">
        <v>276</v>
      </c>
      <c r="I842" s="150" t="s">
        <v>3379</v>
      </c>
      <c r="J842" s="150" t="s">
        <v>3421</v>
      </c>
      <c r="K842" s="150" t="s">
        <v>276</v>
      </c>
      <c r="L842" s="150" t="s">
        <v>18</v>
      </c>
      <c r="M842" s="150" t="s">
        <v>18</v>
      </c>
      <c r="N842" s="150" t="s">
        <v>19</v>
      </c>
      <c r="O842" s="150" t="s">
        <v>161</v>
      </c>
      <c r="P842" s="150" t="s">
        <v>277</v>
      </c>
      <c r="Q842" s="150" t="s">
        <v>3377</v>
      </c>
      <c r="R842" s="150" t="s">
        <v>3377</v>
      </c>
      <c r="S842" s="151">
        <v>2720</v>
      </c>
      <c r="T842" s="151">
        <v>2600</v>
      </c>
      <c r="U842" s="151">
        <v>120</v>
      </c>
      <c r="V842" s="150" t="s">
        <v>78</v>
      </c>
      <c r="W842" s="151">
        <v>2</v>
      </c>
      <c r="X842" s="150" t="s">
        <v>69</v>
      </c>
      <c r="Y842" s="150" t="s">
        <v>70</v>
      </c>
      <c r="Z842" s="150" t="s">
        <v>71</v>
      </c>
      <c r="AA842" s="150" t="s">
        <v>72</v>
      </c>
      <c r="AB842" s="151">
        <v>64489</v>
      </c>
      <c r="AC842" s="101">
        <f t="shared" si="52"/>
        <v>5</v>
      </c>
      <c r="AD842" s="101" t="str">
        <f t="shared" si="53"/>
        <v>février</v>
      </c>
      <c r="AE842" s="96">
        <f t="shared" si="54"/>
        <v>0.12</v>
      </c>
      <c r="AF842" s="149">
        <f t="shared" si="55"/>
        <v>1.3194444444444453E-2</v>
      </c>
      <c r="AG842" t="s">
        <v>3886</v>
      </c>
    </row>
    <row r="843" spans="1:33" s="102" customFormat="1" ht="10.9" hidden="1" customHeight="1" x14ac:dyDescent="0.25">
      <c r="A843" s="151">
        <v>170477</v>
      </c>
      <c r="B843" s="152">
        <v>44594</v>
      </c>
      <c r="C843" s="150" t="s">
        <v>436</v>
      </c>
      <c r="D843" s="150" t="s">
        <v>2702</v>
      </c>
      <c r="E843" s="152">
        <v>44594</v>
      </c>
      <c r="F843" s="150" t="s">
        <v>278</v>
      </c>
      <c r="G843" s="150" t="s">
        <v>2703</v>
      </c>
      <c r="H843" s="150" t="s">
        <v>665</v>
      </c>
      <c r="I843" s="150" t="s">
        <v>3376</v>
      </c>
      <c r="J843" s="150" t="s">
        <v>3376</v>
      </c>
      <c r="K843" s="150" t="s">
        <v>665</v>
      </c>
      <c r="L843" s="150" t="s">
        <v>18</v>
      </c>
      <c r="M843" s="150" t="s">
        <v>3409</v>
      </c>
      <c r="N843" s="150" t="s">
        <v>656</v>
      </c>
      <c r="O843" s="150" t="s">
        <v>657</v>
      </c>
      <c r="P843" s="150" t="s">
        <v>666</v>
      </c>
      <c r="Q843" s="150" t="s">
        <v>3377</v>
      </c>
      <c r="R843" s="150" t="s">
        <v>3410</v>
      </c>
      <c r="S843" s="151">
        <v>30500</v>
      </c>
      <c r="T843" s="151">
        <v>18320</v>
      </c>
      <c r="U843" s="151">
        <v>12180</v>
      </c>
      <c r="V843" s="150" t="s">
        <v>78</v>
      </c>
      <c r="W843" s="151">
        <v>2</v>
      </c>
      <c r="X843" s="150" t="s">
        <v>69</v>
      </c>
      <c r="Y843" s="150" t="s">
        <v>70</v>
      </c>
      <c r="Z843" s="150" t="s">
        <v>71</v>
      </c>
      <c r="AA843" s="150" t="s">
        <v>72</v>
      </c>
      <c r="AB843" s="151">
        <v>0</v>
      </c>
      <c r="AC843" s="101">
        <f t="shared" si="52"/>
        <v>5</v>
      </c>
      <c r="AD843" s="101" t="str">
        <f t="shared" si="53"/>
        <v>février</v>
      </c>
      <c r="AE843" s="96">
        <f t="shared" si="54"/>
        <v>12.18</v>
      </c>
      <c r="AF843" s="149">
        <f t="shared" si="55"/>
        <v>1.9444444444444431E-2</v>
      </c>
      <c r="AG843" t="s">
        <v>3562</v>
      </c>
    </row>
    <row r="844" spans="1:33" s="102" customFormat="1" ht="10.9" hidden="1" customHeight="1" x14ac:dyDescent="0.25">
      <c r="A844" s="151">
        <v>170478</v>
      </c>
      <c r="B844" s="152">
        <v>44594</v>
      </c>
      <c r="C844" s="150" t="s">
        <v>2704</v>
      </c>
      <c r="D844" s="150" t="s">
        <v>2705</v>
      </c>
      <c r="E844" s="152">
        <v>44594</v>
      </c>
      <c r="F844" s="150" t="s">
        <v>269</v>
      </c>
      <c r="G844" s="150" t="s">
        <v>2706</v>
      </c>
      <c r="H844" s="150" t="s">
        <v>2707</v>
      </c>
      <c r="I844" s="150" t="s">
        <v>3379</v>
      </c>
      <c r="J844" s="150" t="s">
        <v>3411</v>
      </c>
      <c r="K844" s="150" t="s">
        <v>2707</v>
      </c>
      <c r="L844" s="150" t="s">
        <v>3412</v>
      </c>
      <c r="M844" s="150" t="s">
        <v>18</v>
      </c>
      <c r="N844" s="150" t="s">
        <v>19</v>
      </c>
      <c r="O844" s="150" t="s">
        <v>600</v>
      </c>
      <c r="P844" s="150" t="s">
        <v>2708</v>
      </c>
      <c r="Q844" s="150" t="s">
        <v>3413</v>
      </c>
      <c r="R844" s="150" t="s">
        <v>3377</v>
      </c>
      <c r="S844" s="151">
        <v>14540</v>
      </c>
      <c r="T844" s="151">
        <v>40980</v>
      </c>
      <c r="U844" s="151">
        <v>26440</v>
      </c>
      <c r="V844" s="150" t="s">
        <v>78</v>
      </c>
      <c r="W844" s="151">
        <v>2</v>
      </c>
      <c r="X844" s="150" t="s">
        <v>69</v>
      </c>
      <c r="Y844" s="150" t="s">
        <v>70</v>
      </c>
      <c r="Z844" s="150" t="s">
        <v>71</v>
      </c>
      <c r="AA844" s="150" t="s">
        <v>72</v>
      </c>
      <c r="AB844" s="151">
        <v>0</v>
      </c>
      <c r="AC844" s="101">
        <f t="shared" si="52"/>
        <v>5</v>
      </c>
      <c r="AD844" s="101" t="str">
        <f t="shared" si="53"/>
        <v>février</v>
      </c>
      <c r="AE844" s="96">
        <f t="shared" si="54"/>
        <v>26.44</v>
      </c>
      <c r="AF844" s="149">
        <f t="shared" si="55"/>
        <v>6.8055555555555536E-2</v>
      </c>
      <c r="AG844" t="s">
        <v>3888</v>
      </c>
    </row>
    <row r="845" spans="1:33" s="102" customFormat="1" ht="10.9" hidden="1" customHeight="1" x14ac:dyDescent="0.25">
      <c r="A845" s="151">
        <v>170480</v>
      </c>
      <c r="B845" s="152">
        <v>44594</v>
      </c>
      <c r="C845" s="150" t="s">
        <v>274</v>
      </c>
      <c r="D845" s="150" t="s">
        <v>2709</v>
      </c>
      <c r="E845" s="152">
        <v>44594</v>
      </c>
      <c r="F845" s="150" t="s">
        <v>142</v>
      </c>
      <c r="G845" s="150" t="s">
        <v>2710</v>
      </c>
      <c r="H845" s="150" t="s">
        <v>64</v>
      </c>
      <c r="I845" s="150" t="s">
        <v>3387</v>
      </c>
      <c r="J845" s="150" t="s">
        <v>3387</v>
      </c>
      <c r="K845" s="150" t="s">
        <v>64</v>
      </c>
      <c r="L845" s="150" t="s">
        <v>18</v>
      </c>
      <c r="M845" s="150" t="s">
        <v>18</v>
      </c>
      <c r="N845" s="150" t="s">
        <v>65</v>
      </c>
      <c r="O845" s="150" t="s">
        <v>66</v>
      </c>
      <c r="P845" s="150" t="s">
        <v>67</v>
      </c>
      <c r="Q845" s="150" t="s">
        <v>3377</v>
      </c>
      <c r="R845" s="150" t="s">
        <v>3377</v>
      </c>
      <c r="S845" s="151">
        <v>16460</v>
      </c>
      <c r="T845" s="151">
        <v>13160</v>
      </c>
      <c r="U845" s="151">
        <v>3300</v>
      </c>
      <c r="V845" s="150" t="s">
        <v>78</v>
      </c>
      <c r="W845" s="151">
        <v>2</v>
      </c>
      <c r="X845" s="150" t="s">
        <v>69</v>
      </c>
      <c r="Y845" s="150" t="s">
        <v>70</v>
      </c>
      <c r="Z845" s="150" t="s">
        <v>71</v>
      </c>
      <c r="AA845" s="150" t="s">
        <v>72</v>
      </c>
      <c r="AB845" s="151">
        <v>0</v>
      </c>
      <c r="AC845" s="101">
        <f t="shared" si="52"/>
        <v>5</v>
      </c>
      <c r="AD845" s="101" t="str">
        <f t="shared" si="53"/>
        <v>février</v>
      </c>
      <c r="AE845" s="96">
        <f t="shared" si="54"/>
        <v>3.3</v>
      </c>
      <c r="AF845" s="149">
        <f t="shared" si="55"/>
        <v>1.0416666666666741E-2</v>
      </c>
      <c r="AG845" t="s">
        <v>3886</v>
      </c>
    </row>
    <row r="846" spans="1:33" s="102" customFormat="1" ht="10.9" hidden="1" customHeight="1" x14ac:dyDescent="0.25">
      <c r="A846" s="151">
        <v>170482</v>
      </c>
      <c r="B846" s="152">
        <v>44594</v>
      </c>
      <c r="C846" s="150" t="s">
        <v>439</v>
      </c>
      <c r="D846" s="150" t="s">
        <v>2711</v>
      </c>
      <c r="E846" s="152">
        <v>44594</v>
      </c>
      <c r="F846" s="150" t="s">
        <v>112</v>
      </c>
      <c r="G846" s="150" t="s">
        <v>2712</v>
      </c>
      <c r="H846" s="150" t="s">
        <v>611</v>
      </c>
      <c r="I846" s="150" t="s">
        <v>3389</v>
      </c>
      <c r="J846" s="150" t="s">
        <v>3389</v>
      </c>
      <c r="K846" s="150" t="s">
        <v>611</v>
      </c>
      <c r="L846" s="150" t="s">
        <v>18</v>
      </c>
      <c r="M846" s="150" t="s">
        <v>3414</v>
      </c>
      <c r="N846" s="150" t="s">
        <v>919</v>
      </c>
      <c r="O846" s="150" t="s">
        <v>920</v>
      </c>
      <c r="P846" s="150" t="s">
        <v>612</v>
      </c>
      <c r="Q846" s="150" t="s">
        <v>3377</v>
      </c>
      <c r="R846" s="150" t="s">
        <v>3418</v>
      </c>
      <c r="S846" s="151">
        <v>26840</v>
      </c>
      <c r="T846" s="151">
        <v>22020</v>
      </c>
      <c r="U846" s="151">
        <v>4820</v>
      </c>
      <c r="V846" s="150" t="s">
        <v>78</v>
      </c>
      <c r="W846" s="151">
        <v>2</v>
      </c>
      <c r="X846" s="150" t="s">
        <v>69</v>
      </c>
      <c r="Y846" s="150" t="s">
        <v>70</v>
      </c>
      <c r="Z846" s="150" t="s">
        <v>71</v>
      </c>
      <c r="AA846" s="150" t="s">
        <v>72</v>
      </c>
      <c r="AB846" s="151">
        <v>0</v>
      </c>
      <c r="AC846" s="101">
        <f t="shared" si="52"/>
        <v>5</v>
      </c>
      <c r="AD846" s="101" t="str">
        <f t="shared" si="53"/>
        <v>février</v>
      </c>
      <c r="AE846" s="96">
        <f t="shared" si="54"/>
        <v>4.82</v>
      </c>
      <c r="AF846" s="149">
        <f t="shared" si="55"/>
        <v>4.0277777777777857E-2</v>
      </c>
      <c r="AG846" t="s">
        <v>3562</v>
      </c>
    </row>
    <row r="847" spans="1:33" s="102" customFormat="1" ht="10.9" hidden="1" customHeight="1" x14ac:dyDescent="0.25">
      <c r="A847" s="151">
        <v>170484</v>
      </c>
      <c r="B847" s="152">
        <v>44594</v>
      </c>
      <c r="C847" s="150" t="s">
        <v>393</v>
      </c>
      <c r="D847" s="150" t="s">
        <v>2713</v>
      </c>
      <c r="E847" s="152">
        <v>44594</v>
      </c>
      <c r="F847" s="150" t="s">
        <v>780</v>
      </c>
      <c r="G847" s="150" t="s">
        <v>2714</v>
      </c>
      <c r="H847" s="150" t="s">
        <v>85</v>
      </c>
      <c r="I847" s="150" t="s">
        <v>3387</v>
      </c>
      <c r="J847" s="150" t="s">
        <v>3387</v>
      </c>
      <c r="K847" s="150" t="s">
        <v>85</v>
      </c>
      <c r="L847" s="150" t="s">
        <v>18</v>
      </c>
      <c r="M847" s="150" t="s">
        <v>18</v>
      </c>
      <c r="N847" s="150" t="s">
        <v>65</v>
      </c>
      <c r="O847" s="150" t="s">
        <v>66</v>
      </c>
      <c r="P847" s="150" t="s">
        <v>86</v>
      </c>
      <c r="Q847" s="150" t="s">
        <v>3377</v>
      </c>
      <c r="R847" s="150" t="s">
        <v>3377</v>
      </c>
      <c r="S847" s="151">
        <v>20280</v>
      </c>
      <c r="T847" s="151">
        <v>14520</v>
      </c>
      <c r="U847" s="151">
        <v>5760</v>
      </c>
      <c r="V847" s="150" t="s">
        <v>78</v>
      </c>
      <c r="W847" s="151">
        <v>2</v>
      </c>
      <c r="X847" s="150" t="s">
        <v>69</v>
      </c>
      <c r="Y847" s="150" t="s">
        <v>70</v>
      </c>
      <c r="Z847" s="150" t="s">
        <v>71</v>
      </c>
      <c r="AA847" s="150" t="s">
        <v>72</v>
      </c>
      <c r="AB847" s="151">
        <v>0</v>
      </c>
      <c r="AC847" s="101">
        <f t="shared" si="52"/>
        <v>5</v>
      </c>
      <c r="AD847" s="101" t="str">
        <f t="shared" si="53"/>
        <v>février</v>
      </c>
      <c r="AE847" s="96">
        <f t="shared" si="54"/>
        <v>5.76</v>
      </c>
      <c r="AF847" s="149">
        <f t="shared" si="55"/>
        <v>4.8611111111110938E-3</v>
      </c>
      <c r="AG847" t="s">
        <v>3886</v>
      </c>
    </row>
    <row r="848" spans="1:33" s="102" customFormat="1" ht="10.9" hidden="1" customHeight="1" x14ac:dyDescent="0.25">
      <c r="A848" s="151">
        <v>170485</v>
      </c>
      <c r="B848" s="152">
        <v>44594</v>
      </c>
      <c r="C848" s="150" t="s">
        <v>355</v>
      </c>
      <c r="D848" s="150" t="s">
        <v>2715</v>
      </c>
      <c r="E848" s="152">
        <v>44594</v>
      </c>
      <c r="F848" s="150" t="s">
        <v>438</v>
      </c>
      <c r="G848" s="150" t="s">
        <v>2716</v>
      </c>
      <c r="H848" s="150" t="s">
        <v>81</v>
      </c>
      <c r="I848" s="150" t="s">
        <v>3387</v>
      </c>
      <c r="J848" s="150" t="s">
        <v>3387</v>
      </c>
      <c r="K848" s="150" t="s">
        <v>81</v>
      </c>
      <c r="L848" s="150" t="s">
        <v>18</v>
      </c>
      <c r="M848" s="150" t="s">
        <v>18</v>
      </c>
      <c r="N848" s="150" t="s">
        <v>65</v>
      </c>
      <c r="O848" s="150" t="s">
        <v>66</v>
      </c>
      <c r="P848" s="150" t="s">
        <v>82</v>
      </c>
      <c r="Q848" s="150" t="s">
        <v>3377</v>
      </c>
      <c r="R848" s="150" t="s">
        <v>3377</v>
      </c>
      <c r="S848" s="151">
        <v>16140</v>
      </c>
      <c r="T848" s="151">
        <v>12800</v>
      </c>
      <c r="U848" s="151">
        <v>3340</v>
      </c>
      <c r="V848" s="150" t="s">
        <v>78</v>
      </c>
      <c r="W848" s="151">
        <v>2</v>
      </c>
      <c r="X848" s="150" t="s">
        <v>69</v>
      </c>
      <c r="Y848" s="150" t="s">
        <v>70</v>
      </c>
      <c r="Z848" s="150" t="s">
        <v>71</v>
      </c>
      <c r="AA848" s="150" t="s">
        <v>72</v>
      </c>
      <c r="AB848" s="151">
        <v>0</v>
      </c>
      <c r="AC848" s="101">
        <f t="shared" si="52"/>
        <v>5</v>
      </c>
      <c r="AD848" s="101" t="str">
        <f t="shared" si="53"/>
        <v>février</v>
      </c>
      <c r="AE848" s="96">
        <f t="shared" si="54"/>
        <v>3.34</v>
      </c>
      <c r="AF848" s="149">
        <f t="shared" si="55"/>
        <v>4.8611111111110938E-3</v>
      </c>
      <c r="AG848" t="s">
        <v>3886</v>
      </c>
    </row>
    <row r="849" spans="1:190" s="102" customFormat="1" ht="10.9" hidden="1" customHeight="1" x14ac:dyDescent="0.25">
      <c r="A849" s="151">
        <v>170487</v>
      </c>
      <c r="B849" s="152">
        <v>44594</v>
      </c>
      <c r="C849" s="150" t="s">
        <v>224</v>
      </c>
      <c r="D849" s="150" t="s">
        <v>2717</v>
      </c>
      <c r="E849" s="152">
        <v>44594</v>
      </c>
      <c r="F849" s="150" t="s">
        <v>392</v>
      </c>
      <c r="G849" s="150" t="s">
        <v>2718</v>
      </c>
      <c r="H849" s="150" t="s">
        <v>64</v>
      </c>
      <c r="I849" s="150" t="s">
        <v>3387</v>
      </c>
      <c r="J849" s="150" t="s">
        <v>3388</v>
      </c>
      <c r="K849" s="150" t="s">
        <v>64</v>
      </c>
      <c r="L849" s="150" t="s">
        <v>18</v>
      </c>
      <c r="M849" s="150" t="s">
        <v>18</v>
      </c>
      <c r="N849" s="150" t="s">
        <v>65</v>
      </c>
      <c r="O849" s="150" t="s">
        <v>185</v>
      </c>
      <c r="P849" s="150" t="s">
        <v>67</v>
      </c>
      <c r="Q849" s="150" t="s">
        <v>3377</v>
      </c>
      <c r="R849" s="150" t="s">
        <v>3377</v>
      </c>
      <c r="S849" s="151">
        <v>14960</v>
      </c>
      <c r="T849" s="151">
        <v>13980</v>
      </c>
      <c r="U849" s="151">
        <v>980</v>
      </c>
      <c r="V849" s="150" t="s">
        <v>78</v>
      </c>
      <c r="W849" s="151">
        <v>2</v>
      </c>
      <c r="X849" s="150" t="s">
        <v>69</v>
      </c>
      <c r="Y849" s="150" t="s">
        <v>70</v>
      </c>
      <c r="Z849" s="150" t="s">
        <v>71</v>
      </c>
      <c r="AA849" s="150" t="s">
        <v>72</v>
      </c>
      <c r="AB849" s="151">
        <v>0</v>
      </c>
      <c r="AC849" s="101">
        <f t="shared" si="52"/>
        <v>5</v>
      </c>
      <c r="AD849" s="101" t="str">
        <f t="shared" si="53"/>
        <v>février</v>
      </c>
      <c r="AE849" s="96">
        <f t="shared" si="54"/>
        <v>0.98</v>
      </c>
      <c r="AF849" s="149">
        <f t="shared" si="55"/>
        <v>9.0277777777778567E-3</v>
      </c>
      <c r="AG849" t="s">
        <v>3887</v>
      </c>
    </row>
    <row r="850" spans="1:190" s="102" customFormat="1" ht="10.9" hidden="1" customHeight="1" x14ac:dyDescent="0.25">
      <c r="A850" s="151">
        <v>170489</v>
      </c>
      <c r="B850" s="152">
        <v>44594</v>
      </c>
      <c r="C850" s="150" t="s">
        <v>787</v>
      </c>
      <c r="D850" s="150" t="s">
        <v>2719</v>
      </c>
      <c r="E850" s="152">
        <v>44594</v>
      </c>
      <c r="F850" s="150" t="s">
        <v>887</v>
      </c>
      <c r="G850" s="150" t="s">
        <v>2720</v>
      </c>
      <c r="H850" s="150" t="s">
        <v>321</v>
      </c>
      <c r="I850" s="150" t="s">
        <v>3379</v>
      </c>
      <c r="J850" s="150" t="s">
        <v>3380</v>
      </c>
      <c r="K850" s="150" t="s">
        <v>3483</v>
      </c>
      <c r="L850" s="150" t="s">
        <v>18</v>
      </c>
      <c r="M850" s="150" t="s">
        <v>18</v>
      </c>
      <c r="N850" s="150" t="s">
        <v>19</v>
      </c>
      <c r="O850" s="150" t="s">
        <v>314</v>
      </c>
      <c r="P850" s="150" t="s">
        <v>322</v>
      </c>
      <c r="Q850" s="150" t="s">
        <v>3377</v>
      </c>
      <c r="R850" s="150" t="s">
        <v>3377</v>
      </c>
      <c r="S850" s="151">
        <v>24060</v>
      </c>
      <c r="T850" s="151">
        <v>20000</v>
      </c>
      <c r="U850" s="151">
        <v>4060</v>
      </c>
      <c r="V850" s="150" t="s">
        <v>78</v>
      </c>
      <c r="W850" s="151">
        <v>2</v>
      </c>
      <c r="X850" s="150" t="s">
        <v>69</v>
      </c>
      <c r="Y850" s="150" t="s">
        <v>70</v>
      </c>
      <c r="Z850" s="150" t="s">
        <v>71</v>
      </c>
      <c r="AA850" s="150" t="s">
        <v>72</v>
      </c>
      <c r="AB850" s="151">
        <v>95033</v>
      </c>
      <c r="AC850" s="101">
        <f t="shared" si="52"/>
        <v>5</v>
      </c>
      <c r="AD850" s="101" t="str">
        <f t="shared" si="53"/>
        <v>février</v>
      </c>
      <c r="AE850" s="96">
        <f t="shared" si="54"/>
        <v>4.0599999999999996</v>
      </c>
      <c r="AF850" s="149">
        <f t="shared" si="55"/>
        <v>1.0416666666666741E-2</v>
      </c>
      <c r="AG850" t="s">
        <v>3886</v>
      </c>
    </row>
    <row r="851" spans="1:190" s="102" customFormat="1" ht="10.9" hidden="1" customHeight="1" x14ac:dyDescent="0.25">
      <c r="A851" s="151">
        <v>170494</v>
      </c>
      <c r="B851" s="152">
        <v>44594</v>
      </c>
      <c r="C851" s="150" t="s">
        <v>686</v>
      </c>
      <c r="D851" s="150" t="s">
        <v>2721</v>
      </c>
      <c r="E851" s="152">
        <v>44594</v>
      </c>
      <c r="F851" s="150" t="s">
        <v>888</v>
      </c>
      <c r="G851" s="150" t="s">
        <v>2722</v>
      </c>
      <c r="H851" s="150" t="s">
        <v>741</v>
      </c>
      <c r="I851" s="150" t="s">
        <v>3389</v>
      </c>
      <c r="J851" s="150" t="s">
        <v>3389</v>
      </c>
      <c r="K851" s="150" t="s">
        <v>741</v>
      </c>
      <c r="L851" s="150" t="s">
        <v>18</v>
      </c>
      <c r="M851" s="150" t="s">
        <v>3427</v>
      </c>
      <c r="N851" s="150" t="s">
        <v>919</v>
      </c>
      <c r="O851" s="150" t="s">
        <v>920</v>
      </c>
      <c r="P851" s="150" t="s">
        <v>742</v>
      </c>
      <c r="Q851" s="150" t="s">
        <v>3377</v>
      </c>
      <c r="R851" s="150" t="s">
        <v>3428</v>
      </c>
      <c r="S851" s="151">
        <v>27740</v>
      </c>
      <c r="T851" s="151">
        <v>22880</v>
      </c>
      <c r="U851" s="151">
        <v>4860</v>
      </c>
      <c r="V851" s="150" t="s">
        <v>78</v>
      </c>
      <c r="W851" s="151">
        <v>2</v>
      </c>
      <c r="X851" s="150" t="s">
        <v>69</v>
      </c>
      <c r="Y851" s="150" t="s">
        <v>70</v>
      </c>
      <c r="Z851" s="150" t="s">
        <v>71</v>
      </c>
      <c r="AA851" s="150" t="s">
        <v>72</v>
      </c>
      <c r="AB851" s="151">
        <v>0</v>
      </c>
      <c r="AC851" s="101">
        <f t="shared" si="52"/>
        <v>5</v>
      </c>
      <c r="AD851" s="101" t="str">
        <f t="shared" si="53"/>
        <v>février</v>
      </c>
      <c r="AE851" s="96">
        <f t="shared" si="54"/>
        <v>4.8600000000000003</v>
      </c>
      <c r="AF851" s="149">
        <f t="shared" si="55"/>
        <v>2.6388888888888795E-2</v>
      </c>
      <c r="AG851" t="s">
        <v>3562</v>
      </c>
    </row>
    <row r="852" spans="1:190" s="102" customFormat="1" ht="10.9" hidden="1" customHeight="1" x14ac:dyDescent="0.25">
      <c r="A852" s="151">
        <v>170495</v>
      </c>
      <c r="B852" s="152">
        <v>44594</v>
      </c>
      <c r="C852" s="150" t="s">
        <v>327</v>
      </c>
      <c r="D852" s="150" t="s">
        <v>2723</v>
      </c>
      <c r="E852" s="152">
        <v>44594</v>
      </c>
      <c r="F852" s="150" t="s">
        <v>482</v>
      </c>
      <c r="G852" s="150" t="s">
        <v>2724</v>
      </c>
      <c r="H852" s="150" t="s">
        <v>192</v>
      </c>
      <c r="I852" s="150" t="s">
        <v>3379</v>
      </c>
      <c r="J852" s="150" t="s">
        <v>3421</v>
      </c>
      <c r="K852" s="150" t="s">
        <v>192</v>
      </c>
      <c r="L852" s="150" t="s">
        <v>18</v>
      </c>
      <c r="M852" s="150" t="s">
        <v>18</v>
      </c>
      <c r="N852" s="150" t="s">
        <v>19</v>
      </c>
      <c r="O852" s="150" t="s">
        <v>161</v>
      </c>
      <c r="P852" s="150" t="s">
        <v>193</v>
      </c>
      <c r="Q852" s="150" t="s">
        <v>3377</v>
      </c>
      <c r="R852" s="150" t="s">
        <v>3377</v>
      </c>
      <c r="S852" s="151">
        <v>14220</v>
      </c>
      <c r="T852" s="151">
        <v>11700</v>
      </c>
      <c r="U852" s="151">
        <v>2520</v>
      </c>
      <c r="V852" s="150" t="s">
        <v>78</v>
      </c>
      <c r="W852" s="151">
        <v>2</v>
      </c>
      <c r="X852" s="150" t="s">
        <v>69</v>
      </c>
      <c r="Y852" s="150" t="s">
        <v>70</v>
      </c>
      <c r="Z852" s="150" t="s">
        <v>71</v>
      </c>
      <c r="AA852" s="150" t="s">
        <v>72</v>
      </c>
      <c r="AB852" s="151">
        <v>83219</v>
      </c>
      <c r="AC852" s="101">
        <f t="shared" si="52"/>
        <v>5</v>
      </c>
      <c r="AD852" s="101" t="str">
        <f t="shared" si="53"/>
        <v>février</v>
      </c>
      <c r="AE852" s="96">
        <f t="shared" si="54"/>
        <v>2.52</v>
      </c>
      <c r="AF852" s="149">
        <f t="shared" si="55"/>
        <v>1.3888888888888951E-2</v>
      </c>
      <c r="AG852" t="s">
        <v>3886</v>
      </c>
    </row>
    <row r="853" spans="1:190" s="102" customFormat="1" ht="10.9" hidden="1" customHeight="1" x14ac:dyDescent="0.25">
      <c r="A853" s="151">
        <v>170673</v>
      </c>
      <c r="B853" s="152">
        <v>44594</v>
      </c>
      <c r="C853" s="150" t="s">
        <v>623</v>
      </c>
      <c r="D853" s="150" t="s">
        <v>18</v>
      </c>
      <c r="E853" s="152">
        <v>44594</v>
      </c>
      <c r="F853" s="150" t="s">
        <v>623</v>
      </c>
      <c r="G853" s="150" t="s">
        <v>18</v>
      </c>
      <c r="H853" s="150" t="s">
        <v>881</v>
      </c>
      <c r="I853" s="150" t="s">
        <v>3389</v>
      </c>
      <c r="J853" s="150" t="s">
        <v>3400</v>
      </c>
      <c r="K853" s="150" t="s">
        <v>665</v>
      </c>
      <c r="L853" s="150" t="s">
        <v>18</v>
      </c>
      <c r="M853" s="150" t="s">
        <v>3394</v>
      </c>
      <c r="N853" s="150" t="s">
        <v>919</v>
      </c>
      <c r="O853" s="150" t="s">
        <v>944</v>
      </c>
      <c r="P853" s="150" t="s">
        <v>666</v>
      </c>
      <c r="Q853" s="150" t="s">
        <v>3377</v>
      </c>
      <c r="R853" s="150" t="s">
        <v>3401</v>
      </c>
      <c r="S853" s="151">
        <v>24140</v>
      </c>
      <c r="T853" s="151">
        <v>18300</v>
      </c>
      <c r="U853" s="151">
        <v>5840</v>
      </c>
      <c r="V853" s="150" t="s">
        <v>68</v>
      </c>
      <c r="W853" s="151">
        <v>2</v>
      </c>
      <c r="X853" s="150" t="s">
        <v>69</v>
      </c>
      <c r="Y853" s="150" t="s">
        <v>70</v>
      </c>
      <c r="Z853" s="150" t="s">
        <v>71</v>
      </c>
      <c r="AA853" s="150" t="s">
        <v>72</v>
      </c>
      <c r="AB853" s="151">
        <v>0</v>
      </c>
      <c r="AC853" s="101">
        <f t="shared" si="52"/>
        <v>5</v>
      </c>
      <c r="AD853" s="101" t="str">
        <f t="shared" si="53"/>
        <v>février</v>
      </c>
      <c r="AE853" s="96">
        <f t="shared" si="54"/>
        <v>5.84</v>
      </c>
      <c r="AF853" s="149">
        <f t="shared" si="55"/>
        <v>0</v>
      </c>
      <c r="AG853" t="s">
        <v>3886</v>
      </c>
      <c r="AH853" s="96"/>
      <c r="AI853"/>
      <c r="AJ853"/>
      <c r="AK853"/>
      <c r="AL853"/>
      <c r="AM853" s="96"/>
      <c r="AN853" s="96"/>
      <c r="AO853" s="96"/>
      <c r="AP853" s="96"/>
      <c r="AQ853"/>
      <c r="AR853" s="96"/>
      <c r="AS853" s="96"/>
      <c r="AT853"/>
      <c r="AU853"/>
      <c r="AV853" s="96"/>
      <c r="AW853" s="96"/>
      <c r="AX853"/>
      <c r="AY853"/>
      <c r="AZ853" s="96"/>
      <c r="BA853" s="96"/>
      <c r="BB853" s="96"/>
      <c r="BC853" s="96"/>
      <c r="BD853" s="96"/>
      <c r="BE853" s="96"/>
      <c r="BF853" s="96"/>
      <c r="BG853"/>
      <c r="BH853" s="96"/>
      <c r="BI853" s="96"/>
      <c r="BJ853" s="96"/>
      <c r="BK853" s="96"/>
      <c r="BL853" s="96"/>
      <c r="BM853" s="96"/>
      <c r="BN853" s="96"/>
      <c r="BO853"/>
      <c r="BP853"/>
      <c r="BQ853" s="96"/>
      <c r="BR853" s="96"/>
      <c r="BS853" s="96"/>
      <c r="BT853"/>
      <c r="BU853" s="96"/>
      <c r="BV853"/>
      <c r="BW853" s="96"/>
      <c r="BX853" s="96"/>
      <c r="BY853" s="96"/>
      <c r="BZ853" s="96"/>
      <c r="CA853" s="96"/>
      <c r="CB853" s="96"/>
      <c r="CC853" s="96"/>
      <c r="CD853" s="96"/>
      <c r="CE853"/>
      <c r="CF853"/>
      <c r="CG853" s="96"/>
      <c r="CH853"/>
      <c r="CI853"/>
      <c r="CJ853" s="96"/>
      <c r="CK853"/>
      <c r="CL853" s="96"/>
      <c r="CM853" s="96"/>
      <c r="CN853" s="96"/>
      <c r="CO853"/>
      <c r="CP853"/>
      <c r="CQ853"/>
      <c r="CR853"/>
      <c r="CS853"/>
      <c r="CT853"/>
      <c r="CU853"/>
      <c r="CV853"/>
      <c r="CW853"/>
      <c r="CX853"/>
      <c r="CY853" s="96"/>
      <c r="CZ853" s="96"/>
      <c r="DA853" s="96"/>
      <c r="DB853" s="96"/>
      <c r="DC853" s="96"/>
      <c r="DD853"/>
      <c r="DE853"/>
      <c r="DF853"/>
      <c r="DG853"/>
      <c r="DH853" s="96"/>
      <c r="DI853"/>
      <c r="DJ853" s="96"/>
      <c r="DK853" s="96"/>
      <c r="DL853" s="96"/>
      <c r="DM853" s="96"/>
      <c r="DN853"/>
      <c r="DO853"/>
      <c r="DP853" s="96"/>
      <c r="DQ853" s="96"/>
      <c r="DR853"/>
      <c r="DS853"/>
      <c r="DT853"/>
      <c r="DU853"/>
      <c r="DV853"/>
      <c r="DW853" s="96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 s="96"/>
      <c r="EW853" s="96"/>
      <c r="EX853"/>
      <c r="EY853"/>
      <c r="EZ853"/>
      <c r="FA853"/>
      <c r="FB853"/>
      <c r="FC853"/>
      <c r="FD853"/>
      <c r="FE853"/>
      <c r="FF853"/>
      <c r="FG853"/>
      <c r="FH853"/>
      <c r="FI853"/>
      <c r="FJ853" s="96"/>
      <c r="FK853" s="96"/>
      <c r="FL853" s="96"/>
      <c r="FM853"/>
      <c r="FN853"/>
      <c r="FO853"/>
      <c r="FP853"/>
      <c r="FQ853"/>
      <c r="FR853"/>
      <c r="FS853"/>
      <c r="FT853" s="96"/>
      <c r="FU853" s="96"/>
      <c r="FV853" s="96"/>
      <c r="FW853" s="96"/>
      <c r="FX853"/>
      <c r="FY853"/>
      <c r="FZ853"/>
      <c r="GA853"/>
      <c r="GB853"/>
      <c r="GC853"/>
      <c r="GD853"/>
      <c r="GE853" s="96"/>
      <c r="GF853" s="96"/>
      <c r="GG853" s="96"/>
      <c r="GH853" s="96"/>
    </row>
    <row r="854" spans="1:190" s="102" customFormat="1" ht="10.9" hidden="1" customHeight="1" x14ac:dyDescent="0.25">
      <c r="A854" s="151">
        <v>170498</v>
      </c>
      <c r="B854" s="152">
        <v>44594</v>
      </c>
      <c r="C854" s="150" t="s">
        <v>527</v>
      </c>
      <c r="D854" s="150" t="s">
        <v>2725</v>
      </c>
      <c r="E854" s="152">
        <v>44594</v>
      </c>
      <c r="F854" s="150" t="s">
        <v>573</v>
      </c>
      <c r="G854" s="150" t="s">
        <v>2726</v>
      </c>
      <c r="H854" s="150" t="s">
        <v>550</v>
      </c>
      <c r="I854" s="150" t="s">
        <v>3379</v>
      </c>
      <c r="J854" s="150" t="s">
        <v>3380</v>
      </c>
      <c r="K854" s="150" t="s">
        <v>3399</v>
      </c>
      <c r="L854" s="150" t="s">
        <v>18</v>
      </c>
      <c r="M854" s="150" t="s">
        <v>18</v>
      </c>
      <c r="N854" s="150" t="s">
        <v>19</v>
      </c>
      <c r="O854" s="150" t="s">
        <v>314</v>
      </c>
      <c r="P854" s="150" t="s">
        <v>551</v>
      </c>
      <c r="Q854" s="150" t="s">
        <v>3377</v>
      </c>
      <c r="R854" s="150" t="s">
        <v>3377</v>
      </c>
      <c r="S854" s="151">
        <v>20880</v>
      </c>
      <c r="T854" s="151">
        <v>17760</v>
      </c>
      <c r="U854" s="151">
        <v>3120</v>
      </c>
      <c r="V854" s="150" t="s">
        <v>78</v>
      </c>
      <c r="W854" s="151">
        <v>2</v>
      </c>
      <c r="X854" s="150" t="s">
        <v>69</v>
      </c>
      <c r="Y854" s="150" t="s">
        <v>70</v>
      </c>
      <c r="Z854" s="150" t="s">
        <v>71</v>
      </c>
      <c r="AA854" s="150" t="s">
        <v>72</v>
      </c>
      <c r="AB854" s="151">
        <v>66268</v>
      </c>
      <c r="AC854" s="101">
        <f t="shared" si="52"/>
        <v>5</v>
      </c>
      <c r="AD854" s="101" t="str">
        <f t="shared" si="53"/>
        <v>février</v>
      </c>
      <c r="AE854" s="96">
        <f t="shared" si="54"/>
        <v>3.12</v>
      </c>
      <c r="AF854" s="149">
        <f t="shared" si="55"/>
        <v>1.041666666666663E-2</v>
      </c>
      <c r="AG854" t="s">
        <v>3886</v>
      </c>
    </row>
    <row r="855" spans="1:190" s="102" customFormat="1" ht="10.9" hidden="1" customHeight="1" x14ac:dyDescent="0.25">
      <c r="A855" s="151">
        <v>170499</v>
      </c>
      <c r="B855" s="152">
        <v>44594</v>
      </c>
      <c r="C855" s="150" t="s">
        <v>589</v>
      </c>
      <c r="D855" s="150" t="s">
        <v>2727</v>
      </c>
      <c r="E855" s="152">
        <v>44594</v>
      </c>
      <c r="F855" s="150" t="s">
        <v>83</v>
      </c>
      <c r="G855" s="150" t="s">
        <v>2728</v>
      </c>
      <c r="H855" s="150" t="s">
        <v>378</v>
      </c>
      <c r="I855" s="150" t="s">
        <v>3379</v>
      </c>
      <c r="J855" s="150" t="s">
        <v>3380</v>
      </c>
      <c r="K855" s="150" t="s">
        <v>2534</v>
      </c>
      <c r="L855" s="150" t="s">
        <v>18</v>
      </c>
      <c r="M855" s="150" t="s">
        <v>18</v>
      </c>
      <c r="N855" s="150" t="s">
        <v>19</v>
      </c>
      <c r="O855" s="150" t="s">
        <v>314</v>
      </c>
      <c r="P855" s="150" t="s">
        <v>379</v>
      </c>
      <c r="Q855" s="150" t="s">
        <v>3377</v>
      </c>
      <c r="R855" s="150" t="s">
        <v>3377</v>
      </c>
      <c r="S855" s="151">
        <v>19760</v>
      </c>
      <c r="T855" s="151">
        <v>18420</v>
      </c>
      <c r="U855" s="151">
        <v>1340</v>
      </c>
      <c r="V855" s="150" t="s">
        <v>78</v>
      </c>
      <c r="W855" s="151">
        <v>2</v>
      </c>
      <c r="X855" s="150" t="s">
        <v>69</v>
      </c>
      <c r="Y855" s="150" t="s">
        <v>70</v>
      </c>
      <c r="Z855" s="150" t="s">
        <v>71</v>
      </c>
      <c r="AA855" s="150" t="s">
        <v>72</v>
      </c>
      <c r="AB855" s="151">
        <v>73517</v>
      </c>
      <c r="AC855" s="101">
        <f t="shared" si="52"/>
        <v>5</v>
      </c>
      <c r="AD855" s="101" t="str">
        <f t="shared" si="53"/>
        <v>février</v>
      </c>
      <c r="AE855" s="96">
        <f t="shared" si="54"/>
        <v>1.34</v>
      </c>
      <c r="AF855" s="149">
        <f t="shared" si="55"/>
        <v>9.7222222222221877E-3</v>
      </c>
      <c r="AG855" t="s">
        <v>3886</v>
      </c>
    </row>
    <row r="856" spans="1:190" s="102" customFormat="1" ht="10.9" hidden="1" customHeight="1" x14ac:dyDescent="0.25">
      <c r="A856" s="151">
        <v>170500</v>
      </c>
      <c r="B856" s="152">
        <v>44594</v>
      </c>
      <c r="C856" s="150" t="s">
        <v>293</v>
      </c>
      <c r="D856" s="150" t="s">
        <v>2729</v>
      </c>
      <c r="E856" s="152">
        <v>44594</v>
      </c>
      <c r="F856" s="150" t="s">
        <v>122</v>
      </c>
      <c r="G856" s="150" t="s">
        <v>2730</v>
      </c>
      <c r="H856" s="150" t="s">
        <v>348</v>
      </c>
      <c r="I856" s="150" t="s">
        <v>3379</v>
      </c>
      <c r="J856" s="150" t="s">
        <v>3382</v>
      </c>
      <c r="K856" s="150" t="s">
        <v>3391</v>
      </c>
      <c r="L856" s="150" t="s">
        <v>18</v>
      </c>
      <c r="M856" s="150" t="s">
        <v>18</v>
      </c>
      <c r="N856" s="150" t="s">
        <v>19</v>
      </c>
      <c r="O856" s="150" t="s">
        <v>335</v>
      </c>
      <c r="P856" s="150" t="s">
        <v>349</v>
      </c>
      <c r="Q856" s="150" t="s">
        <v>3377</v>
      </c>
      <c r="R856" s="150" t="s">
        <v>3377</v>
      </c>
      <c r="S856" s="151">
        <v>14720</v>
      </c>
      <c r="T856" s="151">
        <v>12860</v>
      </c>
      <c r="U856" s="151">
        <v>1860</v>
      </c>
      <c r="V856" s="150" t="s">
        <v>78</v>
      </c>
      <c r="W856" s="151">
        <v>2</v>
      </c>
      <c r="X856" s="150" t="s">
        <v>69</v>
      </c>
      <c r="Y856" s="150" t="s">
        <v>70</v>
      </c>
      <c r="Z856" s="150" t="s">
        <v>71</v>
      </c>
      <c r="AA856" s="150" t="s">
        <v>72</v>
      </c>
      <c r="AB856" s="151">
        <v>64487</v>
      </c>
      <c r="AC856" s="101">
        <f t="shared" si="52"/>
        <v>5</v>
      </c>
      <c r="AD856" s="101" t="str">
        <f t="shared" si="53"/>
        <v>février</v>
      </c>
      <c r="AE856" s="96">
        <f t="shared" si="54"/>
        <v>1.86</v>
      </c>
      <c r="AF856" s="149">
        <f t="shared" si="55"/>
        <v>1.3194444444444398E-2</v>
      </c>
      <c r="AG856" t="s">
        <v>3886</v>
      </c>
    </row>
    <row r="857" spans="1:190" s="102" customFormat="1" ht="10.9" hidden="1" customHeight="1" x14ac:dyDescent="0.25">
      <c r="A857" s="151">
        <v>170501</v>
      </c>
      <c r="B857" s="152">
        <v>44594</v>
      </c>
      <c r="C857" s="150" t="s">
        <v>848</v>
      </c>
      <c r="D857" s="150" t="s">
        <v>2731</v>
      </c>
      <c r="E857" s="152">
        <v>44594</v>
      </c>
      <c r="F857" s="150" t="s">
        <v>522</v>
      </c>
      <c r="G857" s="150" t="s">
        <v>2732</v>
      </c>
      <c r="H857" s="150" t="s">
        <v>562</v>
      </c>
      <c r="I857" s="150" t="s">
        <v>3379</v>
      </c>
      <c r="J857" s="150" t="s">
        <v>3380</v>
      </c>
      <c r="K857" s="150" t="s">
        <v>3470</v>
      </c>
      <c r="L857" s="150" t="s">
        <v>18</v>
      </c>
      <c r="M857" s="150" t="s">
        <v>18</v>
      </c>
      <c r="N857" s="150" t="s">
        <v>19</v>
      </c>
      <c r="O857" s="150" t="s">
        <v>314</v>
      </c>
      <c r="P857" s="150" t="s">
        <v>563</v>
      </c>
      <c r="Q857" s="150" t="s">
        <v>3377</v>
      </c>
      <c r="R857" s="150" t="s">
        <v>3377</v>
      </c>
      <c r="S857" s="151">
        <v>18580</v>
      </c>
      <c r="T857" s="151">
        <v>17160</v>
      </c>
      <c r="U857" s="151">
        <v>1420</v>
      </c>
      <c r="V857" s="150" t="s">
        <v>78</v>
      </c>
      <c r="W857" s="151">
        <v>2</v>
      </c>
      <c r="X857" s="150" t="s">
        <v>69</v>
      </c>
      <c r="Y857" s="150" t="s">
        <v>70</v>
      </c>
      <c r="Z857" s="150" t="s">
        <v>71</v>
      </c>
      <c r="AA857" s="150" t="s">
        <v>72</v>
      </c>
      <c r="AB857" s="151">
        <v>73518</v>
      </c>
      <c r="AC857" s="101">
        <f t="shared" si="52"/>
        <v>5</v>
      </c>
      <c r="AD857" s="101" t="str">
        <f t="shared" si="53"/>
        <v>février</v>
      </c>
      <c r="AE857" s="96">
        <f t="shared" si="54"/>
        <v>1.42</v>
      </c>
      <c r="AF857" s="149">
        <f t="shared" si="55"/>
        <v>2.1527777777777812E-2</v>
      </c>
      <c r="AG857" t="s">
        <v>3886</v>
      </c>
    </row>
    <row r="858" spans="1:190" s="102" customFormat="1" ht="10.9" hidden="1" customHeight="1" x14ac:dyDescent="0.25">
      <c r="A858" s="151">
        <v>170502</v>
      </c>
      <c r="B858" s="152">
        <v>44594</v>
      </c>
      <c r="C858" s="150" t="s">
        <v>493</v>
      </c>
      <c r="D858" s="150" t="s">
        <v>2733</v>
      </c>
      <c r="E858" s="152">
        <v>44594</v>
      </c>
      <c r="F858" s="150" t="s">
        <v>832</v>
      </c>
      <c r="G858" s="150" t="s">
        <v>2734</v>
      </c>
      <c r="H858" s="150" t="s">
        <v>318</v>
      </c>
      <c r="I858" s="150" t="s">
        <v>3379</v>
      </c>
      <c r="J858" s="150" t="s">
        <v>3380</v>
      </c>
      <c r="K858" s="150" t="s">
        <v>3405</v>
      </c>
      <c r="L858" s="150" t="s">
        <v>18</v>
      </c>
      <c r="M858" s="150" t="s">
        <v>18</v>
      </c>
      <c r="N858" s="150" t="s">
        <v>19</v>
      </c>
      <c r="O858" s="150" t="s">
        <v>314</v>
      </c>
      <c r="P858" s="150" t="s">
        <v>319</v>
      </c>
      <c r="Q858" s="150" t="s">
        <v>3377</v>
      </c>
      <c r="R858" s="150" t="s">
        <v>3377</v>
      </c>
      <c r="S858" s="151">
        <v>21740</v>
      </c>
      <c r="T858" s="151">
        <v>17000</v>
      </c>
      <c r="U858" s="151">
        <v>4740</v>
      </c>
      <c r="V858" s="150" t="s">
        <v>78</v>
      </c>
      <c r="W858" s="151">
        <v>2</v>
      </c>
      <c r="X858" s="150" t="s">
        <v>69</v>
      </c>
      <c r="Y858" s="150" t="s">
        <v>70</v>
      </c>
      <c r="Z858" s="150" t="s">
        <v>71</v>
      </c>
      <c r="AA858" s="150" t="s">
        <v>72</v>
      </c>
      <c r="AB858" s="151">
        <v>70062</v>
      </c>
      <c r="AC858" s="101">
        <f t="shared" si="52"/>
        <v>5</v>
      </c>
      <c r="AD858" s="101" t="str">
        <f t="shared" si="53"/>
        <v>février</v>
      </c>
      <c r="AE858" s="96">
        <f t="shared" si="54"/>
        <v>4.74</v>
      </c>
      <c r="AF858" s="149">
        <f t="shared" si="55"/>
        <v>2.2916666666666696E-2</v>
      </c>
      <c r="AG858" t="s">
        <v>3886</v>
      </c>
    </row>
    <row r="859" spans="1:190" s="102" customFormat="1" ht="10.9" hidden="1" customHeight="1" x14ac:dyDescent="0.25">
      <c r="A859" s="151">
        <v>170503</v>
      </c>
      <c r="B859" s="152">
        <v>44594</v>
      </c>
      <c r="C859" s="150" t="s">
        <v>297</v>
      </c>
      <c r="D859" s="150" t="s">
        <v>2735</v>
      </c>
      <c r="E859" s="152">
        <v>44594</v>
      </c>
      <c r="F859" s="150" t="s">
        <v>442</v>
      </c>
      <c r="G859" s="150" t="s">
        <v>2736</v>
      </c>
      <c r="H859" s="150" t="s">
        <v>345</v>
      </c>
      <c r="I859" s="150" t="s">
        <v>3379</v>
      </c>
      <c r="J859" s="150" t="s">
        <v>3382</v>
      </c>
      <c r="K859" s="150" t="s">
        <v>1979</v>
      </c>
      <c r="L859" s="150" t="s">
        <v>18</v>
      </c>
      <c r="M859" s="150" t="s">
        <v>18</v>
      </c>
      <c r="N859" s="150" t="s">
        <v>19</v>
      </c>
      <c r="O859" s="150" t="s">
        <v>335</v>
      </c>
      <c r="P859" s="150" t="s">
        <v>346</v>
      </c>
      <c r="Q859" s="150" t="s">
        <v>3377</v>
      </c>
      <c r="R859" s="150" t="s">
        <v>3377</v>
      </c>
      <c r="S859" s="151">
        <v>16720</v>
      </c>
      <c r="T859" s="151">
        <v>14940</v>
      </c>
      <c r="U859" s="151">
        <v>1780</v>
      </c>
      <c r="V859" s="150" t="s">
        <v>78</v>
      </c>
      <c r="W859" s="151">
        <v>2</v>
      </c>
      <c r="X859" s="150" t="s">
        <v>69</v>
      </c>
      <c r="Y859" s="150" t="s">
        <v>70</v>
      </c>
      <c r="Z859" s="150" t="s">
        <v>71</v>
      </c>
      <c r="AA859" s="150" t="s">
        <v>72</v>
      </c>
      <c r="AB859" s="151">
        <v>83627</v>
      </c>
      <c r="AC859" s="101">
        <f t="shared" si="52"/>
        <v>5</v>
      </c>
      <c r="AD859" s="101" t="str">
        <f t="shared" si="53"/>
        <v>février</v>
      </c>
      <c r="AE859" s="96">
        <f t="shared" si="54"/>
        <v>1.78</v>
      </c>
      <c r="AF859" s="149">
        <f t="shared" si="55"/>
        <v>2.2916666666666696E-2</v>
      </c>
      <c r="AG859" t="s">
        <v>3886</v>
      </c>
    </row>
    <row r="860" spans="1:190" s="102" customFormat="1" ht="10.9" hidden="1" customHeight="1" x14ac:dyDescent="0.25">
      <c r="A860" s="151">
        <v>170505</v>
      </c>
      <c r="B860" s="152">
        <v>44594</v>
      </c>
      <c r="C860" s="150" t="s">
        <v>1229</v>
      </c>
      <c r="D860" s="150" t="s">
        <v>2737</v>
      </c>
      <c r="E860" s="152">
        <v>44594</v>
      </c>
      <c r="F860" s="150" t="s">
        <v>495</v>
      </c>
      <c r="G860" s="150" t="s">
        <v>2738</v>
      </c>
      <c r="H860" s="150" t="s">
        <v>181</v>
      </c>
      <c r="I860" s="150" t="s">
        <v>3379</v>
      </c>
      <c r="J860" s="150" t="s">
        <v>3421</v>
      </c>
      <c r="K860" s="150" t="s">
        <v>181</v>
      </c>
      <c r="L860" s="150" t="s">
        <v>18</v>
      </c>
      <c r="M860" s="150" t="s">
        <v>18</v>
      </c>
      <c r="N860" s="150" t="s">
        <v>19</v>
      </c>
      <c r="O860" s="150" t="s">
        <v>161</v>
      </c>
      <c r="P860" s="150" t="s">
        <v>182</v>
      </c>
      <c r="Q860" s="150" t="s">
        <v>3377</v>
      </c>
      <c r="R860" s="150" t="s">
        <v>3377</v>
      </c>
      <c r="S860" s="151">
        <v>14320</v>
      </c>
      <c r="T860" s="151">
        <v>11500</v>
      </c>
      <c r="U860" s="151">
        <v>2820</v>
      </c>
      <c r="V860" s="150" t="s">
        <v>78</v>
      </c>
      <c r="W860" s="151">
        <v>2</v>
      </c>
      <c r="X860" s="150" t="s">
        <v>69</v>
      </c>
      <c r="Y860" s="150" t="s">
        <v>70</v>
      </c>
      <c r="Z860" s="150" t="s">
        <v>71</v>
      </c>
      <c r="AA860" s="150" t="s">
        <v>72</v>
      </c>
      <c r="AB860" s="151">
        <v>89412</v>
      </c>
      <c r="AC860" s="101">
        <f t="shared" si="52"/>
        <v>5</v>
      </c>
      <c r="AD860" s="101" t="str">
        <f t="shared" si="53"/>
        <v>février</v>
      </c>
      <c r="AE860" s="96">
        <f t="shared" si="54"/>
        <v>2.82</v>
      </c>
      <c r="AF860" s="149">
        <f t="shared" si="55"/>
        <v>5.5555555555555358E-3</v>
      </c>
      <c r="AG860" t="s">
        <v>3886</v>
      </c>
    </row>
    <row r="861" spans="1:190" s="102" customFormat="1" ht="10.9" hidden="1" customHeight="1" x14ac:dyDescent="0.25">
      <c r="A861" s="151">
        <v>170510</v>
      </c>
      <c r="B861" s="152">
        <v>44594</v>
      </c>
      <c r="C861" s="150" t="s">
        <v>455</v>
      </c>
      <c r="D861" s="150" t="s">
        <v>2739</v>
      </c>
      <c r="E861" s="152">
        <v>44594</v>
      </c>
      <c r="F861" s="150" t="s">
        <v>645</v>
      </c>
      <c r="G861" s="150" t="s">
        <v>2740</v>
      </c>
      <c r="H861" s="150" t="s">
        <v>728</v>
      </c>
      <c r="I861" s="150" t="s">
        <v>3379</v>
      </c>
      <c r="J861" s="150" t="s">
        <v>3421</v>
      </c>
      <c r="K861" s="150" t="s">
        <v>728</v>
      </c>
      <c r="L861" s="150" t="s">
        <v>18</v>
      </c>
      <c r="M861" s="150" t="s">
        <v>18</v>
      </c>
      <c r="N861" s="150" t="s">
        <v>19</v>
      </c>
      <c r="O861" s="150" t="s">
        <v>161</v>
      </c>
      <c r="P861" s="150" t="s">
        <v>729</v>
      </c>
      <c r="Q861" s="150" t="s">
        <v>3377</v>
      </c>
      <c r="R861" s="150" t="s">
        <v>3377</v>
      </c>
      <c r="S861" s="151">
        <v>17940</v>
      </c>
      <c r="T861" s="151">
        <v>14600</v>
      </c>
      <c r="U861" s="151">
        <v>3340</v>
      </c>
      <c r="V861" s="150" t="s">
        <v>78</v>
      </c>
      <c r="W861" s="151">
        <v>2</v>
      </c>
      <c r="X861" s="150" t="s">
        <v>69</v>
      </c>
      <c r="Y861" s="150" t="s">
        <v>70</v>
      </c>
      <c r="Z861" s="150" t="s">
        <v>71</v>
      </c>
      <c r="AA861" s="150" t="s">
        <v>72</v>
      </c>
      <c r="AB861" s="151">
        <v>60053</v>
      </c>
      <c r="AC861" s="101">
        <f t="shared" si="52"/>
        <v>5</v>
      </c>
      <c r="AD861" s="101" t="str">
        <f t="shared" si="53"/>
        <v>février</v>
      </c>
      <c r="AE861" s="96">
        <f t="shared" si="54"/>
        <v>3.34</v>
      </c>
      <c r="AF861" s="149">
        <f t="shared" si="55"/>
        <v>6.2499999999999778E-3</v>
      </c>
      <c r="AG861" t="s">
        <v>3886</v>
      </c>
    </row>
    <row r="862" spans="1:190" s="102" customFormat="1" ht="10.9" hidden="1" customHeight="1" x14ac:dyDescent="0.25">
      <c r="A862" s="151">
        <v>170512</v>
      </c>
      <c r="B862" s="152">
        <v>44594</v>
      </c>
      <c r="C862" s="150" t="s">
        <v>408</v>
      </c>
      <c r="D862" s="150" t="s">
        <v>2741</v>
      </c>
      <c r="E862" s="152">
        <v>44594</v>
      </c>
      <c r="F862" s="150" t="s">
        <v>645</v>
      </c>
      <c r="G862" s="150" t="s">
        <v>2742</v>
      </c>
      <c r="H862" s="150" t="s">
        <v>1654</v>
      </c>
      <c r="I862" s="150" t="s">
        <v>3379</v>
      </c>
      <c r="J862" s="150" t="s">
        <v>3421</v>
      </c>
      <c r="K862" s="150" t="s">
        <v>1856</v>
      </c>
      <c r="L862" s="150" t="s">
        <v>18</v>
      </c>
      <c r="M862" s="150" t="s">
        <v>18</v>
      </c>
      <c r="N862" s="150" t="s">
        <v>19</v>
      </c>
      <c r="O862" s="150" t="s">
        <v>161</v>
      </c>
      <c r="P862" s="150" t="s">
        <v>1655</v>
      </c>
      <c r="Q862" s="150" t="s">
        <v>3377</v>
      </c>
      <c r="R862" s="150" t="s">
        <v>3377</v>
      </c>
      <c r="S862" s="151">
        <v>17920</v>
      </c>
      <c r="T862" s="151">
        <v>15040</v>
      </c>
      <c r="U862" s="151">
        <v>2880</v>
      </c>
      <c r="V862" s="150" t="s">
        <v>78</v>
      </c>
      <c r="W862" s="151">
        <v>2</v>
      </c>
      <c r="X862" s="150" t="s">
        <v>69</v>
      </c>
      <c r="Y862" s="150" t="s">
        <v>70</v>
      </c>
      <c r="Z862" s="150" t="s">
        <v>71</v>
      </c>
      <c r="AA862" s="150" t="s">
        <v>72</v>
      </c>
      <c r="AB862" s="151">
        <v>80133</v>
      </c>
      <c r="AC862" s="101">
        <f t="shared" si="52"/>
        <v>5</v>
      </c>
      <c r="AD862" s="101" t="str">
        <f t="shared" si="53"/>
        <v>février</v>
      </c>
      <c r="AE862" s="96">
        <f t="shared" si="54"/>
        <v>2.88</v>
      </c>
      <c r="AF862" s="149">
        <f t="shared" si="55"/>
        <v>1.1805555555555514E-2</v>
      </c>
      <c r="AG862" t="s">
        <v>3886</v>
      </c>
    </row>
    <row r="863" spans="1:190" s="102" customFormat="1" ht="10.9" hidden="1" customHeight="1" x14ac:dyDescent="0.25">
      <c r="A863" s="151">
        <v>170513</v>
      </c>
      <c r="B863" s="152">
        <v>44594</v>
      </c>
      <c r="C863" s="150" t="s">
        <v>454</v>
      </c>
      <c r="D863" s="150" t="s">
        <v>2743</v>
      </c>
      <c r="E863" s="152">
        <v>44594</v>
      </c>
      <c r="F863" s="150" t="s">
        <v>359</v>
      </c>
      <c r="G863" s="150" t="s">
        <v>2744</v>
      </c>
      <c r="H863" s="150" t="s">
        <v>252</v>
      </c>
      <c r="I863" s="150" t="s">
        <v>3379</v>
      </c>
      <c r="J863" s="150" t="s">
        <v>3421</v>
      </c>
      <c r="K863" s="150" t="s">
        <v>252</v>
      </c>
      <c r="L863" s="150" t="s">
        <v>18</v>
      </c>
      <c r="M863" s="150" t="s">
        <v>18</v>
      </c>
      <c r="N863" s="150" t="s">
        <v>19</v>
      </c>
      <c r="O863" s="150" t="s">
        <v>161</v>
      </c>
      <c r="P863" s="150" t="s">
        <v>253</v>
      </c>
      <c r="Q863" s="150" t="s">
        <v>3377</v>
      </c>
      <c r="R863" s="150" t="s">
        <v>3377</v>
      </c>
      <c r="S863" s="151">
        <v>17080</v>
      </c>
      <c r="T863" s="151">
        <v>14560</v>
      </c>
      <c r="U863" s="151">
        <v>2520</v>
      </c>
      <c r="V863" s="150" t="s">
        <v>78</v>
      </c>
      <c r="W863" s="151">
        <v>2</v>
      </c>
      <c r="X863" s="150" t="s">
        <v>69</v>
      </c>
      <c r="Y863" s="150" t="s">
        <v>70</v>
      </c>
      <c r="Z863" s="150" t="s">
        <v>71</v>
      </c>
      <c r="AA863" s="150" t="s">
        <v>72</v>
      </c>
      <c r="AB863" s="151">
        <v>60054</v>
      </c>
      <c r="AC863" s="101">
        <f t="shared" si="52"/>
        <v>5</v>
      </c>
      <c r="AD863" s="101" t="str">
        <f t="shared" si="53"/>
        <v>février</v>
      </c>
      <c r="AE863" s="96">
        <f t="shared" si="54"/>
        <v>2.52</v>
      </c>
      <c r="AF863" s="149">
        <f t="shared" si="55"/>
        <v>1.5277777777777724E-2</v>
      </c>
      <c r="AG863" t="s">
        <v>3886</v>
      </c>
    </row>
    <row r="864" spans="1:190" s="102" customFormat="1" ht="10.9" hidden="1" customHeight="1" x14ac:dyDescent="0.25">
      <c r="A864" s="151">
        <v>170514</v>
      </c>
      <c r="B864" s="152">
        <v>44594</v>
      </c>
      <c r="C864" s="150" t="s">
        <v>2745</v>
      </c>
      <c r="D864" s="150" t="s">
        <v>2746</v>
      </c>
      <c r="E864" s="152">
        <v>44594</v>
      </c>
      <c r="F864" s="150" t="s">
        <v>409</v>
      </c>
      <c r="G864" s="150" t="s">
        <v>2747</v>
      </c>
      <c r="H864" s="150" t="s">
        <v>385</v>
      </c>
      <c r="I864" s="150" t="s">
        <v>3379</v>
      </c>
      <c r="J864" s="150" t="s">
        <v>3421</v>
      </c>
      <c r="K864" s="150" t="s">
        <v>385</v>
      </c>
      <c r="L864" s="150" t="s">
        <v>18</v>
      </c>
      <c r="M864" s="150" t="s">
        <v>18</v>
      </c>
      <c r="N864" s="150" t="s">
        <v>19</v>
      </c>
      <c r="O864" s="150" t="s">
        <v>161</v>
      </c>
      <c r="P864" s="150" t="s">
        <v>386</v>
      </c>
      <c r="Q864" s="150" t="s">
        <v>3377</v>
      </c>
      <c r="R864" s="150" t="s">
        <v>3377</v>
      </c>
      <c r="S864" s="151">
        <v>18720</v>
      </c>
      <c r="T864" s="151">
        <v>14560</v>
      </c>
      <c r="U864" s="151">
        <v>4160</v>
      </c>
      <c r="V864" s="150" t="s">
        <v>78</v>
      </c>
      <c r="W864" s="151">
        <v>2</v>
      </c>
      <c r="X864" s="150" t="s">
        <v>69</v>
      </c>
      <c r="Y864" s="150" t="s">
        <v>70</v>
      </c>
      <c r="Z864" s="150" t="s">
        <v>71</v>
      </c>
      <c r="AA864" s="150" t="s">
        <v>72</v>
      </c>
      <c r="AB864" s="151">
        <v>83223</v>
      </c>
      <c r="AC864" s="101">
        <f t="shared" si="52"/>
        <v>5</v>
      </c>
      <c r="AD864" s="101" t="str">
        <f t="shared" si="53"/>
        <v>février</v>
      </c>
      <c r="AE864" s="96">
        <f t="shared" si="54"/>
        <v>4.16</v>
      </c>
      <c r="AF864" s="149">
        <f t="shared" si="55"/>
        <v>5.5555555555555358E-3</v>
      </c>
      <c r="AG864" t="s">
        <v>3886</v>
      </c>
    </row>
    <row r="865" spans="1:33" s="102" customFormat="1" ht="10.9" hidden="1" customHeight="1" x14ac:dyDescent="0.25">
      <c r="A865" s="151">
        <v>170515</v>
      </c>
      <c r="B865" s="152">
        <v>44594</v>
      </c>
      <c r="C865" s="150" t="s">
        <v>305</v>
      </c>
      <c r="D865" s="150" t="s">
        <v>2748</v>
      </c>
      <c r="E865" s="152">
        <v>44594</v>
      </c>
      <c r="F865" s="150" t="s">
        <v>732</v>
      </c>
      <c r="G865" s="150" t="s">
        <v>2749</v>
      </c>
      <c r="H865" s="150" t="s">
        <v>192</v>
      </c>
      <c r="I865" s="150" t="s">
        <v>3379</v>
      </c>
      <c r="J865" s="150" t="s">
        <v>3421</v>
      </c>
      <c r="K865" s="150" t="s">
        <v>192</v>
      </c>
      <c r="L865" s="150" t="s">
        <v>18</v>
      </c>
      <c r="M865" s="150" t="s">
        <v>18</v>
      </c>
      <c r="N865" s="150" t="s">
        <v>19</v>
      </c>
      <c r="O865" s="150" t="s">
        <v>161</v>
      </c>
      <c r="P865" s="150" t="s">
        <v>193</v>
      </c>
      <c r="Q865" s="150" t="s">
        <v>3377</v>
      </c>
      <c r="R865" s="150" t="s">
        <v>3377</v>
      </c>
      <c r="S865" s="151">
        <v>14020</v>
      </c>
      <c r="T865" s="151">
        <v>11680</v>
      </c>
      <c r="U865" s="151">
        <v>2340</v>
      </c>
      <c r="V865" s="150" t="s">
        <v>78</v>
      </c>
      <c r="W865" s="151">
        <v>2</v>
      </c>
      <c r="X865" s="150" t="s">
        <v>69</v>
      </c>
      <c r="Y865" s="150" t="s">
        <v>70</v>
      </c>
      <c r="Z865" s="150" t="s">
        <v>71</v>
      </c>
      <c r="AA865" s="150" t="s">
        <v>72</v>
      </c>
      <c r="AB865" s="151">
        <v>83219</v>
      </c>
      <c r="AC865" s="101">
        <f t="shared" si="52"/>
        <v>5</v>
      </c>
      <c r="AD865" s="101" t="str">
        <f t="shared" si="53"/>
        <v>février</v>
      </c>
      <c r="AE865" s="96">
        <f t="shared" si="54"/>
        <v>2.34</v>
      </c>
      <c r="AF865" s="149">
        <f t="shared" si="55"/>
        <v>8.3333333333333037E-3</v>
      </c>
      <c r="AG865" t="s">
        <v>3886</v>
      </c>
    </row>
    <row r="866" spans="1:33" s="102" customFormat="1" ht="10.9" hidden="1" customHeight="1" x14ac:dyDescent="0.25">
      <c r="A866" s="151">
        <v>170516</v>
      </c>
      <c r="B866" s="152">
        <v>44594</v>
      </c>
      <c r="C866" s="150" t="s">
        <v>1142</v>
      </c>
      <c r="D866" s="150" t="s">
        <v>2750</v>
      </c>
      <c r="E866" s="152">
        <v>44594</v>
      </c>
      <c r="F866" s="150" t="s">
        <v>305</v>
      </c>
      <c r="G866" s="150" t="s">
        <v>2751</v>
      </c>
      <c r="H866" s="150" t="s">
        <v>209</v>
      </c>
      <c r="I866" s="150" t="s">
        <v>3379</v>
      </c>
      <c r="J866" s="150" t="s">
        <v>3421</v>
      </c>
      <c r="K866" s="150" t="s">
        <v>209</v>
      </c>
      <c r="L866" s="150" t="s">
        <v>18</v>
      </c>
      <c r="M866" s="150" t="s">
        <v>18</v>
      </c>
      <c r="N866" s="150" t="s">
        <v>19</v>
      </c>
      <c r="O866" s="150" t="s">
        <v>161</v>
      </c>
      <c r="P866" s="150" t="s">
        <v>210</v>
      </c>
      <c r="Q866" s="150" t="s">
        <v>3377</v>
      </c>
      <c r="R866" s="150" t="s">
        <v>3377</v>
      </c>
      <c r="S866" s="151">
        <v>20260</v>
      </c>
      <c r="T866" s="151">
        <v>14860</v>
      </c>
      <c r="U866" s="151">
        <v>5400</v>
      </c>
      <c r="V866" s="150" t="s">
        <v>78</v>
      </c>
      <c r="W866" s="151">
        <v>2</v>
      </c>
      <c r="X866" s="150" t="s">
        <v>69</v>
      </c>
      <c r="Y866" s="150" t="s">
        <v>70</v>
      </c>
      <c r="Z866" s="150" t="s">
        <v>71</v>
      </c>
      <c r="AA866" s="150" t="s">
        <v>72</v>
      </c>
      <c r="AB866" s="151">
        <v>83217</v>
      </c>
      <c r="AC866" s="101">
        <f t="shared" si="52"/>
        <v>5</v>
      </c>
      <c r="AD866" s="101" t="str">
        <f t="shared" si="53"/>
        <v>février</v>
      </c>
      <c r="AE866" s="96">
        <f t="shared" si="54"/>
        <v>5.4</v>
      </c>
      <c r="AF866" s="149">
        <f t="shared" si="55"/>
        <v>6.9444444444444198E-3</v>
      </c>
      <c r="AG866" t="s">
        <v>3886</v>
      </c>
    </row>
    <row r="867" spans="1:33" s="102" customFormat="1" ht="10.9" hidden="1" customHeight="1" x14ac:dyDescent="0.25">
      <c r="A867" s="151">
        <v>170517</v>
      </c>
      <c r="B867" s="152">
        <v>44594</v>
      </c>
      <c r="C867" s="150" t="s">
        <v>310</v>
      </c>
      <c r="D867" s="150" t="s">
        <v>2752</v>
      </c>
      <c r="E867" s="152">
        <v>44594</v>
      </c>
      <c r="F867" s="150" t="s">
        <v>456</v>
      </c>
      <c r="G867" s="150" t="s">
        <v>2753</v>
      </c>
      <c r="H867" s="150" t="s">
        <v>609</v>
      </c>
      <c r="I867" s="150" t="s">
        <v>3379</v>
      </c>
      <c r="J867" s="150" t="s">
        <v>3421</v>
      </c>
      <c r="K867" s="150" t="s">
        <v>609</v>
      </c>
      <c r="L867" s="150" t="s">
        <v>18</v>
      </c>
      <c r="M867" s="150" t="s">
        <v>18</v>
      </c>
      <c r="N867" s="150" t="s">
        <v>19</v>
      </c>
      <c r="O867" s="150" t="s">
        <v>161</v>
      </c>
      <c r="P867" s="150" t="s">
        <v>610</v>
      </c>
      <c r="Q867" s="150" t="s">
        <v>3377</v>
      </c>
      <c r="R867" s="150" t="s">
        <v>3377</v>
      </c>
      <c r="S867" s="151">
        <v>20120</v>
      </c>
      <c r="T867" s="151">
        <v>14560</v>
      </c>
      <c r="U867" s="151">
        <v>5560</v>
      </c>
      <c r="V867" s="150" t="s">
        <v>78</v>
      </c>
      <c r="W867" s="151">
        <v>2</v>
      </c>
      <c r="X867" s="150" t="s">
        <v>69</v>
      </c>
      <c r="Y867" s="150" t="s">
        <v>70</v>
      </c>
      <c r="Z867" s="150" t="s">
        <v>71</v>
      </c>
      <c r="AA867" s="150" t="s">
        <v>72</v>
      </c>
      <c r="AB867" s="151">
        <v>83216</v>
      </c>
      <c r="AC867" s="101">
        <f t="shared" si="52"/>
        <v>5</v>
      </c>
      <c r="AD867" s="101" t="str">
        <f t="shared" si="53"/>
        <v>février</v>
      </c>
      <c r="AE867" s="96">
        <f t="shared" si="54"/>
        <v>5.56</v>
      </c>
      <c r="AF867" s="149">
        <f t="shared" si="55"/>
        <v>1.1111111111111072E-2</v>
      </c>
      <c r="AG867" t="s">
        <v>3886</v>
      </c>
    </row>
    <row r="868" spans="1:33" s="102" customFormat="1" ht="10.9" hidden="1" customHeight="1" x14ac:dyDescent="0.25">
      <c r="A868" s="151">
        <v>170518</v>
      </c>
      <c r="B868" s="152">
        <v>44594</v>
      </c>
      <c r="C868" s="150" t="s">
        <v>713</v>
      </c>
      <c r="D868" s="150" t="s">
        <v>2754</v>
      </c>
      <c r="E868" s="152">
        <v>44594</v>
      </c>
      <c r="F868" s="150" t="s">
        <v>306</v>
      </c>
      <c r="G868" s="150" t="s">
        <v>2755</v>
      </c>
      <c r="H868" s="150" t="s">
        <v>181</v>
      </c>
      <c r="I868" s="150" t="s">
        <v>3379</v>
      </c>
      <c r="J868" s="150" t="s">
        <v>3421</v>
      </c>
      <c r="K868" s="150" t="s">
        <v>181</v>
      </c>
      <c r="L868" s="150" t="s">
        <v>18</v>
      </c>
      <c r="M868" s="150" t="s">
        <v>18</v>
      </c>
      <c r="N868" s="150" t="s">
        <v>19</v>
      </c>
      <c r="O868" s="150" t="s">
        <v>161</v>
      </c>
      <c r="P868" s="150" t="s">
        <v>182</v>
      </c>
      <c r="Q868" s="150" t="s">
        <v>3377</v>
      </c>
      <c r="R868" s="150" t="s">
        <v>3377</v>
      </c>
      <c r="S868" s="151">
        <v>13400</v>
      </c>
      <c r="T868" s="151">
        <v>11480</v>
      </c>
      <c r="U868" s="151">
        <v>1920</v>
      </c>
      <c r="V868" s="150" t="s">
        <v>78</v>
      </c>
      <c r="W868" s="151">
        <v>2</v>
      </c>
      <c r="X868" s="150" t="s">
        <v>69</v>
      </c>
      <c r="Y868" s="150" t="s">
        <v>70</v>
      </c>
      <c r="Z868" s="150" t="s">
        <v>71</v>
      </c>
      <c r="AA868" s="150" t="s">
        <v>72</v>
      </c>
      <c r="AB868" s="151">
        <v>89412</v>
      </c>
      <c r="AC868" s="101">
        <f t="shared" si="52"/>
        <v>5</v>
      </c>
      <c r="AD868" s="101" t="str">
        <f t="shared" si="53"/>
        <v>février</v>
      </c>
      <c r="AE868" s="96">
        <f t="shared" si="54"/>
        <v>1.92</v>
      </c>
      <c r="AF868" s="149">
        <f t="shared" si="55"/>
        <v>9.7222222222221877E-3</v>
      </c>
      <c r="AG868" t="s">
        <v>3886</v>
      </c>
    </row>
    <row r="869" spans="1:33" s="102" customFormat="1" ht="10.9" hidden="1" customHeight="1" x14ac:dyDescent="0.25">
      <c r="A869" s="151">
        <v>170519</v>
      </c>
      <c r="B869" s="152">
        <v>44595</v>
      </c>
      <c r="C869" s="150" t="s">
        <v>808</v>
      </c>
      <c r="D869" s="150" t="s">
        <v>2756</v>
      </c>
      <c r="E869" s="152">
        <v>44595</v>
      </c>
      <c r="F869" s="150" t="s">
        <v>536</v>
      </c>
      <c r="G869" s="150" t="s">
        <v>2757</v>
      </c>
      <c r="H869" s="150" t="s">
        <v>160</v>
      </c>
      <c r="I869" s="150" t="s">
        <v>3379</v>
      </c>
      <c r="J869" s="150" t="s">
        <v>3421</v>
      </c>
      <c r="K869" s="150" t="s">
        <v>160</v>
      </c>
      <c r="L869" s="150" t="s">
        <v>18</v>
      </c>
      <c r="M869" s="150" t="s">
        <v>18</v>
      </c>
      <c r="N869" s="150" t="s">
        <v>19</v>
      </c>
      <c r="O869" s="150" t="s">
        <v>161</v>
      </c>
      <c r="P869" s="150" t="s">
        <v>162</v>
      </c>
      <c r="Q869" s="150" t="s">
        <v>3377</v>
      </c>
      <c r="R869" s="150" t="s">
        <v>3377</v>
      </c>
      <c r="S869" s="151">
        <v>15620</v>
      </c>
      <c r="T869" s="151">
        <v>11700</v>
      </c>
      <c r="U869" s="151">
        <v>3920</v>
      </c>
      <c r="V869" s="150" t="s">
        <v>78</v>
      </c>
      <c r="W869" s="151">
        <v>2</v>
      </c>
      <c r="X869" s="150" t="s">
        <v>69</v>
      </c>
      <c r="Y869" s="150" t="s">
        <v>70</v>
      </c>
      <c r="Z869" s="150" t="s">
        <v>71</v>
      </c>
      <c r="AA869" s="150" t="s">
        <v>72</v>
      </c>
      <c r="AB869" s="151">
        <v>89407</v>
      </c>
      <c r="AC869" s="101">
        <f t="shared" si="52"/>
        <v>5</v>
      </c>
      <c r="AD869" s="101" t="str">
        <f t="shared" si="53"/>
        <v>février</v>
      </c>
      <c r="AE869" s="96">
        <f t="shared" si="54"/>
        <v>3.92</v>
      </c>
      <c r="AF869" s="149">
        <f t="shared" si="55"/>
        <v>6.2500000000000003E-3</v>
      </c>
      <c r="AG869" t="s">
        <v>3886</v>
      </c>
    </row>
    <row r="870" spans="1:33" s="102" customFormat="1" ht="10.9" hidden="1" customHeight="1" x14ac:dyDescent="0.25">
      <c r="A870" s="151">
        <v>170520</v>
      </c>
      <c r="B870" s="152">
        <v>44595</v>
      </c>
      <c r="C870" s="150" t="s">
        <v>2758</v>
      </c>
      <c r="D870" s="150" t="s">
        <v>2759</v>
      </c>
      <c r="E870" s="152">
        <v>44595</v>
      </c>
      <c r="F870" s="150" t="s">
        <v>1546</v>
      </c>
      <c r="G870" s="150" t="s">
        <v>2760</v>
      </c>
      <c r="H870" s="150" t="s">
        <v>537</v>
      </c>
      <c r="I870" s="150" t="s">
        <v>3379</v>
      </c>
      <c r="J870" s="150" t="s">
        <v>3421</v>
      </c>
      <c r="K870" s="150" t="s">
        <v>537</v>
      </c>
      <c r="L870" s="150" t="s">
        <v>18</v>
      </c>
      <c r="M870" s="150" t="s">
        <v>18</v>
      </c>
      <c r="N870" s="150" t="s">
        <v>19</v>
      </c>
      <c r="O870" s="150" t="s">
        <v>161</v>
      </c>
      <c r="P870" s="150" t="s">
        <v>538</v>
      </c>
      <c r="Q870" s="150" t="s">
        <v>3377</v>
      </c>
      <c r="R870" s="150" t="s">
        <v>3377</v>
      </c>
      <c r="S870" s="151">
        <v>14440</v>
      </c>
      <c r="T870" s="151">
        <v>10820</v>
      </c>
      <c r="U870" s="151">
        <v>3620</v>
      </c>
      <c r="V870" s="150" t="s">
        <v>78</v>
      </c>
      <c r="W870" s="151">
        <v>2</v>
      </c>
      <c r="X870" s="150" t="s">
        <v>69</v>
      </c>
      <c r="Y870" s="150" t="s">
        <v>70</v>
      </c>
      <c r="Z870" s="150" t="s">
        <v>71</v>
      </c>
      <c r="AA870" s="150" t="s">
        <v>72</v>
      </c>
      <c r="AB870" s="151">
        <v>60061</v>
      </c>
      <c r="AC870" s="101">
        <f t="shared" si="52"/>
        <v>5</v>
      </c>
      <c r="AD870" s="101" t="str">
        <f t="shared" si="53"/>
        <v>février</v>
      </c>
      <c r="AE870" s="96">
        <f t="shared" si="54"/>
        <v>3.62</v>
      </c>
      <c r="AF870" s="149">
        <f t="shared" si="55"/>
        <v>3.4722222222222238E-3</v>
      </c>
      <c r="AG870" t="s">
        <v>3886</v>
      </c>
    </row>
    <row r="871" spans="1:33" s="102" customFormat="1" ht="10.9" hidden="1" customHeight="1" x14ac:dyDescent="0.25">
      <c r="A871" s="151">
        <v>170521</v>
      </c>
      <c r="B871" s="152">
        <v>44595</v>
      </c>
      <c r="C871" s="150" t="s">
        <v>855</v>
      </c>
      <c r="D871" s="150" t="s">
        <v>2761</v>
      </c>
      <c r="E871" s="152">
        <v>44595</v>
      </c>
      <c r="F871" s="150" t="s">
        <v>1168</v>
      </c>
      <c r="G871" s="150" t="s">
        <v>2762</v>
      </c>
      <c r="H871" s="150" t="s">
        <v>160</v>
      </c>
      <c r="I871" s="150" t="s">
        <v>3379</v>
      </c>
      <c r="J871" s="150" t="s">
        <v>3421</v>
      </c>
      <c r="K871" s="150" t="s">
        <v>160</v>
      </c>
      <c r="L871" s="150" t="s">
        <v>18</v>
      </c>
      <c r="M871" s="150" t="s">
        <v>18</v>
      </c>
      <c r="N871" s="150" t="s">
        <v>19</v>
      </c>
      <c r="O871" s="150" t="s">
        <v>161</v>
      </c>
      <c r="P871" s="150" t="s">
        <v>162</v>
      </c>
      <c r="Q871" s="150" t="s">
        <v>3377</v>
      </c>
      <c r="R871" s="150" t="s">
        <v>3377</v>
      </c>
      <c r="S871" s="151">
        <v>14100</v>
      </c>
      <c r="T871" s="151">
        <v>11660</v>
      </c>
      <c r="U871" s="151">
        <v>2440</v>
      </c>
      <c r="V871" s="150" t="s">
        <v>78</v>
      </c>
      <c r="W871" s="151">
        <v>2</v>
      </c>
      <c r="X871" s="150" t="s">
        <v>69</v>
      </c>
      <c r="Y871" s="150" t="s">
        <v>70</v>
      </c>
      <c r="Z871" s="150" t="s">
        <v>71</v>
      </c>
      <c r="AA871" s="150" t="s">
        <v>72</v>
      </c>
      <c r="AB871" s="151">
        <v>89407</v>
      </c>
      <c r="AC871" s="101">
        <f t="shared" si="52"/>
        <v>5</v>
      </c>
      <c r="AD871" s="101" t="str">
        <f t="shared" si="53"/>
        <v>février</v>
      </c>
      <c r="AE871" s="96">
        <f t="shared" si="54"/>
        <v>2.44</v>
      </c>
      <c r="AF871" s="149">
        <f t="shared" si="55"/>
        <v>3.4722222222222238E-3</v>
      </c>
      <c r="AG871" t="s">
        <v>3886</v>
      </c>
    </row>
    <row r="872" spans="1:33" s="102" customFormat="1" ht="10.9" hidden="1" customHeight="1" x14ac:dyDescent="0.25">
      <c r="A872" s="151">
        <v>170522</v>
      </c>
      <c r="B872" s="152">
        <v>44595</v>
      </c>
      <c r="C872" s="150" t="s">
        <v>2763</v>
      </c>
      <c r="D872" s="150" t="s">
        <v>2764</v>
      </c>
      <c r="E872" s="152">
        <v>44595</v>
      </c>
      <c r="F872" s="150" t="s">
        <v>2765</v>
      </c>
      <c r="G872" s="150" t="s">
        <v>2766</v>
      </c>
      <c r="H872" s="150" t="s">
        <v>537</v>
      </c>
      <c r="I872" s="150" t="s">
        <v>3379</v>
      </c>
      <c r="J872" s="150" t="s">
        <v>3421</v>
      </c>
      <c r="K872" s="150" t="s">
        <v>537</v>
      </c>
      <c r="L872" s="150" t="s">
        <v>18</v>
      </c>
      <c r="M872" s="150" t="s">
        <v>18</v>
      </c>
      <c r="N872" s="150" t="s">
        <v>19</v>
      </c>
      <c r="O872" s="150" t="s">
        <v>161</v>
      </c>
      <c r="P872" s="150" t="s">
        <v>538</v>
      </c>
      <c r="Q872" s="150" t="s">
        <v>3377</v>
      </c>
      <c r="R872" s="150" t="s">
        <v>3377</v>
      </c>
      <c r="S872" s="151">
        <v>12080</v>
      </c>
      <c r="T872" s="151">
        <v>10800</v>
      </c>
      <c r="U872" s="151">
        <v>1280</v>
      </c>
      <c r="V872" s="150" t="s">
        <v>78</v>
      </c>
      <c r="W872" s="151">
        <v>2</v>
      </c>
      <c r="X872" s="150" t="s">
        <v>69</v>
      </c>
      <c r="Y872" s="150" t="s">
        <v>70</v>
      </c>
      <c r="Z872" s="150" t="s">
        <v>71</v>
      </c>
      <c r="AA872" s="150" t="s">
        <v>72</v>
      </c>
      <c r="AB872" s="151">
        <v>60061</v>
      </c>
      <c r="AC872" s="101">
        <f t="shared" si="52"/>
        <v>5</v>
      </c>
      <c r="AD872" s="101" t="str">
        <f t="shared" si="53"/>
        <v>février</v>
      </c>
      <c r="AE872" s="96">
        <f t="shared" si="54"/>
        <v>1.28</v>
      </c>
      <c r="AF872" s="149">
        <f t="shared" si="55"/>
        <v>4.1666666666666796E-3</v>
      </c>
      <c r="AG872" t="s">
        <v>3886</v>
      </c>
    </row>
    <row r="873" spans="1:33" s="102" customFormat="1" ht="10.9" hidden="1" customHeight="1" x14ac:dyDescent="0.25">
      <c r="A873" s="151">
        <v>170530</v>
      </c>
      <c r="B873" s="152">
        <v>44595</v>
      </c>
      <c r="C873" s="150" t="s">
        <v>868</v>
      </c>
      <c r="D873" s="150" t="s">
        <v>18</v>
      </c>
      <c r="E873" s="152">
        <v>44595</v>
      </c>
      <c r="F873" s="150" t="s">
        <v>868</v>
      </c>
      <c r="G873" s="150" t="s">
        <v>18</v>
      </c>
      <c r="H873" s="150" t="s">
        <v>616</v>
      </c>
      <c r="I873" s="150" t="s">
        <v>3376</v>
      </c>
      <c r="J873" s="150" t="s">
        <v>3376</v>
      </c>
      <c r="K873" s="150" t="s">
        <v>616</v>
      </c>
      <c r="L873" s="150" t="s">
        <v>18</v>
      </c>
      <c r="M873" s="150" t="s">
        <v>3409</v>
      </c>
      <c r="N873" s="150" t="s">
        <v>656</v>
      </c>
      <c r="O873" s="150" t="s">
        <v>657</v>
      </c>
      <c r="P873" s="150" t="s">
        <v>618</v>
      </c>
      <c r="Q873" s="150" t="s">
        <v>3377</v>
      </c>
      <c r="R873" s="150" t="s">
        <v>3410</v>
      </c>
      <c r="S873" s="151">
        <v>16760</v>
      </c>
      <c r="T873" s="151">
        <v>13440</v>
      </c>
      <c r="U873" s="151">
        <v>3320</v>
      </c>
      <c r="V873" s="150" t="s">
        <v>68</v>
      </c>
      <c r="W873" s="151">
        <v>2</v>
      </c>
      <c r="X873" s="150" t="s">
        <v>69</v>
      </c>
      <c r="Y873" s="150" t="s">
        <v>70</v>
      </c>
      <c r="Z873" s="150" t="s">
        <v>71</v>
      </c>
      <c r="AA873" s="150" t="s">
        <v>72</v>
      </c>
      <c r="AB873" s="151">
        <v>0</v>
      </c>
      <c r="AC873" s="101">
        <f t="shared" si="52"/>
        <v>5</v>
      </c>
      <c r="AD873" s="101" t="str">
        <f t="shared" si="53"/>
        <v>février</v>
      </c>
      <c r="AE873" s="96">
        <f t="shared" si="54"/>
        <v>3.32</v>
      </c>
      <c r="AF873" s="149">
        <f t="shared" si="55"/>
        <v>0</v>
      </c>
      <c r="AG873" t="s">
        <v>3562</v>
      </c>
    </row>
    <row r="874" spans="1:33" s="102" customFormat="1" ht="10.9" hidden="1" customHeight="1" x14ac:dyDescent="0.25">
      <c r="A874" s="151">
        <v>170525</v>
      </c>
      <c r="B874" s="152">
        <v>44595</v>
      </c>
      <c r="C874" s="150" t="s">
        <v>774</v>
      </c>
      <c r="D874" s="150" t="s">
        <v>2767</v>
      </c>
      <c r="E874" s="152">
        <v>44595</v>
      </c>
      <c r="F874" s="150" t="s">
        <v>650</v>
      </c>
      <c r="G874" s="150" t="s">
        <v>2768</v>
      </c>
      <c r="H874" s="150" t="s">
        <v>2769</v>
      </c>
      <c r="I874" s="150" t="s">
        <v>3397</v>
      </c>
      <c r="J874" s="150" t="s">
        <v>3448</v>
      </c>
      <c r="K874" s="150" t="s">
        <v>2769</v>
      </c>
      <c r="L874" s="150" t="s">
        <v>3468</v>
      </c>
      <c r="M874" s="150" t="s">
        <v>18</v>
      </c>
      <c r="N874" s="150" t="s">
        <v>721</v>
      </c>
      <c r="O874" s="150" t="s">
        <v>722</v>
      </c>
      <c r="P874" s="150" t="s">
        <v>2770</v>
      </c>
      <c r="Q874" s="150" t="s">
        <v>3469</v>
      </c>
      <c r="R874" s="150" t="s">
        <v>3377</v>
      </c>
      <c r="S874" s="151">
        <v>17800</v>
      </c>
      <c r="T874" s="151">
        <v>13200</v>
      </c>
      <c r="U874" s="151">
        <v>4600</v>
      </c>
      <c r="V874" s="150" t="s">
        <v>78</v>
      </c>
      <c r="W874" s="151">
        <v>2</v>
      </c>
      <c r="X874" s="150" t="s">
        <v>69</v>
      </c>
      <c r="Y874" s="150" t="s">
        <v>70</v>
      </c>
      <c r="Z874" s="150" t="s">
        <v>71</v>
      </c>
      <c r="AA874" s="150" t="s">
        <v>72</v>
      </c>
      <c r="AB874" s="151">
        <v>0</v>
      </c>
      <c r="AC874" s="101">
        <f t="shared" si="52"/>
        <v>5</v>
      </c>
      <c r="AD874" s="101" t="str">
        <f t="shared" si="53"/>
        <v>février</v>
      </c>
      <c r="AE874" s="96">
        <f t="shared" si="54"/>
        <v>4.5999999999999996</v>
      </c>
      <c r="AF874" s="149">
        <f t="shared" si="55"/>
        <v>1.3888888888888895E-2</v>
      </c>
      <c r="AG874" t="s">
        <v>3888</v>
      </c>
    </row>
    <row r="875" spans="1:33" s="102" customFormat="1" ht="10.9" hidden="1" customHeight="1" x14ac:dyDescent="0.25">
      <c r="A875" s="151">
        <v>170528</v>
      </c>
      <c r="B875" s="152">
        <v>44595</v>
      </c>
      <c r="C875" s="150" t="s">
        <v>420</v>
      </c>
      <c r="D875" s="150" t="s">
        <v>2771</v>
      </c>
      <c r="E875" s="152">
        <v>44595</v>
      </c>
      <c r="F875" s="150" t="s">
        <v>968</v>
      </c>
      <c r="G875" s="150" t="s">
        <v>2772</v>
      </c>
      <c r="H875" s="150" t="s">
        <v>616</v>
      </c>
      <c r="I875" s="150" t="s">
        <v>3376</v>
      </c>
      <c r="J875" s="150" t="s">
        <v>3376</v>
      </c>
      <c r="K875" s="150" t="s">
        <v>616</v>
      </c>
      <c r="L875" s="150" t="s">
        <v>18</v>
      </c>
      <c r="M875" s="150" t="s">
        <v>3409</v>
      </c>
      <c r="N875" s="150" t="s">
        <v>656</v>
      </c>
      <c r="O875" s="150" t="s">
        <v>657</v>
      </c>
      <c r="P875" s="150" t="s">
        <v>618</v>
      </c>
      <c r="Q875" s="150" t="s">
        <v>3377</v>
      </c>
      <c r="R875" s="150" t="s">
        <v>3410</v>
      </c>
      <c r="S875" s="151">
        <v>17100</v>
      </c>
      <c r="T875" s="151">
        <v>13440</v>
      </c>
      <c r="U875" s="151">
        <v>3660</v>
      </c>
      <c r="V875" s="150" t="s">
        <v>78</v>
      </c>
      <c r="W875" s="151">
        <v>2</v>
      </c>
      <c r="X875" s="150" t="s">
        <v>69</v>
      </c>
      <c r="Y875" s="150" t="s">
        <v>70</v>
      </c>
      <c r="Z875" s="150" t="s">
        <v>71</v>
      </c>
      <c r="AA875" s="150" t="s">
        <v>72</v>
      </c>
      <c r="AB875" s="151">
        <v>0</v>
      </c>
      <c r="AC875" s="101">
        <f t="shared" si="52"/>
        <v>5</v>
      </c>
      <c r="AD875" s="101" t="str">
        <f t="shared" si="53"/>
        <v>février</v>
      </c>
      <c r="AE875" s="96">
        <f t="shared" si="54"/>
        <v>3.66</v>
      </c>
      <c r="AF875" s="149">
        <f t="shared" si="55"/>
        <v>1.1111111111111127E-2</v>
      </c>
      <c r="AG875" t="s">
        <v>3562</v>
      </c>
    </row>
    <row r="876" spans="1:33" s="102" customFormat="1" ht="10.9" hidden="1" customHeight="1" x14ac:dyDescent="0.25">
      <c r="A876" s="151">
        <v>170531</v>
      </c>
      <c r="B876" s="152">
        <v>44595</v>
      </c>
      <c r="C876" s="150" t="s">
        <v>791</v>
      </c>
      <c r="D876" s="150" t="s">
        <v>18</v>
      </c>
      <c r="E876" s="152">
        <v>44595</v>
      </c>
      <c r="F876" s="150" t="s">
        <v>791</v>
      </c>
      <c r="G876" s="150" t="s">
        <v>18</v>
      </c>
      <c r="H876" s="150" t="s">
        <v>2769</v>
      </c>
      <c r="I876" s="150" t="s">
        <v>3397</v>
      </c>
      <c r="J876" s="150" t="s">
        <v>3448</v>
      </c>
      <c r="K876" s="150" t="s">
        <v>2769</v>
      </c>
      <c r="L876" s="150" t="s">
        <v>3468</v>
      </c>
      <c r="M876" s="150" t="s">
        <v>18</v>
      </c>
      <c r="N876" s="150" t="s">
        <v>721</v>
      </c>
      <c r="O876" s="150" t="s">
        <v>722</v>
      </c>
      <c r="P876" s="150" t="s">
        <v>2770</v>
      </c>
      <c r="Q876" s="150" t="s">
        <v>3469</v>
      </c>
      <c r="R876" s="150" t="s">
        <v>3377</v>
      </c>
      <c r="S876" s="151">
        <v>17800</v>
      </c>
      <c r="T876" s="151">
        <v>25860</v>
      </c>
      <c r="U876" s="151">
        <v>8060</v>
      </c>
      <c r="V876" s="150" t="s">
        <v>68</v>
      </c>
      <c r="W876" s="151">
        <v>2</v>
      </c>
      <c r="X876" s="150" t="s">
        <v>69</v>
      </c>
      <c r="Y876" s="150" t="s">
        <v>70</v>
      </c>
      <c r="Z876" s="150" t="s">
        <v>71</v>
      </c>
      <c r="AA876" s="150" t="s">
        <v>72</v>
      </c>
      <c r="AB876" s="151">
        <v>0</v>
      </c>
      <c r="AC876" s="101">
        <f t="shared" si="52"/>
        <v>5</v>
      </c>
      <c r="AD876" s="101" t="str">
        <f t="shared" si="53"/>
        <v>février</v>
      </c>
      <c r="AE876" s="96">
        <f t="shared" si="54"/>
        <v>8.06</v>
      </c>
      <c r="AF876" s="149">
        <f t="shared" si="55"/>
        <v>0</v>
      </c>
      <c r="AG876" t="s">
        <v>3888</v>
      </c>
    </row>
    <row r="877" spans="1:33" s="102" customFormat="1" ht="10.9" hidden="1" customHeight="1" x14ac:dyDescent="0.25">
      <c r="A877" s="151">
        <v>170533</v>
      </c>
      <c r="B877" s="152">
        <v>44595</v>
      </c>
      <c r="C877" s="150" t="s">
        <v>179</v>
      </c>
      <c r="D877" s="150" t="s">
        <v>2773</v>
      </c>
      <c r="E877" s="152">
        <v>44595</v>
      </c>
      <c r="F877" s="150" t="s">
        <v>366</v>
      </c>
      <c r="G877" s="150" t="s">
        <v>2774</v>
      </c>
      <c r="H877" s="150" t="s">
        <v>363</v>
      </c>
      <c r="I877" s="150" t="s">
        <v>3379</v>
      </c>
      <c r="J877" s="150" t="s">
        <v>3421</v>
      </c>
      <c r="K877" s="150" t="s">
        <v>363</v>
      </c>
      <c r="L877" s="150" t="s">
        <v>18</v>
      </c>
      <c r="M877" s="150" t="s">
        <v>18</v>
      </c>
      <c r="N877" s="150" t="s">
        <v>19</v>
      </c>
      <c r="O877" s="150" t="s">
        <v>161</v>
      </c>
      <c r="P877" s="150" t="s">
        <v>364</v>
      </c>
      <c r="Q877" s="150" t="s">
        <v>3377</v>
      </c>
      <c r="R877" s="150" t="s">
        <v>3377</v>
      </c>
      <c r="S877" s="151">
        <v>14560</v>
      </c>
      <c r="T877" s="151">
        <v>11860</v>
      </c>
      <c r="U877" s="151">
        <v>2700</v>
      </c>
      <c r="V877" s="150" t="s">
        <v>78</v>
      </c>
      <c r="W877" s="151">
        <v>2</v>
      </c>
      <c r="X877" s="150" t="s">
        <v>69</v>
      </c>
      <c r="Y877" s="150" t="s">
        <v>70</v>
      </c>
      <c r="Z877" s="150" t="s">
        <v>71</v>
      </c>
      <c r="AA877" s="150" t="s">
        <v>72</v>
      </c>
      <c r="AB877" s="151">
        <v>60050</v>
      </c>
      <c r="AC877" s="101">
        <f t="shared" si="52"/>
        <v>5</v>
      </c>
      <c r="AD877" s="101" t="str">
        <f t="shared" si="53"/>
        <v>février</v>
      </c>
      <c r="AE877" s="96">
        <f t="shared" si="54"/>
        <v>2.7</v>
      </c>
      <c r="AF877" s="149">
        <f t="shared" si="55"/>
        <v>4.1666666666666519E-3</v>
      </c>
      <c r="AG877" t="s">
        <v>3886</v>
      </c>
    </row>
    <row r="878" spans="1:33" s="102" customFormat="1" ht="10.9" hidden="1" customHeight="1" x14ac:dyDescent="0.25">
      <c r="A878" s="151">
        <v>170534</v>
      </c>
      <c r="B878" s="152">
        <v>44595</v>
      </c>
      <c r="C878" s="150" t="s">
        <v>187</v>
      </c>
      <c r="D878" s="150" t="s">
        <v>2775</v>
      </c>
      <c r="E878" s="152">
        <v>44595</v>
      </c>
      <c r="F878" s="150" t="s">
        <v>365</v>
      </c>
      <c r="G878" s="150" t="s">
        <v>2776</v>
      </c>
      <c r="H878" s="150" t="s">
        <v>160</v>
      </c>
      <c r="I878" s="150" t="s">
        <v>3379</v>
      </c>
      <c r="J878" s="150" t="s">
        <v>3421</v>
      </c>
      <c r="K878" s="150" t="s">
        <v>160</v>
      </c>
      <c r="L878" s="150" t="s">
        <v>18</v>
      </c>
      <c r="M878" s="150" t="s">
        <v>18</v>
      </c>
      <c r="N878" s="150" t="s">
        <v>19</v>
      </c>
      <c r="O878" s="150" t="s">
        <v>161</v>
      </c>
      <c r="P878" s="150" t="s">
        <v>162</v>
      </c>
      <c r="Q878" s="150" t="s">
        <v>3377</v>
      </c>
      <c r="R878" s="150" t="s">
        <v>3377</v>
      </c>
      <c r="S878" s="151">
        <v>15500</v>
      </c>
      <c r="T878" s="151">
        <v>11740</v>
      </c>
      <c r="U878" s="151">
        <v>3760</v>
      </c>
      <c r="V878" s="150" t="s">
        <v>78</v>
      </c>
      <c r="W878" s="151">
        <v>2</v>
      </c>
      <c r="X878" s="150" t="s">
        <v>69</v>
      </c>
      <c r="Y878" s="150" t="s">
        <v>70</v>
      </c>
      <c r="Z878" s="150" t="s">
        <v>71</v>
      </c>
      <c r="AA878" s="150" t="s">
        <v>72</v>
      </c>
      <c r="AB878" s="151">
        <v>89407</v>
      </c>
      <c r="AC878" s="101">
        <f t="shared" si="52"/>
        <v>5</v>
      </c>
      <c r="AD878" s="101" t="str">
        <f t="shared" si="53"/>
        <v>février</v>
      </c>
      <c r="AE878" s="96">
        <f t="shared" si="54"/>
        <v>3.76</v>
      </c>
      <c r="AF878" s="149">
        <f t="shared" si="55"/>
        <v>4.8611111111110938E-3</v>
      </c>
      <c r="AG878" t="s">
        <v>3886</v>
      </c>
    </row>
    <row r="879" spans="1:33" s="102" customFormat="1" ht="10.9" hidden="1" customHeight="1" x14ac:dyDescent="0.25">
      <c r="A879" s="151">
        <v>170536</v>
      </c>
      <c r="B879" s="152">
        <v>44595</v>
      </c>
      <c r="C879" s="150" t="s">
        <v>502</v>
      </c>
      <c r="D879" s="150" t="s">
        <v>2777</v>
      </c>
      <c r="E879" s="152">
        <v>44595</v>
      </c>
      <c r="F879" s="150" t="s">
        <v>1333</v>
      </c>
      <c r="G879" s="150" t="s">
        <v>2778</v>
      </c>
      <c r="H879" s="150" t="s">
        <v>188</v>
      </c>
      <c r="I879" s="150" t="s">
        <v>3379</v>
      </c>
      <c r="J879" s="150" t="s">
        <v>3421</v>
      </c>
      <c r="K879" s="150" t="s">
        <v>188</v>
      </c>
      <c r="L879" s="150" t="s">
        <v>18</v>
      </c>
      <c r="M879" s="150" t="s">
        <v>18</v>
      </c>
      <c r="N879" s="150" t="s">
        <v>19</v>
      </c>
      <c r="O879" s="150" t="s">
        <v>161</v>
      </c>
      <c r="P879" s="150" t="s">
        <v>189</v>
      </c>
      <c r="Q879" s="150" t="s">
        <v>3377</v>
      </c>
      <c r="R879" s="150" t="s">
        <v>3377</v>
      </c>
      <c r="S879" s="151">
        <v>15960</v>
      </c>
      <c r="T879" s="151">
        <v>11780</v>
      </c>
      <c r="U879" s="151">
        <v>4180</v>
      </c>
      <c r="V879" s="150" t="s">
        <v>78</v>
      </c>
      <c r="W879" s="151">
        <v>2</v>
      </c>
      <c r="X879" s="150" t="s">
        <v>69</v>
      </c>
      <c r="Y879" s="150" t="s">
        <v>70</v>
      </c>
      <c r="Z879" s="150" t="s">
        <v>71</v>
      </c>
      <c r="AA879" s="150" t="s">
        <v>72</v>
      </c>
      <c r="AB879" s="151">
        <v>60049</v>
      </c>
      <c r="AC879" s="101">
        <f t="shared" si="52"/>
        <v>5</v>
      </c>
      <c r="AD879" s="101" t="str">
        <f t="shared" si="53"/>
        <v>février</v>
      </c>
      <c r="AE879" s="96">
        <f t="shared" si="54"/>
        <v>4.18</v>
      </c>
      <c r="AF879" s="149">
        <f t="shared" si="55"/>
        <v>4.1666666666666519E-3</v>
      </c>
      <c r="AG879" t="s">
        <v>3886</v>
      </c>
    </row>
    <row r="880" spans="1:33" s="102" customFormat="1" ht="10.9" hidden="1" customHeight="1" x14ac:dyDescent="0.25">
      <c r="A880" s="151">
        <v>170537</v>
      </c>
      <c r="B880" s="152">
        <v>44595</v>
      </c>
      <c r="C880" s="150" t="s">
        <v>784</v>
      </c>
      <c r="D880" s="150" t="s">
        <v>2779</v>
      </c>
      <c r="E880" s="152">
        <v>44595</v>
      </c>
      <c r="F880" s="150" t="s">
        <v>186</v>
      </c>
      <c r="G880" s="150" t="s">
        <v>2780</v>
      </c>
      <c r="H880" s="150" t="s">
        <v>248</v>
      </c>
      <c r="I880" s="150" t="s">
        <v>3379</v>
      </c>
      <c r="J880" s="150" t="s">
        <v>3421</v>
      </c>
      <c r="K880" s="150" t="s">
        <v>248</v>
      </c>
      <c r="L880" s="150" t="s">
        <v>18</v>
      </c>
      <c r="M880" s="150" t="s">
        <v>18</v>
      </c>
      <c r="N880" s="150" t="s">
        <v>19</v>
      </c>
      <c r="O880" s="150" t="s">
        <v>161</v>
      </c>
      <c r="P880" s="150" t="s">
        <v>249</v>
      </c>
      <c r="Q880" s="150" t="s">
        <v>3377</v>
      </c>
      <c r="R880" s="150" t="s">
        <v>3377</v>
      </c>
      <c r="S880" s="151">
        <v>15360</v>
      </c>
      <c r="T880" s="151">
        <v>11600</v>
      </c>
      <c r="U880" s="151">
        <v>3760</v>
      </c>
      <c r="V880" s="150" t="s">
        <v>78</v>
      </c>
      <c r="W880" s="151">
        <v>2</v>
      </c>
      <c r="X880" s="150" t="s">
        <v>69</v>
      </c>
      <c r="Y880" s="150" t="s">
        <v>70</v>
      </c>
      <c r="Z880" s="150" t="s">
        <v>71</v>
      </c>
      <c r="AA880" s="150" t="s">
        <v>72</v>
      </c>
      <c r="AB880" s="151">
        <v>60051</v>
      </c>
      <c r="AC880" s="101">
        <f t="shared" si="52"/>
        <v>5</v>
      </c>
      <c r="AD880" s="101" t="str">
        <f t="shared" si="53"/>
        <v>février</v>
      </c>
      <c r="AE880" s="96">
        <f t="shared" si="54"/>
        <v>3.76</v>
      </c>
      <c r="AF880" s="149">
        <f t="shared" si="55"/>
        <v>4.1666666666666519E-3</v>
      </c>
      <c r="AG880" t="s">
        <v>3886</v>
      </c>
    </row>
    <row r="881" spans="1:33" s="102" customFormat="1" ht="10.9" hidden="1" customHeight="1" x14ac:dyDescent="0.25">
      <c r="A881" s="151">
        <v>170540</v>
      </c>
      <c r="B881" s="152">
        <v>44595</v>
      </c>
      <c r="C881" s="150" t="s">
        <v>584</v>
      </c>
      <c r="D881" s="150" t="s">
        <v>2781</v>
      </c>
      <c r="E881" s="152">
        <v>44595</v>
      </c>
      <c r="F881" s="150" t="s">
        <v>245</v>
      </c>
      <c r="G881" s="150" t="s">
        <v>2782</v>
      </c>
      <c r="H881" s="150" t="s">
        <v>115</v>
      </c>
      <c r="I881" s="150" t="s">
        <v>3397</v>
      </c>
      <c r="J881" s="150" t="s">
        <v>3448</v>
      </c>
      <c r="K881" s="150" t="s">
        <v>115</v>
      </c>
      <c r="L881" s="150" t="s">
        <v>3468</v>
      </c>
      <c r="M881" s="150" t="s">
        <v>18</v>
      </c>
      <c r="N881" s="150" t="s">
        <v>721</v>
      </c>
      <c r="O881" s="150" t="s">
        <v>722</v>
      </c>
      <c r="P881" s="150" t="s">
        <v>116</v>
      </c>
      <c r="Q881" s="150" t="s">
        <v>3469</v>
      </c>
      <c r="R881" s="150" t="s">
        <v>3377</v>
      </c>
      <c r="S881" s="151">
        <v>18040</v>
      </c>
      <c r="T881" s="151">
        <v>25800</v>
      </c>
      <c r="U881" s="151">
        <v>7760</v>
      </c>
      <c r="V881" s="150" t="s">
        <v>78</v>
      </c>
      <c r="W881" s="151">
        <v>2</v>
      </c>
      <c r="X881" s="150" t="s">
        <v>69</v>
      </c>
      <c r="Y881" s="150" t="s">
        <v>70</v>
      </c>
      <c r="Z881" s="150" t="s">
        <v>71</v>
      </c>
      <c r="AA881" s="150" t="s">
        <v>72</v>
      </c>
      <c r="AB881" s="151">
        <v>0</v>
      </c>
      <c r="AC881" s="101">
        <f t="shared" si="52"/>
        <v>5</v>
      </c>
      <c r="AD881" s="101" t="str">
        <f t="shared" si="53"/>
        <v>février</v>
      </c>
      <c r="AE881" s="96">
        <f t="shared" si="54"/>
        <v>7.76</v>
      </c>
      <c r="AF881" s="149">
        <f t="shared" si="55"/>
        <v>3.472222222222221E-2</v>
      </c>
      <c r="AG881" t="s">
        <v>3888</v>
      </c>
    </row>
    <row r="882" spans="1:33" s="102" customFormat="1" ht="10.9" hidden="1" customHeight="1" x14ac:dyDescent="0.25">
      <c r="A882" s="151">
        <v>170542</v>
      </c>
      <c r="B882" s="152">
        <v>44595</v>
      </c>
      <c r="C882" s="150" t="s">
        <v>343</v>
      </c>
      <c r="D882" s="150" t="s">
        <v>2783</v>
      </c>
      <c r="E882" s="152">
        <v>44595</v>
      </c>
      <c r="F882" s="150" t="s">
        <v>878</v>
      </c>
      <c r="G882" s="150" t="s">
        <v>2784</v>
      </c>
      <c r="H882" s="150" t="s">
        <v>90</v>
      </c>
      <c r="I882" s="150" t="s">
        <v>3387</v>
      </c>
      <c r="J882" s="150" t="s">
        <v>3388</v>
      </c>
      <c r="K882" s="150" t="s">
        <v>90</v>
      </c>
      <c r="L882" s="150" t="s">
        <v>18</v>
      </c>
      <c r="M882" s="150" t="s">
        <v>18</v>
      </c>
      <c r="N882" s="150" t="s">
        <v>65</v>
      </c>
      <c r="O882" s="150" t="s">
        <v>185</v>
      </c>
      <c r="P882" s="150" t="s">
        <v>91</v>
      </c>
      <c r="Q882" s="150" t="s">
        <v>3377</v>
      </c>
      <c r="R882" s="150" t="s">
        <v>3377</v>
      </c>
      <c r="S882" s="151">
        <v>18700</v>
      </c>
      <c r="T882" s="151">
        <v>17600</v>
      </c>
      <c r="U882" s="151">
        <v>1100</v>
      </c>
      <c r="V882" s="150" t="s">
        <v>78</v>
      </c>
      <c r="W882" s="151">
        <v>2</v>
      </c>
      <c r="X882" s="150" t="s">
        <v>69</v>
      </c>
      <c r="Y882" s="150" t="s">
        <v>70</v>
      </c>
      <c r="Z882" s="150" t="s">
        <v>71</v>
      </c>
      <c r="AA882" s="150" t="s">
        <v>72</v>
      </c>
      <c r="AB882" s="151">
        <v>0</v>
      </c>
      <c r="AC882" s="101">
        <f t="shared" si="52"/>
        <v>5</v>
      </c>
      <c r="AD882" s="101" t="str">
        <f t="shared" si="53"/>
        <v>février</v>
      </c>
      <c r="AE882" s="96">
        <f t="shared" si="54"/>
        <v>1.1000000000000001</v>
      </c>
      <c r="AF882" s="149">
        <f t="shared" si="55"/>
        <v>9.0277777777778012E-3</v>
      </c>
      <c r="AG882" t="s">
        <v>3887</v>
      </c>
    </row>
    <row r="883" spans="1:33" s="102" customFormat="1" ht="10.9" hidden="1" customHeight="1" x14ac:dyDescent="0.25">
      <c r="A883" s="151">
        <v>170544</v>
      </c>
      <c r="B883" s="152">
        <v>44595</v>
      </c>
      <c r="C883" s="150" t="s">
        <v>282</v>
      </c>
      <c r="D883" s="150" t="s">
        <v>2785</v>
      </c>
      <c r="E883" s="152">
        <v>44595</v>
      </c>
      <c r="F883" s="150" t="s">
        <v>380</v>
      </c>
      <c r="G883" s="150" t="s">
        <v>2786</v>
      </c>
      <c r="H883" s="150" t="s">
        <v>96</v>
      </c>
      <c r="I883" s="150" t="s">
        <v>3387</v>
      </c>
      <c r="J883" s="150" t="s">
        <v>3387</v>
      </c>
      <c r="K883" s="150" t="s">
        <v>96</v>
      </c>
      <c r="L883" s="150" t="s">
        <v>18</v>
      </c>
      <c r="M883" s="150" t="s">
        <v>18</v>
      </c>
      <c r="N883" s="150" t="s">
        <v>65</v>
      </c>
      <c r="O883" s="150" t="s">
        <v>66</v>
      </c>
      <c r="P883" s="150" t="s">
        <v>97</v>
      </c>
      <c r="Q883" s="150" t="s">
        <v>3377</v>
      </c>
      <c r="R883" s="150" t="s">
        <v>3377</v>
      </c>
      <c r="S883" s="151">
        <v>14560</v>
      </c>
      <c r="T883" s="151">
        <v>12600</v>
      </c>
      <c r="U883" s="151">
        <v>1960</v>
      </c>
      <c r="V883" s="150" t="s">
        <v>78</v>
      </c>
      <c r="W883" s="151">
        <v>2</v>
      </c>
      <c r="X883" s="150" t="s">
        <v>69</v>
      </c>
      <c r="Y883" s="150" t="s">
        <v>70</v>
      </c>
      <c r="Z883" s="150" t="s">
        <v>71</v>
      </c>
      <c r="AA883" s="150" t="s">
        <v>72</v>
      </c>
      <c r="AB883" s="151">
        <v>0</v>
      </c>
      <c r="AC883" s="101">
        <f t="shared" si="52"/>
        <v>5</v>
      </c>
      <c r="AD883" s="101" t="str">
        <f t="shared" si="53"/>
        <v>février</v>
      </c>
      <c r="AE883" s="96">
        <f t="shared" si="54"/>
        <v>1.96</v>
      </c>
      <c r="AF883" s="149">
        <f t="shared" si="55"/>
        <v>4.8611111111110938E-3</v>
      </c>
      <c r="AG883" t="s">
        <v>3886</v>
      </c>
    </row>
    <row r="884" spans="1:33" s="102" customFormat="1" ht="10.9" hidden="1" customHeight="1" x14ac:dyDescent="0.25">
      <c r="A884" s="151">
        <v>170545</v>
      </c>
      <c r="B884" s="152">
        <v>44595</v>
      </c>
      <c r="C884" s="150" t="s">
        <v>124</v>
      </c>
      <c r="D884" s="150" t="s">
        <v>2787</v>
      </c>
      <c r="E884" s="152">
        <v>44595</v>
      </c>
      <c r="F884" s="150" t="s">
        <v>664</v>
      </c>
      <c r="G884" s="150" t="s">
        <v>2788</v>
      </c>
      <c r="H884" s="150" t="s">
        <v>766</v>
      </c>
      <c r="I884" s="150" t="s">
        <v>3389</v>
      </c>
      <c r="J884" s="150" t="s">
        <v>3389</v>
      </c>
      <c r="K884" s="150" t="s">
        <v>766</v>
      </c>
      <c r="L884" s="150" t="s">
        <v>18</v>
      </c>
      <c r="M884" s="150" t="s">
        <v>3385</v>
      </c>
      <c r="N884" s="150" t="s">
        <v>919</v>
      </c>
      <c r="O884" s="150" t="s">
        <v>920</v>
      </c>
      <c r="P884" s="150" t="s">
        <v>767</v>
      </c>
      <c r="Q884" s="150" t="s">
        <v>3377</v>
      </c>
      <c r="R884" s="150" t="s">
        <v>3390</v>
      </c>
      <c r="S884" s="151">
        <v>24360</v>
      </c>
      <c r="T884" s="151">
        <v>17800</v>
      </c>
      <c r="U884" s="151">
        <v>6560</v>
      </c>
      <c r="V884" s="150" t="s">
        <v>78</v>
      </c>
      <c r="W884" s="151">
        <v>2</v>
      </c>
      <c r="X884" s="150" t="s">
        <v>69</v>
      </c>
      <c r="Y884" s="150" t="s">
        <v>70</v>
      </c>
      <c r="Z884" s="150" t="s">
        <v>71</v>
      </c>
      <c r="AA884" s="150" t="s">
        <v>72</v>
      </c>
      <c r="AB884" s="151">
        <v>0</v>
      </c>
      <c r="AC884" s="101">
        <f t="shared" si="52"/>
        <v>5</v>
      </c>
      <c r="AD884" s="101" t="str">
        <f t="shared" si="53"/>
        <v>février</v>
      </c>
      <c r="AE884" s="96">
        <f t="shared" si="54"/>
        <v>6.56</v>
      </c>
      <c r="AF884" s="149">
        <f t="shared" si="55"/>
        <v>1.1111111111111127E-2</v>
      </c>
      <c r="AG884" t="s">
        <v>3562</v>
      </c>
    </row>
    <row r="885" spans="1:33" s="102" customFormat="1" ht="10.9" hidden="1" customHeight="1" x14ac:dyDescent="0.25">
      <c r="A885" s="151">
        <v>170547</v>
      </c>
      <c r="B885" s="152">
        <v>44595</v>
      </c>
      <c r="C885" s="150" t="s">
        <v>281</v>
      </c>
      <c r="D885" s="150" t="s">
        <v>2789</v>
      </c>
      <c r="E885" s="152">
        <v>44595</v>
      </c>
      <c r="F885" s="150" t="s">
        <v>92</v>
      </c>
      <c r="G885" s="150" t="s">
        <v>2790</v>
      </c>
      <c r="H885" s="150" t="s">
        <v>160</v>
      </c>
      <c r="I885" s="150" t="s">
        <v>3379</v>
      </c>
      <c r="J885" s="150" t="s">
        <v>3421</v>
      </c>
      <c r="K885" s="150" t="s">
        <v>160</v>
      </c>
      <c r="L885" s="150" t="s">
        <v>18</v>
      </c>
      <c r="M885" s="150" t="s">
        <v>18</v>
      </c>
      <c r="N885" s="150" t="s">
        <v>19</v>
      </c>
      <c r="O885" s="150" t="s">
        <v>161</v>
      </c>
      <c r="P885" s="150" t="s">
        <v>162</v>
      </c>
      <c r="Q885" s="150" t="s">
        <v>3377</v>
      </c>
      <c r="R885" s="150" t="s">
        <v>3377</v>
      </c>
      <c r="S885" s="151">
        <v>12800</v>
      </c>
      <c r="T885" s="151">
        <v>11740</v>
      </c>
      <c r="U885" s="151">
        <v>1060</v>
      </c>
      <c r="V885" s="150" t="s">
        <v>78</v>
      </c>
      <c r="W885" s="151">
        <v>2</v>
      </c>
      <c r="X885" s="150" t="s">
        <v>69</v>
      </c>
      <c r="Y885" s="150" t="s">
        <v>70</v>
      </c>
      <c r="Z885" s="150" t="s">
        <v>71</v>
      </c>
      <c r="AA885" s="150" t="s">
        <v>72</v>
      </c>
      <c r="AB885" s="151">
        <v>89407</v>
      </c>
      <c r="AC885" s="101">
        <f t="shared" si="52"/>
        <v>5</v>
      </c>
      <c r="AD885" s="101" t="str">
        <f t="shared" si="53"/>
        <v>février</v>
      </c>
      <c r="AE885" s="96">
        <f t="shared" si="54"/>
        <v>1.06</v>
      </c>
      <c r="AF885" s="149">
        <f t="shared" si="55"/>
        <v>3.4722222222222099E-3</v>
      </c>
      <c r="AG885" t="s">
        <v>3886</v>
      </c>
    </row>
    <row r="886" spans="1:33" s="102" customFormat="1" ht="10.9" hidden="1" customHeight="1" x14ac:dyDescent="0.25">
      <c r="A886" s="151">
        <v>170548</v>
      </c>
      <c r="B886" s="152">
        <v>44595</v>
      </c>
      <c r="C886" s="150" t="s">
        <v>225</v>
      </c>
      <c r="D886" s="150" t="s">
        <v>2791</v>
      </c>
      <c r="E886" s="152">
        <v>44595</v>
      </c>
      <c r="F886" s="150" t="s">
        <v>344</v>
      </c>
      <c r="G886" s="150" t="s">
        <v>2792</v>
      </c>
      <c r="H886" s="150" t="s">
        <v>1048</v>
      </c>
      <c r="I886" s="150" t="s">
        <v>3379</v>
      </c>
      <c r="J886" s="150" t="s">
        <v>3419</v>
      </c>
      <c r="K886" s="150" t="s">
        <v>1048</v>
      </c>
      <c r="L886" s="150" t="s">
        <v>3409</v>
      </c>
      <c r="M886" s="150" t="s">
        <v>18</v>
      </c>
      <c r="N886" s="150" t="s">
        <v>19</v>
      </c>
      <c r="O886" s="150" t="s">
        <v>567</v>
      </c>
      <c r="P886" s="150" t="s">
        <v>1049</v>
      </c>
      <c r="Q886" s="150" t="s">
        <v>3451</v>
      </c>
      <c r="R886" s="150" t="s">
        <v>3377</v>
      </c>
      <c r="S886" s="151">
        <v>14580</v>
      </c>
      <c r="T886" s="151">
        <v>42400</v>
      </c>
      <c r="U886" s="151">
        <v>27820</v>
      </c>
      <c r="V886" s="150" t="s">
        <v>78</v>
      </c>
      <c r="W886" s="151">
        <v>2</v>
      </c>
      <c r="X886" s="150" t="s">
        <v>69</v>
      </c>
      <c r="Y886" s="150" t="s">
        <v>70</v>
      </c>
      <c r="Z886" s="150" t="s">
        <v>71</v>
      </c>
      <c r="AA886" s="150" t="s">
        <v>72</v>
      </c>
      <c r="AB886" s="151">
        <v>0</v>
      </c>
      <c r="AC886" s="101">
        <f t="shared" si="52"/>
        <v>5</v>
      </c>
      <c r="AD886" s="101" t="str">
        <f t="shared" si="53"/>
        <v>février</v>
      </c>
      <c r="AE886" s="96">
        <f t="shared" si="54"/>
        <v>27.82</v>
      </c>
      <c r="AF886" s="149">
        <f t="shared" si="55"/>
        <v>4.2361111111111127E-2</v>
      </c>
      <c r="AG886" t="s">
        <v>3888</v>
      </c>
    </row>
    <row r="887" spans="1:33" s="102" customFormat="1" ht="10.9" hidden="1" customHeight="1" x14ac:dyDescent="0.25">
      <c r="A887" s="151">
        <v>170549</v>
      </c>
      <c r="B887" s="152">
        <v>44595</v>
      </c>
      <c r="C887" s="150" t="s">
        <v>218</v>
      </c>
      <c r="D887" s="150" t="s">
        <v>2793</v>
      </c>
      <c r="E887" s="152">
        <v>44595</v>
      </c>
      <c r="F887" s="150" t="s">
        <v>226</v>
      </c>
      <c r="G887" s="150" t="s">
        <v>2794</v>
      </c>
      <c r="H887" s="150" t="s">
        <v>474</v>
      </c>
      <c r="I887" s="150" t="s">
        <v>3379</v>
      </c>
      <c r="J887" s="150" t="s">
        <v>3380</v>
      </c>
      <c r="K887" s="150" t="s">
        <v>3392</v>
      </c>
      <c r="L887" s="150" t="s">
        <v>18</v>
      </c>
      <c r="M887" s="150" t="s">
        <v>18</v>
      </c>
      <c r="N887" s="150" t="s">
        <v>19</v>
      </c>
      <c r="O887" s="150" t="s">
        <v>314</v>
      </c>
      <c r="P887" s="150" t="s">
        <v>475</v>
      </c>
      <c r="Q887" s="150" t="s">
        <v>3377</v>
      </c>
      <c r="R887" s="150" t="s">
        <v>3377</v>
      </c>
      <c r="S887" s="151">
        <v>19220</v>
      </c>
      <c r="T887" s="151">
        <v>17760</v>
      </c>
      <c r="U887" s="151">
        <v>1460</v>
      </c>
      <c r="V887" s="150" t="s">
        <v>78</v>
      </c>
      <c r="W887" s="151">
        <v>2</v>
      </c>
      <c r="X887" s="150" t="s">
        <v>69</v>
      </c>
      <c r="Y887" s="150" t="s">
        <v>70</v>
      </c>
      <c r="Z887" s="150" t="s">
        <v>71</v>
      </c>
      <c r="AA887" s="150" t="s">
        <v>72</v>
      </c>
      <c r="AB887" s="151">
        <v>79268</v>
      </c>
      <c r="AC887" s="101">
        <f t="shared" si="52"/>
        <v>5</v>
      </c>
      <c r="AD887" s="101" t="str">
        <f t="shared" si="53"/>
        <v>février</v>
      </c>
      <c r="AE887" s="96">
        <f t="shared" si="54"/>
        <v>1.46</v>
      </c>
      <c r="AF887" s="149">
        <f t="shared" si="55"/>
        <v>1.1805555555555514E-2</v>
      </c>
      <c r="AG887" t="s">
        <v>3886</v>
      </c>
    </row>
    <row r="888" spans="1:33" s="102" customFormat="1" ht="10.9" hidden="1" customHeight="1" x14ac:dyDescent="0.25">
      <c r="A888" s="151">
        <v>170551</v>
      </c>
      <c r="B888" s="152">
        <v>44595</v>
      </c>
      <c r="C888" s="150" t="s">
        <v>63</v>
      </c>
      <c r="D888" s="150" t="s">
        <v>2795</v>
      </c>
      <c r="E888" s="152">
        <v>44595</v>
      </c>
      <c r="F888" s="150" t="s">
        <v>235</v>
      </c>
      <c r="G888" s="150" t="s">
        <v>2796</v>
      </c>
      <c r="H888" s="150" t="s">
        <v>173</v>
      </c>
      <c r="I888" s="150" t="s">
        <v>3379</v>
      </c>
      <c r="J888" s="150" t="s">
        <v>3421</v>
      </c>
      <c r="K888" s="150" t="s">
        <v>173</v>
      </c>
      <c r="L888" s="150" t="s">
        <v>18</v>
      </c>
      <c r="M888" s="150" t="s">
        <v>18</v>
      </c>
      <c r="N888" s="150" t="s">
        <v>19</v>
      </c>
      <c r="O888" s="150" t="s">
        <v>161</v>
      </c>
      <c r="P888" s="150" t="s">
        <v>174</v>
      </c>
      <c r="Q888" s="150" t="s">
        <v>3377</v>
      </c>
      <c r="R888" s="150" t="s">
        <v>3377</v>
      </c>
      <c r="S888" s="151">
        <v>14960</v>
      </c>
      <c r="T888" s="151">
        <v>11580</v>
      </c>
      <c r="U888" s="151">
        <v>3380</v>
      </c>
      <c r="V888" s="150" t="s">
        <v>78</v>
      </c>
      <c r="W888" s="151">
        <v>2</v>
      </c>
      <c r="X888" s="150" t="s">
        <v>69</v>
      </c>
      <c r="Y888" s="150" t="s">
        <v>70</v>
      </c>
      <c r="Z888" s="150" t="s">
        <v>71</v>
      </c>
      <c r="AA888" s="150" t="s">
        <v>72</v>
      </c>
      <c r="AB888" s="151">
        <v>83220</v>
      </c>
      <c r="AC888" s="101">
        <f t="shared" si="52"/>
        <v>5</v>
      </c>
      <c r="AD888" s="101" t="str">
        <f t="shared" si="53"/>
        <v>février</v>
      </c>
      <c r="AE888" s="96">
        <f t="shared" si="54"/>
        <v>3.38</v>
      </c>
      <c r="AF888" s="149">
        <f t="shared" si="55"/>
        <v>4.8611111111110938E-3</v>
      </c>
      <c r="AG888" t="s">
        <v>3886</v>
      </c>
    </row>
    <row r="889" spans="1:33" s="102" customFormat="1" ht="10.9" hidden="1" customHeight="1" x14ac:dyDescent="0.25">
      <c r="A889" s="151">
        <v>170554</v>
      </c>
      <c r="B889" s="152">
        <v>44595</v>
      </c>
      <c r="C889" s="150" t="s">
        <v>156</v>
      </c>
      <c r="D889" s="150" t="s">
        <v>2797</v>
      </c>
      <c r="E889" s="152">
        <v>44595</v>
      </c>
      <c r="F889" s="150" t="s">
        <v>227</v>
      </c>
      <c r="G889" s="150" t="s">
        <v>2798</v>
      </c>
      <c r="H889" s="150" t="s">
        <v>188</v>
      </c>
      <c r="I889" s="150" t="s">
        <v>3379</v>
      </c>
      <c r="J889" s="150" t="s">
        <v>3421</v>
      </c>
      <c r="K889" s="150" t="s">
        <v>188</v>
      </c>
      <c r="L889" s="150" t="s">
        <v>18</v>
      </c>
      <c r="M889" s="150" t="s">
        <v>18</v>
      </c>
      <c r="N889" s="150" t="s">
        <v>19</v>
      </c>
      <c r="O889" s="150" t="s">
        <v>161</v>
      </c>
      <c r="P889" s="150" t="s">
        <v>189</v>
      </c>
      <c r="Q889" s="150" t="s">
        <v>3377</v>
      </c>
      <c r="R889" s="150" t="s">
        <v>3377</v>
      </c>
      <c r="S889" s="151">
        <v>12740</v>
      </c>
      <c r="T889" s="151">
        <v>11780</v>
      </c>
      <c r="U889" s="151">
        <v>960</v>
      </c>
      <c r="V889" s="150" t="s">
        <v>78</v>
      </c>
      <c r="W889" s="151">
        <v>2</v>
      </c>
      <c r="X889" s="150" t="s">
        <v>69</v>
      </c>
      <c r="Y889" s="150" t="s">
        <v>70</v>
      </c>
      <c r="Z889" s="150" t="s">
        <v>71</v>
      </c>
      <c r="AA889" s="150" t="s">
        <v>72</v>
      </c>
      <c r="AB889" s="151">
        <v>60049</v>
      </c>
      <c r="AC889" s="101">
        <f t="shared" si="52"/>
        <v>5</v>
      </c>
      <c r="AD889" s="101" t="str">
        <f t="shared" si="53"/>
        <v>février</v>
      </c>
      <c r="AE889" s="96">
        <f t="shared" si="54"/>
        <v>0.96</v>
      </c>
      <c r="AF889" s="149">
        <f t="shared" si="55"/>
        <v>6.2500000000000333E-3</v>
      </c>
      <c r="AG889" t="s">
        <v>3886</v>
      </c>
    </row>
    <row r="890" spans="1:33" s="102" customFormat="1" ht="10.9" hidden="1" customHeight="1" x14ac:dyDescent="0.25">
      <c r="A890" s="151">
        <v>170555</v>
      </c>
      <c r="B890" s="152">
        <v>44595</v>
      </c>
      <c r="C890" s="150" t="s">
        <v>94</v>
      </c>
      <c r="D890" s="150" t="s">
        <v>2799</v>
      </c>
      <c r="E890" s="152">
        <v>44595</v>
      </c>
      <c r="F890" s="150" t="s">
        <v>194</v>
      </c>
      <c r="G890" s="150" t="s">
        <v>2800</v>
      </c>
      <c r="H890" s="150" t="s">
        <v>363</v>
      </c>
      <c r="I890" s="150" t="s">
        <v>3379</v>
      </c>
      <c r="J890" s="150" t="s">
        <v>3421</v>
      </c>
      <c r="K890" s="150" t="s">
        <v>363</v>
      </c>
      <c r="L890" s="150" t="s">
        <v>18</v>
      </c>
      <c r="M890" s="150" t="s">
        <v>18</v>
      </c>
      <c r="N890" s="150" t="s">
        <v>19</v>
      </c>
      <c r="O890" s="150" t="s">
        <v>161</v>
      </c>
      <c r="P890" s="150" t="s">
        <v>364</v>
      </c>
      <c r="Q890" s="150" t="s">
        <v>3377</v>
      </c>
      <c r="R890" s="150" t="s">
        <v>3377</v>
      </c>
      <c r="S890" s="151">
        <v>13220</v>
      </c>
      <c r="T890" s="151">
        <v>11820</v>
      </c>
      <c r="U890" s="151">
        <v>1400</v>
      </c>
      <c r="V890" s="150" t="s">
        <v>78</v>
      </c>
      <c r="W890" s="151">
        <v>2</v>
      </c>
      <c r="X890" s="150" t="s">
        <v>69</v>
      </c>
      <c r="Y890" s="150" t="s">
        <v>70</v>
      </c>
      <c r="Z890" s="150" t="s">
        <v>71</v>
      </c>
      <c r="AA890" s="150" t="s">
        <v>72</v>
      </c>
      <c r="AB890" s="151">
        <v>60050</v>
      </c>
      <c r="AC890" s="101">
        <f t="shared" si="52"/>
        <v>5</v>
      </c>
      <c r="AD890" s="101" t="str">
        <f t="shared" si="53"/>
        <v>février</v>
      </c>
      <c r="AE890" s="96">
        <f t="shared" si="54"/>
        <v>1.4</v>
      </c>
      <c r="AF890" s="149">
        <f t="shared" si="55"/>
        <v>4.8611111111111494E-3</v>
      </c>
      <c r="AG890" t="s">
        <v>3886</v>
      </c>
    </row>
    <row r="891" spans="1:33" s="102" customFormat="1" ht="10.9" hidden="1" customHeight="1" x14ac:dyDescent="0.25">
      <c r="A891" s="151">
        <v>170557</v>
      </c>
      <c r="B891" s="152">
        <v>44595</v>
      </c>
      <c r="C891" s="150" t="s">
        <v>139</v>
      </c>
      <c r="D891" s="150" t="s">
        <v>2801</v>
      </c>
      <c r="E891" s="152">
        <v>44595</v>
      </c>
      <c r="F891" s="150" t="s">
        <v>568</v>
      </c>
      <c r="G891" s="150" t="s">
        <v>2802</v>
      </c>
      <c r="H891" s="150" t="s">
        <v>248</v>
      </c>
      <c r="I891" s="150" t="s">
        <v>3379</v>
      </c>
      <c r="J891" s="150" t="s">
        <v>3421</v>
      </c>
      <c r="K891" s="150" t="s">
        <v>248</v>
      </c>
      <c r="L891" s="150" t="s">
        <v>18</v>
      </c>
      <c r="M891" s="150" t="s">
        <v>18</v>
      </c>
      <c r="N891" s="150" t="s">
        <v>19</v>
      </c>
      <c r="O891" s="150" t="s">
        <v>161</v>
      </c>
      <c r="P891" s="150" t="s">
        <v>249</v>
      </c>
      <c r="Q891" s="150" t="s">
        <v>3377</v>
      </c>
      <c r="R891" s="150" t="s">
        <v>3377</v>
      </c>
      <c r="S891" s="151">
        <v>12120</v>
      </c>
      <c r="T891" s="151">
        <v>11500</v>
      </c>
      <c r="U891" s="151">
        <v>620</v>
      </c>
      <c r="V891" s="150" t="s">
        <v>78</v>
      </c>
      <c r="W891" s="151">
        <v>2</v>
      </c>
      <c r="X891" s="150" t="s">
        <v>69</v>
      </c>
      <c r="Y891" s="150" t="s">
        <v>70</v>
      </c>
      <c r="Z891" s="150" t="s">
        <v>71</v>
      </c>
      <c r="AA891" s="150" t="s">
        <v>72</v>
      </c>
      <c r="AB891" s="151">
        <v>60051</v>
      </c>
      <c r="AC891" s="101">
        <f t="shared" si="52"/>
        <v>5</v>
      </c>
      <c r="AD891" s="101" t="str">
        <f t="shared" si="53"/>
        <v>février</v>
      </c>
      <c r="AE891" s="96">
        <f t="shared" si="54"/>
        <v>0.62</v>
      </c>
      <c r="AF891" s="149">
        <f t="shared" si="55"/>
        <v>4.8611111111111494E-3</v>
      </c>
      <c r="AG891" t="s">
        <v>3886</v>
      </c>
    </row>
    <row r="892" spans="1:33" s="102" customFormat="1" ht="10.9" hidden="1" customHeight="1" x14ac:dyDescent="0.25">
      <c r="A892" s="151">
        <v>170558</v>
      </c>
      <c r="B892" s="152">
        <v>44595</v>
      </c>
      <c r="C892" s="150" t="s">
        <v>264</v>
      </c>
      <c r="D892" s="150" t="s">
        <v>2803</v>
      </c>
      <c r="E892" s="152">
        <v>44595</v>
      </c>
      <c r="F892" s="150" t="s">
        <v>422</v>
      </c>
      <c r="G892" s="150" t="s">
        <v>2804</v>
      </c>
      <c r="H892" s="150" t="s">
        <v>616</v>
      </c>
      <c r="I892" s="150" t="s">
        <v>3376</v>
      </c>
      <c r="J892" s="150" t="s">
        <v>3384</v>
      </c>
      <c r="K892" s="150" t="s">
        <v>616</v>
      </c>
      <c r="L892" s="150" t="s">
        <v>3414</v>
      </c>
      <c r="M892" s="150" t="s">
        <v>18</v>
      </c>
      <c r="N892" s="150" t="s">
        <v>656</v>
      </c>
      <c r="O892" s="150" t="s">
        <v>261</v>
      </c>
      <c r="P892" s="150" t="s">
        <v>618</v>
      </c>
      <c r="Q892" s="150" t="s">
        <v>3415</v>
      </c>
      <c r="R892" s="150" t="s">
        <v>3377</v>
      </c>
      <c r="S892" s="151">
        <v>37480</v>
      </c>
      <c r="T892" s="151">
        <v>22280</v>
      </c>
      <c r="U892" s="151">
        <v>15200</v>
      </c>
      <c r="V892" s="150" t="s">
        <v>78</v>
      </c>
      <c r="W892" s="151">
        <v>2</v>
      </c>
      <c r="X892" s="150" t="s">
        <v>69</v>
      </c>
      <c r="Y892" s="150" t="s">
        <v>70</v>
      </c>
      <c r="Z892" s="150" t="s">
        <v>71</v>
      </c>
      <c r="AA892" s="150" t="s">
        <v>72</v>
      </c>
      <c r="AB892" s="151">
        <v>0</v>
      </c>
      <c r="AC892" s="101">
        <f t="shared" si="52"/>
        <v>5</v>
      </c>
      <c r="AD892" s="101" t="str">
        <f t="shared" si="53"/>
        <v>février</v>
      </c>
      <c r="AE892" s="96">
        <f t="shared" si="54"/>
        <v>15.2</v>
      </c>
      <c r="AF892" s="149">
        <f t="shared" si="55"/>
        <v>0.10833333333333334</v>
      </c>
      <c r="AG892" t="s">
        <v>3888</v>
      </c>
    </row>
    <row r="893" spans="1:33" s="102" customFormat="1" ht="10.9" hidden="1" customHeight="1" x14ac:dyDescent="0.25">
      <c r="A893" s="151">
        <v>170561</v>
      </c>
      <c r="B893" s="152">
        <v>44595</v>
      </c>
      <c r="C893" s="150" t="s">
        <v>141</v>
      </c>
      <c r="D893" s="150" t="s">
        <v>2805</v>
      </c>
      <c r="E893" s="152">
        <v>44595</v>
      </c>
      <c r="F893" s="150" t="s">
        <v>139</v>
      </c>
      <c r="G893" s="150" t="s">
        <v>2806</v>
      </c>
      <c r="H893" s="150" t="s">
        <v>550</v>
      </c>
      <c r="I893" s="150" t="s">
        <v>3379</v>
      </c>
      <c r="J893" s="150" t="s">
        <v>3380</v>
      </c>
      <c r="K893" s="150" t="s">
        <v>3399</v>
      </c>
      <c r="L893" s="150" t="s">
        <v>18</v>
      </c>
      <c r="M893" s="150" t="s">
        <v>18</v>
      </c>
      <c r="N893" s="150" t="s">
        <v>19</v>
      </c>
      <c r="O893" s="150" t="s">
        <v>314</v>
      </c>
      <c r="P893" s="150" t="s">
        <v>551</v>
      </c>
      <c r="Q893" s="150" t="s">
        <v>3377</v>
      </c>
      <c r="R893" s="150" t="s">
        <v>3377</v>
      </c>
      <c r="S893" s="151">
        <v>20480</v>
      </c>
      <c r="T893" s="151">
        <v>17740</v>
      </c>
      <c r="U893" s="151">
        <v>2740</v>
      </c>
      <c r="V893" s="150" t="s">
        <v>78</v>
      </c>
      <c r="W893" s="151">
        <v>2</v>
      </c>
      <c r="X893" s="150" t="s">
        <v>69</v>
      </c>
      <c r="Y893" s="150" t="s">
        <v>70</v>
      </c>
      <c r="Z893" s="150" t="s">
        <v>71</v>
      </c>
      <c r="AA893" s="150" t="s">
        <v>72</v>
      </c>
      <c r="AB893" s="151">
        <v>66268</v>
      </c>
      <c r="AC893" s="101">
        <f t="shared" si="52"/>
        <v>5</v>
      </c>
      <c r="AD893" s="101" t="str">
        <f t="shared" si="53"/>
        <v>février</v>
      </c>
      <c r="AE893" s="96">
        <f t="shared" si="54"/>
        <v>2.74</v>
      </c>
      <c r="AF893" s="149">
        <f t="shared" si="55"/>
        <v>1.1111111111111127E-2</v>
      </c>
      <c r="AG893" t="s">
        <v>3886</v>
      </c>
    </row>
    <row r="894" spans="1:33" s="102" customFormat="1" ht="10.9" hidden="1" customHeight="1" x14ac:dyDescent="0.25">
      <c r="A894" s="151">
        <v>170563</v>
      </c>
      <c r="B894" s="152">
        <v>44595</v>
      </c>
      <c r="C894" s="150" t="s">
        <v>271</v>
      </c>
      <c r="D894" s="150" t="s">
        <v>2807</v>
      </c>
      <c r="E894" s="152">
        <v>44595</v>
      </c>
      <c r="F894" s="150" t="s">
        <v>207</v>
      </c>
      <c r="G894" s="150" t="s">
        <v>2808</v>
      </c>
      <c r="H894" s="150" t="s">
        <v>81</v>
      </c>
      <c r="I894" s="150" t="s">
        <v>3387</v>
      </c>
      <c r="J894" s="150" t="s">
        <v>3387</v>
      </c>
      <c r="K894" s="150" t="s">
        <v>81</v>
      </c>
      <c r="L894" s="150" t="s">
        <v>18</v>
      </c>
      <c r="M894" s="150" t="s">
        <v>18</v>
      </c>
      <c r="N894" s="150" t="s">
        <v>65</v>
      </c>
      <c r="O894" s="150" t="s">
        <v>66</v>
      </c>
      <c r="P894" s="150" t="s">
        <v>82</v>
      </c>
      <c r="Q894" s="150" t="s">
        <v>3377</v>
      </c>
      <c r="R894" s="150" t="s">
        <v>3377</v>
      </c>
      <c r="S894" s="151">
        <v>15640</v>
      </c>
      <c r="T894" s="151">
        <v>12860</v>
      </c>
      <c r="U894" s="151">
        <v>2780</v>
      </c>
      <c r="V894" s="150" t="s">
        <v>78</v>
      </c>
      <c r="W894" s="151">
        <v>2</v>
      </c>
      <c r="X894" s="150" t="s">
        <v>69</v>
      </c>
      <c r="Y894" s="150" t="s">
        <v>70</v>
      </c>
      <c r="Z894" s="150" t="s">
        <v>71</v>
      </c>
      <c r="AA894" s="150" t="s">
        <v>72</v>
      </c>
      <c r="AB894" s="151">
        <v>0</v>
      </c>
      <c r="AC894" s="101">
        <f t="shared" si="52"/>
        <v>5</v>
      </c>
      <c r="AD894" s="101" t="str">
        <f t="shared" si="53"/>
        <v>février</v>
      </c>
      <c r="AE894" s="96">
        <f t="shared" si="54"/>
        <v>2.78</v>
      </c>
      <c r="AF894" s="149">
        <f t="shared" si="55"/>
        <v>6.2500000000000333E-3</v>
      </c>
      <c r="AG894" t="s">
        <v>3886</v>
      </c>
    </row>
    <row r="895" spans="1:33" s="102" customFormat="1" ht="10.9" hidden="1" customHeight="1" x14ac:dyDescent="0.25">
      <c r="A895" s="151">
        <v>170565</v>
      </c>
      <c r="B895" s="152">
        <v>44595</v>
      </c>
      <c r="C895" s="150" t="s">
        <v>285</v>
      </c>
      <c r="D895" s="150" t="s">
        <v>2809</v>
      </c>
      <c r="E895" s="152">
        <v>44595</v>
      </c>
      <c r="F895" s="150" t="s">
        <v>430</v>
      </c>
      <c r="G895" s="150" t="s">
        <v>2810</v>
      </c>
      <c r="H895" s="150" t="s">
        <v>690</v>
      </c>
      <c r="I895" s="150" t="s">
        <v>3379</v>
      </c>
      <c r="J895" s="150" t="s">
        <v>3382</v>
      </c>
      <c r="K895" s="150" t="s">
        <v>3383</v>
      </c>
      <c r="L895" s="150" t="s">
        <v>18</v>
      </c>
      <c r="M895" s="150" t="s">
        <v>18</v>
      </c>
      <c r="N895" s="150" t="s">
        <v>19</v>
      </c>
      <c r="O895" s="150" t="s">
        <v>335</v>
      </c>
      <c r="P895" s="150" t="s">
        <v>691</v>
      </c>
      <c r="Q895" s="150" t="s">
        <v>3377</v>
      </c>
      <c r="R895" s="150" t="s">
        <v>3377</v>
      </c>
      <c r="S895" s="151">
        <v>16940</v>
      </c>
      <c r="T895" s="151">
        <v>12880</v>
      </c>
      <c r="U895" s="151">
        <v>4060</v>
      </c>
      <c r="V895" s="150" t="s">
        <v>78</v>
      </c>
      <c r="W895" s="151">
        <v>2</v>
      </c>
      <c r="X895" s="150" t="s">
        <v>69</v>
      </c>
      <c r="Y895" s="150" t="s">
        <v>70</v>
      </c>
      <c r="Z895" s="150" t="s">
        <v>71</v>
      </c>
      <c r="AA895" s="150" t="s">
        <v>72</v>
      </c>
      <c r="AB895" s="151">
        <v>64488</v>
      </c>
      <c r="AC895" s="101">
        <f t="shared" si="52"/>
        <v>5</v>
      </c>
      <c r="AD895" s="101" t="str">
        <f t="shared" si="53"/>
        <v>février</v>
      </c>
      <c r="AE895" s="96">
        <f t="shared" si="54"/>
        <v>4.0599999999999996</v>
      </c>
      <c r="AF895" s="149">
        <f t="shared" si="55"/>
        <v>4.8611111111110938E-3</v>
      </c>
      <c r="AG895" t="s">
        <v>3886</v>
      </c>
    </row>
    <row r="896" spans="1:33" s="102" customFormat="1" ht="10.9" hidden="1" customHeight="1" x14ac:dyDescent="0.25">
      <c r="A896" s="151">
        <v>170567</v>
      </c>
      <c r="B896" s="152">
        <v>44595</v>
      </c>
      <c r="C896" s="150" t="s">
        <v>509</v>
      </c>
      <c r="D896" s="150" t="s">
        <v>2811</v>
      </c>
      <c r="E896" s="152">
        <v>44595</v>
      </c>
      <c r="F896" s="150" t="s">
        <v>270</v>
      </c>
      <c r="G896" s="150" t="s">
        <v>2812</v>
      </c>
      <c r="H896" s="150" t="s">
        <v>143</v>
      </c>
      <c r="I896" s="150" t="s">
        <v>3387</v>
      </c>
      <c r="J896" s="150" t="s">
        <v>3387</v>
      </c>
      <c r="K896" s="150" t="s">
        <v>143</v>
      </c>
      <c r="L896" s="150" t="s">
        <v>18</v>
      </c>
      <c r="M896" s="150" t="s">
        <v>18</v>
      </c>
      <c r="N896" s="150" t="s">
        <v>65</v>
      </c>
      <c r="O896" s="150" t="s">
        <v>66</v>
      </c>
      <c r="P896" s="150" t="s">
        <v>144</v>
      </c>
      <c r="Q896" s="150" t="s">
        <v>3377</v>
      </c>
      <c r="R896" s="150" t="s">
        <v>3377</v>
      </c>
      <c r="S896" s="151">
        <v>19200</v>
      </c>
      <c r="T896" s="151">
        <v>14060</v>
      </c>
      <c r="U896" s="151">
        <v>5140</v>
      </c>
      <c r="V896" s="150" t="s">
        <v>78</v>
      </c>
      <c r="W896" s="151">
        <v>2</v>
      </c>
      <c r="X896" s="150" t="s">
        <v>69</v>
      </c>
      <c r="Y896" s="150" t="s">
        <v>70</v>
      </c>
      <c r="Z896" s="150" t="s">
        <v>71</v>
      </c>
      <c r="AA896" s="150" t="s">
        <v>72</v>
      </c>
      <c r="AB896" s="151">
        <v>0</v>
      </c>
      <c r="AC896" s="101">
        <f t="shared" si="52"/>
        <v>5</v>
      </c>
      <c r="AD896" s="101" t="str">
        <f t="shared" si="53"/>
        <v>février</v>
      </c>
      <c r="AE896" s="96">
        <f t="shared" si="54"/>
        <v>5.14</v>
      </c>
      <c r="AF896" s="149">
        <f t="shared" si="55"/>
        <v>7.6388888888888618E-3</v>
      </c>
      <c r="AG896" t="s">
        <v>3886</v>
      </c>
    </row>
    <row r="897" spans="1:190" s="102" customFormat="1" ht="10.9" hidden="1" customHeight="1" x14ac:dyDescent="0.25">
      <c r="A897" s="151">
        <v>170568</v>
      </c>
      <c r="B897" s="152">
        <v>44595</v>
      </c>
      <c r="C897" s="150" t="s">
        <v>390</v>
      </c>
      <c r="D897" s="150" t="s">
        <v>2813</v>
      </c>
      <c r="E897" s="152">
        <v>44595</v>
      </c>
      <c r="F897" s="150" t="s">
        <v>271</v>
      </c>
      <c r="G897" s="150" t="s">
        <v>2814</v>
      </c>
      <c r="H897" s="150" t="s">
        <v>370</v>
      </c>
      <c r="I897" s="150" t="s">
        <v>3379</v>
      </c>
      <c r="J897" s="150" t="s">
        <v>3382</v>
      </c>
      <c r="K897" s="150" t="s">
        <v>3396</v>
      </c>
      <c r="L897" s="150" t="s">
        <v>18</v>
      </c>
      <c r="M897" s="150" t="s">
        <v>18</v>
      </c>
      <c r="N897" s="150" t="s">
        <v>19</v>
      </c>
      <c r="O897" s="150" t="s">
        <v>335</v>
      </c>
      <c r="P897" s="150" t="s">
        <v>371</v>
      </c>
      <c r="Q897" s="150" t="s">
        <v>3377</v>
      </c>
      <c r="R897" s="150" t="s">
        <v>3377</v>
      </c>
      <c r="S897" s="151">
        <v>13220</v>
      </c>
      <c r="T897" s="151">
        <v>11800</v>
      </c>
      <c r="U897" s="151">
        <v>1420</v>
      </c>
      <c r="V897" s="150" t="s">
        <v>78</v>
      </c>
      <c r="W897" s="151">
        <v>2</v>
      </c>
      <c r="X897" s="150" t="s">
        <v>69</v>
      </c>
      <c r="Y897" s="150" t="s">
        <v>70</v>
      </c>
      <c r="Z897" s="150" t="s">
        <v>71</v>
      </c>
      <c r="AA897" s="150" t="s">
        <v>72</v>
      </c>
      <c r="AB897" s="151">
        <v>83621</v>
      </c>
      <c r="AC897" s="101">
        <f t="shared" si="52"/>
        <v>5</v>
      </c>
      <c r="AD897" s="101" t="str">
        <f t="shared" si="53"/>
        <v>février</v>
      </c>
      <c r="AE897" s="96">
        <f t="shared" si="54"/>
        <v>1.42</v>
      </c>
      <c r="AF897" s="149">
        <f t="shared" si="55"/>
        <v>6.9444444444444198E-3</v>
      </c>
      <c r="AG897" t="s">
        <v>3886</v>
      </c>
    </row>
    <row r="898" spans="1:190" s="102" customFormat="1" ht="10.9" hidden="1" customHeight="1" x14ac:dyDescent="0.25">
      <c r="A898" s="151">
        <v>170569</v>
      </c>
      <c r="B898" s="152">
        <v>44595</v>
      </c>
      <c r="C898" s="150" t="s">
        <v>512</v>
      </c>
      <c r="D898" s="150" t="s">
        <v>2815</v>
      </c>
      <c r="E898" s="152">
        <v>44595</v>
      </c>
      <c r="F898" s="150" t="s">
        <v>230</v>
      </c>
      <c r="G898" s="150" t="s">
        <v>2816</v>
      </c>
      <c r="H898" s="150" t="s">
        <v>276</v>
      </c>
      <c r="I898" s="150" t="s">
        <v>3379</v>
      </c>
      <c r="J898" s="150" t="s">
        <v>3421</v>
      </c>
      <c r="K898" s="150" t="s">
        <v>276</v>
      </c>
      <c r="L898" s="150" t="s">
        <v>18</v>
      </c>
      <c r="M898" s="150" t="s">
        <v>18</v>
      </c>
      <c r="N898" s="150" t="s">
        <v>19</v>
      </c>
      <c r="O898" s="150" t="s">
        <v>161</v>
      </c>
      <c r="P898" s="150" t="s">
        <v>277</v>
      </c>
      <c r="Q898" s="150" t="s">
        <v>3377</v>
      </c>
      <c r="R898" s="150" t="s">
        <v>3377</v>
      </c>
      <c r="S898" s="151">
        <v>2960</v>
      </c>
      <c r="T898" s="151">
        <v>2620</v>
      </c>
      <c r="U898" s="151">
        <v>340</v>
      </c>
      <c r="V898" s="150" t="s">
        <v>78</v>
      </c>
      <c r="W898" s="151">
        <v>2</v>
      </c>
      <c r="X898" s="150" t="s">
        <v>69</v>
      </c>
      <c r="Y898" s="150" t="s">
        <v>70</v>
      </c>
      <c r="Z898" s="150" t="s">
        <v>71</v>
      </c>
      <c r="AA898" s="150" t="s">
        <v>72</v>
      </c>
      <c r="AB898" s="151">
        <v>64489</v>
      </c>
      <c r="AC898" s="101">
        <f t="shared" si="52"/>
        <v>5</v>
      </c>
      <c r="AD898" s="101" t="str">
        <f t="shared" si="53"/>
        <v>février</v>
      </c>
      <c r="AE898" s="96">
        <f t="shared" si="54"/>
        <v>0.34</v>
      </c>
      <c r="AF898" s="149">
        <f t="shared" si="55"/>
        <v>2.2916666666666641E-2</v>
      </c>
      <c r="AG898" t="s">
        <v>3886</v>
      </c>
    </row>
    <row r="899" spans="1:190" s="102" customFormat="1" ht="10.9" hidden="1" customHeight="1" x14ac:dyDescent="0.25">
      <c r="A899" s="151">
        <v>170570</v>
      </c>
      <c r="B899" s="152">
        <v>44595</v>
      </c>
      <c r="C899" s="150" t="s">
        <v>212</v>
      </c>
      <c r="D899" s="150" t="s">
        <v>2817</v>
      </c>
      <c r="E899" s="152">
        <v>44595</v>
      </c>
      <c r="F899" s="150" t="s">
        <v>432</v>
      </c>
      <c r="G899" s="150" t="s">
        <v>2818</v>
      </c>
      <c r="H899" s="150" t="s">
        <v>196</v>
      </c>
      <c r="I899" s="150" t="s">
        <v>3379</v>
      </c>
      <c r="J899" s="150" t="s">
        <v>3421</v>
      </c>
      <c r="K899" s="150" t="s">
        <v>196</v>
      </c>
      <c r="L899" s="150" t="s">
        <v>18</v>
      </c>
      <c r="M899" s="150" t="s">
        <v>18</v>
      </c>
      <c r="N899" s="150" t="s">
        <v>19</v>
      </c>
      <c r="O899" s="150" t="s">
        <v>161</v>
      </c>
      <c r="P899" s="150" t="s">
        <v>197</v>
      </c>
      <c r="Q899" s="150" t="s">
        <v>3377</v>
      </c>
      <c r="R899" s="150" t="s">
        <v>3377</v>
      </c>
      <c r="S899" s="151">
        <v>19700</v>
      </c>
      <c r="T899" s="151">
        <v>14700</v>
      </c>
      <c r="U899" s="151">
        <v>5000</v>
      </c>
      <c r="V899" s="150" t="s">
        <v>78</v>
      </c>
      <c r="W899" s="151">
        <v>2</v>
      </c>
      <c r="X899" s="150" t="s">
        <v>69</v>
      </c>
      <c r="Y899" s="150" t="s">
        <v>70</v>
      </c>
      <c r="Z899" s="150" t="s">
        <v>71</v>
      </c>
      <c r="AA899" s="150" t="s">
        <v>72</v>
      </c>
      <c r="AB899" s="151">
        <v>78868</v>
      </c>
      <c r="AC899" s="101">
        <f t="shared" ref="AC899:AC951" si="56">_xlfn.ISOWEEKNUM(B899)</f>
        <v>5</v>
      </c>
      <c r="AD899" s="101" t="str">
        <f t="shared" ref="AD899:AD951" si="57">TEXT(B899,"mmmm")</f>
        <v>février</v>
      </c>
      <c r="AE899" s="96">
        <f t="shared" ref="AE899:AE951" si="58">U899/1000</f>
        <v>5</v>
      </c>
      <c r="AF899" s="149">
        <f t="shared" ref="AF899:AF951" si="59">C899-F899</f>
        <v>8.3333333333333592E-3</v>
      </c>
      <c r="AG899" t="s">
        <v>3886</v>
      </c>
    </row>
    <row r="900" spans="1:190" s="102" customFormat="1" ht="10.9" hidden="1" customHeight="1" x14ac:dyDescent="0.25">
      <c r="A900" s="151">
        <v>170572</v>
      </c>
      <c r="B900" s="152">
        <v>44595</v>
      </c>
      <c r="C900" s="150" t="s">
        <v>211</v>
      </c>
      <c r="D900" s="150" t="s">
        <v>2819</v>
      </c>
      <c r="E900" s="152">
        <v>44595</v>
      </c>
      <c r="F900" s="150" t="s">
        <v>270</v>
      </c>
      <c r="G900" s="150" t="s">
        <v>2820</v>
      </c>
      <c r="H900" s="150" t="s">
        <v>378</v>
      </c>
      <c r="I900" s="150" t="s">
        <v>3379</v>
      </c>
      <c r="J900" s="150" t="s">
        <v>3380</v>
      </c>
      <c r="K900" s="150" t="s">
        <v>2534</v>
      </c>
      <c r="L900" s="150" t="s">
        <v>18</v>
      </c>
      <c r="M900" s="150" t="s">
        <v>18</v>
      </c>
      <c r="N900" s="150" t="s">
        <v>19</v>
      </c>
      <c r="O900" s="150" t="s">
        <v>314</v>
      </c>
      <c r="P900" s="150" t="s">
        <v>379</v>
      </c>
      <c r="Q900" s="150" t="s">
        <v>3377</v>
      </c>
      <c r="R900" s="150" t="s">
        <v>3377</v>
      </c>
      <c r="S900" s="151">
        <v>20220</v>
      </c>
      <c r="T900" s="151">
        <v>18440</v>
      </c>
      <c r="U900" s="151">
        <v>1780</v>
      </c>
      <c r="V900" s="150" t="s">
        <v>78</v>
      </c>
      <c r="W900" s="151">
        <v>2</v>
      </c>
      <c r="X900" s="150" t="s">
        <v>69</v>
      </c>
      <c r="Y900" s="150" t="s">
        <v>70</v>
      </c>
      <c r="Z900" s="150" t="s">
        <v>71</v>
      </c>
      <c r="AA900" s="150" t="s">
        <v>72</v>
      </c>
      <c r="AB900" s="151">
        <v>73517</v>
      </c>
      <c r="AC900" s="101">
        <f t="shared" si="56"/>
        <v>5</v>
      </c>
      <c r="AD900" s="101" t="str">
        <f t="shared" si="57"/>
        <v>février</v>
      </c>
      <c r="AE900" s="96">
        <f t="shared" si="58"/>
        <v>1.78</v>
      </c>
      <c r="AF900" s="149">
        <f t="shared" si="59"/>
        <v>1.6666666666666663E-2</v>
      </c>
      <c r="AG900" t="s">
        <v>3886</v>
      </c>
    </row>
    <row r="901" spans="1:190" s="102" customFormat="1" ht="10.9" hidden="1" customHeight="1" x14ac:dyDescent="0.25">
      <c r="A901" s="151">
        <v>170574</v>
      </c>
      <c r="B901" s="152">
        <v>44595</v>
      </c>
      <c r="C901" s="150" t="s">
        <v>87</v>
      </c>
      <c r="D901" s="150" t="s">
        <v>2821</v>
      </c>
      <c r="E901" s="152">
        <v>44595</v>
      </c>
      <c r="F901" s="150" t="s">
        <v>287</v>
      </c>
      <c r="G901" s="150" t="s">
        <v>2822</v>
      </c>
      <c r="H901" s="150" t="s">
        <v>345</v>
      </c>
      <c r="I901" s="150" t="s">
        <v>3379</v>
      </c>
      <c r="J901" s="150" t="s">
        <v>3382</v>
      </c>
      <c r="K901" s="150" t="s">
        <v>1979</v>
      </c>
      <c r="L901" s="150" t="s">
        <v>18</v>
      </c>
      <c r="M901" s="150" t="s">
        <v>18</v>
      </c>
      <c r="N901" s="150" t="s">
        <v>19</v>
      </c>
      <c r="O901" s="150" t="s">
        <v>335</v>
      </c>
      <c r="P901" s="150" t="s">
        <v>346</v>
      </c>
      <c r="Q901" s="150" t="s">
        <v>3377</v>
      </c>
      <c r="R901" s="150" t="s">
        <v>3377</v>
      </c>
      <c r="S901" s="151">
        <v>18480</v>
      </c>
      <c r="T901" s="151">
        <v>14860</v>
      </c>
      <c r="U901" s="151">
        <v>3620</v>
      </c>
      <c r="V901" s="150" t="s">
        <v>78</v>
      </c>
      <c r="W901" s="151">
        <v>2</v>
      </c>
      <c r="X901" s="150" t="s">
        <v>69</v>
      </c>
      <c r="Y901" s="150" t="s">
        <v>70</v>
      </c>
      <c r="Z901" s="150" t="s">
        <v>71</v>
      </c>
      <c r="AA901" s="150" t="s">
        <v>72</v>
      </c>
      <c r="AB901" s="151">
        <v>83627</v>
      </c>
      <c r="AC901" s="101">
        <f t="shared" si="56"/>
        <v>5</v>
      </c>
      <c r="AD901" s="101" t="str">
        <f t="shared" si="57"/>
        <v>février</v>
      </c>
      <c r="AE901" s="96">
        <f t="shared" si="58"/>
        <v>3.62</v>
      </c>
      <c r="AF901" s="149">
        <f t="shared" si="59"/>
        <v>5.5555555555555913E-3</v>
      </c>
      <c r="AG901" t="s">
        <v>3886</v>
      </c>
    </row>
    <row r="902" spans="1:190" s="102" customFormat="1" ht="10.9" hidden="1" customHeight="1" x14ac:dyDescent="0.25">
      <c r="A902" s="151">
        <v>170575</v>
      </c>
      <c r="B902" s="152">
        <v>44595</v>
      </c>
      <c r="C902" s="150" t="s">
        <v>614</v>
      </c>
      <c r="D902" s="150" t="s">
        <v>2823</v>
      </c>
      <c r="E902" s="152">
        <v>44595</v>
      </c>
      <c r="F902" s="150" t="s">
        <v>221</v>
      </c>
      <c r="G902" s="150" t="s">
        <v>2824</v>
      </c>
      <c r="H902" s="150" t="s">
        <v>769</v>
      </c>
      <c r="I902" s="150" t="s">
        <v>3379</v>
      </c>
      <c r="J902" s="150" t="s">
        <v>3380</v>
      </c>
      <c r="K902" s="150" t="s">
        <v>3417</v>
      </c>
      <c r="L902" s="150" t="s">
        <v>18</v>
      </c>
      <c r="M902" s="150" t="s">
        <v>18</v>
      </c>
      <c r="N902" s="150" t="s">
        <v>19</v>
      </c>
      <c r="O902" s="150" t="s">
        <v>314</v>
      </c>
      <c r="P902" s="150" t="s">
        <v>770</v>
      </c>
      <c r="Q902" s="150" t="s">
        <v>3377</v>
      </c>
      <c r="R902" s="150" t="s">
        <v>3377</v>
      </c>
      <c r="S902" s="151">
        <v>20060</v>
      </c>
      <c r="T902" s="151">
        <v>17980</v>
      </c>
      <c r="U902" s="151">
        <v>2080</v>
      </c>
      <c r="V902" s="150" t="s">
        <v>78</v>
      </c>
      <c r="W902" s="151">
        <v>2</v>
      </c>
      <c r="X902" s="150" t="s">
        <v>69</v>
      </c>
      <c r="Y902" s="150" t="s">
        <v>70</v>
      </c>
      <c r="Z902" s="150" t="s">
        <v>71</v>
      </c>
      <c r="AA902" s="150" t="s">
        <v>72</v>
      </c>
      <c r="AB902" s="151">
        <v>95029</v>
      </c>
      <c r="AC902" s="101">
        <f t="shared" si="56"/>
        <v>5</v>
      </c>
      <c r="AD902" s="101" t="str">
        <f t="shared" si="57"/>
        <v>février</v>
      </c>
      <c r="AE902" s="96">
        <f t="shared" si="58"/>
        <v>2.08</v>
      </c>
      <c r="AF902" s="149">
        <f t="shared" si="59"/>
        <v>1.1111111111111127E-2</v>
      </c>
      <c r="AG902" t="s">
        <v>3886</v>
      </c>
    </row>
    <row r="903" spans="1:190" s="102" customFormat="1" ht="10.9" hidden="1" customHeight="1" x14ac:dyDescent="0.25">
      <c r="A903" s="151">
        <v>170576</v>
      </c>
      <c r="B903" s="152">
        <v>44595</v>
      </c>
      <c r="C903" s="150" t="s">
        <v>545</v>
      </c>
      <c r="D903" s="150" t="s">
        <v>2825</v>
      </c>
      <c r="E903" s="152">
        <v>44595</v>
      </c>
      <c r="F903" s="150" t="s">
        <v>256</v>
      </c>
      <c r="G903" s="150" t="s">
        <v>2826</v>
      </c>
      <c r="H903" s="150" t="s">
        <v>2827</v>
      </c>
      <c r="I903" s="150" t="s">
        <v>3389</v>
      </c>
      <c r="J903" s="150" t="s">
        <v>3393</v>
      </c>
      <c r="K903" s="150" t="s">
        <v>2827</v>
      </c>
      <c r="L903" s="150" t="s">
        <v>3394</v>
      </c>
      <c r="M903" s="150" t="s">
        <v>18</v>
      </c>
      <c r="N903" s="150" t="s">
        <v>919</v>
      </c>
      <c r="O903" s="150" t="s">
        <v>237</v>
      </c>
      <c r="P903" s="150" t="s">
        <v>2828</v>
      </c>
      <c r="Q903" s="150" t="s">
        <v>3395</v>
      </c>
      <c r="R903" s="150" t="s">
        <v>3377</v>
      </c>
      <c r="S903" s="151">
        <v>14900</v>
      </c>
      <c r="T903" s="151">
        <v>43180</v>
      </c>
      <c r="U903" s="151">
        <v>28280</v>
      </c>
      <c r="V903" s="150" t="s">
        <v>78</v>
      </c>
      <c r="W903" s="151">
        <v>2</v>
      </c>
      <c r="X903" s="150" t="s">
        <v>69</v>
      </c>
      <c r="Y903" s="150" t="s">
        <v>70</v>
      </c>
      <c r="Z903" s="150" t="s">
        <v>71</v>
      </c>
      <c r="AA903" s="150" t="s">
        <v>72</v>
      </c>
      <c r="AB903" s="151">
        <v>0</v>
      </c>
      <c r="AC903" s="101">
        <f t="shared" si="56"/>
        <v>5</v>
      </c>
      <c r="AD903" s="101" t="str">
        <f t="shared" si="57"/>
        <v>février</v>
      </c>
      <c r="AE903" s="96">
        <f t="shared" si="58"/>
        <v>28.28</v>
      </c>
      <c r="AF903" s="149">
        <f t="shared" si="59"/>
        <v>6.7361111111111094E-2</v>
      </c>
      <c r="AG903" t="s">
        <v>3888</v>
      </c>
    </row>
    <row r="904" spans="1:190" s="102" customFormat="1" ht="10.9" hidden="1" customHeight="1" x14ac:dyDescent="0.25">
      <c r="A904" s="151">
        <v>170578</v>
      </c>
      <c r="B904" s="152">
        <v>44595</v>
      </c>
      <c r="C904" s="150" t="s">
        <v>844</v>
      </c>
      <c r="D904" s="150" t="s">
        <v>2829</v>
      </c>
      <c r="E904" s="152">
        <v>44595</v>
      </c>
      <c r="F904" s="150" t="s">
        <v>477</v>
      </c>
      <c r="G904" s="150" t="s">
        <v>2830</v>
      </c>
      <c r="H904" s="150" t="s">
        <v>85</v>
      </c>
      <c r="I904" s="150" t="s">
        <v>3387</v>
      </c>
      <c r="J904" s="150" t="s">
        <v>3387</v>
      </c>
      <c r="K904" s="150" t="s">
        <v>85</v>
      </c>
      <c r="L904" s="150" t="s">
        <v>18</v>
      </c>
      <c r="M904" s="150" t="s">
        <v>18</v>
      </c>
      <c r="N904" s="150" t="s">
        <v>65</v>
      </c>
      <c r="O904" s="150" t="s">
        <v>66</v>
      </c>
      <c r="P904" s="150" t="s">
        <v>86</v>
      </c>
      <c r="Q904" s="150" t="s">
        <v>3377</v>
      </c>
      <c r="R904" s="150" t="s">
        <v>3377</v>
      </c>
      <c r="S904" s="151">
        <v>19780</v>
      </c>
      <c r="T904" s="151">
        <v>14480</v>
      </c>
      <c r="U904" s="151">
        <v>5300</v>
      </c>
      <c r="V904" s="150" t="s">
        <v>78</v>
      </c>
      <c r="W904" s="151">
        <v>2</v>
      </c>
      <c r="X904" s="150" t="s">
        <v>69</v>
      </c>
      <c r="Y904" s="150" t="s">
        <v>70</v>
      </c>
      <c r="Z904" s="150" t="s">
        <v>71</v>
      </c>
      <c r="AA904" s="150" t="s">
        <v>72</v>
      </c>
      <c r="AB904" s="151">
        <v>0</v>
      </c>
      <c r="AC904" s="101">
        <f t="shared" si="56"/>
        <v>5</v>
      </c>
      <c r="AD904" s="101" t="str">
        <f t="shared" si="57"/>
        <v>février</v>
      </c>
      <c r="AE904" s="96">
        <f t="shared" si="58"/>
        <v>5.3</v>
      </c>
      <c r="AF904" s="149">
        <f t="shared" si="59"/>
        <v>6.2499999999999778E-3</v>
      </c>
      <c r="AG904" t="s">
        <v>3886</v>
      </c>
    </row>
    <row r="905" spans="1:190" s="102" customFormat="1" ht="10.9" hidden="1" customHeight="1" x14ac:dyDescent="0.25">
      <c r="A905" s="151">
        <v>170585</v>
      </c>
      <c r="B905" s="152">
        <v>44595</v>
      </c>
      <c r="C905" s="150" t="s">
        <v>799</v>
      </c>
      <c r="D905" s="150" t="s">
        <v>2831</v>
      </c>
      <c r="E905" s="152">
        <v>44595</v>
      </c>
      <c r="F905" s="150" t="s">
        <v>239</v>
      </c>
      <c r="G905" s="150" t="s">
        <v>2832</v>
      </c>
      <c r="H905" s="150" t="s">
        <v>88</v>
      </c>
      <c r="I905" s="150" t="s">
        <v>3387</v>
      </c>
      <c r="J905" s="150" t="s">
        <v>3387</v>
      </c>
      <c r="K905" s="150" t="s">
        <v>88</v>
      </c>
      <c r="L905" s="150" t="s">
        <v>18</v>
      </c>
      <c r="M905" s="150" t="s">
        <v>18</v>
      </c>
      <c r="N905" s="150" t="s">
        <v>65</v>
      </c>
      <c r="O905" s="150" t="s">
        <v>66</v>
      </c>
      <c r="P905" s="150" t="s">
        <v>89</v>
      </c>
      <c r="Q905" s="150" t="s">
        <v>3377</v>
      </c>
      <c r="R905" s="150" t="s">
        <v>3377</v>
      </c>
      <c r="S905" s="151">
        <v>21260</v>
      </c>
      <c r="T905" s="151">
        <v>14840</v>
      </c>
      <c r="U905" s="151">
        <v>6420</v>
      </c>
      <c r="V905" s="150" t="s">
        <v>78</v>
      </c>
      <c r="W905" s="151">
        <v>2</v>
      </c>
      <c r="X905" s="150" t="s">
        <v>69</v>
      </c>
      <c r="Y905" s="150" t="s">
        <v>70</v>
      </c>
      <c r="Z905" s="150" t="s">
        <v>71</v>
      </c>
      <c r="AA905" s="150" t="s">
        <v>72</v>
      </c>
      <c r="AB905" s="151">
        <v>0</v>
      </c>
      <c r="AC905" s="101">
        <f t="shared" si="56"/>
        <v>5</v>
      </c>
      <c r="AD905" s="101" t="str">
        <f t="shared" si="57"/>
        <v>février</v>
      </c>
      <c r="AE905" s="96">
        <f t="shared" si="58"/>
        <v>6.42</v>
      </c>
      <c r="AF905" s="149">
        <f t="shared" si="59"/>
        <v>9.0277777777778567E-3</v>
      </c>
      <c r="AG905" t="s">
        <v>3886</v>
      </c>
      <c r="AH905" s="96"/>
      <c r="AI905"/>
      <c r="AJ905"/>
      <c r="AK905"/>
      <c r="AL905"/>
      <c r="AM905" s="96"/>
      <c r="AN905" s="96"/>
      <c r="AO905" s="96"/>
      <c r="AP905" s="96"/>
      <c r="AQ905"/>
      <c r="AR905" s="96"/>
      <c r="AS905" s="96"/>
      <c r="AT905"/>
      <c r="AU905"/>
      <c r="AV905" s="96"/>
      <c r="AW905" s="96"/>
      <c r="AX905"/>
      <c r="AY905"/>
      <c r="AZ905" s="96"/>
      <c r="BA905" s="96"/>
      <c r="BB905" s="96"/>
      <c r="BC905" s="96"/>
      <c r="BD905" s="96"/>
      <c r="BE905" s="96"/>
      <c r="BF905" s="96"/>
      <c r="BG905"/>
      <c r="BH905" s="96"/>
      <c r="BI905" s="96"/>
      <c r="BJ905" s="96"/>
      <c r="BK905" s="96"/>
      <c r="BL905" s="96"/>
      <c r="BM905" s="96"/>
      <c r="BN905" s="96"/>
      <c r="BO905"/>
      <c r="BP905"/>
      <c r="BQ905" s="96"/>
      <c r="BR905" s="96"/>
      <c r="BS905" s="96"/>
      <c r="BT905"/>
      <c r="BU905" s="96"/>
      <c r="BV905"/>
      <c r="BW905" s="96"/>
      <c r="BX905" s="96"/>
      <c r="BY905" s="96"/>
      <c r="BZ905" s="96"/>
      <c r="CA905" s="96"/>
      <c r="CB905" s="96"/>
      <c r="CC905" s="96"/>
      <c r="CD905" s="96"/>
      <c r="CE905"/>
      <c r="CF905"/>
      <c r="CG905" s="96"/>
      <c r="CH905"/>
      <c r="CI905"/>
      <c r="CJ905" s="96"/>
      <c r="CK905"/>
      <c r="CL905" s="96"/>
      <c r="CM905" s="96"/>
      <c r="CN905" s="96"/>
      <c r="CO905"/>
      <c r="CP905"/>
      <c r="CQ905"/>
      <c r="CR905"/>
      <c r="CS905"/>
      <c r="CT905"/>
      <c r="CU905"/>
      <c r="CV905"/>
      <c r="CW905"/>
      <c r="CX905"/>
      <c r="CY905" s="96"/>
      <c r="CZ905" s="96"/>
      <c r="DA905" s="96"/>
      <c r="DB905" s="96"/>
      <c r="DC905" s="96"/>
      <c r="DD905"/>
      <c r="DE905"/>
      <c r="DF905"/>
      <c r="DG905"/>
      <c r="DH905" s="96"/>
      <c r="DI905"/>
      <c r="DJ905" s="96"/>
      <c r="DK905" s="96"/>
      <c r="DL905" s="96"/>
      <c r="DM905" s="96"/>
      <c r="DN905"/>
      <c r="DO905"/>
      <c r="DP905" s="96"/>
      <c r="DQ905" s="96"/>
      <c r="DR905"/>
      <c r="DS905"/>
      <c r="DT905"/>
      <c r="DU905"/>
      <c r="DV905"/>
      <c r="DW905" s="96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 s="96"/>
      <c r="EW905" s="96"/>
      <c r="EX905"/>
      <c r="EY905"/>
      <c r="EZ905"/>
      <c r="FA905"/>
      <c r="FB905"/>
      <c r="FC905"/>
      <c r="FD905"/>
      <c r="FE905"/>
      <c r="FF905"/>
      <c r="FG905"/>
      <c r="FH905"/>
      <c r="FI905"/>
      <c r="FJ905" s="96"/>
      <c r="FK905" s="96"/>
      <c r="FL905" s="96"/>
      <c r="FM905"/>
      <c r="FN905"/>
      <c r="FO905"/>
      <c r="FP905"/>
      <c r="FQ905"/>
      <c r="FR905"/>
      <c r="FS905"/>
      <c r="FT905" s="96"/>
      <c r="FU905" s="96"/>
      <c r="FV905" s="96"/>
      <c r="FW905" s="96"/>
      <c r="FX905"/>
      <c r="FY905"/>
      <c r="FZ905"/>
      <c r="GA905"/>
      <c r="GB905"/>
      <c r="GC905"/>
      <c r="GD905"/>
      <c r="GE905" s="96"/>
      <c r="GF905" s="96"/>
      <c r="GG905" s="96"/>
      <c r="GH905" s="96"/>
    </row>
    <row r="906" spans="1:190" s="102" customFormat="1" ht="10.9" hidden="1" customHeight="1" x14ac:dyDescent="0.25">
      <c r="A906" s="151">
        <v>170587</v>
      </c>
      <c r="B906" s="152">
        <v>44595</v>
      </c>
      <c r="C906" s="150" t="s">
        <v>128</v>
      </c>
      <c r="D906" s="150" t="s">
        <v>2833</v>
      </c>
      <c r="E906" s="152">
        <v>44595</v>
      </c>
      <c r="F906" s="150" t="s">
        <v>802</v>
      </c>
      <c r="G906" s="150" t="s">
        <v>2834</v>
      </c>
      <c r="H906" s="150" t="s">
        <v>766</v>
      </c>
      <c r="I906" s="150" t="s">
        <v>3376</v>
      </c>
      <c r="J906" s="150" t="s">
        <v>3376</v>
      </c>
      <c r="K906" s="150" t="s">
        <v>766</v>
      </c>
      <c r="L906" s="150" t="s">
        <v>18</v>
      </c>
      <c r="M906" s="150" t="s">
        <v>3409</v>
      </c>
      <c r="N906" s="150" t="s">
        <v>656</v>
      </c>
      <c r="O906" s="150" t="s">
        <v>657</v>
      </c>
      <c r="P906" s="150" t="s">
        <v>767</v>
      </c>
      <c r="Q906" s="150" t="s">
        <v>3377</v>
      </c>
      <c r="R906" s="150" t="s">
        <v>3410</v>
      </c>
      <c r="S906" s="151">
        <v>30440</v>
      </c>
      <c r="T906" s="151">
        <v>17760</v>
      </c>
      <c r="U906" s="151">
        <v>12680</v>
      </c>
      <c r="V906" s="150" t="s">
        <v>78</v>
      </c>
      <c r="W906" s="151">
        <v>2</v>
      </c>
      <c r="X906" s="150" t="s">
        <v>69</v>
      </c>
      <c r="Y906" s="150" t="s">
        <v>70</v>
      </c>
      <c r="Z906" s="150" t="s">
        <v>71</v>
      </c>
      <c r="AA906" s="150" t="s">
        <v>72</v>
      </c>
      <c r="AB906" s="151">
        <v>0</v>
      </c>
      <c r="AC906" s="101">
        <f t="shared" si="56"/>
        <v>5</v>
      </c>
      <c r="AD906" s="101" t="str">
        <f t="shared" si="57"/>
        <v>février</v>
      </c>
      <c r="AE906" s="96">
        <f t="shared" si="58"/>
        <v>12.68</v>
      </c>
      <c r="AF906" s="149">
        <f t="shared" si="59"/>
        <v>1.2499999999999956E-2</v>
      </c>
      <c r="AG906" t="s">
        <v>3562</v>
      </c>
    </row>
    <row r="907" spans="1:190" s="102" customFormat="1" ht="10.9" hidden="1" customHeight="1" x14ac:dyDescent="0.25">
      <c r="A907" s="151">
        <v>170589</v>
      </c>
      <c r="B907" s="152">
        <v>44595</v>
      </c>
      <c r="C907" s="150" t="s">
        <v>145</v>
      </c>
      <c r="D907" s="150" t="s">
        <v>2835</v>
      </c>
      <c r="E907" s="152">
        <v>44595</v>
      </c>
      <c r="F907" s="150" t="s">
        <v>394</v>
      </c>
      <c r="G907" s="150" t="s">
        <v>2836</v>
      </c>
      <c r="H907" s="150" t="s">
        <v>883</v>
      </c>
      <c r="I907" s="150" t="s">
        <v>3376</v>
      </c>
      <c r="J907" s="150" t="s">
        <v>3376</v>
      </c>
      <c r="K907" s="150" t="s">
        <v>655</v>
      </c>
      <c r="L907" s="150" t="s">
        <v>18</v>
      </c>
      <c r="M907" s="150" t="s">
        <v>3385</v>
      </c>
      <c r="N907" s="150" t="s">
        <v>656</v>
      </c>
      <c r="O907" s="150" t="s">
        <v>657</v>
      </c>
      <c r="P907" s="150" t="s">
        <v>658</v>
      </c>
      <c r="Q907" s="150" t="s">
        <v>3377</v>
      </c>
      <c r="R907" s="150" t="s">
        <v>3390</v>
      </c>
      <c r="S907" s="151">
        <v>23980</v>
      </c>
      <c r="T907" s="151">
        <v>17960</v>
      </c>
      <c r="U907" s="151">
        <v>6020</v>
      </c>
      <c r="V907" s="150" t="s">
        <v>78</v>
      </c>
      <c r="W907" s="151">
        <v>2</v>
      </c>
      <c r="X907" s="150" t="s">
        <v>69</v>
      </c>
      <c r="Y907" s="150" t="s">
        <v>70</v>
      </c>
      <c r="Z907" s="150" t="s">
        <v>71</v>
      </c>
      <c r="AA907" s="150" t="s">
        <v>72</v>
      </c>
      <c r="AB907" s="151">
        <v>0</v>
      </c>
      <c r="AC907" s="101">
        <f t="shared" si="56"/>
        <v>5</v>
      </c>
      <c r="AD907" s="101" t="str">
        <f t="shared" si="57"/>
        <v>février</v>
      </c>
      <c r="AE907" s="96">
        <f t="shared" si="58"/>
        <v>6.02</v>
      </c>
      <c r="AF907" s="149">
        <f t="shared" si="59"/>
        <v>1.8749999999999933E-2</v>
      </c>
      <c r="AG907" t="s">
        <v>3562</v>
      </c>
    </row>
    <row r="908" spans="1:190" s="102" customFormat="1" ht="10.9" hidden="1" customHeight="1" x14ac:dyDescent="0.25">
      <c r="A908" s="151">
        <v>170592</v>
      </c>
      <c r="B908" s="152">
        <v>44595</v>
      </c>
      <c r="C908" s="150" t="s">
        <v>888</v>
      </c>
      <c r="D908" s="150" t="s">
        <v>2837</v>
      </c>
      <c r="E908" s="152">
        <v>44595</v>
      </c>
      <c r="F908" s="150" t="s">
        <v>1495</v>
      </c>
      <c r="G908" s="150" t="s">
        <v>2838</v>
      </c>
      <c r="H908" s="150" t="s">
        <v>616</v>
      </c>
      <c r="I908" s="150" t="s">
        <v>3376</v>
      </c>
      <c r="J908" s="150" t="s">
        <v>3384</v>
      </c>
      <c r="K908" s="150" t="s">
        <v>616</v>
      </c>
      <c r="L908" s="150" t="s">
        <v>3414</v>
      </c>
      <c r="M908" s="150" t="s">
        <v>18</v>
      </c>
      <c r="N908" s="150" t="s">
        <v>656</v>
      </c>
      <c r="O908" s="150" t="s">
        <v>261</v>
      </c>
      <c r="P908" s="150" t="s">
        <v>618</v>
      </c>
      <c r="Q908" s="150" t="s">
        <v>3415</v>
      </c>
      <c r="R908" s="150" t="s">
        <v>3377</v>
      </c>
      <c r="S908" s="151">
        <v>39300</v>
      </c>
      <c r="T908" s="151">
        <v>22220</v>
      </c>
      <c r="U908" s="151">
        <v>17080</v>
      </c>
      <c r="V908" s="150" t="s">
        <v>78</v>
      </c>
      <c r="W908" s="151">
        <v>2</v>
      </c>
      <c r="X908" s="150" t="s">
        <v>69</v>
      </c>
      <c r="Y908" s="150" t="s">
        <v>70</v>
      </c>
      <c r="Z908" s="150" t="s">
        <v>71</v>
      </c>
      <c r="AA908" s="150" t="s">
        <v>72</v>
      </c>
      <c r="AB908" s="151">
        <v>0</v>
      </c>
      <c r="AC908" s="101">
        <f t="shared" si="56"/>
        <v>5</v>
      </c>
      <c r="AD908" s="101" t="str">
        <f t="shared" si="57"/>
        <v>février</v>
      </c>
      <c r="AE908" s="96">
        <f t="shared" si="58"/>
        <v>17.079999999999998</v>
      </c>
      <c r="AF908" s="149">
        <f t="shared" si="59"/>
        <v>0.10833333333333339</v>
      </c>
      <c r="AG908" t="s">
        <v>3888</v>
      </c>
    </row>
    <row r="909" spans="1:190" s="102" customFormat="1" ht="10.9" hidden="1" customHeight="1" x14ac:dyDescent="0.25">
      <c r="A909" s="151">
        <v>170593</v>
      </c>
      <c r="B909" s="152">
        <v>44595</v>
      </c>
      <c r="C909" s="150" t="s">
        <v>2839</v>
      </c>
      <c r="D909" s="150" t="s">
        <v>2840</v>
      </c>
      <c r="E909" s="152">
        <v>44595</v>
      </c>
      <c r="F909" s="150" t="s">
        <v>745</v>
      </c>
      <c r="G909" s="150" t="s">
        <v>2841</v>
      </c>
      <c r="H909" s="150" t="s">
        <v>474</v>
      </c>
      <c r="I909" s="150" t="s">
        <v>3379</v>
      </c>
      <c r="J909" s="150" t="s">
        <v>3380</v>
      </c>
      <c r="K909" s="150" t="s">
        <v>3392</v>
      </c>
      <c r="L909" s="150" t="s">
        <v>18</v>
      </c>
      <c r="M909" s="150" t="s">
        <v>18</v>
      </c>
      <c r="N909" s="150" t="s">
        <v>19</v>
      </c>
      <c r="O909" s="150" t="s">
        <v>314</v>
      </c>
      <c r="P909" s="150" t="s">
        <v>475</v>
      </c>
      <c r="Q909" s="150" t="s">
        <v>3377</v>
      </c>
      <c r="R909" s="150" t="s">
        <v>3377</v>
      </c>
      <c r="S909" s="151">
        <v>19260</v>
      </c>
      <c r="T909" s="151">
        <v>17740</v>
      </c>
      <c r="U909" s="151">
        <v>1520</v>
      </c>
      <c r="V909" s="150" t="s">
        <v>78</v>
      </c>
      <c r="W909" s="151">
        <v>2</v>
      </c>
      <c r="X909" s="150" t="s">
        <v>69</v>
      </c>
      <c r="Y909" s="150" t="s">
        <v>70</v>
      </c>
      <c r="Z909" s="150" t="s">
        <v>71</v>
      </c>
      <c r="AA909" s="150" t="s">
        <v>72</v>
      </c>
      <c r="AB909" s="151">
        <v>79268</v>
      </c>
      <c r="AC909" s="101">
        <f t="shared" si="56"/>
        <v>5</v>
      </c>
      <c r="AD909" s="101" t="str">
        <f t="shared" si="57"/>
        <v>février</v>
      </c>
      <c r="AE909" s="96">
        <f t="shared" si="58"/>
        <v>1.52</v>
      </c>
      <c r="AF909" s="149">
        <f t="shared" si="59"/>
        <v>1.5972222222222276E-2</v>
      </c>
      <c r="AG909" t="s">
        <v>3886</v>
      </c>
    </row>
    <row r="910" spans="1:190" s="102" customFormat="1" ht="10.9" hidden="1" customHeight="1" x14ac:dyDescent="0.25">
      <c r="A910" s="151">
        <v>170595</v>
      </c>
      <c r="B910" s="152">
        <v>44595</v>
      </c>
      <c r="C910" s="150" t="s">
        <v>686</v>
      </c>
      <c r="D910" s="150" t="s">
        <v>2842</v>
      </c>
      <c r="E910" s="152">
        <v>44595</v>
      </c>
      <c r="F910" s="150" t="s">
        <v>324</v>
      </c>
      <c r="G910" s="150" t="s">
        <v>2843</v>
      </c>
      <c r="H910" s="150" t="s">
        <v>550</v>
      </c>
      <c r="I910" s="150" t="s">
        <v>3379</v>
      </c>
      <c r="J910" s="150" t="s">
        <v>3380</v>
      </c>
      <c r="K910" s="150" t="s">
        <v>3399</v>
      </c>
      <c r="L910" s="150" t="s">
        <v>18</v>
      </c>
      <c r="M910" s="150" t="s">
        <v>18</v>
      </c>
      <c r="N910" s="150" t="s">
        <v>19</v>
      </c>
      <c r="O910" s="150" t="s">
        <v>314</v>
      </c>
      <c r="P910" s="150" t="s">
        <v>551</v>
      </c>
      <c r="Q910" s="150" t="s">
        <v>3377</v>
      </c>
      <c r="R910" s="150" t="s">
        <v>3377</v>
      </c>
      <c r="S910" s="151">
        <v>19200</v>
      </c>
      <c r="T910" s="151">
        <v>17720</v>
      </c>
      <c r="U910" s="151">
        <v>1480</v>
      </c>
      <c r="V910" s="150" t="s">
        <v>78</v>
      </c>
      <c r="W910" s="151">
        <v>2</v>
      </c>
      <c r="X910" s="150" t="s">
        <v>69</v>
      </c>
      <c r="Y910" s="150" t="s">
        <v>70</v>
      </c>
      <c r="Z910" s="150" t="s">
        <v>71</v>
      </c>
      <c r="AA910" s="150" t="s">
        <v>72</v>
      </c>
      <c r="AB910" s="151">
        <v>66268</v>
      </c>
      <c r="AC910" s="101">
        <f t="shared" si="56"/>
        <v>5</v>
      </c>
      <c r="AD910" s="101" t="str">
        <f t="shared" si="57"/>
        <v>février</v>
      </c>
      <c r="AE910" s="96">
        <f t="shared" si="58"/>
        <v>1.48</v>
      </c>
      <c r="AF910" s="149">
        <f t="shared" si="59"/>
        <v>9.7222222222221877E-3</v>
      </c>
      <c r="AG910" t="s">
        <v>3886</v>
      </c>
    </row>
    <row r="911" spans="1:190" s="102" customFormat="1" ht="10.9" hidden="1" customHeight="1" x14ac:dyDescent="0.25">
      <c r="A911" s="151">
        <v>170596</v>
      </c>
      <c r="B911" s="152">
        <v>44595</v>
      </c>
      <c r="C911" s="150" t="s">
        <v>483</v>
      </c>
      <c r="D911" s="150" t="s">
        <v>2844</v>
      </c>
      <c r="E911" s="152">
        <v>44595</v>
      </c>
      <c r="F911" s="150" t="s">
        <v>2004</v>
      </c>
      <c r="G911" s="150" t="s">
        <v>2845</v>
      </c>
      <c r="H911" s="150" t="s">
        <v>2846</v>
      </c>
      <c r="I911" s="150" t="s">
        <v>3379</v>
      </c>
      <c r="J911" s="150" t="s">
        <v>3393</v>
      </c>
      <c r="K911" s="150" t="s">
        <v>2846</v>
      </c>
      <c r="L911" s="150" t="s">
        <v>3394</v>
      </c>
      <c r="M911" s="150" t="s">
        <v>18</v>
      </c>
      <c r="N911" s="150" t="s">
        <v>19</v>
      </c>
      <c r="O911" s="150" t="s">
        <v>237</v>
      </c>
      <c r="P911" s="150" t="s">
        <v>2847</v>
      </c>
      <c r="Q911" s="150" t="s">
        <v>3395</v>
      </c>
      <c r="R911" s="150" t="s">
        <v>3377</v>
      </c>
      <c r="S911" s="151">
        <v>14700</v>
      </c>
      <c r="T911" s="151">
        <v>41240</v>
      </c>
      <c r="U911" s="151">
        <v>26540</v>
      </c>
      <c r="V911" s="150" t="s">
        <v>78</v>
      </c>
      <c r="W911" s="151">
        <v>2</v>
      </c>
      <c r="X911" s="150" t="s">
        <v>69</v>
      </c>
      <c r="Y911" s="150" t="s">
        <v>70</v>
      </c>
      <c r="Z911" s="150" t="s">
        <v>71</v>
      </c>
      <c r="AA911" s="150" t="s">
        <v>72</v>
      </c>
      <c r="AB911" s="151">
        <v>0</v>
      </c>
      <c r="AC911" s="101">
        <f t="shared" si="56"/>
        <v>5</v>
      </c>
      <c r="AD911" s="101" t="str">
        <f t="shared" si="57"/>
        <v>février</v>
      </c>
      <c r="AE911" s="96">
        <f t="shared" si="58"/>
        <v>26.54</v>
      </c>
      <c r="AF911" s="149">
        <f t="shared" si="59"/>
        <v>5.208333333333337E-2</v>
      </c>
      <c r="AG911" t="s">
        <v>3888</v>
      </c>
    </row>
    <row r="912" spans="1:190" s="102" customFormat="1" ht="10.9" hidden="1" customHeight="1" x14ac:dyDescent="0.25">
      <c r="A912" s="151">
        <v>170600</v>
      </c>
      <c r="B912" s="152">
        <v>44595</v>
      </c>
      <c r="C912" s="150" t="s">
        <v>642</v>
      </c>
      <c r="D912" s="150" t="s">
        <v>2848</v>
      </c>
      <c r="E912" s="152">
        <v>44595</v>
      </c>
      <c r="F912" s="150" t="s">
        <v>701</v>
      </c>
      <c r="G912" s="150" t="s">
        <v>2849</v>
      </c>
      <c r="H912" s="150" t="s">
        <v>318</v>
      </c>
      <c r="I912" s="150" t="s">
        <v>3379</v>
      </c>
      <c r="J912" s="150" t="s">
        <v>3380</v>
      </c>
      <c r="K912" s="150" t="s">
        <v>3405</v>
      </c>
      <c r="L912" s="150" t="s">
        <v>18</v>
      </c>
      <c r="M912" s="150" t="s">
        <v>18</v>
      </c>
      <c r="N912" s="150" t="s">
        <v>19</v>
      </c>
      <c r="O912" s="150" t="s">
        <v>314</v>
      </c>
      <c r="P912" s="150" t="s">
        <v>319</v>
      </c>
      <c r="Q912" s="150" t="s">
        <v>3377</v>
      </c>
      <c r="R912" s="150" t="s">
        <v>3377</v>
      </c>
      <c r="S912" s="151">
        <v>20780</v>
      </c>
      <c r="T912" s="151">
        <v>16960</v>
      </c>
      <c r="U912" s="151">
        <v>3820</v>
      </c>
      <c r="V912" s="150" t="s">
        <v>78</v>
      </c>
      <c r="W912" s="151">
        <v>2</v>
      </c>
      <c r="X912" s="150" t="s">
        <v>69</v>
      </c>
      <c r="Y912" s="150" t="s">
        <v>70</v>
      </c>
      <c r="Z912" s="150" t="s">
        <v>71</v>
      </c>
      <c r="AA912" s="150" t="s">
        <v>72</v>
      </c>
      <c r="AB912" s="151">
        <v>70062</v>
      </c>
      <c r="AC912" s="101">
        <f t="shared" si="56"/>
        <v>5</v>
      </c>
      <c r="AD912" s="101" t="str">
        <f t="shared" si="57"/>
        <v>février</v>
      </c>
      <c r="AE912" s="96">
        <f t="shared" si="58"/>
        <v>3.82</v>
      </c>
      <c r="AF912" s="149">
        <f t="shared" si="59"/>
        <v>1.3194444444444398E-2</v>
      </c>
      <c r="AG912" t="s">
        <v>3886</v>
      </c>
    </row>
    <row r="913" spans="1:33" s="102" customFormat="1" ht="10.9" hidden="1" customHeight="1" x14ac:dyDescent="0.25">
      <c r="A913" s="151">
        <v>170601</v>
      </c>
      <c r="B913" s="152">
        <v>44595</v>
      </c>
      <c r="C913" s="150" t="s">
        <v>121</v>
      </c>
      <c r="D913" s="150" t="s">
        <v>2850</v>
      </c>
      <c r="E913" s="152">
        <v>44595</v>
      </c>
      <c r="F913" s="150" t="s">
        <v>642</v>
      </c>
      <c r="G913" s="150" t="s">
        <v>2851</v>
      </c>
      <c r="H913" s="150" t="s">
        <v>173</v>
      </c>
      <c r="I913" s="150" t="s">
        <v>3379</v>
      </c>
      <c r="J913" s="150" t="s">
        <v>3421</v>
      </c>
      <c r="K913" s="150" t="s">
        <v>173</v>
      </c>
      <c r="L913" s="150" t="s">
        <v>18</v>
      </c>
      <c r="M913" s="150" t="s">
        <v>18</v>
      </c>
      <c r="N913" s="150" t="s">
        <v>19</v>
      </c>
      <c r="O913" s="150" t="s">
        <v>161</v>
      </c>
      <c r="P913" s="150" t="s">
        <v>174</v>
      </c>
      <c r="Q913" s="150" t="s">
        <v>3377</v>
      </c>
      <c r="R913" s="150" t="s">
        <v>3377</v>
      </c>
      <c r="S913" s="151">
        <v>14560</v>
      </c>
      <c r="T913" s="151">
        <v>11440</v>
      </c>
      <c r="U913" s="151">
        <v>3120</v>
      </c>
      <c r="V913" s="150" t="s">
        <v>78</v>
      </c>
      <c r="W913" s="151">
        <v>2</v>
      </c>
      <c r="X913" s="150" t="s">
        <v>69</v>
      </c>
      <c r="Y913" s="150" t="s">
        <v>70</v>
      </c>
      <c r="Z913" s="150" t="s">
        <v>71</v>
      </c>
      <c r="AA913" s="150" t="s">
        <v>72</v>
      </c>
      <c r="AB913" s="151">
        <v>83220</v>
      </c>
      <c r="AC913" s="101">
        <f t="shared" si="56"/>
        <v>5</v>
      </c>
      <c r="AD913" s="101" t="str">
        <f t="shared" si="57"/>
        <v>février</v>
      </c>
      <c r="AE913" s="96">
        <f t="shared" si="58"/>
        <v>3.12</v>
      </c>
      <c r="AF913" s="149">
        <f t="shared" si="59"/>
        <v>6.2500000000000888E-3</v>
      </c>
      <c r="AG913" t="s">
        <v>3886</v>
      </c>
    </row>
    <row r="914" spans="1:33" s="102" customFormat="1" ht="10.9" hidden="1" customHeight="1" x14ac:dyDescent="0.25">
      <c r="A914" s="151">
        <v>170602</v>
      </c>
      <c r="B914" s="152">
        <v>44595</v>
      </c>
      <c r="C914" s="150" t="s">
        <v>625</v>
      </c>
      <c r="D914" s="150" t="s">
        <v>2852</v>
      </c>
      <c r="E914" s="152">
        <v>44595</v>
      </c>
      <c r="F914" s="150" t="s">
        <v>294</v>
      </c>
      <c r="G914" s="150" t="s">
        <v>2853</v>
      </c>
      <c r="H914" s="150" t="s">
        <v>177</v>
      </c>
      <c r="I914" s="150" t="s">
        <v>3379</v>
      </c>
      <c r="J914" s="150" t="s">
        <v>3421</v>
      </c>
      <c r="K914" s="150" t="s">
        <v>177</v>
      </c>
      <c r="L914" s="150" t="s">
        <v>18</v>
      </c>
      <c r="M914" s="150" t="s">
        <v>18</v>
      </c>
      <c r="N914" s="150" t="s">
        <v>19</v>
      </c>
      <c r="O914" s="150" t="s">
        <v>161</v>
      </c>
      <c r="P914" s="150" t="s">
        <v>178</v>
      </c>
      <c r="Q914" s="150" t="s">
        <v>3377</v>
      </c>
      <c r="R914" s="150" t="s">
        <v>3377</v>
      </c>
      <c r="S914" s="151">
        <v>15200</v>
      </c>
      <c r="T914" s="151">
        <v>11560</v>
      </c>
      <c r="U914" s="151">
        <v>3640</v>
      </c>
      <c r="V914" s="150" t="s">
        <v>78</v>
      </c>
      <c r="W914" s="151">
        <v>2</v>
      </c>
      <c r="X914" s="150" t="s">
        <v>69</v>
      </c>
      <c r="Y914" s="150" t="s">
        <v>70</v>
      </c>
      <c r="Z914" s="150" t="s">
        <v>71</v>
      </c>
      <c r="AA914" s="150" t="s">
        <v>72</v>
      </c>
      <c r="AB914" s="151">
        <v>60052</v>
      </c>
      <c r="AC914" s="101">
        <f t="shared" si="56"/>
        <v>5</v>
      </c>
      <c r="AD914" s="101" t="str">
        <f t="shared" si="57"/>
        <v>février</v>
      </c>
      <c r="AE914" s="96">
        <f t="shared" si="58"/>
        <v>3.64</v>
      </c>
      <c r="AF914" s="149">
        <f t="shared" si="59"/>
        <v>5.5555555555555358E-3</v>
      </c>
      <c r="AG914" t="s">
        <v>3886</v>
      </c>
    </row>
    <row r="915" spans="1:33" s="102" customFormat="1" ht="10.9" hidden="1" customHeight="1" x14ac:dyDescent="0.25">
      <c r="A915" s="151">
        <v>170603</v>
      </c>
      <c r="B915" s="152">
        <v>44595</v>
      </c>
      <c r="C915" s="150" t="s">
        <v>446</v>
      </c>
      <c r="D915" s="150" t="s">
        <v>2854</v>
      </c>
      <c r="E915" s="152">
        <v>44595</v>
      </c>
      <c r="F915" s="150" t="s">
        <v>528</v>
      </c>
      <c r="G915" s="150" t="s">
        <v>2855</v>
      </c>
      <c r="H915" s="150" t="s">
        <v>181</v>
      </c>
      <c r="I915" s="150" t="s">
        <v>3379</v>
      </c>
      <c r="J915" s="150" t="s">
        <v>3421</v>
      </c>
      <c r="K915" s="150" t="s">
        <v>181</v>
      </c>
      <c r="L915" s="150" t="s">
        <v>18</v>
      </c>
      <c r="M915" s="150" t="s">
        <v>18</v>
      </c>
      <c r="N915" s="150" t="s">
        <v>19</v>
      </c>
      <c r="O915" s="150" t="s">
        <v>161</v>
      </c>
      <c r="P915" s="150" t="s">
        <v>182</v>
      </c>
      <c r="Q915" s="150" t="s">
        <v>3377</v>
      </c>
      <c r="R915" s="150" t="s">
        <v>3377</v>
      </c>
      <c r="S915" s="151">
        <v>14700</v>
      </c>
      <c r="T915" s="151">
        <v>11460</v>
      </c>
      <c r="U915" s="151">
        <v>3240</v>
      </c>
      <c r="V915" s="150" t="s">
        <v>78</v>
      </c>
      <c r="W915" s="151">
        <v>2</v>
      </c>
      <c r="X915" s="150" t="s">
        <v>69</v>
      </c>
      <c r="Y915" s="150" t="s">
        <v>70</v>
      </c>
      <c r="Z915" s="150" t="s">
        <v>71</v>
      </c>
      <c r="AA915" s="150" t="s">
        <v>72</v>
      </c>
      <c r="AB915" s="151">
        <v>89412</v>
      </c>
      <c r="AC915" s="101">
        <f t="shared" si="56"/>
        <v>5</v>
      </c>
      <c r="AD915" s="101" t="str">
        <f t="shared" si="57"/>
        <v>février</v>
      </c>
      <c r="AE915" s="96">
        <f t="shared" si="58"/>
        <v>3.24</v>
      </c>
      <c r="AF915" s="149">
        <f t="shared" si="59"/>
        <v>5.5555555555555358E-3</v>
      </c>
      <c r="AG915" t="s">
        <v>3886</v>
      </c>
    </row>
    <row r="916" spans="1:33" s="102" customFormat="1" ht="10.9" hidden="1" customHeight="1" x14ac:dyDescent="0.25">
      <c r="A916" s="151">
        <v>170604</v>
      </c>
      <c r="B916" s="152">
        <v>44595</v>
      </c>
      <c r="C916" s="150" t="s">
        <v>643</v>
      </c>
      <c r="D916" s="150" t="s">
        <v>2856</v>
      </c>
      <c r="E916" s="152">
        <v>44595</v>
      </c>
      <c r="F916" s="150" t="s">
        <v>814</v>
      </c>
      <c r="G916" s="150" t="s">
        <v>2857</v>
      </c>
      <c r="H916" s="150" t="s">
        <v>769</v>
      </c>
      <c r="I916" s="150" t="s">
        <v>3379</v>
      </c>
      <c r="J916" s="150" t="s">
        <v>3380</v>
      </c>
      <c r="K916" s="150" t="s">
        <v>3417</v>
      </c>
      <c r="L916" s="150" t="s">
        <v>18</v>
      </c>
      <c r="M916" s="150" t="s">
        <v>18</v>
      </c>
      <c r="N916" s="150" t="s">
        <v>19</v>
      </c>
      <c r="O916" s="150" t="s">
        <v>314</v>
      </c>
      <c r="P916" s="150" t="s">
        <v>770</v>
      </c>
      <c r="Q916" s="150" t="s">
        <v>3377</v>
      </c>
      <c r="R916" s="150" t="s">
        <v>3377</v>
      </c>
      <c r="S916" s="151">
        <v>18900</v>
      </c>
      <c r="T916" s="151">
        <v>17940</v>
      </c>
      <c r="U916" s="151">
        <v>960</v>
      </c>
      <c r="V916" s="150" t="s">
        <v>78</v>
      </c>
      <c r="W916" s="151">
        <v>2</v>
      </c>
      <c r="X916" s="150" t="s">
        <v>69</v>
      </c>
      <c r="Y916" s="150" t="s">
        <v>70</v>
      </c>
      <c r="Z916" s="150" t="s">
        <v>71</v>
      </c>
      <c r="AA916" s="150" t="s">
        <v>72</v>
      </c>
      <c r="AB916" s="151">
        <v>95029</v>
      </c>
      <c r="AC916" s="101">
        <f t="shared" si="56"/>
        <v>5</v>
      </c>
      <c r="AD916" s="101" t="str">
        <f t="shared" si="57"/>
        <v>février</v>
      </c>
      <c r="AE916" s="96">
        <f t="shared" si="58"/>
        <v>0.96</v>
      </c>
      <c r="AF916" s="149">
        <f t="shared" si="59"/>
        <v>1.0416666666666741E-2</v>
      </c>
      <c r="AG916" t="s">
        <v>3886</v>
      </c>
    </row>
    <row r="917" spans="1:33" s="102" customFormat="1" ht="10.9" hidden="1" customHeight="1" x14ac:dyDescent="0.25">
      <c r="A917" s="151">
        <v>170606</v>
      </c>
      <c r="B917" s="152">
        <v>44595</v>
      </c>
      <c r="C917" s="150" t="s">
        <v>826</v>
      </c>
      <c r="D917" s="150" t="s">
        <v>2858</v>
      </c>
      <c r="E917" s="152">
        <v>44595</v>
      </c>
      <c r="F917" s="150" t="s">
        <v>448</v>
      </c>
      <c r="G917" s="150" t="s">
        <v>2859</v>
      </c>
      <c r="H917" s="150" t="s">
        <v>334</v>
      </c>
      <c r="I917" s="150" t="s">
        <v>3379</v>
      </c>
      <c r="J917" s="150" t="s">
        <v>3382</v>
      </c>
      <c r="K917" s="150" t="s">
        <v>531</v>
      </c>
      <c r="L917" s="150" t="s">
        <v>18</v>
      </c>
      <c r="M917" s="150" t="s">
        <v>18</v>
      </c>
      <c r="N917" s="150" t="s">
        <v>19</v>
      </c>
      <c r="O917" s="150" t="s">
        <v>335</v>
      </c>
      <c r="P917" s="150" t="s">
        <v>336</v>
      </c>
      <c r="Q917" s="150" t="s">
        <v>3377</v>
      </c>
      <c r="R917" s="150" t="s">
        <v>3377</v>
      </c>
      <c r="S917" s="151">
        <v>16900</v>
      </c>
      <c r="T917" s="151">
        <v>14960</v>
      </c>
      <c r="U917" s="151">
        <v>1940</v>
      </c>
      <c r="V917" s="150" t="s">
        <v>78</v>
      </c>
      <c r="W917" s="151">
        <v>2</v>
      </c>
      <c r="X917" s="150" t="s">
        <v>69</v>
      </c>
      <c r="Y917" s="150" t="s">
        <v>70</v>
      </c>
      <c r="Z917" s="150" t="s">
        <v>71</v>
      </c>
      <c r="AA917" s="150" t="s">
        <v>72</v>
      </c>
      <c r="AB917" s="151">
        <v>83625</v>
      </c>
      <c r="AC917" s="101">
        <f t="shared" si="56"/>
        <v>5</v>
      </c>
      <c r="AD917" s="101" t="str">
        <f t="shared" si="57"/>
        <v>février</v>
      </c>
      <c r="AE917" s="96">
        <f t="shared" si="58"/>
        <v>1.94</v>
      </c>
      <c r="AF917" s="149">
        <f t="shared" si="59"/>
        <v>7.6388888888888618E-3</v>
      </c>
      <c r="AG917" t="s">
        <v>3886</v>
      </c>
    </row>
    <row r="918" spans="1:33" s="102" customFormat="1" ht="10.9" hidden="1" customHeight="1" x14ac:dyDescent="0.25">
      <c r="A918" s="151">
        <v>170612</v>
      </c>
      <c r="B918" s="152">
        <v>44595</v>
      </c>
      <c r="C918" s="150" t="s">
        <v>453</v>
      </c>
      <c r="D918" s="150" t="s">
        <v>2860</v>
      </c>
      <c r="E918" s="152">
        <v>44595</v>
      </c>
      <c r="F918" s="150" t="s">
        <v>749</v>
      </c>
      <c r="G918" s="150" t="s">
        <v>2861</v>
      </c>
      <c r="H918" s="150" t="s">
        <v>690</v>
      </c>
      <c r="I918" s="150" t="s">
        <v>3379</v>
      </c>
      <c r="J918" s="150" t="s">
        <v>3382</v>
      </c>
      <c r="K918" s="150" t="s">
        <v>3383</v>
      </c>
      <c r="L918" s="150" t="s">
        <v>18</v>
      </c>
      <c r="M918" s="150" t="s">
        <v>18</v>
      </c>
      <c r="N918" s="150" t="s">
        <v>19</v>
      </c>
      <c r="O918" s="150" t="s">
        <v>335</v>
      </c>
      <c r="P918" s="150" t="s">
        <v>691</v>
      </c>
      <c r="Q918" s="150" t="s">
        <v>3377</v>
      </c>
      <c r="R918" s="150" t="s">
        <v>3377</v>
      </c>
      <c r="S918" s="151">
        <v>16580</v>
      </c>
      <c r="T918" s="151">
        <v>12780</v>
      </c>
      <c r="U918" s="151">
        <v>3800</v>
      </c>
      <c r="V918" s="150" t="s">
        <v>78</v>
      </c>
      <c r="W918" s="151">
        <v>2</v>
      </c>
      <c r="X918" s="150" t="s">
        <v>69</v>
      </c>
      <c r="Y918" s="150" t="s">
        <v>70</v>
      </c>
      <c r="Z918" s="150" t="s">
        <v>71</v>
      </c>
      <c r="AA918" s="150" t="s">
        <v>72</v>
      </c>
      <c r="AB918" s="151">
        <v>64488</v>
      </c>
      <c r="AC918" s="101">
        <f t="shared" si="56"/>
        <v>5</v>
      </c>
      <c r="AD918" s="101" t="str">
        <f t="shared" si="57"/>
        <v>février</v>
      </c>
      <c r="AE918" s="96">
        <f t="shared" si="58"/>
        <v>3.8</v>
      </c>
      <c r="AF918" s="149">
        <f t="shared" si="59"/>
        <v>5.5555555555555358E-3</v>
      </c>
      <c r="AG918" t="s">
        <v>3886</v>
      </c>
    </row>
    <row r="919" spans="1:33" s="102" customFormat="1" ht="10.9" hidden="1" customHeight="1" x14ac:dyDescent="0.25">
      <c r="A919" s="151">
        <v>170614</v>
      </c>
      <c r="B919" s="152">
        <v>44595</v>
      </c>
      <c r="C919" s="150" t="s">
        <v>707</v>
      </c>
      <c r="D919" s="150" t="s">
        <v>2862</v>
      </c>
      <c r="E919" s="152">
        <v>44595</v>
      </c>
      <c r="F919" s="150" t="s">
        <v>731</v>
      </c>
      <c r="G919" s="150" t="s">
        <v>2863</v>
      </c>
      <c r="H919" s="150" t="s">
        <v>405</v>
      </c>
      <c r="I919" s="150" t="s">
        <v>3379</v>
      </c>
      <c r="J919" s="150" t="s">
        <v>3421</v>
      </c>
      <c r="K919" s="150" t="s">
        <v>405</v>
      </c>
      <c r="L919" s="150" t="s">
        <v>18</v>
      </c>
      <c r="M919" s="150" t="s">
        <v>18</v>
      </c>
      <c r="N919" s="150" t="s">
        <v>19</v>
      </c>
      <c r="O919" s="150" t="s">
        <v>161</v>
      </c>
      <c r="P919" s="150" t="s">
        <v>406</v>
      </c>
      <c r="Q919" s="150" t="s">
        <v>3377</v>
      </c>
      <c r="R919" s="150" t="s">
        <v>3377</v>
      </c>
      <c r="S919" s="151">
        <v>17000</v>
      </c>
      <c r="T919" s="151">
        <v>14520</v>
      </c>
      <c r="U919" s="151">
        <v>2480</v>
      </c>
      <c r="V919" s="150" t="s">
        <v>78</v>
      </c>
      <c r="W919" s="151">
        <v>2</v>
      </c>
      <c r="X919" s="150" t="s">
        <v>69</v>
      </c>
      <c r="Y919" s="150" t="s">
        <v>70</v>
      </c>
      <c r="Z919" s="150" t="s">
        <v>71</v>
      </c>
      <c r="AA919" s="150" t="s">
        <v>72</v>
      </c>
      <c r="AB919" s="151">
        <v>60056</v>
      </c>
      <c r="AC919" s="101">
        <f t="shared" si="56"/>
        <v>5</v>
      </c>
      <c r="AD919" s="101" t="str">
        <f t="shared" si="57"/>
        <v>février</v>
      </c>
      <c r="AE919" s="96">
        <f t="shared" si="58"/>
        <v>2.48</v>
      </c>
      <c r="AF919" s="149">
        <f t="shared" si="59"/>
        <v>6.2499999999999778E-3</v>
      </c>
      <c r="AG919" t="s">
        <v>3886</v>
      </c>
    </row>
    <row r="920" spans="1:33" s="102" customFormat="1" ht="10.9" hidden="1" customHeight="1" x14ac:dyDescent="0.25">
      <c r="A920" s="151">
        <v>170616</v>
      </c>
      <c r="B920" s="152">
        <v>44595</v>
      </c>
      <c r="C920" s="150" t="s">
        <v>333</v>
      </c>
      <c r="D920" s="150" t="s">
        <v>2864</v>
      </c>
      <c r="E920" s="152">
        <v>44595</v>
      </c>
      <c r="F920" s="150" t="s">
        <v>708</v>
      </c>
      <c r="G920" s="150" t="s">
        <v>2865</v>
      </c>
      <c r="H920" s="150" t="s">
        <v>385</v>
      </c>
      <c r="I920" s="150" t="s">
        <v>3379</v>
      </c>
      <c r="J920" s="150" t="s">
        <v>3421</v>
      </c>
      <c r="K920" s="150" t="s">
        <v>385</v>
      </c>
      <c r="L920" s="150" t="s">
        <v>18</v>
      </c>
      <c r="M920" s="150" t="s">
        <v>18</v>
      </c>
      <c r="N920" s="150" t="s">
        <v>19</v>
      </c>
      <c r="O920" s="150" t="s">
        <v>161</v>
      </c>
      <c r="P920" s="150" t="s">
        <v>386</v>
      </c>
      <c r="Q920" s="150" t="s">
        <v>3377</v>
      </c>
      <c r="R920" s="150" t="s">
        <v>3377</v>
      </c>
      <c r="S920" s="151">
        <v>19100</v>
      </c>
      <c r="T920" s="151">
        <v>14560</v>
      </c>
      <c r="U920" s="151">
        <v>4540</v>
      </c>
      <c r="V920" s="150" t="s">
        <v>78</v>
      </c>
      <c r="W920" s="151">
        <v>2</v>
      </c>
      <c r="X920" s="150" t="s">
        <v>69</v>
      </c>
      <c r="Y920" s="150" t="s">
        <v>70</v>
      </c>
      <c r="Z920" s="150" t="s">
        <v>71</v>
      </c>
      <c r="AA920" s="150" t="s">
        <v>72</v>
      </c>
      <c r="AB920" s="151">
        <v>83223</v>
      </c>
      <c r="AC920" s="101">
        <f t="shared" si="56"/>
        <v>5</v>
      </c>
      <c r="AD920" s="101" t="str">
        <f t="shared" si="57"/>
        <v>février</v>
      </c>
      <c r="AE920" s="96">
        <f t="shared" si="58"/>
        <v>4.54</v>
      </c>
      <c r="AF920" s="149">
        <f t="shared" si="59"/>
        <v>5.5555555555555358E-3</v>
      </c>
      <c r="AG920" t="s">
        <v>3886</v>
      </c>
    </row>
    <row r="921" spans="1:33" s="102" customFormat="1" ht="10.9" hidden="1" customHeight="1" x14ac:dyDescent="0.25">
      <c r="A921" s="151">
        <v>170617</v>
      </c>
      <c r="B921" s="152">
        <v>44595</v>
      </c>
      <c r="C921" s="150" t="s">
        <v>592</v>
      </c>
      <c r="D921" s="150" t="s">
        <v>2866</v>
      </c>
      <c r="E921" s="152">
        <v>44595</v>
      </c>
      <c r="F921" s="150" t="s">
        <v>452</v>
      </c>
      <c r="G921" s="150" t="s">
        <v>2867</v>
      </c>
      <c r="H921" s="150" t="s">
        <v>257</v>
      </c>
      <c r="I921" s="150" t="s">
        <v>3379</v>
      </c>
      <c r="J921" s="150" t="s">
        <v>3421</v>
      </c>
      <c r="K921" s="150" t="s">
        <v>257</v>
      </c>
      <c r="L921" s="150" t="s">
        <v>18</v>
      </c>
      <c r="M921" s="150" t="s">
        <v>18</v>
      </c>
      <c r="N921" s="150" t="s">
        <v>19</v>
      </c>
      <c r="O921" s="150" t="s">
        <v>161</v>
      </c>
      <c r="P921" s="150" t="s">
        <v>258</v>
      </c>
      <c r="Q921" s="150" t="s">
        <v>3377</v>
      </c>
      <c r="R921" s="150" t="s">
        <v>3377</v>
      </c>
      <c r="S921" s="151">
        <v>16580</v>
      </c>
      <c r="T921" s="151">
        <v>14580</v>
      </c>
      <c r="U921" s="151">
        <v>2000</v>
      </c>
      <c r="V921" s="150" t="s">
        <v>78</v>
      </c>
      <c r="W921" s="151">
        <v>2</v>
      </c>
      <c r="X921" s="150" t="s">
        <v>69</v>
      </c>
      <c r="Y921" s="150" t="s">
        <v>70</v>
      </c>
      <c r="Z921" s="150" t="s">
        <v>71</v>
      </c>
      <c r="AA921" s="150" t="s">
        <v>72</v>
      </c>
      <c r="AB921" s="151">
        <v>60055</v>
      </c>
      <c r="AC921" s="101">
        <f t="shared" si="56"/>
        <v>5</v>
      </c>
      <c r="AD921" s="101" t="str">
        <f t="shared" si="57"/>
        <v>février</v>
      </c>
      <c r="AE921" s="96">
        <f t="shared" si="58"/>
        <v>2</v>
      </c>
      <c r="AF921" s="149">
        <f t="shared" si="59"/>
        <v>6.9444444444444198E-3</v>
      </c>
      <c r="AG921" t="s">
        <v>3886</v>
      </c>
    </row>
    <row r="922" spans="1:33" s="102" customFormat="1" ht="10.9" hidden="1" customHeight="1" x14ac:dyDescent="0.25">
      <c r="A922" s="151">
        <v>170619</v>
      </c>
      <c r="B922" s="152">
        <v>44595</v>
      </c>
      <c r="C922" s="150" t="s">
        <v>456</v>
      </c>
      <c r="D922" s="150" t="s">
        <v>2868</v>
      </c>
      <c r="E922" s="152">
        <v>44595</v>
      </c>
      <c r="F922" s="150" t="s">
        <v>360</v>
      </c>
      <c r="G922" s="150" t="s">
        <v>2869</v>
      </c>
      <c r="H922" s="150" t="s">
        <v>173</v>
      </c>
      <c r="I922" s="150" t="s">
        <v>3379</v>
      </c>
      <c r="J922" s="150" t="s">
        <v>3421</v>
      </c>
      <c r="K922" s="150" t="s">
        <v>173</v>
      </c>
      <c r="L922" s="150" t="s">
        <v>18</v>
      </c>
      <c r="M922" s="150" t="s">
        <v>18</v>
      </c>
      <c r="N922" s="150" t="s">
        <v>19</v>
      </c>
      <c r="O922" s="150" t="s">
        <v>161</v>
      </c>
      <c r="P922" s="150" t="s">
        <v>174</v>
      </c>
      <c r="Q922" s="150" t="s">
        <v>3377</v>
      </c>
      <c r="R922" s="150" t="s">
        <v>3377</v>
      </c>
      <c r="S922" s="151">
        <v>13380</v>
      </c>
      <c r="T922" s="151">
        <v>11420</v>
      </c>
      <c r="U922" s="151">
        <v>1960</v>
      </c>
      <c r="V922" s="150" t="s">
        <v>78</v>
      </c>
      <c r="W922" s="151">
        <v>2</v>
      </c>
      <c r="X922" s="150" t="s">
        <v>69</v>
      </c>
      <c r="Y922" s="150" t="s">
        <v>70</v>
      </c>
      <c r="Z922" s="150" t="s">
        <v>71</v>
      </c>
      <c r="AA922" s="150" t="s">
        <v>72</v>
      </c>
      <c r="AB922" s="151">
        <v>83220</v>
      </c>
      <c r="AC922" s="101">
        <f t="shared" si="56"/>
        <v>5</v>
      </c>
      <c r="AD922" s="101" t="str">
        <f t="shared" si="57"/>
        <v>février</v>
      </c>
      <c r="AE922" s="96">
        <f t="shared" si="58"/>
        <v>1.96</v>
      </c>
      <c r="AF922" s="149">
        <f t="shared" si="59"/>
        <v>6.2499999999999778E-3</v>
      </c>
      <c r="AG922" t="s">
        <v>3886</v>
      </c>
    </row>
    <row r="923" spans="1:33" s="102" customFormat="1" ht="10.9" hidden="1" customHeight="1" x14ac:dyDescent="0.25">
      <c r="A923" s="151">
        <v>170620</v>
      </c>
      <c r="B923" s="152">
        <v>44595</v>
      </c>
      <c r="C923" s="150" t="s">
        <v>733</v>
      </c>
      <c r="D923" s="150" t="s">
        <v>2870</v>
      </c>
      <c r="E923" s="152">
        <v>44595</v>
      </c>
      <c r="F923" s="150" t="s">
        <v>1142</v>
      </c>
      <c r="G923" s="150" t="s">
        <v>2871</v>
      </c>
      <c r="H923" s="150" t="s">
        <v>177</v>
      </c>
      <c r="I923" s="150" t="s">
        <v>3379</v>
      </c>
      <c r="J923" s="150" t="s">
        <v>3421</v>
      </c>
      <c r="K923" s="150" t="s">
        <v>177</v>
      </c>
      <c r="L923" s="150" t="s">
        <v>18</v>
      </c>
      <c r="M923" s="150" t="s">
        <v>18</v>
      </c>
      <c r="N923" s="150" t="s">
        <v>19</v>
      </c>
      <c r="O923" s="150" t="s">
        <v>161</v>
      </c>
      <c r="P923" s="150" t="s">
        <v>178</v>
      </c>
      <c r="Q923" s="150" t="s">
        <v>3377</v>
      </c>
      <c r="R923" s="150" t="s">
        <v>3377</v>
      </c>
      <c r="S923" s="151">
        <v>13020</v>
      </c>
      <c r="T923" s="151">
        <v>11400</v>
      </c>
      <c r="U923" s="151">
        <v>1620</v>
      </c>
      <c r="V923" s="150" t="s">
        <v>78</v>
      </c>
      <c r="W923" s="151">
        <v>2</v>
      </c>
      <c r="X923" s="150" t="s">
        <v>69</v>
      </c>
      <c r="Y923" s="150" t="s">
        <v>70</v>
      </c>
      <c r="Z923" s="150" t="s">
        <v>71</v>
      </c>
      <c r="AA923" s="150" t="s">
        <v>72</v>
      </c>
      <c r="AB923" s="151">
        <v>60052</v>
      </c>
      <c r="AC923" s="101">
        <f t="shared" si="56"/>
        <v>5</v>
      </c>
      <c r="AD923" s="101" t="str">
        <f t="shared" si="57"/>
        <v>février</v>
      </c>
      <c r="AE923" s="96">
        <f t="shared" si="58"/>
        <v>1.62</v>
      </c>
      <c r="AF923" s="149">
        <f t="shared" si="59"/>
        <v>4.8611111111110938E-3</v>
      </c>
      <c r="AG923" t="s">
        <v>3886</v>
      </c>
    </row>
    <row r="924" spans="1:33" s="102" customFormat="1" ht="10.9" hidden="1" customHeight="1" x14ac:dyDescent="0.25">
      <c r="A924" s="151">
        <v>170621</v>
      </c>
      <c r="B924" s="152">
        <v>44595</v>
      </c>
      <c r="C924" s="150" t="s">
        <v>711</v>
      </c>
      <c r="D924" s="150" t="s">
        <v>2872</v>
      </c>
      <c r="E924" s="152">
        <v>44595</v>
      </c>
      <c r="F924" s="150" t="s">
        <v>418</v>
      </c>
      <c r="G924" s="150" t="s">
        <v>2873</v>
      </c>
      <c r="H924" s="150" t="s">
        <v>209</v>
      </c>
      <c r="I924" s="150" t="s">
        <v>3379</v>
      </c>
      <c r="J924" s="150" t="s">
        <v>3421</v>
      </c>
      <c r="K924" s="150" t="s">
        <v>209</v>
      </c>
      <c r="L924" s="150" t="s">
        <v>18</v>
      </c>
      <c r="M924" s="150" t="s">
        <v>18</v>
      </c>
      <c r="N924" s="150" t="s">
        <v>19</v>
      </c>
      <c r="O924" s="150" t="s">
        <v>161</v>
      </c>
      <c r="P924" s="150" t="s">
        <v>210</v>
      </c>
      <c r="Q924" s="150" t="s">
        <v>3377</v>
      </c>
      <c r="R924" s="150" t="s">
        <v>3377</v>
      </c>
      <c r="S924" s="151">
        <v>19900</v>
      </c>
      <c r="T924" s="151">
        <v>14700</v>
      </c>
      <c r="U924" s="151">
        <v>5200</v>
      </c>
      <c r="V924" s="150" t="s">
        <v>78</v>
      </c>
      <c r="W924" s="151">
        <v>2</v>
      </c>
      <c r="X924" s="150" t="s">
        <v>69</v>
      </c>
      <c r="Y924" s="150" t="s">
        <v>70</v>
      </c>
      <c r="Z924" s="150" t="s">
        <v>71</v>
      </c>
      <c r="AA924" s="150" t="s">
        <v>72</v>
      </c>
      <c r="AB924" s="151">
        <v>83217</v>
      </c>
      <c r="AC924" s="101">
        <f t="shared" si="56"/>
        <v>5</v>
      </c>
      <c r="AD924" s="101" t="str">
        <f t="shared" si="57"/>
        <v>février</v>
      </c>
      <c r="AE924" s="96">
        <f t="shared" si="58"/>
        <v>5.2</v>
      </c>
      <c r="AF924" s="149">
        <f t="shared" si="59"/>
        <v>6.2499999999999778E-3</v>
      </c>
      <c r="AG924" t="s">
        <v>3886</v>
      </c>
    </row>
    <row r="925" spans="1:33" s="102" customFormat="1" ht="10.9" hidden="1" customHeight="1" x14ac:dyDescent="0.25">
      <c r="A925" s="151">
        <v>170622</v>
      </c>
      <c r="B925" s="152">
        <v>44595</v>
      </c>
      <c r="C925" s="150" t="s">
        <v>713</v>
      </c>
      <c r="D925" s="150" t="s">
        <v>2874</v>
      </c>
      <c r="E925" s="152">
        <v>44595</v>
      </c>
      <c r="F925" s="150" t="s">
        <v>852</v>
      </c>
      <c r="G925" s="150" t="s">
        <v>2875</v>
      </c>
      <c r="H925" s="150" t="s">
        <v>181</v>
      </c>
      <c r="I925" s="150" t="s">
        <v>3379</v>
      </c>
      <c r="J925" s="150" t="s">
        <v>3421</v>
      </c>
      <c r="K925" s="150" t="s">
        <v>181</v>
      </c>
      <c r="L925" s="150" t="s">
        <v>18</v>
      </c>
      <c r="M925" s="150" t="s">
        <v>18</v>
      </c>
      <c r="N925" s="150" t="s">
        <v>19</v>
      </c>
      <c r="O925" s="150" t="s">
        <v>161</v>
      </c>
      <c r="P925" s="150" t="s">
        <v>182</v>
      </c>
      <c r="Q925" s="150" t="s">
        <v>3377</v>
      </c>
      <c r="R925" s="150" t="s">
        <v>3377</v>
      </c>
      <c r="S925" s="151">
        <v>13280</v>
      </c>
      <c r="T925" s="151">
        <v>11440</v>
      </c>
      <c r="U925" s="151">
        <v>1840</v>
      </c>
      <c r="V925" s="150" t="s">
        <v>78</v>
      </c>
      <c r="W925" s="151">
        <v>2</v>
      </c>
      <c r="X925" s="150" t="s">
        <v>69</v>
      </c>
      <c r="Y925" s="150" t="s">
        <v>70</v>
      </c>
      <c r="Z925" s="150" t="s">
        <v>71</v>
      </c>
      <c r="AA925" s="150" t="s">
        <v>72</v>
      </c>
      <c r="AB925" s="151">
        <v>89412</v>
      </c>
      <c r="AC925" s="101">
        <f t="shared" si="56"/>
        <v>5</v>
      </c>
      <c r="AD925" s="101" t="str">
        <f t="shared" si="57"/>
        <v>février</v>
      </c>
      <c r="AE925" s="96">
        <f t="shared" si="58"/>
        <v>1.84</v>
      </c>
      <c r="AF925" s="149">
        <f t="shared" si="59"/>
        <v>7.6388888888888618E-3</v>
      </c>
      <c r="AG925" t="s">
        <v>3886</v>
      </c>
    </row>
    <row r="926" spans="1:33" s="102" customFormat="1" ht="10.9" hidden="1" customHeight="1" x14ac:dyDescent="0.25">
      <c r="A926" s="151">
        <v>170627</v>
      </c>
      <c r="B926" s="152">
        <v>44596</v>
      </c>
      <c r="C926" s="150" t="s">
        <v>660</v>
      </c>
      <c r="D926" s="150" t="s">
        <v>2876</v>
      </c>
      <c r="E926" s="152">
        <v>44596</v>
      </c>
      <c r="F926" s="150" t="s">
        <v>561</v>
      </c>
      <c r="G926" s="150" t="s">
        <v>2877</v>
      </c>
      <c r="H926" s="150" t="s">
        <v>115</v>
      </c>
      <c r="I926" s="150" t="s">
        <v>3397</v>
      </c>
      <c r="J926" s="150" t="s">
        <v>3448</v>
      </c>
      <c r="K926" s="150" t="s">
        <v>115</v>
      </c>
      <c r="L926" s="150" t="s">
        <v>3468</v>
      </c>
      <c r="M926" s="150" t="s">
        <v>18</v>
      </c>
      <c r="N926" s="150" t="s">
        <v>721</v>
      </c>
      <c r="O926" s="150" t="s">
        <v>722</v>
      </c>
      <c r="P926" s="150" t="s">
        <v>116</v>
      </c>
      <c r="Q926" s="150" t="s">
        <v>3469</v>
      </c>
      <c r="R926" s="150" t="s">
        <v>3377</v>
      </c>
      <c r="S926" s="151">
        <v>18180</v>
      </c>
      <c r="T926" s="151">
        <v>25740</v>
      </c>
      <c r="U926" s="151">
        <v>7560</v>
      </c>
      <c r="V926" s="150" t="s">
        <v>78</v>
      </c>
      <c r="W926" s="151">
        <v>2</v>
      </c>
      <c r="X926" s="150" t="s">
        <v>69</v>
      </c>
      <c r="Y926" s="150" t="s">
        <v>70</v>
      </c>
      <c r="Z926" s="150" t="s">
        <v>71</v>
      </c>
      <c r="AA926" s="150" t="s">
        <v>72</v>
      </c>
      <c r="AB926" s="151">
        <v>0</v>
      </c>
      <c r="AC926" s="101">
        <f t="shared" si="56"/>
        <v>5</v>
      </c>
      <c r="AD926" s="101" t="str">
        <f t="shared" si="57"/>
        <v>février</v>
      </c>
      <c r="AE926" s="96">
        <f t="shared" si="58"/>
        <v>7.56</v>
      </c>
      <c r="AF926" s="149">
        <f t="shared" si="59"/>
        <v>5.7638888888888906E-2</v>
      </c>
      <c r="AG926" t="s">
        <v>3888</v>
      </c>
    </row>
    <row r="927" spans="1:33" s="102" customFormat="1" ht="10.9" hidden="1" customHeight="1" x14ac:dyDescent="0.25">
      <c r="A927" s="151">
        <v>170633</v>
      </c>
      <c r="B927" s="152">
        <v>44596</v>
      </c>
      <c r="C927" s="150" t="s">
        <v>459</v>
      </c>
      <c r="D927" s="150" t="s">
        <v>2878</v>
      </c>
      <c r="E927" s="152">
        <v>44596</v>
      </c>
      <c r="F927" s="150" t="s">
        <v>791</v>
      </c>
      <c r="G927" s="150" t="s">
        <v>2879</v>
      </c>
      <c r="H927" s="150" t="s">
        <v>2880</v>
      </c>
      <c r="I927" s="150" t="s">
        <v>3397</v>
      </c>
      <c r="J927" s="150" t="s">
        <v>3448</v>
      </c>
      <c r="K927" s="150" t="s">
        <v>2880</v>
      </c>
      <c r="L927" s="150" t="s">
        <v>3468</v>
      </c>
      <c r="M927" s="150" t="s">
        <v>18</v>
      </c>
      <c r="N927" s="150" t="s">
        <v>721</v>
      </c>
      <c r="O927" s="150" t="s">
        <v>722</v>
      </c>
      <c r="P927" s="150" t="s">
        <v>2881</v>
      </c>
      <c r="Q927" s="150" t="s">
        <v>3469</v>
      </c>
      <c r="R927" s="150" t="s">
        <v>3377</v>
      </c>
      <c r="S927" s="151">
        <v>17700</v>
      </c>
      <c r="T927" s="151">
        <v>24740</v>
      </c>
      <c r="U927" s="151">
        <v>7040</v>
      </c>
      <c r="V927" s="150" t="s">
        <v>78</v>
      </c>
      <c r="W927" s="151">
        <v>2</v>
      </c>
      <c r="X927" s="150" t="s">
        <v>69</v>
      </c>
      <c r="Y927" s="150" t="s">
        <v>70</v>
      </c>
      <c r="Z927" s="150" t="s">
        <v>71</v>
      </c>
      <c r="AA927" s="150" t="s">
        <v>72</v>
      </c>
      <c r="AB927" s="151">
        <v>0</v>
      </c>
      <c r="AC927" s="101">
        <f t="shared" si="56"/>
        <v>5</v>
      </c>
      <c r="AD927" s="101" t="str">
        <f t="shared" si="57"/>
        <v>février</v>
      </c>
      <c r="AE927" s="96">
        <f t="shared" si="58"/>
        <v>7.04</v>
      </c>
      <c r="AF927" s="149">
        <f t="shared" si="59"/>
        <v>4.5833333333333337E-2</v>
      </c>
      <c r="AG927" t="s">
        <v>3888</v>
      </c>
    </row>
    <row r="928" spans="1:33" s="102" customFormat="1" ht="10.9" hidden="1" customHeight="1" x14ac:dyDescent="0.25">
      <c r="A928" s="151">
        <v>170640</v>
      </c>
      <c r="B928" s="152">
        <v>44596</v>
      </c>
      <c r="C928" s="150" t="s">
        <v>864</v>
      </c>
      <c r="D928" s="150" t="s">
        <v>2882</v>
      </c>
      <c r="E928" s="152">
        <v>44596</v>
      </c>
      <c r="F928" s="150" t="s">
        <v>259</v>
      </c>
      <c r="G928" s="150" t="s">
        <v>2883</v>
      </c>
      <c r="H928" s="150" t="s">
        <v>766</v>
      </c>
      <c r="I928" s="150" t="s">
        <v>3376</v>
      </c>
      <c r="J928" s="150" t="s">
        <v>3376</v>
      </c>
      <c r="K928" s="150" t="s">
        <v>766</v>
      </c>
      <c r="L928" s="150" t="s">
        <v>18</v>
      </c>
      <c r="M928" s="150" t="s">
        <v>3409</v>
      </c>
      <c r="N928" s="150" t="s">
        <v>656</v>
      </c>
      <c r="O928" s="150" t="s">
        <v>657</v>
      </c>
      <c r="P928" s="150" t="s">
        <v>767</v>
      </c>
      <c r="Q928" s="150" t="s">
        <v>3377</v>
      </c>
      <c r="R928" s="150" t="s">
        <v>3410</v>
      </c>
      <c r="S928" s="151">
        <v>30220</v>
      </c>
      <c r="T928" s="151">
        <v>17760</v>
      </c>
      <c r="U928" s="151">
        <v>12460</v>
      </c>
      <c r="V928" s="150" t="s">
        <v>78</v>
      </c>
      <c r="W928" s="151">
        <v>2</v>
      </c>
      <c r="X928" s="150" t="s">
        <v>69</v>
      </c>
      <c r="Y928" s="150" t="s">
        <v>70</v>
      </c>
      <c r="Z928" s="150" t="s">
        <v>71</v>
      </c>
      <c r="AA928" s="150" t="s">
        <v>72</v>
      </c>
      <c r="AB928" s="151">
        <v>0</v>
      </c>
      <c r="AC928" s="101">
        <f t="shared" si="56"/>
        <v>5</v>
      </c>
      <c r="AD928" s="101" t="str">
        <f t="shared" si="57"/>
        <v>février</v>
      </c>
      <c r="AE928" s="96">
        <f t="shared" si="58"/>
        <v>12.46</v>
      </c>
      <c r="AF928" s="149">
        <f t="shared" si="59"/>
        <v>1.1805555555555514E-2</v>
      </c>
      <c r="AG928" t="s">
        <v>3562</v>
      </c>
    </row>
    <row r="929" spans="1:33" s="102" customFormat="1" ht="10.9" hidden="1" customHeight="1" x14ac:dyDescent="0.25">
      <c r="A929" s="151">
        <v>170647</v>
      </c>
      <c r="B929" s="152">
        <v>44596</v>
      </c>
      <c r="C929" s="150" t="s">
        <v>218</v>
      </c>
      <c r="D929" s="150" t="s">
        <v>2884</v>
      </c>
      <c r="E929" s="152">
        <v>44596</v>
      </c>
      <c r="F929" s="150" t="s">
        <v>153</v>
      </c>
      <c r="G929" s="150" t="s">
        <v>2885</v>
      </c>
      <c r="H929" s="150" t="s">
        <v>2886</v>
      </c>
      <c r="I929" s="150" t="s">
        <v>3389</v>
      </c>
      <c r="J929" s="150" t="s">
        <v>3419</v>
      </c>
      <c r="K929" s="150" t="s">
        <v>2886</v>
      </c>
      <c r="L929" s="150" t="s">
        <v>3409</v>
      </c>
      <c r="M929" s="150" t="s">
        <v>18</v>
      </c>
      <c r="N929" s="150" t="s">
        <v>919</v>
      </c>
      <c r="O929" s="150" t="s">
        <v>567</v>
      </c>
      <c r="P929" s="150" t="s">
        <v>2887</v>
      </c>
      <c r="Q929" s="150" t="s">
        <v>3451</v>
      </c>
      <c r="R929" s="150" t="s">
        <v>3377</v>
      </c>
      <c r="S929" s="151">
        <v>15100</v>
      </c>
      <c r="T929" s="151">
        <v>41840</v>
      </c>
      <c r="U929" s="151">
        <v>26740</v>
      </c>
      <c r="V929" s="150" t="s">
        <v>78</v>
      </c>
      <c r="W929" s="151">
        <v>2</v>
      </c>
      <c r="X929" s="150" t="s">
        <v>69</v>
      </c>
      <c r="Y929" s="150" t="s">
        <v>70</v>
      </c>
      <c r="Z929" s="150" t="s">
        <v>71</v>
      </c>
      <c r="AA929" s="150" t="s">
        <v>72</v>
      </c>
      <c r="AB929" s="151">
        <v>0</v>
      </c>
      <c r="AC929" s="101">
        <f t="shared" si="56"/>
        <v>5</v>
      </c>
      <c r="AD929" s="101" t="str">
        <f t="shared" si="57"/>
        <v>février</v>
      </c>
      <c r="AE929" s="96">
        <f t="shared" si="58"/>
        <v>26.74</v>
      </c>
      <c r="AF929" s="149">
        <f t="shared" si="59"/>
        <v>4.7916666666666663E-2</v>
      </c>
      <c r="AG929" t="s">
        <v>3888</v>
      </c>
    </row>
    <row r="930" spans="1:33" s="102" customFormat="1" ht="10.9" hidden="1" customHeight="1" x14ac:dyDescent="0.25">
      <c r="A930" s="151">
        <v>170658</v>
      </c>
      <c r="B930" s="152">
        <v>44596</v>
      </c>
      <c r="C930" s="150" t="s">
        <v>140</v>
      </c>
      <c r="D930" s="150" t="s">
        <v>2888</v>
      </c>
      <c r="E930" s="152">
        <v>44596</v>
      </c>
      <c r="F930" s="150" t="s">
        <v>156</v>
      </c>
      <c r="G930" s="150" t="s">
        <v>2889</v>
      </c>
      <c r="H930" s="150" t="s">
        <v>681</v>
      </c>
      <c r="I930" s="150" t="s">
        <v>3389</v>
      </c>
      <c r="J930" s="150" t="s">
        <v>3389</v>
      </c>
      <c r="K930" s="150" t="s">
        <v>681</v>
      </c>
      <c r="L930" s="150" t="s">
        <v>18</v>
      </c>
      <c r="M930" s="150" t="s">
        <v>3414</v>
      </c>
      <c r="N930" s="150" t="s">
        <v>919</v>
      </c>
      <c r="O930" s="150" t="s">
        <v>920</v>
      </c>
      <c r="P930" s="150" t="s">
        <v>740</v>
      </c>
      <c r="Q930" s="150" t="s">
        <v>3377</v>
      </c>
      <c r="R930" s="150" t="s">
        <v>3418</v>
      </c>
      <c r="S930" s="151">
        <v>28740</v>
      </c>
      <c r="T930" s="151">
        <v>22220</v>
      </c>
      <c r="U930" s="151">
        <v>6520</v>
      </c>
      <c r="V930" s="150" t="s">
        <v>78</v>
      </c>
      <c r="W930" s="151">
        <v>2</v>
      </c>
      <c r="X930" s="150" t="s">
        <v>69</v>
      </c>
      <c r="Y930" s="150" t="s">
        <v>70</v>
      </c>
      <c r="Z930" s="150" t="s">
        <v>71</v>
      </c>
      <c r="AA930" s="150" t="s">
        <v>72</v>
      </c>
      <c r="AB930" s="151">
        <v>0</v>
      </c>
      <c r="AC930" s="101">
        <f t="shared" si="56"/>
        <v>5</v>
      </c>
      <c r="AD930" s="101" t="str">
        <f t="shared" si="57"/>
        <v>février</v>
      </c>
      <c r="AE930" s="96">
        <f t="shared" si="58"/>
        <v>6.52</v>
      </c>
      <c r="AF930" s="149">
        <f t="shared" si="59"/>
        <v>2.0138888888888873E-2</v>
      </c>
      <c r="AG930" t="s">
        <v>3562</v>
      </c>
    </row>
    <row r="931" spans="1:33" s="102" customFormat="1" ht="10.9" hidden="1" customHeight="1" x14ac:dyDescent="0.25">
      <c r="A931" s="151">
        <v>170659</v>
      </c>
      <c r="B931" s="152">
        <v>44596</v>
      </c>
      <c r="C931" s="150" t="s">
        <v>285</v>
      </c>
      <c r="D931" s="150" t="s">
        <v>2890</v>
      </c>
      <c r="E931" s="152">
        <v>44596</v>
      </c>
      <c r="F931" s="150" t="s">
        <v>286</v>
      </c>
      <c r="G931" s="150" t="s">
        <v>2891</v>
      </c>
      <c r="H931" s="150" t="s">
        <v>96</v>
      </c>
      <c r="I931" s="150" t="s">
        <v>3387</v>
      </c>
      <c r="J931" s="150" t="s">
        <v>3387</v>
      </c>
      <c r="K931" s="150" t="s">
        <v>96</v>
      </c>
      <c r="L931" s="150" t="s">
        <v>18</v>
      </c>
      <c r="M931" s="150" t="s">
        <v>18</v>
      </c>
      <c r="N931" s="150" t="s">
        <v>65</v>
      </c>
      <c r="O931" s="150" t="s">
        <v>66</v>
      </c>
      <c r="P931" s="150" t="s">
        <v>97</v>
      </c>
      <c r="Q931" s="150" t="s">
        <v>3377</v>
      </c>
      <c r="R931" s="150" t="s">
        <v>3377</v>
      </c>
      <c r="S931" s="151">
        <v>14620</v>
      </c>
      <c r="T931" s="151">
        <v>12460</v>
      </c>
      <c r="U931" s="151">
        <v>2160</v>
      </c>
      <c r="V931" s="150" t="s">
        <v>78</v>
      </c>
      <c r="W931" s="151">
        <v>2</v>
      </c>
      <c r="X931" s="150" t="s">
        <v>69</v>
      </c>
      <c r="Y931" s="150" t="s">
        <v>70</v>
      </c>
      <c r="Z931" s="150" t="s">
        <v>71</v>
      </c>
      <c r="AA931" s="150" t="s">
        <v>72</v>
      </c>
      <c r="AB931" s="151">
        <v>0</v>
      </c>
      <c r="AC931" s="101">
        <f t="shared" si="56"/>
        <v>5</v>
      </c>
      <c r="AD931" s="101" t="str">
        <f t="shared" si="57"/>
        <v>février</v>
      </c>
      <c r="AE931" s="96">
        <f t="shared" si="58"/>
        <v>2.16</v>
      </c>
      <c r="AF931" s="149">
        <f t="shared" si="59"/>
        <v>6.9444444444444198E-3</v>
      </c>
      <c r="AG931" t="s">
        <v>3886</v>
      </c>
    </row>
    <row r="932" spans="1:33" s="102" customFormat="1" ht="10.9" hidden="1" customHeight="1" x14ac:dyDescent="0.25">
      <c r="A932" s="151">
        <v>170660</v>
      </c>
      <c r="B932" s="152">
        <v>44596</v>
      </c>
      <c r="C932" s="150" t="s">
        <v>431</v>
      </c>
      <c r="D932" s="150" t="s">
        <v>2892</v>
      </c>
      <c r="E932" s="152">
        <v>44596</v>
      </c>
      <c r="F932" s="150" t="s">
        <v>1567</v>
      </c>
      <c r="G932" s="150" t="s">
        <v>2893</v>
      </c>
      <c r="H932" s="150" t="s">
        <v>913</v>
      </c>
      <c r="I932" s="150" t="s">
        <v>3379</v>
      </c>
      <c r="J932" s="150" t="s">
        <v>3384</v>
      </c>
      <c r="K932" s="150" t="s">
        <v>913</v>
      </c>
      <c r="L932" s="150" t="s">
        <v>3385</v>
      </c>
      <c r="M932" s="150" t="s">
        <v>18</v>
      </c>
      <c r="N932" s="150" t="s">
        <v>19</v>
      </c>
      <c r="O932" s="150" t="s">
        <v>261</v>
      </c>
      <c r="P932" s="150" t="s">
        <v>914</v>
      </c>
      <c r="Q932" s="150" t="s">
        <v>3386</v>
      </c>
      <c r="R932" s="150" t="s">
        <v>3377</v>
      </c>
      <c r="S932" s="151">
        <v>35240</v>
      </c>
      <c r="T932" s="151">
        <v>23280</v>
      </c>
      <c r="U932" s="151">
        <v>11960</v>
      </c>
      <c r="V932" s="150" t="s">
        <v>78</v>
      </c>
      <c r="W932" s="151">
        <v>2</v>
      </c>
      <c r="X932" s="150" t="s">
        <v>69</v>
      </c>
      <c r="Y932" s="150" t="s">
        <v>70</v>
      </c>
      <c r="Z932" s="150" t="s">
        <v>71</v>
      </c>
      <c r="AA932" s="150" t="s">
        <v>72</v>
      </c>
      <c r="AB932" s="151">
        <v>0</v>
      </c>
      <c r="AC932" s="101">
        <f t="shared" si="56"/>
        <v>5</v>
      </c>
      <c r="AD932" s="101" t="str">
        <f t="shared" si="57"/>
        <v>février</v>
      </c>
      <c r="AE932" s="96">
        <f t="shared" si="58"/>
        <v>11.96</v>
      </c>
      <c r="AF932" s="149">
        <f t="shared" si="59"/>
        <v>0.13055555555555554</v>
      </c>
      <c r="AG932" t="s">
        <v>3888</v>
      </c>
    </row>
    <row r="933" spans="1:33" s="102" customFormat="1" ht="10.9" hidden="1" customHeight="1" x14ac:dyDescent="0.25">
      <c r="A933" s="151">
        <v>170664</v>
      </c>
      <c r="B933" s="152">
        <v>44596</v>
      </c>
      <c r="C933" s="150" t="s">
        <v>99</v>
      </c>
      <c r="D933" s="150" t="s">
        <v>2894</v>
      </c>
      <c r="E933" s="152">
        <v>44596</v>
      </c>
      <c r="F933" s="150" t="s">
        <v>543</v>
      </c>
      <c r="G933" s="150" t="s">
        <v>2895</v>
      </c>
      <c r="H933" s="150" t="s">
        <v>769</v>
      </c>
      <c r="I933" s="150" t="s">
        <v>3379</v>
      </c>
      <c r="J933" s="150" t="s">
        <v>3380</v>
      </c>
      <c r="K933" s="150" t="s">
        <v>3417</v>
      </c>
      <c r="L933" s="150" t="s">
        <v>18</v>
      </c>
      <c r="M933" s="150" t="s">
        <v>18</v>
      </c>
      <c r="N933" s="150" t="s">
        <v>19</v>
      </c>
      <c r="O933" s="150" t="s">
        <v>314</v>
      </c>
      <c r="P933" s="150" t="s">
        <v>770</v>
      </c>
      <c r="Q933" s="150" t="s">
        <v>3377</v>
      </c>
      <c r="R933" s="150" t="s">
        <v>3377</v>
      </c>
      <c r="S933" s="151">
        <v>19500</v>
      </c>
      <c r="T933" s="151">
        <v>17920</v>
      </c>
      <c r="U933" s="151">
        <v>1580</v>
      </c>
      <c r="V933" s="150" t="s">
        <v>78</v>
      </c>
      <c r="W933" s="151">
        <v>2</v>
      </c>
      <c r="X933" s="150" t="s">
        <v>69</v>
      </c>
      <c r="Y933" s="150" t="s">
        <v>70</v>
      </c>
      <c r="Z933" s="150" t="s">
        <v>71</v>
      </c>
      <c r="AA933" s="150" t="s">
        <v>72</v>
      </c>
      <c r="AB933" s="151">
        <v>95029</v>
      </c>
      <c r="AC933" s="101">
        <f t="shared" si="56"/>
        <v>5</v>
      </c>
      <c r="AD933" s="101" t="str">
        <f t="shared" si="57"/>
        <v>février</v>
      </c>
      <c r="AE933" s="96">
        <f t="shared" si="58"/>
        <v>1.58</v>
      </c>
      <c r="AF933" s="149">
        <f t="shared" si="59"/>
        <v>1.4583333333333337E-2</v>
      </c>
      <c r="AG933" t="s">
        <v>3886</v>
      </c>
    </row>
    <row r="934" spans="1:33" s="102" customFormat="1" ht="10.9" hidden="1" customHeight="1" x14ac:dyDescent="0.25">
      <c r="A934" s="151">
        <v>170666</v>
      </c>
      <c r="B934" s="152">
        <v>44596</v>
      </c>
      <c r="C934" s="150" t="s">
        <v>1928</v>
      </c>
      <c r="D934" s="150" t="s">
        <v>2896</v>
      </c>
      <c r="E934" s="152">
        <v>44596</v>
      </c>
      <c r="F934" s="150" t="s">
        <v>275</v>
      </c>
      <c r="G934" s="150" t="s">
        <v>2897</v>
      </c>
      <c r="H934" s="150" t="s">
        <v>2898</v>
      </c>
      <c r="I934" s="150" t="s">
        <v>3397</v>
      </c>
      <c r="J934" s="150" t="s">
        <v>3448</v>
      </c>
      <c r="K934" s="150" t="s">
        <v>2898</v>
      </c>
      <c r="L934" s="150" t="s">
        <v>3468</v>
      </c>
      <c r="M934" s="150" t="s">
        <v>18</v>
      </c>
      <c r="N934" s="150" t="s">
        <v>721</v>
      </c>
      <c r="O934" s="150" t="s">
        <v>722</v>
      </c>
      <c r="P934" s="150" t="s">
        <v>2899</v>
      </c>
      <c r="Q934" s="150" t="s">
        <v>3469</v>
      </c>
      <c r="R934" s="150" t="s">
        <v>3377</v>
      </c>
      <c r="S934" s="151">
        <v>17880</v>
      </c>
      <c r="T934" s="151">
        <v>26500</v>
      </c>
      <c r="U934" s="151">
        <v>8620</v>
      </c>
      <c r="V934" s="150" t="s">
        <v>78</v>
      </c>
      <c r="W934" s="151">
        <v>2</v>
      </c>
      <c r="X934" s="150" t="s">
        <v>69</v>
      </c>
      <c r="Y934" s="150" t="s">
        <v>70</v>
      </c>
      <c r="Z934" s="150" t="s">
        <v>71</v>
      </c>
      <c r="AA934" s="150" t="s">
        <v>72</v>
      </c>
      <c r="AB934" s="151">
        <v>0</v>
      </c>
      <c r="AC934" s="101">
        <f t="shared" si="56"/>
        <v>5</v>
      </c>
      <c r="AD934" s="101" t="str">
        <f t="shared" si="57"/>
        <v>février</v>
      </c>
      <c r="AE934" s="96">
        <f t="shared" si="58"/>
        <v>8.6199999999999992</v>
      </c>
      <c r="AF934" s="149">
        <f t="shared" si="59"/>
        <v>3.7499999999999978E-2</v>
      </c>
      <c r="AG934" t="s">
        <v>3888</v>
      </c>
    </row>
    <row r="935" spans="1:33" s="102" customFormat="1" ht="10.9" hidden="1" customHeight="1" x14ac:dyDescent="0.25">
      <c r="A935" s="151">
        <v>170667</v>
      </c>
      <c r="B935" s="152">
        <v>44596</v>
      </c>
      <c r="C935" s="150" t="s">
        <v>844</v>
      </c>
      <c r="D935" s="150" t="s">
        <v>2900</v>
      </c>
      <c r="E935" s="152">
        <v>44596</v>
      </c>
      <c r="F935" s="150" t="s">
        <v>149</v>
      </c>
      <c r="G935" s="150" t="s">
        <v>2901</v>
      </c>
      <c r="H935" s="150" t="s">
        <v>2902</v>
      </c>
      <c r="I935" s="150" t="s">
        <v>3379</v>
      </c>
      <c r="J935" s="150" t="s">
        <v>3442</v>
      </c>
      <c r="K935" s="150" t="s">
        <v>2902</v>
      </c>
      <c r="L935" s="150" t="s">
        <v>3421</v>
      </c>
      <c r="M935" s="150" t="s">
        <v>18</v>
      </c>
      <c r="N935" s="150" t="s">
        <v>19</v>
      </c>
      <c r="O935" s="150" t="s">
        <v>748</v>
      </c>
      <c r="P935" s="150" t="s">
        <v>2903</v>
      </c>
      <c r="Q935" s="150" t="s">
        <v>3444</v>
      </c>
      <c r="R935" s="150" t="s">
        <v>3377</v>
      </c>
      <c r="S935" s="151">
        <v>16160</v>
      </c>
      <c r="T935" s="151">
        <v>35620</v>
      </c>
      <c r="U935" s="151">
        <v>19460</v>
      </c>
      <c r="V935" s="150" t="s">
        <v>78</v>
      </c>
      <c r="W935" s="151">
        <v>2</v>
      </c>
      <c r="X935" s="150" t="s">
        <v>69</v>
      </c>
      <c r="Y935" s="150" t="s">
        <v>70</v>
      </c>
      <c r="Z935" s="150" t="s">
        <v>71</v>
      </c>
      <c r="AA935" s="150" t="s">
        <v>72</v>
      </c>
      <c r="AB935" s="151">
        <v>0</v>
      </c>
      <c r="AC935" s="101">
        <f t="shared" si="56"/>
        <v>5</v>
      </c>
      <c r="AD935" s="101" t="str">
        <f t="shared" si="57"/>
        <v>février</v>
      </c>
      <c r="AE935" s="96">
        <f t="shared" si="58"/>
        <v>19.46</v>
      </c>
      <c r="AF935" s="149">
        <f t="shared" si="59"/>
        <v>7.638888888888884E-2</v>
      </c>
      <c r="AG935" t="s">
        <v>3888</v>
      </c>
    </row>
    <row r="936" spans="1:33" s="102" customFormat="1" ht="10.9" hidden="1" customHeight="1" x14ac:dyDescent="0.25">
      <c r="A936" s="151">
        <v>170668</v>
      </c>
      <c r="B936" s="152">
        <v>44596</v>
      </c>
      <c r="C936" s="150" t="s">
        <v>103</v>
      </c>
      <c r="D936" s="150" t="s">
        <v>2904</v>
      </c>
      <c r="E936" s="152">
        <v>44596</v>
      </c>
      <c r="F936" s="150" t="s">
        <v>842</v>
      </c>
      <c r="G936" s="150" t="s">
        <v>2905</v>
      </c>
      <c r="H936" s="150" t="s">
        <v>550</v>
      </c>
      <c r="I936" s="150" t="s">
        <v>3379</v>
      </c>
      <c r="J936" s="150" t="s">
        <v>3380</v>
      </c>
      <c r="K936" s="150" t="s">
        <v>3399</v>
      </c>
      <c r="L936" s="150" t="s">
        <v>18</v>
      </c>
      <c r="M936" s="150" t="s">
        <v>18</v>
      </c>
      <c r="N936" s="150" t="s">
        <v>19</v>
      </c>
      <c r="O936" s="150" t="s">
        <v>314</v>
      </c>
      <c r="P936" s="150" t="s">
        <v>551</v>
      </c>
      <c r="Q936" s="150" t="s">
        <v>3377</v>
      </c>
      <c r="R936" s="150" t="s">
        <v>3377</v>
      </c>
      <c r="S936" s="151">
        <v>19800</v>
      </c>
      <c r="T936" s="151">
        <v>17780</v>
      </c>
      <c r="U936" s="151">
        <v>2020</v>
      </c>
      <c r="V936" s="150" t="s">
        <v>78</v>
      </c>
      <c r="W936" s="151">
        <v>2</v>
      </c>
      <c r="X936" s="150" t="s">
        <v>69</v>
      </c>
      <c r="Y936" s="150" t="s">
        <v>70</v>
      </c>
      <c r="Z936" s="150" t="s">
        <v>71</v>
      </c>
      <c r="AA936" s="150" t="s">
        <v>72</v>
      </c>
      <c r="AB936" s="151">
        <v>66268</v>
      </c>
      <c r="AC936" s="101">
        <f t="shared" si="56"/>
        <v>5</v>
      </c>
      <c r="AD936" s="101" t="str">
        <f t="shared" si="57"/>
        <v>février</v>
      </c>
      <c r="AE936" s="96">
        <f t="shared" si="58"/>
        <v>2.02</v>
      </c>
      <c r="AF936" s="149">
        <f t="shared" si="59"/>
        <v>8.3333333333333037E-3</v>
      </c>
      <c r="AG936" t="s">
        <v>3886</v>
      </c>
    </row>
    <row r="937" spans="1:33" s="102" customFormat="1" ht="10.9" hidden="1" customHeight="1" x14ac:dyDescent="0.25">
      <c r="A937" s="151">
        <v>170678</v>
      </c>
      <c r="B937" s="152">
        <v>44596</v>
      </c>
      <c r="C937" s="150" t="s">
        <v>743</v>
      </c>
      <c r="D937" s="150" t="s">
        <v>2906</v>
      </c>
      <c r="E937" s="152">
        <v>44596</v>
      </c>
      <c r="F937" s="150" t="s">
        <v>395</v>
      </c>
      <c r="G937" s="150" t="s">
        <v>2907</v>
      </c>
      <c r="H937" s="150" t="s">
        <v>252</v>
      </c>
      <c r="I937" s="150" t="s">
        <v>3379</v>
      </c>
      <c r="J937" s="150" t="s">
        <v>3421</v>
      </c>
      <c r="K937" s="150" t="s">
        <v>252</v>
      </c>
      <c r="L937" s="150" t="s">
        <v>18</v>
      </c>
      <c r="M937" s="150" t="s">
        <v>18</v>
      </c>
      <c r="N937" s="150" t="s">
        <v>19</v>
      </c>
      <c r="O937" s="150" t="s">
        <v>161</v>
      </c>
      <c r="P937" s="150" t="s">
        <v>253</v>
      </c>
      <c r="Q937" s="150" t="s">
        <v>3377</v>
      </c>
      <c r="R937" s="150" t="s">
        <v>3377</v>
      </c>
      <c r="S937" s="151">
        <v>17360</v>
      </c>
      <c r="T937" s="151">
        <v>14600</v>
      </c>
      <c r="U937" s="151">
        <v>2760</v>
      </c>
      <c r="V937" s="150" t="s">
        <v>78</v>
      </c>
      <c r="W937" s="151">
        <v>2</v>
      </c>
      <c r="X937" s="150" t="s">
        <v>69</v>
      </c>
      <c r="Y937" s="150" t="s">
        <v>70</v>
      </c>
      <c r="Z937" s="150" t="s">
        <v>71</v>
      </c>
      <c r="AA937" s="150" t="s">
        <v>72</v>
      </c>
      <c r="AB937" s="151">
        <v>60054</v>
      </c>
      <c r="AC937" s="101">
        <f t="shared" si="56"/>
        <v>5</v>
      </c>
      <c r="AD937" s="101" t="str">
        <f t="shared" si="57"/>
        <v>février</v>
      </c>
      <c r="AE937" s="96">
        <f t="shared" si="58"/>
        <v>2.76</v>
      </c>
      <c r="AF937" s="149">
        <f t="shared" si="59"/>
        <v>8.3333333333334147E-3</v>
      </c>
      <c r="AG937" t="s">
        <v>3886</v>
      </c>
    </row>
    <row r="938" spans="1:33" s="102" customFormat="1" ht="10.9" hidden="1" customHeight="1" x14ac:dyDescent="0.25">
      <c r="A938" s="151">
        <v>170679</v>
      </c>
      <c r="B938" s="152">
        <v>44596</v>
      </c>
      <c r="C938" s="150" t="s">
        <v>866</v>
      </c>
      <c r="D938" s="150" t="s">
        <v>2908</v>
      </c>
      <c r="E938" s="152">
        <v>44596</v>
      </c>
      <c r="F938" s="150" t="s">
        <v>478</v>
      </c>
      <c r="G938" s="150" t="s">
        <v>2909</v>
      </c>
      <c r="H938" s="150" t="s">
        <v>2910</v>
      </c>
      <c r="I938" s="150" t="s">
        <v>3376</v>
      </c>
      <c r="J938" s="150" t="s">
        <v>3406</v>
      </c>
      <c r="K938" s="150" t="s">
        <v>2910</v>
      </c>
      <c r="L938" s="150" t="s">
        <v>3407</v>
      </c>
      <c r="M938" s="150" t="s">
        <v>18</v>
      </c>
      <c r="N938" s="150" t="s">
        <v>656</v>
      </c>
      <c r="O938" s="150" t="s">
        <v>763</v>
      </c>
      <c r="P938" s="150" t="s">
        <v>2911</v>
      </c>
      <c r="Q938" s="150" t="s">
        <v>3408</v>
      </c>
      <c r="R938" s="150" t="s">
        <v>3377</v>
      </c>
      <c r="S938" s="151">
        <v>15040</v>
      </c>
      <c r="T938" s="151">
        <v>32900</v>
      </c>
      <c r="U938" s="151">
        <v>17860</v>
      </c>
      <c r="V938" s="150" t="s">
        <v>78</v>
      </c>
      <c r="W938" s="151">
        <v>2</v>
      </c>
      <c r="X938" s="150" t="s">
        <v>69</v>
      </c>
      <c r="Y938" s="150" t="s">
        <v>70</v>
      </c>
      <c r="Z938" s="150" t="s">
        <v>71</v>
      </c>
      <c r="AA938" s="150" t="s">
        <v>72</v>
      </c>
      <c r="AB938" s="151">
        <v>0</v>
      </c>
      <c r="AC938" s="101">
        <f t="shared" si="56"/>
        <v>5</v>
      </c>
      <c r="AD938" s="101" t="str">
        <f t="shared" si="57"/>
        <v>février</v>
      </c>
      <c r="AE938" s="96">
        <f t="shared" si="58"/>
        <v>17.86</v>
      </c>
      <c r="AF938" s="149">
        <f t="shared" si="59"/>
        <v>9.0972222222222232E-2</v>
      </c>
      <c r="AG938" t="s">
        <v>3888</v>
      </c>
    </row>
    <row r="939" spans="1:33" s="102" customFormat="1" ht="10.9" hidden="1" customHeight="1" x14ac:dyDescent="0.25">
      <c r="A939" s="151">
        <v>170684</v>
      </c>
      <c r="B939" s="152">
        <v>44596</v>
      </c>
      <c r="C939" s="150" t="s">
        <v>699</v>
      </c>
      <c r="D939" s="150" t="s">
        <v>2912</v>
      </c>
      <c r="E939" s="152">
        <v>44596</v>
      </c>
      <c r="F939" s="150" t="s">
        <v>743</v>
      </c>
      <c r="G939" s="150" t="s">
        <v>2913</v>
      </c>
      <c r="H939" s="150" t="s">
        <v>681</v>
      </c>
      <c r="I939" s="150" t="s">
        <v>3389</v>
      </c>
      <c r="J939" s="150" t="s">
        <v>3389</v>
      </c>
      <c r="K939" s="150" t="s">
        <v>681</v>
      </c>
      <c r="L939" s="150" t="s">
        <v>18</v>
      </c>
      <c r="M939" s="150" t="s">
        <v>3427</v>
      </c>
      <c r="N939" s="150" t="s">
        <v>919</v>
      </c>
      <c r="O939" s="150" t="s">
        <v>920</v>
      </c>
      <c r="P939" s="150" t="s">
        <v>740</v>
      </c>
      <c r="Q939" s="150" t="s">
        <v>3377</v>
      </c>
      <c r="R939" s="150" t="s">
        <v>3428</v>
      </c>
      <c r="S939" s="151">
        <v>25440</v>
      </c>
      <c r="T939" s="151">
        <v>22140</v>
      </c>
      <c r="U939" s="151">
        <v>3300</v>
      </c>
      <c r="V939" s="150" t="s">
        <v>78</v>
      </c>
      <c r="W939" s="151">
        <v>2</v>
      </c>
      <c r="X939" s="150" t="s">
        <v>69</v>
      </c>
      <c r="Y939" s="150" t="s">
        <v>70</v>
      </c>
      <c r="Z939" s="150" t="s">
        <v>71</v>
      </c>
      <c r="AA939" s="150" t="s">
        <v>72</v>
      </c>
      <c r="AB939" s="151">
        <v>0</v>
      </c>
      <c r="AC939" s="101">
        <f t="shared" si="56"/>
        <v>5</v>
      </c>
      <c r="AD939" s="101" t="str">
        <f t="shared" si="57"/>
        <v>février</v>
      </c>
      <c r="AE939" s="96">
        <f t="shared" si="58"/>
        <v>3.3</v>
      </c>
      <c r="AF939" s="149">
        <f t="shared" si="59"/>
        <v>2.2916666666666585E-2</v>
      </c>
      <c r="AG939" t="s">
        <v>3562</v>
      </c>
    </row>
    <row r="940" spans="1:33" s="102" customFormat="1" ht="10.9" hidden="1" customHeight="1" x14ac:dyDescent="0.25">
      <c r="A940" s="151">
        <v>170686</v>
      </c>
      <c r="B940" s="152">
        <v>44596</v>
      </c>
      <c r="C940" s="150" t="s">
        <v>327</v>
      </c>
      <c r="D940" s="150" t="s">
        <v>2914</v>
      </c>
      <c r="E940" s="152">
        <v>44596</v>
      </c>
      <c r="F940" s="150" t="s">
        <v>275</v>
      </c>
      <c r="G940" s="150" t="s">
        <v>2915</v>
      </c>
      <c r="H940" s="150" t="s">
        <v>2916</v>
      </c>
      <c r="I940" s="150" t="s">
        <v>3379</v>
      </c>
      <c r="J940" s="150" t="s">
        <v>3393</v>
      </c>
      <c r="K940" s="150" t="s">
        <v>2916</v>
      </c>
      <c r="L940" s="150" t="s">
        <v>3394</v>
      </c>
      <c r="M940" s="150" t="s">
        <v>18</v>
      </c>
      <c r="N940" s="150" t="s">
        <v>19</v>
      </c>
      <c r="O940" s="150" t="s">
        <v>237</v>
      </c>
      <c r="P940" s="150" t="s">
        <v>2917</v>
      </c>
      <c r="Q940" s="150" t="s">
        <v>3395</v>
      </c>
      <c r="R940" s="150" t="s">
        <v>3377</v>
      </c>
      <c r="S940" s="151">
        <v>15040</v>
      </c>
      <c r="T940" s="151">
        <v>30880</v>
      </c>
      <c r="U940" s="151">
        <v>15840</v>
      </c>
      <c r="V940" s="150" t="s">
        <v>78</v>
      </c>
      <c r="W940" s="151">
        <v>2</v>
      </c>
      <c r="X940" s="150" t="s">
        <v>69</v>
      </c>
      <c r="Y940" s="150" t="s">
        <v>70</v>
      </c>
      <c r="Z940" s="150" t="s">
        <v>71</v>
      </c>
      <c r="AA940" s="150" t="s">
        <v>72</v>
      </c>
      <c r="AB940" s="151">
        <v>0</v>
      </c>
      <c r="AC940" s="101">
        <f t="shared" si="56"/>
        <v>5</v>
      </c>
      <c r="AD940" s="101" t="str">
        <f t="shared" si="57"/>
        <v>février</v>
      </c>
      <c r="AE940" s="96">
        <f t="shared" si="58"/>
        <v>15.84</v>
      </c>
      <c r="AF940" s="149">
        <f t="shared" si="59"/>
        <v>0.17222222222222228</v>
      </c>
      <c r="AG940" t="s">
        <v>3888</v>
      </c>
    </row>
    <row r="941" spans="1:33" s="102" customFormat="1" ht="10.9" hidden="1" customHeight="1" x14ac:dyDescent="0.25">
      <c r="A941" s="151">
        <v>170687</v>
      </c>
      <c r="B941" s="152">
        <v>44596</v>
      </c>
      <c r="C941" s="150" t="s">
        <v>573</v>
      </c>
      <c r="D941" s="150" t="s">
        <v>2918</v>
      </c>
      <c r="E941" s="152">
        <v>44596</v>
      </c>
      <c r="F941" s="150" t="s">
        <v>465</v>
      </c>
      <c r="G941" s="150" t="s">
        <v>2919</v>
      </c>
      <c r="H941" s="150" t="s">
        <v>2920</v>
      </c>
      <c r="I941" s="150" t="s">
        <v>3379</v>
      </c>
      <c r="J941" s="150" t="s">
        <v>3380</v>
      </c>
      <c r="K941" s="150" t="s">
        <v>3484</v>
      </c>
      <c r="L941" s="150" t="s">
        <v>18</v>
      </c>
      <c r="M941" s="150" t="s">
        <v>18</v>
      </c>
      <c r="N941" s="150" t="s">
        <v>19</v>
      </c>
      <c r="O941" s="150" t="s">
        <v>314</v>
      </c>
      <c r="P941" s="150" t="s">
        <v>2921</v>
      </c>
      <c r="Q941" s="150" t="s">
        <v>3377</v>
      </c>
      <c r="R941" s="150" t="s">
        <v>3377</v>
      </c>
      <c r="S941" s="151">
        <v>18640</v>
      </c>
      <c r="T941" s="151">
        <v>17780</v>
      </c>
      <c r="U941" s="151">
        <v>860</v>
      </c>
      <c r="V941" s="150" t="s">
        <v>78</v>
      </c>
      <c r="W941" s="151">
        <v>2</v>
      </c>
      <c r="X941" s="150" t="s">
        <v>69</v>
      </c>
      <c r="Y941" s="150" t="s">
        <v>70</v>
      </c>
      <c r="Z941" s="150" t="s">
        <v>71</v>
      </c>
      <c r="AA941" s="150" t="s">
        <v>72</v>
      </c>
      <c r="AB941" s="151">
        <v>83637</v>
      </c>
      <c r="AC941" s="101">
        <f t="shared" si="56"/>
        <v>5</v>
      </c>
      <c r="AD941" s="101" t="str">
        <f t="shared" si="57"/>
        <v>février</v>
      </c>
      <c r="AE941" s="96">
        <f t="shared" si="58"/>
        <v>0.86</v>
      </c>
      <c r="AF941" s="149">
        <f t="shared" si="59"/>
        <v>9.7222222222221877E-3</v>
      </c>
      <c r="AG941" t="s">
        <v>3886</v>
      </c>
    </row>
    <row r="942" spans="1:33" s="102" customFormat="1" ht="10.9" hidden="1" customHeight="1" x14ac:dyDescent="0.25">
      <c r="A942" s="151">
        <v>170689</v>
      </c>
      <c r="B942" s="152">
        <v>44596</v>
      </c>
      <c r="C942" s="150" t="s">
        <v>126</v>
      </c>
      <c r="D942" s="150" t="s">
        <v>2922</v>
      </c>
      <c r="E942" s="152">
        <v>44596</v>
      </c>
      <c r="F942" s="150" t="s">
        <v>571</v>
      </c>
      <c r="G942" s="150" t="s">
        <v>2923</v>
      </c>
      <c r="H942" s="150" t="s">
        <v>665</v>
      </c>
      <c r="I942" s="150" t="s">
        <v>3389</v>
      </c>
      <c r="J942" s="150" t="s">
        <v>3400</v>
      </c>
      <c r="K942" s="150" t="s">
        <v>665</v>
      </c>
      <c r="L942" s="150" t="s">
        <v>18</v>
      </c>
      <c r="M942" s="150" t="s">
        <v>3394</v>
      </c>
      <c r="N942" s="150" t="s">
        <v>919</v>
      </c>
      <c r="O942" s="150" t="s">
        <v>944</v>
      </c>
      <c r="P942" s="150" t="s">
        <v>666</v>
      </c>
      <c r="Q942" s="150" t="s">
        <v>3377</v>
      </c>
      <c r="R942" s="150" t="s">
        <v>3401</v>
      </c>
      <c r="S942" s="151">
        <v>25720</v>
      </c>
      <c r="T942" s="151">
        <v>18180</v>
      </c>
      <c r="U942" s="151">
        <v>7540</v>
      </c>
      <c r="V942" s="150" t="s">
        <v>78</v>
      </c>
      <c r="W942" s="151">
        <v>2</v>
      </c>
      <c r="X942" s="150" t="s">
        <v>69</v>
      </c>
      <c r="Y942" s="150" t="s">
        <v>70</v>
      </c>
      <c r="Z942" s="150" t="s">
        <v>71</v>
      </c>
      <c r="AA942" s="150" t="s">
        <v>72</v>
      </c>
      <c r="AB942" s="151">
        <v>0</v>
      </c>
      <c r="AC942" s="101">
        <f t="shared" si="56"/>
        <v>5</v>
      </c>
      <c r="AD942" s="101" t="str">
        <f t="shared" si="57"/>
        <v>février</v>
      </c>
      <c r="AE942" s="96">
        <f t="shared" si="58"/>
        <v>7.54</v>
      </c>
      <c r="AF942" s="149">
        <f t="shared" si="59"/>
        <v>2.4305555555555469E-2</v>
      </c>
      <c r="AG942" t="s">
        <v>3886</v>
      </c>
    </row>
    <row r="943" spans="1:33" s="102" customFormat="1" ht="10.9" hidden="1" customHeight="1" x14ac:dyDescent="0.25">
      <c r="A943" s="151">
        <v>170692</v>
      </c>
      <c r="B943" s="152">
        <v>44596</v>
      </c>
      <c r="C943" s="150" t="s">
        <v>447</v>
      </c>
      <c r="D943" s="150" t="s">
        <v>2924</v>
      </c>
      <c r="E943" s="152">
        <v>44596</v>
      </c>
      <c r="F943" s="150" t="s">
        <v>329</v>
      </c>
      <c r="G943" s="150" t="s">
        <v>2925</v>
      </c>
      <c r="H943" s="150" t="s">
        <v>769</v>
      </c>
      <c r="I943" s="150" t="s">
        <v>3379</v>
      </c>
      <c r="J943" s="150" t="s">
        <v>3380</v>
      </c>
      <c r="K943" s="150" t="s">
        <v>3417</v>
      </c>
      <c r="L943" s="150" t="s">
        <v>18</v>
      </c>
      <c r="M943" s="150" t="s">
        <v>18</v>
      </c>
      <c r="N943" s="150" t="s">
        <v>19</v>
      </c>
      <c r="O943" s="150" t="s">
        <v>314</v>
      </c>
      <c r="P943" s="150" t="s">
        <v>770</v>
      </c>
      <c r="Q943" s="150" t="s">
        <v>3377</v>
      </c>
      <c r="R943" s="150" t="s">
        <v>3377</v>
      </c>
      <c r="S943" s="151">
        <v>18720</v>
      </c>
      <c r="T943" s="151">
        <v>17920</v>
      </c>
      <c r="U943" s="151">
        <v>800</v>
      </c>
      <c r="V943" s="150" t="s">
        <v>78</v>
      </c>
      <c r="W943" s="151">
        <v>2</v>
      </c>
      <c r="X943" s="150" t="s">
        <v>69</v>
      </c>
      <c r="Y943" s="150" t="s">
        <v>70</v>
      </c>
      <c r="Z943" s="150" t="s">
        <v>71</v>
      </c>
      <c r="AA943" s="150" t="s">
        <v>72</v>
      </c>
      <c r="AB943" s="151">
        <v>95029</v>
      </c>
      <c r="AC943" s="101">
        <f t="shared" si="56"/>
        <v>5</v>
      </c>
      <c r="AD943" s="101" t="str">
        <f t="shared" si="57"/>
        <v>février</v>
      </c>
      <c r="AE943" s="96">
        <f t="shared" si="58"/>
        <v>0.8</v>
      </c>
      <c r="AF943" s="149">
        <f t="shared" si="59"/>
        <v>1.2500000000000067E-2</v>
      </c>
      <c r="AG943" t="s">
        <v>3886</v>
      </c>
    </row>
    <row r="944" spans="1:33" s="102" customFormat="1" ht="10.9" hidden="1" customHeight="1" x14ac:dyDescent="0.25">
      <c r="A944" s="151">
        <v>170694</v>
      </c>
      <c r="B944" s="152">
        <v>44596</v>
      </c>
      <c r="C944" s="150" t="s">
        <v>357</v>
      </c>
      <c r="D944" s="150" t="s">
        <v>2926</v>
      </c>
      <c r="E944" s="152">
        <v>44596</v>
      </c>
      <c r="F944" s="150" t="s">
        <v>676</v>
      </c>
      <c r="G944" s="150" t="s">
        <v>2927</v>
      </c>
      <c r="H944" s="150" t="s">
        <v>318</v>
      </c>
      <c r="I944" s="150" t="s">
        <v>3379</v>
      </c>
      <c r="J944" s="150" t="s">
        <v>3380</v>
      </c>
      <c r="K944" s="150" t="s">
        <v>3405</v>
      </c>
      <c r="L944" s="150" t="s">
        <v>18</v>
      </c>
      <c r="M944" s="150" t="s">
        <v>18</v>
      </c>
      <c r="N944" s="150" t="s">
        <v>19</v>
      </c>
      <c r="O944" s="150" t="s">
        <v>314</v>
      </c>
      <c r="P944" s="150" t="s">
        <v>319</v>
      </c>
      <c r="Q944" s="150" t="s">
        <v>3377</v>
      </c>
      <c r="R944" s="150" t="s">
        <v>3377</v>
      </c>
      <c r="S944" s="151">
        <v>20000</v>
      </c>
      <c r="T944" s="151">
        <v>17020</v>
      </c>
      <c r="U944" s="151">
        <v>2980</v>
      </c>
      <c r="V944" s="150" t="s">
        <v>78</v>
      </c>
      <c r="W944" s="151">
        <v>2</v>
      </c>
      <c r="X944" s="150" t="s">
        <v>69</v>
      </c>
      <c r="Y944" s="150" t="s">
        <v>70</v>
      </c>
      <c r="Z944" s="150" t="s">
        <v>71</v>
      </c>
      <c r="AA944" s="150" t="s">
        <v>72</v>
      </c>
      <c r="AB944" s="151">
        <v>70062</v>
      </c>
      <c r="AC944" s="101">
        <f t="shared" si="56"/>
        <v>5</v>
      </c>
      <c r="AD944" s="101" t="str">
        <f t="shared" si="57"/>
        <v>février</v>
      </c>
      <c r="AE944" s="96">
        <f t="shared" si="58"/>
        <v>2.98</v>
      </c>
      <c r="AF944" s="149">
        <f t="shared" si="59"/>
        <v>3.125E-2</v>
      </c>
      <c r="AG944" t="s">
        <v>3886</v>
      </c>
    </row>
    <row r="945" spans="1:33" s="102" customFormat="1" ht="10.9" hidden="1" customHeight="1" x14ac:dyDescent="0.25">
      <c r="A945" s="151">
        <v>170695</v>
      </c>
      <c r="B945" s="152">
        <v>44596</v>
      </c>
      <c r="C945" s="150" t="s">
        <v>747</v>
      </c>
      <c r="D945" s="150" t="s">
        <v>2928</v>
      </c>
      <c r="E945" s="152">
        <v>44596</v>
      </c>
      <c r="F945" s="150" t="s">
        <v>399</v>
      </c>
      <c r="G945" s="150" t="s">
        <v>2929</v>
      </c>
      <c r="H945" s="150" t="s">
        <v>550</v>
      </c>
      <c r="I945" s="150" t="s">
        <v>3379</v>
      </c>
      <c r="J945" s="150" t="s">
        <v>3380</v>
      </c>
      <c r="K945" s="150" t="s">
        <v>3399</v>
      </c>
      <c r="L945" s="150" t="s">
        <v>18</v>
      </c>
      <c r="M945" s="150" t="s">
        <v>18</v>
      </c>
      <c r="N945" s="150" t="s">
        <v>19</v>
      </c>
      <c r="O945" s="150" t="s">
        <v>314</v>
      </c>
      <c r="P945" s="150" t="s">
        <v>551</v>
      </c>
      <c r="Q945" s="150" t="s">
        <v>3377</v>
      </c>
      <c r="R945" s="150" t="s">
        <v>3377</v>
      </c>
      <c r="S945" s="151">
        <v>19200</v>
      </c>
      <c r="T945" s="151">
        <v>17760</v>
      </c>
      <c r="U945" s="151">
        <v>1440</v>
      </c>
      <c r="V945" s="150" t="s">
        <v>78</v>
      </c>
      <c r="W945" s="151">
        <v>2</v>
      </c>
      <c r="X945" s="150" t="s">
        <v>69</v>
      </c>
      <c r="Y945" s="150" t="s">
        <v>70</v>
      </c>
      <c r="Z945" s="150" t="s">
        <v>71</v>
      </c>
      <c r="AA945" s="150" t="s">
        <v>72</v>
      </c>
      <c r="AB945" s="151">
        <v>66268</v>
      </c>
      <c r="AC945" s="101">
        <f t="shared" si="56"/>
        <v>5</v>
      </c>
      <c r="AD945" s="101" t="str">
        <f t="shared" si="57"/>
        <v>février</v>
      </c>
      <c r="AE945" s="96">
        <f t="shared" si="58"/>
        <v>1.44</v>
      </c>
      <c r="AF945" s="149">
        <f t="shared" si="59"/>
        <v>2.5694444444444464E-2</v>
      </c>
      <c r="AG945" t="s">
        <v>3886</v>
      </c>
    </row>
    <row r="946" spans="1:33" s="102" customFormat="1" ht="10.9" hidden="1" customHeight="1" x14ac:dyDescent="0.25">
      <c r="A946" s="151">
        <v>170696</v>
      </c>
      <c r="B946" s="152">
        <v>44596</v>
      </c>
      <c r="C946" s="150" t="s">
        <v>487</v>
      </c>
      <c r="D946" s="150" t="s">
        <v>2930</v>
      </c>
      <c r="E946" s="152">
        <v>44596</v>
      </c>
      <c r="F946" s="150" t="s">
        <v>486</v>
      </c>
      <c r="G946" s="150" t="s">
        <v>2931</v>
      </c>
      <c r="H946" s="150" t="s">
        <v>690</v>
      </c>
      <c r="I946" s="150" t="s">
        <v>3379</v>
      </c>
      <c r="J946" s="150" t="s">
        <v>3382</v>
      </c>
      <c r="K946" s="150" t="s">
        <v>3383</v>
      </c>
      <c r="L946" s="150" t="s">
        <v>18</v>
      </c>
      <c r="M946" s="150" t="s">
        <v>18</v>
      </c>
      <c r="N946" s="150" t="s">
        <v>19</v>
      </c>
      <c r="O946" s="150" t="s">
        <v>335</v>
      </c>
      <c r="P946" s="150" t="s">
        <v>691</v>
      </c>
      <c r="Q946" s="150" t="s">
        <v>3377</v>
      </c>
      <c r="R946" s="150" t="s">
        <v>3377</v>
      </c>
      <c r="S946" s="151">
        <v>16360</v>
      </c>
      <c r="T946" s="151">
        <v>12760</v>
      </c>
      <c r="U946" s="151">
        <v>3600</v>
      </c>
      <c r="V946" s="150" t="s">
        <v>78</v>
      </c>
      <c r="W946" s="151">
        <v>2</v>
      </c>
      <c r="X946" s="150" t="s">
        <v>69</v>
      </c>
      <c r="Y946" s="150" t="s">
        <v>70</v>
      </c>
      <c r="Z946" s="150" t="s">
        <v>71</v>
      </c>
      <c r="AA946" s="150" t="s">
        <v>72</v>
      </c>
      <c r="AB946" s="151">
        <v>64488</v>
      </c>
      <c r="AC946" s="101">
        <f t="shared" si="56"/>
        <v>5</v>
      </c>
      <c r="AD946" s="101" t="str">
        <f t="shared" si="57"/>
        <v>février</v>
      </c>
      <c r="AE946" s="96">
        <f t="shared" si="58"/>
        <v>3.6</v>
      </c>
      <c r="AF946" s="149">
        <f t="shared" si="59"/>
        <v>2.2222222222222143E-2</v>
      </c>
      <c r="AG946" t="s">
        <v>3886</v>
      </c>
    </row>
    <row r="947" spans="1:33" s="102" customFormat="1" ht="10.9" hidden="1" customHeight="1" x14ac:dyDescent="0.25">
      <c r="A947" s="151">
        <v>170707</v>
      </c>
      <c r="B947" s="152">
        <v>44596</v>
      </c>
      <c r="C947" s="150" t="s">
        <v>451</v>
      </c>
      <c r="D947" s="150" t="s">
        <v>2932</v>
      </c>
      <c r="E947" s="152">
        <v>44596</v>
      </c>
      <c r="F947" s="150" t="s">
        <v>558</v>
      </c>
      <c r="G947" s="150" t="s">
        <v>2933</v>
      </c>
      <c r="H947" s="150" t="s">
        <v>334</v>
      </c>
      <c r="I947" s="150" t="s">
        <v>3379</v>
      </c>
      <c r="J947" s="150" t="s">
        <v>3382</v>
      </c>
      <c r="K947" s="150" t="s">
        <v>531</v>
      </c>
      <c r="L947" s="150" t="s">
        <v>18</v>
      </c>
      <c r="M947" s="150" t="s">
        <v>18</v>
      </c>
      <c r="N947" s="150" t="s">
        <v>19</v>
      </c>
      <c r="O947" s="150" t="s">
        <v>335</v>
      </c>
      <c r="P947" s="150" t="s">
        <v>336</v>
      </c>
      <c r="Q947" s="150" t="s">
        <v>3377</v>
      </c>
      <c r="R947" s="150" t="s">
        <v>3377</v>
      </c>
      <c r="S947" s="151">
        <v>17740</v>
      </c>
      <c r="T947" s="151">
        <v>14920</v>
      </c>
      <c r="U947" s="151">
        <v>2820</v>
      </c>
      <c r="V947" s="150" t="s">
        <v>78</v>
      </c>
      <c r="W947" s="151">
        <v>2</v>
      </c>
      <c r="X947" s="150" t="s">
        <v>69</v>
      </c>
      <c r="Y947" s="150" t="s">
        <v>70</v>
      </c>
      <c r="Z947" s="150" t="s">
        <v>71</v>
      </c>
      <c r="AA947" s="150" t="s">
        <v>72</v>
      </c>
      <c r="AB947" s="151">
        <v>83625</v>
      </c>
      <c r="AC947" s="101">
        <f t="shared" si="56"/>
        <v>5</v>
      </c>
      <c r="AD947" s="101" t="str">
        <f t="shared" si="57"/>
        <v>février</v>
      </c>
      <c r="AE947" s="96">
        <f t="shared" si="58"/>
        <v>2.82</v>
      </c>
      <c r="AF947" s="149">
        <f t="shared" si="59"/>
        <v>6.9444444444445308E-3</v>
      </c>
      <c r="AG947" t="s">
        <v>3886</v>
      </c>
    </row>
    <row r="948" spans="1:33" s="102" customFormat="1" ht="10.9" hidden="1" customHeight="1" x14ac:dyDescent="0.25">
      <c r="A948" s="151">
        <v>170709</v>
      </c>
      <c r="B948" s="152">
        <v>44596</v>
      </c>
      <c r="C948" s="150" t="s">
        <v>453</v>
      </c>
      <c r="D948" s="150" t="s">
        <v>2934</v>
      </c>
      <c r="E948" s="152">
        <v>44596</v>
      </c>
      <c r="F948" s="150" t="s">
        <v>749</v>
      </c>
      <c r="G948" s="150" t="s">
        <v>2935</v>
      </c>
      <c r="H948" s="150" t="s">
        <v>348</v>
      </c>
      <c r="I948" s="150" t="s">
        <v>3379</v>
      </c>
      <c r="J948" s="150" t="s">
        <v>3382</v>
      </c>
      <c r="K948" s="150" t="s">
        <v>3391</v>
      </c>
      <c r="L948" s="150" t="s">
        <v>18</v>
      </c>
      <c r="M948" s="150" t="s">
        <v>18</v>
      </c>
      <c r="N948" s="150" t="s">
        <v>19</v>
      </c>
      <c r="O948" s="150" t="s">
        <v>335</v>
      </c>
      <c r="P948" s="150" t="s">
        <v>349</v>
      </c>
      <c r="Q948" s="150" t="s">
        <v>3377</v>
      </c>
      <c r="R948" s="150" t="s">
        <v>3377</v>
      </c>
      <c r="S948" s="151">
        <v>16020</v>
      </c>
      <c r="T948" s="151">
        <v>12820</v>
      </c>
      <c r="U948" s="151">
        <v>3200</v>
      </c>
      <c r="V948" s="150" t="s">
        <v>78</v>
      </c>
      <c r="W948" s="151">
        <v>2</v>
      </c>
      <c r="X948" s="150" t="s">
        <v>69</v>
      </c>
      <c r="Y948" s="150" t="s">
        <v>70</v>
      </c>
      <c r="Z948" s="150" t="s">
        <v>71</v>
      </c>
      <c r="AA948" s="150" t="s">
        <v>72</v>
      </c>
      <c r="AB948" s="151">
        <v>64487</v>
      </c>
      <c r="AC948" s="101">
        <f t="shared" si="56"/>
        <v>5</v>
      </c>
      <c r="AD948" s="101" t="str">
        <f t="shared" si="57"/>
        <v>février</v>
      </c>
      <c r="AE948" s="96">
        <f t="shared" si="58"/>
        <v>3.2</v>
      </c>
      <c r="AF948" s="149">
        <f t="shared" si="59"/>
        <v>5.5555555555555358E-3</v>
      </c>
      <c r="AG948" t="s">
        <v>3886</v>
      </c>
    </row>
    <row r="949" spans="1:33" s="102" customFormat="1" ht="10.9" hidden="1" customHeight="1" x14ac:dyDescent="0.25">
      <c r="A949" s="151">
        <v>170711</v>
      </c>
      <c r="B949" s="152">
        <v>44596</v>
      </c>
      <c r="C949" s="150" t="s">
        <v>707</v>
      </c>
      <c r="D949" s="150" t="s">
        <v>2936</v>
      </c>
      <c r="E949" s="152">
        <v>44596</v>
      </c>
      <c r="F949" s="150" t="s">
        <v>450</v>
      </c>
      <c r="G949" s="150" t="s">
        <v>2937</v>
      </c>
      <c r="H949" s="150" t="s">
        <v>381</v>
      </c>
      <c r="I949" s="150" t="s">
        <v>3379</v>
      </c>
      <c r="J949" s="150" t="s">
        <v>3382</v>
      </c>
      <c r="K949" s="150" t="s">
        <v>3434</v>
      </c>
      <c r="L949" s="150" t="s">
        <v>18</v>
      </c>
      <c r="M949" s="150" t="s">
        <v>18</v>
      </c>
      <c r="N949" s="150" t="s">
        <v>19</v>
      </c>
      <c r="O949" s="150" t="s">
        <v>335</v>
      </c>
      <c r="P949" s="150" t="s">
        <v>382</v>
      </c>
      <c r="Q949" s="150" t="s">
        <v>3377</v>
      </c>
      <c r="R949" s="150" t="s">
        <v>3377</v>
      </c>
      <c r="S949" s="151">
        <v>17820</v>
      </c>
      <c r="T949" s="151">
        <v>14880</v>
      </c>
      <c r="U949" s="151">
        <v>2940</v>
      </c>
      <c r="V949" s="150" t="s">
        <v>78</v>
      </c>
      <c r="W949" s="151">
        <v>2</v>
      </c>
      <c r="X949" s="150" t="s">
        <v>69</v>
      </c>
      <c r="Y949" s="150" t="s">
        <v>70</v>
      </c>
      <c r="Z949" s="150" t="s">
        <v>71</v>
      </c>
      <c r="AA949" s="150" t="s">
        <v>72</v>
      </c>
      <c r="AB949" s="151">
        <v>83626</v>
      </c>
      <c r="AC949" s="101">
        <f t="shared" si="56"/>
        <v>5</v>
      </c>
      <c r="AD949" s="101" t="str">
        <f t="shared" si="57"/>
        <v>février</v>
      </c>
      <c r="AE949" s="96">
        <f t="shared" si="58"/>
        <v>2.94</v>
      </c>
      <c r="AF949" s="149">
        <f t="shared" si="59"/>
        <v>5.5555555555555358E-3</v>
      </c>
      <c r="AG949" t="s">
        <v>3886</v>
      </c>
    </row>
    <row r="950" spans="1:33" s="102" customFormat="1" ht="10.9" hidden="1" customHeight="1" x14ac:dyDescent="0.25">
      <c r="A950" s="151">
        <v>170712</v>
      </c>
      <c r="B950" s="152">
        <v>44596</v>
      </c>
      <c r="C950" s="150" t="s">
        <v>410</v>
      </c>
      <c r="D950" s="150" t="s">
        <v>2938</v>
      </c>
      <c r="E950" s="152">
        <v>44596</v>
      </c>
      <c r="F950" s="150" t="s">
        <v>359</v>
      </c>
      <c r="G950" s="150" t="s">
        <v>2939</v>
      </c>
      <c r="H950" s="150" t="s">
        <v>370</v>
      </c>
      <c r="I950" s="150" t="s">
        <v>3379</v>
      </c>
      <c r="J950" s="150" t="s">
        <v>3382</v>
      </c>
      <c r="K950" s="150" t="s">
        <v>3396</v>
      </c>
      <c r="L950" s="150" t="s">
        <v>18</v>
      </c>
      <c r="M950" s="150" t="s">
        <v>18</v>
      </c>
      <c r="N950" s="150" t="s">
        <v>19</v>
      </c>
      <c r="O950" s="150" t="s">
        <v>335</v>
      </c>
      <c r="P950" s="150" t="s">
        <v>371</v>
      </c>
      <c r="Q950" s="150" t="s">
        <v>3377</v>
      </c>
      <c r="R950" s="150" t="s">
        <v>3377</v>
      </c>
      <c r="S950" s="151">
        <v>12540</v>
      </c>
      <c r="T950" s="151">
        <v>11640</v>
      </c>
      <c r="U950" s="151">
        <v>900</v>
      </c>
      <c r="V950" s="150" t="s">
        <v>78</v>
      </c>
      <c r="W950" s="151">
        <v>2</v>
      </c>
      <c r="X950" s="150" t="s">
        <v>69</v>
      </c>
      <c r="Y950" s="150" t="s">
        <v>70</v>
      </c>
      <c r="Z950" s="150" t="s">
        <v>71</v>
      </c>
      <c r="AA950" s="150" t="s">
        <v>72</v>
      </c>
      <c r="AB950" s="151">
        <v>83621</v>
      </c>
      <c r="AC950" s="101">
        <f t="shared" si="56"/>
        <v>5</v>
      </c>
      <c r="AD950" s="101" t="str">
        <f t="shared" si="57"/>
        <v>février</v>
      </c>
      <c r="AE950" s="96">
        <f t="shared" si="58"/>
        <v>0.9</v>
      </c>
      <c r="AF950" s="149">
        <f t="shared" si="59"/>
        <v>9.7222222222221877E-3</v>
      </c>
      <c r="AG950" t="s">
        <v>3886</v>
      </c>
    </row>
    <row r="951" spans="1:33" s="102" customFormat="1" ht="10.9" hidden="1" customHeight="1" x14ac:dyDescent="0.25">
      <c r="A951" s="98">
        <v>170717</v>
      </c>
      <c r="B951" s="99">
        <v>44597</v>
      </c>
      <c r="C951" s="100" t="s">
        <v>285</v>
      </c>
      <c r="D951" s="100" t="s">
        <v>2941</v>
      </c>
      <c r="E951" s="99">
        <v>44597</v>
      </c>
      <c r="F951" s="100" t="s">
        <v>384</v>
      </c>
      <c r="G951" s="100" t="s">
        <v>2942</v>
      </c>
      <c r="H951" s="100" t="s">
        <v>550</v>
      </c>
      <c r="I951" s="100" t="s">
        <v>3379</v>
      </c>
      <c r="J951" s="100" t="s">
        <v>3380</v>
      </c>
      <c r="K951" s="100" t="s">
        <v>3399</v>
      </c>
      <c r="L951" s="100" t="s">
        <v>18</v>
      </c>
      <c r="M951" s="100" t="s">
        <v>18</v>
      </c>
      <c r="N951" s="100" t="s">
        <v>19</v>
      </c>
      <c r="O951" s="100" t="s">
        <v>314</v>
      </c>
      <c r="P951" s="100" t="s">
        <v>551</v>
      </c>
      <c r="Q951" s="100" t="s">
        <v>3377</v>
      </c>
      <c r="R951" s="100" t="s">
        <v>3377</v>
      </c>
      <c r="S951" s="98">
        <v>18260</v>
      </c>
      <c r="T951" s="98">
        <v>17740</v>
      </c>
      <c r="U951" s="98">
        <v>520</v>
      </c>
      <c r="V951" s="100" t="s">
        <v>78</v>
      </c>
      <c r="W951" s="98">
        <v>2</v>
      </c>
      <c r="X951" s="100" t="s">
        <v>69</v>
      </c>
      <c r="Y951" s="100" t="s">
        <v>70</v>
      </c>
      <c r="Z951" s="100" t="s">
        <v>71</v>
      </c>
      <c r="AA951" s="100" t="s">
        <v>72</v>
      </c>
      <c r="AB951" s="98">
        <v>66268</v>
      </c>
      <c r="AC951" s="101">
        <f t="shared" si="56"/>
        <v>5</v>
      </c>
      <c r="AD951" s="101" t="str">
        <f t="shared" si="57"/>
        <v>février</v>
      </c>
      <c r="AE951" s="96">
        <f t="shared" si="58"/>
        <v>0.52</v>
      </c>
      <c r="AF951" s="149">
        <f t="shared" si="59"/>
        <v>9.0277777777778012E-3</v>
      </c>
      <c r="AG951" t="s">
        <v>3886</v>
      </c>
    </row>
    <row r="952" spans="1:33" s="102" customFormat="1" ht="10.9" hidden="1" customHeight="1" x14ac:dyDescent="0.25">
      <c r="A952" s="98">
        <v>170724</v>
      </c>
      <c r="B952" s="99">
        <v>44599</v>
      </c>
      <c r="C952" s="100" t="s">
        <v>734</v>
      </c>
      <c r="D952" s="100" t="s">
        <v>2943</v>
      </c>
      <c r="E952" s="99">
        <v>44599</v>
      </c>
      <c r="F952" s="100" t="s">
        <v>738</v>
      </c>
      <c r="G952" s="100" t="s">
        <v>2944</v>
      </c>
      <c r="H952" s="100" t="s">
        <v>883</v>
      </c>
      <c r="I952" s="100" t="s">
        <v>3376</v>
      </c>
      <c r="J952" s="100" t="s">
        <v>3376</v>
      </c>
      <c r="K952" s="100" t="s">
        <v>655</v>
      </c>
      <c r="L952" s="100" t="s">
        <v>18</v>
      </c>
      <c r="M952" s="100" t="s">
        <v>3409</v>
      </c>
      <c r="N952" s="100" t="s">
        <v>656</v>
      </c>
      <c r="O952" s="100" t="s">
        <v>657</v>
      </c>
      <c r="P952" s="100" t="s">
        <v>658</v>
      </c>
      <c r="Q952" s="100" t="s">
        <v>3377</v>
      </c>
      <c r="R952" s="100" t="s">
        <v>3410</v>
      </c>
      <c r="S952" s="98">
        <v>30660</v>
      </c>
      <c r="T952" s="98">
        <v>17960</v>
      </c>
      <c r="U952" s="98">
        <v>12700</v>
      </c>
      <c r="V952" s="100" t="s">
        <v>78</v>
      </c>
      <c r="W952" s="98">
        <v>2</v>
      </c>
      <c r="X952" s="100" t="s">
        <v>69</v>
      </c>
      <c r="Y952" s="100" t="s">
        <v>70</v>
      </c>
      <c r="Z952" s="100" t="s">
        <v>71</v>
      </c>
      <c r="AA952" s="100" t="s">
        <v>72</v>
      </c>
      <c r="AB952" s="98">
        <v>0</v>
      </c>
      <c r="AC952" s="101">
        <f t="shared" ref="AC952:AC1015" si="60">_xlfn.ISOWEEKNUM(B952)</f>
        <v>6</v>
      </c>
      <c r="AD952" s="101" t="str">
        <f t="shared" ref="AD952:AD1015" si="61">TEXT(B952,"mmmm")</f>
        <v>février</v>
      </c>
      <c r="AE952" s="96">
        <f t="shared" ref="AE952:AE1015" si="62">U952/1000</f>
        <v>12.7</v>
      </c>
      <c r="AF952" s="149">
        <f t="shared" ref="AF952:AF1015" si="63">C952-F952</f>
        <v>2.7083333333333348E-2</v>
      </c>
      <c r="AG952" t="s">
        <v>3562</v>
      </c>
    </row>
    <row r="953" spans="1:33" s="102" customFormat="1" ht="10.9" hidden="1" customHeight="1" x14ac:dyDescent="0.25">
      <c r="A953" s="98">
        <v>170725</v>
      </c>
      <c r="B953" s="99">
        <v>44599</v>
      </c>
      <c r="C953" s="100" t="s">
        <v>498</v>
      </c>
      <c r="D953" s="100" t="s">
        <v>2945</v>
      </c>
      <c r="E953" s="99">
        <v>44599</v>
      </c>
      <c r="F953" s="100" t="s">
        <v>755</v>
      </c>
      <c r="G953" s="100" t="s">
        <v>2946</v>
      </c>
      <c r="H953" s="100" t="s">
        <v>580</v>
      </c>
      <c r="I953" s="100" t="s">
        <v>3378</v>
      </c>
      <c r="J953" s="100" t="s">
        <v>3378</v>
      </c>
      <c r="K953" s="100" t="s">
        <v>580</v>
      </c>
      <c r="L953" s="100" t="s">
        <v>18</v>
      </c>
      <c r="M953" s="100" t="s">
        <v>18</v>
      </c>
      <c r="N953" s="100" t="s">
        <v>581</v>
      </c>
      <c r="O953" s="100" t="s">
        <v>582</v>
      </c>
      <c r="P953" s="100" t="s">
        <v>583</v>
      </c>
      <c r="Q953" s="100" t="s">
        <v>3377</v>
      </c>
      <c r="R953" s="100" t="s">
        <v>3377</v>
      </c>
      <c r="S953" s="98">
        <v>28420</v>
      </c>
      <c r="T953" s="98">
        <v>22500</v>
      </c>
      <c r="U953" s="98">
        <v>5920</v>
      </c>
      <c r="V953" s="100" t="s">
        <v>78</v>
      </c>
      <c r="W953" s="98">
        <v>2</v>
      </c>
      <c r="X953" s="100" t="s">
        <v>69</v>
      </c>
      <c r="Y953" s="100" t="s">
        <v>70</v>
      </c>
      <c r="Z953" s="100" t="s">
        <v>71</v>
      </c>
      <c r="AA953" s="100" t="s">
        <v>72</v>
      </c>
      <c r="AB953" s="98">
        <v>0</v>
      </c>
      <c r="AC953" s="101">
        <f t="shared" si="60"/>
        <v>6</v>
      </c>
      <c r="AD953" s="101" t="str">
        <f t="shared" si="61"/>
        <v>février</v>
      </c>
      <c r="AE953" s="96">
        <f t="shared" si="62"/>
        <v>5.92</v>
      </c>
      <c r="AF953" s="149">
        <f t="shared" si="63"/>
        <v>3.1944444444444442E-2</v>
      </c>
      <c r="AG953" t="s">
        <v>3562</v>
      </c>
    </row>
    <row r="954" spans="1:33" s="102" customFormat="1" ht="10.9" hidden="1" customHeight="1" x14ac:dyDescent="0.25">
      <c r="A954" s="98">
        <v>170759</v>
      </c>
      <c r="B954" s="99">
        <v>44599</v>
      </c>
      <c r="C954" s="100" t="s">
        <v>269</v>
      </c>
      <c r="D954" s="100" t="s">
        <v>2953</v>
      </c>
      <c r="E954" s="99">
        <v>44599</v>
      </c>
      <c r="F954" s="100" t="s">
        <v>489</v>
      </c>
      <c r="G954" s="100" t="s">
        <v>2954</v>
      </c>
      <c r="H954" s="100" t="s">
        <v>913</v>
      </c>
      <c r="I954" s="100" t="s">
        <v>3379</v>
      </c>
      <c r="J954" s="100" t="s">
        <v>3384</v>
      </c>
      <c r="K954" s="100" t="s">
        <v>913</v>
      </c>
      <c r="L954" s="100" t="s">
        <v>3385</v>
      </c>
      <c r="M954" s="100" t="s">
        <v>18</v>
      </c>
      <c r="N954" s="100" t="s">
        <v>19</v>
      </c>
      <c r="O954" s="100" t="s">
        <v>261</v>
      </c>
      <c r="P954" s="100" t="s">
        <v>914</v>
      </c>
      <c r="Q954" s="100" t="s">
        <v>3386</v>
      </c>
      <c r="R954" s="100" t="s">
        <v>3377</v>
      </c>
      <c r="S954" s="98">
        <v>38440</v>
      </c>
      <c r="T954" s="98">
        <v>23280</v>
      </c>
      <c r="U954" s="98">
        <v>15160</v>
      </c>
      <c r="V954" s="100" t="s">
        <v>78</v>
      </c>
      <c r="W954" s="98">
        <v>2</v>
      </c>
      <c r="X954" s="100" t="s">
        <v>69</v>
      </c>
      <c r="Y954" s="100" t="s">
        <v>70</v>
      </c>
      <c r="Z954" s="100" t="s">
        <v>71</v>
      </c>
      <c r="AA954" s="100" t="s">
        <v>72</v>
      </c>
      <c r="AB954" s="98">
        <v>0</v>
      </c>
      <c r="AC954" s="101">
        <f t="shared" si="60"/>
        <v>6</v>
      </c>
      <c r="AD954" s="101" t="str">
        <f t="shared" si="61"/>
        <v>février</v>
      </c>
      <c r="AE954" s="96">
        <f t="shared" si="62"/>
        <v>15.16</v>
      </c>
      <c r="AF954" s="149">
        <f t="shared" si="63"/>
        <v>0.14097222222222222</v>
      </c>
      <c r="AG954" t="s">
        <v>3888</v>
      </c>
    </row>
    <row r="955" spans="1:33" s="102" customFormat="1" ht="10.9" hidden="1" customHeight="1" x14ac:dyDescent="0.25">
      <c r="A955" s="98">
        <v>170727</v>
      </c>
      <c r="B955" s="99">
        <v>44599</v>
      </c>
      <c r="C955" s="100" t="s">
        <v>171</v>
      </c>
      <c r="D955" s="100" t="s">
        <v>2947</v>
      </c>
      <c r="E955" s="99">
        <v>44599</v>
      </c>
      <c r="F955" s="100" t="s">
        <v>579</v>
      </c>
      <c r="G955" s="100" t="s">
        <v>2948</v>
      </c>
      <c r="H955" s="100" t="s">
        <v>881</v>
      </c>
      <c r="I955" s="100" t="s">
        <v>3389</v>
      </c>
      <c r="J955" s="100" t="s">
        <v>3389</v>
      </c>
      <c r="K955" s="100" t="s">
        <v>665</v>
      </c>
      <c r="L955" s="100" t="s">
        <v>18</v>
      </c>
      <c r="M955" s="100" t="s">
        <v>3385</v>
      </c>
      <c r="N955" s="100" t="s">
        <v>919</v>
      </c>
      <c r="O955" s="100" t="s">
        <v>920</v>
      </c>
      <c r="P955" s="100" t="s">
        <v>666</v>
      </c>
      <c r="Q955" s="100" t="s">
        <v>3377</v>
      </c>
      <c r="R955" s="100" t="s">
        <v>3390</v>
      </c>
      <c r="S955" s="98">
        <v>24420</v>
      </c>
      <c r="T955" s="98">
        <v>18700</v>
      </c>
      <c r="U955" s="98">
        <v>5720</v>
      </c>
      <c r="V955" s="100" t="s">
        <v>78</v>
      </c>
      <c r="W955" s="98">
        <v>2</v>
      </c>
      <c r="X955" s="100" t="s">
        <v>69</v>
      </c>
      <c r="Y955" s="100" t="s">
        <v>70</v>
      </c>
      <c r="Z955" s="100" t="s">
        <v>71</v>
      </c>
      <c r="AA955" s="100" t="s">
        <v>72</v>
      </c>
      <c r="AB955" s="98">
        <v>0</v>
      </c>
      <c r="AC955" s="101">
        <f t="shared" si="60"/>
        <v>6</v>
      </c>
      <c r="AD955" s="101" t="str">
        <f t="shared" si="61"/>
        <v>février</v>
      </c>
      <c r="AE955" s="96">
        <f t="shared" si="62"/>
        <v>5.72</v>
      </c>
      <c r="AF955" s="149">
        <f t="shared" si="63"/>
        <v>1.9444444444444486E-2</v>
      </c>
      <c r="AG955" t="s">
        <v>3562</v>
      </c>
    </row>
    <row r="956" spans="1:33" s="102" customFormat="1" ht="10.9" hidden="1" customHeight="1" x14ac:dyDescent="0.25">
      <c r="A956" s="98">
        <v>170729</v>
      </c>
      <c r="B956" s="99">
        <v>44599</v>
      </c>
      <c r="C956" s="100" t="s">
        <v>362</v>
      </c>
      <c r="D956" s="100" t="s">
        <v>2949</v>
      </c>
      <c r="E956" s="99">
        <v>44599</v>
      </c>
      <c r="F956" s="100" t="s">
        <v>605</v>
      </c>
      <c r="G956" s="100" t="s">
        <v>2950</v>
      </c>
      <c r="H956" s="100" t="s">
        <v>313</v>
      </c>
      <c r="I956" s="100" t="s">
        <v>3379</v>
      </c>
      <c r="J956" s="100" t="s">
        <v>3380</v>
      </c>
      <c r="K956" s="100" t="s">
        <v>3381</v>
      </c>
      <c r="L956" s="100" t="s">
        <v>18</v>
      </c>
      <c r="M956" s="100" t="s">
        <v>18</v>
      </c>
      <c r="N956" s="100" t="s">
        <v>19</v>
      </c>
      <c r="O956" s="100" t="s">
        <v>314</v>
      </c>
      <c r="P956" s="100" t="s">
        <v>315</v>
      </c>
      <c r="Q956" s="100" t="s">
        <v>3377</v>
      </c>
      <c r="R956" s="100" t="s">
        <v>3377</v>
      </c>
      <c r="S956" s="98">
        <v>19140</v>
      </c>
      <c r="T956" s="98">
        <v>18640</v>
      </c>
      <c r="U956" s="98">
        <v>500</v>
      </c>
      <c r="V956" s="100" t="s">
        <v>78</v>
      </c>
      <c r="W956" s="98">
        <v>2</v>
      </c>
      <c r="X956" s="100" t="s">
        <v>69</v>
      </c>
      <c r="Y956" s="100" t="s">
        <v>70</v>
      </c>
      <c r="Z956" s="100" t="s">
        <v>71</v>
      </c>
      <c r="AA956" s="100" t="s">
        <v>72</v>
      </c>
      <c r="AB956" s="98">
        <v>73522</v>
      </c>
      <c r="AC956" s="101">
        <f t="shared" si="60"/>
        <v>6</v>
      </c>
      <c r="AD956" s="101" t="str">
        <f t="shared" si="61"/>
        <v>février</v>
      </c>
      <c r="AE956" s="96">
        <f t="shared" si="62"/>
        <v>0.5</v>
      </c>
      <c r="AF956" s="149">
        <f t="shared" si="63"/>
        <v>9.7222222222222432E-3</v>
      </c>
      <c r="AG956" t="s">
        <v>3886</v>
      </c>
    </row>
    <row r="957" spans="1:33" s="102" customFormat="1" ht="10.9" hidden="1" customHeight="1" x14ac:dyDescent="0.25">
      <c r="A957" s="98">
        <v>170757</v>
      </c>
      <c r="B957" s="99">
        <v>44599</v>
      </c>
      <c r="C957" s="100" t="s">
        <v>207</v>
      </c>
      <c r="D957" s="100" t="s">
        <v>2951</v>
      </c>
      <c r="E957" s="99">
        <v>44599</v>
      </c>
      <c r="F957" s="100" t="s">
        <v>156</v>
      </c>
      <c r="G957" s="100" t="s">
        <v>2952</v>
      </c>
      <c r="H957" s="100" t="s">
        <v>334</v>
      </c>
      <c r="I957" s="100" t="s">
        <v>3379</v>
      </c>
      <c r="J957" s="100" t="s">
        <v>3382</v>
      </c>
      <c r="K957" s="100" t="s">
        <v>531</v>
      </c>
      <c r="L957" s="100" t="s">
        <v>18</v>
      </c>
      <c r="M957" s="100" t="s">
        <v>18</v>
      </c>
      <c r="N957" s="100" t="s">
        <v>19</v>
      </c>
      <c r="O957" s="100" t="s">
        <v>335</v>
      </c>
      <c r="P957" s="100" t="s">
        <v>336</v>
      </c>
      <c r="Q957" s="100" t="s">
        <v>3377</v>
      </c>
      <c r="R957" s="100" t="s">
        <v>3377</v>
      </c>
      <c r="S957" s="98">
        <v>17220</v>
      </c>
      <c r="T957" s="98">
        <v>14980</v>
      </c>
      <c r="U957" s="98">
        <v>2240</v>
      </c>
      <c r="V957" s="100" t="s">
        <v>78</v>
      </c>
      <c r="W957" s="98">
        <v>2</v>
      </c>
      <c r="X957" s="100" t="s">
        <v>69</v>
      </c>
      <c r="Y957" s="100" t="s">
        <v>70</v>
      </c>
      <c r="Z957" s="100" t="s">
        <v>71</v>
      </c>
      <c r="AA957" s="100" t="s">
        <v>72</v>
      </c>
      <c r="AB957" s="98">
        <v>83625</v>
      </c>
      <c r="AC957" s="101">
        <f t="shared" si="60"/>
        <v>6</v>
      </c>
      <c r="AD957" s="101" t="str">
        <f t="shared" si="61"/>
        <v>février</v>
      </c>
      <c r="AE957" s="96">
        <f t="shared" si="62"/>
        <v>2.2400000000000002</v>
      </c>
      <c r="AF957" s="149">
        <f t="shared" si="63"/>
        <v>1.3194444444444398E-2</v>
      </c>
      <c r="AG957" t="s">
        <v>3886</v>
      </c>
    </row>
    <row r="958" spans="1:33" s="102" customFormat="1" ht="10.9" hidden="1" customHeight="1" x14ac:dyDescent="0.25">
      <c r="A958" s="98">
        <v>170765</v>
      </c>
      <c r="B958" s="99">
        <v>44599</v>
      </c>
      <c r="C958" s="100" t="s">
        <v>512</v>
      </c>
      <c r="D958" s="100" t="s">
        <v>2957</v>
      </c>
      <c r="E958" s="99">
        <v>44599</v>
      </c>
      <c r="F958" s="100" t="s">
        <v>206</v>
      </c>
      <c r="G958" s="100" t="s">
        <v>2958</v>
      </c>
      <c r="H958" s="100" t="s">
        <v>769</v>
      </c>
      <c r="I958" s="100" t="s">
        <v>3379</v>
      </c>
      <c r="J958" s="100" t="s">
        <v>3380</v>
      </c>
      <c r="K958" s="100" t="s">
        <v>3417</v>
      </c>
      <c r="L958" s="100" t="s">
        <v>18</v>
      </c>
      <c r="M958" s="100" t="s">
        <v>18</v>
      </c>
      <c r="N958" s="100" t="s">
        <v>19</v>
      </c>
      <c r="O958" s="100" t="s">
        <v>314</v>
      </c>
      <c r="P958" s="100" t="s">
        <v>770</v>
      </c>
      <c r="Q958" s="100" t="s">
        <v>3377</v>
      </c>
      <c r="R958" s="100" t="s">
        <v>3377</v>
      </c>
      <c r="S958" s="98">
        <v>19700</v>
      </c>
      <c r="T958" s="98">
        <v>17980</v>
      </c>
      <c r="U958" s="98">
        <v>1720</v>
      </c>
      <c r="V958" s="100" t="s">
        <v>78</v>
      </c>
      <c r="W958" s="98">
        <v>2</v>
      </c>
      <c r="X958" s="100" t="s">
        <v>69</v>
      </c>
      <c r="Y958" s="100" t="s">
        <v>70</v>
      </c>
      <c r="Z958" s="100" t="s">
        <v>71</v>
      </c>
      <c r="AA958" s="100" t="s">
        <v>72</v>
      </c>
      <c r="AB958" s="98">
        <v>95029</v>
      </c>
      <c r="AC958" s="101">
        <f t="shared" si="60"/>
        <v>6</v>
      </c>
      <c r="AD958" s="101" t="str">
        <f t="shared" si="61"/>
        <v>février</v>
      </c>
      <c r="AE958" s="96">
        <f t="shared" si="62"/>
        <v>1.72</v>
      </c>
      <c r="AF958" s="149">
        <f t="shared" si="63"/>
        <v>2.4999999999999967E-2</v>
      </c>
      <c r="AG958" t="s">
        <v>3886</v>
      </c>
    </row>
    <row r="959" spans="1:33" s="102" customFormat="1" ht="10.9" hidden="1" customHeight="1" x14ac:dyDescent="0.25">
      <c r="A959" s="98">
        <v>170762</v>
      </c>
      <c r="B959" s="99">
        <v>44599</v>
      </c>
      <c r="C959" s="100" t="s">
        <v>432</v>
      </c>
      <c r="D959" s="100" t="s">
        <v>2955</v>
      </c>
      <c r="E959" s="99">
        <v>44599</v>
      </c>
      <c r="F959" s="100" t="s">
        <v>141</v>
      </c>
      <c r="G959" s="100" t="s">
        <v>2956</v>
      </c>
      <c r="H959" s="100" t="s">
        <v>348</v>
      </c>
      <c r="I959" s="100" t="s">
        <v>3379</v>
      </c>
      <c r="J959" s="100" t="s">
        <v>3382</v>
      </c>
      <c r="K959" s="100" t="s">
        <v>3391</v>
      </c>
      <c r="L959" s="100" t="s">
        <v>18</v>
      </c>
      <c r="M959" s="100" t="s">
        <v>18</v>
      </c>
      <c r="N959" s="100" t="s">
        <v>19</v>
      </c>
      <c r="O959" s="100" t="s">
        <v>335</v>
      </c>
      <c r="P959" s="100" t="s">
        <v>349</v>
      </c>
      <c r="Q959" s="100" t="s">
        <v>3377</v>
      </c>
      <c r="R959" s="100" t="s">
        <v>3377</v>
      </c>
      <c r="S959" s="98">
        <v>15840</v>
      </c>
      <c r="T959" s="98">
        <v>12880</v>
      </c>
      <c r="U959" s="98">
        <v>2960</v>
      </c>
      <c r="V959" s="100" t="s">
        <v>78</v>
      </c>
      <c r="W959" s="98">
        <v>2</v>
      </c>
      <c r="X959" s="100" t="s">
        <v>69</v>
      </c>
      <c r="Y959" s="100" t="s">
        <v>70</v>
      </c>
      <c r="Z959" s="100" t="s">
        <v>71</v>
      </c>
      <c r="AA959" s="100" t="s">
        <v>72</v>
      </c>
      <c r="AB959" s="98">
        <v>64487</v>
      </c>
      <c r="AC959" s="101">
        <f t="shared" si="60"/>
        <v>6</v>
      </c>
      <c r="AD959" s="101" t="str">
        <f t="shared" si="61"/>
        <v>février</v>
      </c>
      <c r="AE959" s="96">
        <f t="shared" si="62"/>
        <v>2.96</v>
      </c>
      <c r="AF959" s="149">
        <f t="shared" si="63"/>
        <v>8.3333333333333037E-3</v>
      </c>
      <c r="AG959" t="s">
        <v>3886</v>
      </c>
    </row>
    <row r="960" spans="1:33" s="102" customFormat="1" ht="10.9" hidden="1" customHeight="1" x14ac:dyDescent="0.25">
      <c r="A960" s="98">
        <v>170767</v>
      </c>
      <c r="B960" s="99">
        <v>44599</v>
      </c>
      <c r="C960" s="100" t="s">
        <v>351</v>
      </c>
      <c r="D960" s="100" t="s">
        <v>2959</v>
      </c>
      <c r="E960" s="99">
        <v>44599</v>
      </c>
      <c r="F960" s="100" t="s">
        <v>266</v>
      </c>
      <c r="G960" s="100" t="s">
        <v>2960</v>
      </c>
      <c r="H960" s="100" t="s">
        <v>550</v>
      </c>
      <c r="I960" s="100" t="s">
        <v>3379</v>
      </c>
      <c r="J960" s="100" t="s">
        <v>3380</v>
      </c>
      <c r="K960" s="100" t="s">
        <v>3399</v>
      </c>
      <c r="L960" s="100" t="s">
        <v>18</v>
      </c>
      <c r="M960" s="100" t="s">
        <v>18</v>
      </c>
      <c r="N960" s="100" t="s">
        <v>19</v>
      </c>
      <c r="O960" s="100" t="s">
        <v>314</v>
      </c>
      <c r="P960" s="100" t="s">
        <v>551</v>
      </c>
      <c r="Q960" s="100" t="s">
        <v>3377</v>
      </c>
      <c r="R960" s="100" t="s">
        <v>3377</v>
      </c>
      <c r="S960" s="98">
        <v>19980</v>
      </c>
      <c r="T960" s="98">
        <v>17780</v>
      </c>
      <c r="U960" s="98">
        <v>2200</v>
      </c>
      <c r="V960" s="100" t="s">
        <v>78</v>
      </c>
      <c r="W960" s="98">
        <v>2</v>
      </c>
      <c r="X960" s="100" t="s">
        <v>69</v>
      </c>
      <c r="Y960" s="100" t="s">
        <v>70</v>
      </c>
      <c r="Z960" s="100" t="s">
        <v>71</v>
      </c>
      <c r="AA960" s="100" t="s">
        <v>72</v>
      </c>
      <c r="AB960" s="98">
        <v>66268</v>
      </c>
      <c r="AC960" s="101">
        <f t="shared" si="60"/>
        <v>6</v>
      </c>
      <c r="AD960" s="101" t="str">
        <f t="shared" si="61"/>
        <v>février</v>
      </c>
      <c r="AE960" s="96">
        <f t="shared" si="62"/>
        <v>2.2000000000000002</v>
      </c>
      <c r="AF960" s="149">
        <f t="shared" si="63"/>
        <v>1.5972222222222221E-2</v>
      </c>
      <c r="AG960" t="s">
        <v>3886</v>
      </c>
    </row>
    <row r="961" spans="1:33" s="102" customFormat="1" ht="10.9" hidden="1" customHeight="1" x14ac:dyDescent="0.25">
      <c r="A961" s="98">
        <v>170791</v>
      </c>
      <c r="B961" s="99">
        <v>44599</v>
      </c>
      <c r="C961" s="100" t="s">
        <v>549</v>
      </c>
      <c r="D961" s="100" t="s">
        <v>2975</v>
      </c>
      <c r="E961" s="99">
        <v>44599</v>
      </c>
      <c r="F961" s="100" t="s">
        <v>350</v>
      </c>
      <c r="G961" s="100" t="s">
        <v>2976</v>
      </c>
      <c r="H961" s="100" t="s">
        <v>913</v>
      </c>
      <c r="I961" s="100" t="s">
        <v>3379</v>
      </c>
      <c r="J961" s="100" t="s">
        <v>3384</v>
      </c>
      <c r="K961" s="100" t="s">
        <v>913</v>
      </c>
      <c r="L961" s="100" t="s">
        <v>3385</v>
      </c>
      <c r="M961" s="100" t="s">
        <v>18</v>
      </c>
      <c r="N961" s="100" t="s">
        <v>19</v>
      </c>
      <c r="O961" s="100" t="s">
        <v>261</v>
      </c>
      <c r="P961" s="100" t="s">
        <v>914</v>
      </c>
      <c r="Q961" s="100" t="s">
        <v>3386</v>
      </c>
      <c r="R961" s="100" t="s">
        <v>3377</v>
      </c>
      <c r="S961" s="98">
        <v>38120</v>
      </c>
      <c r="T961" s="98">
        <v>23380</v>
      </c>
      <c r="U961" s="98">
        <v>14740</v>
      </c>
      <c r="V961" s="100" t="s">
        <v>78</v>
      </c>
      <c r="W961" s="98">
        <v>2</v>
      </c>
      <c r="X961" s="100" t="s">
        <v>69</v>
      </c>
      <c r="Y961" s="100" t="s">
        <v>70</v>
      </c>
      <c r="Z961" s="100" t="s">
        <v>71</v>
      </c>
      <c r="AA961" s="100" t="s">
        <v>72</v>
      </c>
      <c r="AB961" s="98">
        <v>0</v>
      </c>
      <c r="AC961" s="101">
        <f t="shared" si="60"/>
        <v>6</v>
      </c>
      <c r="AD961" s="101" t="str">
        <f t="shared" si="61"/>
        <v>février</v>
      </c>
      <c r="AE961" s="96">
        <f t="shared" si="62"/>
        <v>14.74</v>
      </c>
      <c r="AF961" s="149">
        <f t="shared" si="63"/>
        <v>0.17499999999999999</v>
      </c>
      <c r="AG961" t="s">
        <v>3888</v>
      </c>
    </row>
    <row r="962" spans="1:33" s="102" customFormat="1" ht="10.9" hidden="1" customHeight="1" x14ac:dyDescent="0.25">
      <c r="A962" s="98">
        <v>170886</v>
      </c>
      <c r="B962" s="99">
        <v>44599</v>
      </c>
      <c r="C962" s="100" t="s">
        <v>288</v>
      </c>
      <c r="D962" s="100" t="s">
        <v>18</v>
      </c>
      <c r="E962" s="99">
        <v>44599</v>
      </c>
      <c r="F962" s="100" t="s">
        <v>288</v>
      </c>
      <c r="G962" s="100" t="s">
        <v>18</v>
      </c>
      <c r="H962" s="100" t="s">
        <v>2961</v>
      </c>
      <c r="I962" s="100" t="s">
        <v>3379</v>
      </c>
      <c r="J962" s="100" t="s">
        <v>3419</v>
      </c>
      <c r="K962" s="100" t="s">
        <v>2961</v>
      </c>
      <c r="L962" s="100" t="s">
        <v>3409</v>
      </c>
      <c r="M962" s="100" t="s">
        <v>18</v>
      </c>
      <c r="N962" s="100" t="s">
        <v>19</v>
      </c>
      <c r="O962" s="100" t="s">
        <v>567</v>
      </c>
      <c r="P962" s="100" t="s">
        <v>2962</v>
      </c>
      <c r="Q962" s="100" t="s">
        <v>3451</v>
      </c>
      <c r="R962" s="100" t="s">
        <v>3377</v>
      </c>
      <c r="S962" s="98">
        <v>15180</v>
      </c>
      <c r="T962" s="98">
        <v>43960</v>
      </c>
      <c r="U962" s="98">
        <v>28780</v>
      </c>
      <c r="V962" s="100" t="s">
        <v>68</v>
      </c>
      <c r="W962" s="98">
        <v>2</v>
      </c>
      <c r="X962" s="100" t="s">
        <v>69</v>
      </c>
      <c r="Y962" s="100" t="s">
        <v>70</v>
      </c>
      <c r="Z962" s="100" t="s">
        <v>71</v>
      </c>
      <c r="AA962" s="100" t="s">
        <v>72</v>
      </c>
      <c r="AB962" s="98">
        <v>0</v>
      </c>
      <c r="AC962" s="101">
        <f t="shared" si="60"/>
        <v>6</v>
      </c>
      <c r="AD962" s="101" t="str">
        <f t="shared" si="61"/>
        <v>février</v>
      </c>
      <c r="AE962" s="96">
        <f t="shared" si="62"/>
        <v>28.78</v>
      </c>
      <c r="AF962" s="149">
        <f t="shared" si="63"/>
        <v>0</v>
      </c>
      <c r="AG962" t="s">
        <v>3888</v>
      </c>
    </row>
    <row r="963" spans="1:33" s="102" customFormat="1" ht="10.9" hidden="1" customHeight="1" x14ac:dyDescent="0.25">
      <c r="A963" s="98">
        <v>170778</v>
      </c>
      <c r="B963" s="99">
        <v>44599</v>
      </c>
      <c r="C963" s="100" t="s">
        <v>695</v>
      </c>
      <c r="D963" s="100" t="s">
        <v>2963</v>
      </c>
      <c r="E963" s="99">
        <v>44599</v>
      </c>
      <c r="F963" s="100" t="s">
        <v>545</v>
      </c>
      <c r="G963" s="100" t="s">
        <v>2964</v>
      </c>
      <c r="H963" s="100" t="s">
        <v>883</v>
      </c>
      <c r="I963" s="100" t="s">
        <v>3389</v>
      </c>
      <c r="J963" s="100" t="s">
        <v>3400</v>
      </c>
      <c r="K963" s="100" t="s">
        <v>655</v>
      </c>
      <c r="L963" s="100" t="s">
        <v>18</v>
      </c>
      <c r="M963" s="100" t="s">
        <v>3394</v>
      </c>
      <c r="N963" s="100" t="s">
        <v>919</v>
      </c>
      <c r="O963" s="100" t="s">
        <v>944</v>
      </c>
      <c r="P963" s="100" t="s">
        <v>658</v>
      </c>
      <c r="Q963" s="100" t="s">
        <v>3377</v>
      </c>
      <c r="R963" s="100" t="s">
        <v>3401</v>
      </c>
      <c r="S963" s="98">
        <v>25840</v>
      </c>
      <c r="T963" s="98">
        <v>17900</v>
      </c>
      <c r="U963" s="98">
        <v>7940</v>
      </c>
      <c r="V963" s="100" t="s">
        <v>78</v>
      </c>
      <c r="W963" s="98">
        <v>2</v>
      </c>
      <c r="X963" s="100" t="s">
        <v>69</v>
      </c>
      <c r="Y963" s="100" t="s">
        <v>70</v>
      </c>
      <c r="Z963" s="100" t="s">
        <v>71</v>
      </c>
      <c r="AA963" s="100" t="s">
        <v>72</v>
      </c>
      <c r="AB963" s="98">
        <v>0</v>
      </c>
      <c r="AC963" s="101">
        <f t="shared" si="60"/>
        <v>6</v>
      </c>
      <c r="AD963" s="101" t="str">
        <f t="shared" si="61"/>
        <v>février</v>
      </c>
      <c r="AE963" s="96">
        <f t="shared" si="62"/>
        <v>7.94</v>
      </c>
      <c r="AF963" s="149">
        <f t="shared" si="63"/>
        <v>5.0000000000000044E-2</v>
      </c>
      <c r="AG963" t="s">
        <v>3886</v>
      </c>
    </row>
    <row r="964" spans="1:33" s="102" customFormat="1" ht="10.9" hidden="1" customHeight="1" x14ac:dyDescent="0.25">
      <c r="A964" s="98">
        <v>170780</v>
      </c>
      <c r="B964" s="99">
        <v>44599</v>
      </c>
      <c r="C964" s="100" t="s">
        <v>441</v>
      </c>
      <c r="D964" s="100" t="s">
        <v>2965</v>
      </c>
      <c r="E964" s="99">
        <v>44599</v>
      </c>
      <c r="F964" s="100" t="s">
        <v>872</v>
      </c>
      <c r="G964" s="100" t="s">
        <v>2966</v>
      </c>
      <c r="H964" s="100" t="s">
        <v>64</v>
      </c>
      <c r="I964" s="100" t="s">
        <v>3387</v>
      </c>
      <c r="J964" s="100" t="s">
        <v>3388</v>
      </c>
      <c r="K964" s="100" t="s">
        <v>64</v>
      </c>
      <c r="L964" s="100" t="s">
        <v>18</v>
      </c>
      <c r="M964" s="100" t="s">
        <v>18</v>
      </c>
      <c r="N964" s="100" t="s">
        <v>65</v>
      </c>
      <c r="O964" s="100" t="s">
        <v>185</v>
      </c>
      <c r="P964" s="100" t="s">
        <v>67</v>
      </c>
      <c r="Q964" s="100" t="s">
        <v>3377</v>
      </c>
      <c r="R964" s="100" t="s">
        <v>3377</v>
      </c>
      <c r="S964" s="98">
        <v>15020</v>
      </c>
      <c r="T964" s="98">
        <v>13820</v>
      </c>
      <c r="U964" s="98">
        <v>1200</v>
      </c>
      <c r="V964" s="100" t="s">
        <v>78</v>
      </c>
      <c r="W964" s="98">
        <v>2</v>
      </c>
      <c r="X964" s="100" t="s">
        <v>69</v>
      </c>
      <c r="Y964" s="100" t="s">
        <v>70</v>
      </c>
      <c r="Z964" s="100" t="s">
        <v>71</v>
      </c>
      <c r="AA964" s="100" t="s">
        <v>72</v>
      </c>
      <c r="AB964" s="98">
        <v>0</v>
      </c>
      <c r="AC964" s="101">
        <f t="shared" si="60"/>
        <v>6</v>
      </c>
      <c r="AD964" s="101" t="str">
        <f t="shared" si="61"/>
        <v>février</v>
      </c>
      <c r="AE964" s="96">
        <f t="shared" si="62"/>
        <v>1.2</v>
      </c>
      <c r="AF964" s="149">
        <f t="shared" si="63"/>
        <v>6.9444444444444198E-3</v>
      </c>
      <c r="AG964" t="s">
        <v>3887</v>
      </c>
    </row>
    <row r="965" spans="1:33" s="102" customFormat="1" ht="10.9" hidden="1" customHeight="1" x14ac:dyDescent="0.25">
      <c r="A965" s="98">
        <v>170789</v>
      </c>
      <c r="B965" s="99">
        <v>44599</v>
      </c>
      <c r="C965" s="100" t="s">
        <v>520</v>
      </c>
      <c r="D965" s="100" t="s">
        <v>2969</v>
      </c>
      <c r="E965" s="99">
        <v>44599</v>
      </c>
      <c r="F965" s="100" t="s">
        <v>874</v>
      </c>
      <c r="G965" s="100" t="s">
        <v>2970</v>
      </c>
      <c r="H965" s="100" t="s">
        <v>2971</v>
      </c>
      <c r="I965" s="100" t="s">
        <v>3379</v>
      </c>
      <c r="J965" s="100" t="s">
        <v>3393</v>
      </c>
      <c r="K965" s="100" t="s">
        <v>2971</v>
      </c>
      <c r="L965" s="100" t="s">
        <v>3394</v>
      </c>
      <c r="M965" s="100" t="s">
        <v>18</v>
      </c>
      <c r="N965" s="100" t="s">
        <v>19</v>
      </c>
      <c r="O965" s="100" t="s">
        <v>237</v>
      </c>
      <c r="P965" s="100" t="s">
        <v>2972</v>
      </c>
      <c r="Q965" s="100" t="s">
        <v>3395</v>
      </c>
      <c r="R965" s="100" t="s">
        <v>3377</v>
      </c>
      <c r="S965" s="98">
        <v>15200</v>
      </c>
      <c r="T965" s="98">
        <v>42620</v>
      </c>
      <c r="U965" s="98">
        <v>27420</v>
      </c>
      <c r="V965" s="100" t="s">
        <v>78</v>
      </c>
      <c r="W965" s="98">
        <v>2</v>
      </c>
      <c r="X965" s="100" t="s">
        <v>69</v>
      </c>
      <c r="Y965" s="100" t="s">
        <v>70</v>
      </c>
      <c r="Z965" s="100" t="s">
        <v>71</v>
      </c>
      <c r="AA965" s="100" t="s">
        <v>72</v>
      </c>
      <c r="AB965" s="98">
        <v>0</v>
      </c>
      <c r="AC965" s="101">
        <f t="shared" si="60"/>
        <v>6</v>
      </c>
      <c r="AD965" s="101" t="str">
        <f t="shared" si="61"/>
        <v>février</v>
      </c>
      <c r="AE965" s="96">
        <f t="shared" si="62"/>
        <v>27.42</v>
      </c>
      <c r="AF965" s="149">
        <f t="shared" si="63"/>
        <v>5.7638888888888906E-2</v>
      </c>
      <c r="AG965" t="s">
        <v>3888</v>
      </c>
    </row>
    <row r="966" spans="1:33" s="102" customFormat="1" ht="10.9" hidden="1" customHeight="1" x14ac:dyDescent="0.25">
      <c r="A966" s="98">
        <v>170788</v>
      </c>
      <c r="B966" s="99">
        <v>44599</v>
      </c>
      <c r="C966" s="100" t="s">
        <v>465</v>
      </c>
      <c r="D966" s="100" t="s">
        <v>2967</v>
      </c>
      <c r="E966" s="99">
        <v>44599</v>
      </c>
      <c r="F966" s="100" t="s">
        <v>2524</v>
      </c>
      <c r="G966" s="100" t="s">
        <v>2968</v>
      </c>
      <c r="H966" s="100" t="s">
        <v>318</v>
      </c>
      <c r="I966" s="100" t="s">
        <v>3379</v>
      </c>
      <c r="J966" s="100" t="s">
        <v>3380</v>
      </c>
      <c r="K966" s="100" t="s">
        <v>3405</v>
      </c>
      <c r="L966" s="100" t="s">
        <v>18</v>
      </c>
      <c r="M966" s="100" t="s">
        <v>18</v>
      </c>
      <c r="N966" s="100" t="s">
        <v>19</v>
      </c>
      <c r="O966" s="100" t="s">
        <v>314</v>
      </c>
      <c r="P966" s="100" t="s">
        <v>319</v>
      </c>
      <c r="Q966" s="100" t="s">
        <v>3377</v>
      </c>
      <c r="R966" s="100" t="s">
        <v>3377</v>
      </c>
      <c r="S966" s="98">
        <v>21420</v>
      </c>
      <c r="T966" s="98">
        <v>17120</v>
      </c>
      <c r="U966" s="98">
        <v>4300</v>
      </c>
      <c r="V966" s="100" t="s">
        <v>78</v>
      </c>
      <c r="W966" s="98">
        <v>2</v>
      </c>
      <c r="X966" s="100" t="s">
        <v>69</v>
      </c>
      <c r="Y966" s="100" t="s">
        <v>70</v>
      </c>
      <c r="Z966" s="100" t="s">
        <v>71</v>
      </c>
      <c r="AA966" s="100" t="s">
        <v>72</v>
      </c>
      <c r="AB966" s="98">
        <v>70062</v>
      </c>
      <c r="AC966" s="101">
        <f t="shared" si="60"/>
        <v>6</v>
      </c>
      <c r="AD966" s="101" t="str">
        <f t="shared" si="61"/>
        <v>février</v>
      </c>
      <c r="AE966" s="96">
        <f t="shared" si="62"/>
        <v>4.3</v>
      </c>
      <c r="AF966" s="149">
        <f t="shared" si="63"/>
        <v>1.3194444444444509E-2</v>
      </c>
      <c r="AG966" t="s">
        <v>3886</v>
      </c>
    </row>
    <row r="967" spans="1:33" s="102" customFormat="1" ht="10.9" hidden="1" customHeight="1" x14ac:dyDescent="0.25">
      <c r="A967" s="98">
        <v>170790</v>
      </c>
      <c r="B967" s="99">
        <v>44599</v>
      </c>
      <c r="C967" s="100" t="s">
        <v>804</v>
      </c>
      <c r="D967" s="100" t="s">
        <v>2973</v>
      </c>
      <c r="E967" s="99">
        <v>44599</v>
      </c>
      <c r="F967" s="100" t="s">
        <v>483</v>
      </c>
      <c r="G967" s="100" t="s">
        <v>2974</v>
      </c>
      <c r="H967" s="100" t="s">
        <v>766</v>
      </c>
      <c r="I967" s="100" t="s">
        <v>3389</v>
      </c>
      <c r="J967" s="100" t="s">
        <v>3400</v>
      </c>
      <c r="K967" s="100" t="s">
        <v>766</v>
      </c>
      <c r="L967" s="100" t="s">
        <v>18</v>
      </c>
      <c r="M967" s="100" t="s">
        <v>3394</v>
      </c>
      <c r="N967" s="100" t="s">
        <v>919</v>
      </c>
      <c r="O967" s="100" t="s">
        <v>944</v>
      </c>
      <c r="P967" s="100" t="s">
        <v>767</v>
      </c>
      <c r="Q967" s="100" t="s">
        <v>3377</v>
      </c>
      <c r="R967" s="100" t="s">
        <v>3401</v>
      </c>
      <c r="S967" s="98">
        <v>24220</v>
      </c>
      <c r="T967" s="98">
        <v>17780</v>
      </c>
      <c r="U967" s="98">
        <v>6440</v>
      </c>
      <c r="V967" s="100" t="s">
        <v>78</v>
      </c>
      <c r="W967" s="98">
        <v>2</v>
      </c>
      <c r="X967" s="100" t="s">
        <v>69</v>
      </c>
      <c r="Y967" s="100" t="s">
        <v>70</v>
      </c>
      <c r="Z967" s="100" t="s">
        <v>71</v>
      </c>
      <c r="AA967" s="100" t="s">
        <v>72</v>
      </c>
      <c r="AB967" s="98">
        <v>0</v>
      </c>
      <c r="AC967" s="101">
        <f t="shared" si="60"/>
        <v>6</v>
      </c>
      <c r="AD967" s="101" t="str">
        <f t="shared" si="61"/>
        <v>février</v>
      </c>
      <c r="AE967" s="96">
        <f t="shared" si="62"/>
        <v>6.44</v>
      </c>
      <c r="AF967" s="149">
        <f t="shared" si="63"/>
        <v>1.3194444444444398E-2</v>
      </c>
      <c r="AG967" t="s">
        <v>3886</v>
      </c>
    </row>
    <row r="968" spans="1:33" s="102" customFormat="1" ht="10.9" hidden="1" customHeight="1" x14ac:dyDescent="0.25">
      <c r="A968" s="98">
        <v>170797</v>
      </c>
      <c r="B968" s="99">
        <v>44599</v>
      </c>
      <c r="C968" s="100" t="s">
        <v>552</v>
      </c>
      <c r="D968" s="100" t="s">
        <v>2977</v>
      </c>
      <c r="E968" s="99">
        <v>44599</v>
      </c>
      <c r="F968" s="100" t="s">
        <v>495</v>
      </c>
      <c r="G968" s="100" t="s">
        <v>2978</v>
      </c>
      <c r="H968" s="100" t="s">
        <v>550</v>
      </c>
      <c r="I968" s="100" t="s">
        <v>3379</v>
      </c>
      <c r="J968" s="100" t="s">
        <v>3380</v>
      </c>
      <c r="K968" s="100" t="s">
        <v>3399</v>
      </c>
      <c r="L968" s="100" t="s">
        <v>18</v>
      </c>
      <c r="M968" s="100" t="s">
        <v>18</v>
      </c>
      <c r="N968" s="100" t="s">
        <v>19</v>
      </c>
      <c r="O968" s="100" t="s">
        <v>314</v>
      </c>
      <c r="P968" s="100" t="s">
        <v>551</v>
      </c>
      <c r="Q968" s="100" t="s">
        <v>3377</v>
      </c>
      <c r="R968" s="100" t="s">
        <v>3377</v>
      </c>
      <c r="S968" s="98">
        <v>20220</v>
      </c>
      <c r="T968" s="98">
        <v>17760</v>
      </c>
      <c r="U968" s="98">
        <v>2460</v>
      </c>
      <c r="V968" s="100" t="s">
        <v>78</v>
      </c>
      <c r="W968" s="98">
        <v>2</v>
      </c>
      <c r="X968" s="100" t="s">
        <v>69</v>
      </c>
      <c r="Y968" s="100" t="s">
        <v>70</v>
      </c>
      <c r="Z968" s="100" t="s">
        <v>71</v>
      </c>
      <c r="AA968" s="100" t="s">
        <v>72</v>
      </c>
      <c r="AB968" s="98">
        <v>66268</v>
      </c>
      <c r="AC968" s="101">
        <f t="shared" si="60"/>
        <v>6</v>
      </c>
      <c r="AD968" s="101" t="str">
        <f t="shared" si="61"/>
        <v>février</v>
      </c>
      <c r="AE968" s="96">
        <f t="shared" si="62"/>
        <v>2.46</v>
      </c>
      <c r="AF968" s="149">
        <f t="shared" si="63"/>
        <v>9.7222222222221877E-3</v>
      </c>
      <c r="AG968" t="s">
        <v>3886</v>
      </c>
    </row>
    <row r="969" spans="1:33" s="102" customFormat="1" ht="10.9" hidden="1" customHeight="1" x14ac:dyDescent="0.25">
      <c r="A969" s="98">
        <v>170798</v>
      </c>
      <c r="B969" s="99">
        <v>44599</v>
      </c>
      <c r="C969" s="100" t="s">
        <v>850</v>
      </c>
      <c r="D969" s="100" t="s">
        <v>2979</v>
      </c>
      <c r="E969" s="99">
        <v>44599</v>
      </c>
      <c r="F969" s="100" t="s">
        <v>2449</v>
      </c>
      <c r="G969" s="100" t="s">
        <v>2980</v>
      </c>
      <c r="H969" s="100" t="s">
        <v>769</v>
      </c>
      <c r="I969" s="100" t="s">
        <v>3379</v>
      </c>
      <c r="J969" s="100" t="s">
        <v>3380</v>
      </c>
      <c r="K969" s="100" t="s">
        <v>3417</v>
      </c>
      <c r="L969" s="100" t="s">
        <v>18</v>
      </c>
      <c r="M969" s="100" t="s">
        <v>18</v>
      </c>
      <c r="N969" s="100" t="s">
        <v>19</v>
      </c>
      <c r="O969" s="100" t="s">
        <v>314</v>
      </c>
      <c r="P969" s="100" t="s">
        <v>770</v>
      </c>
      <c r="Q969" s="100" t="s">
        <v>3377</v>
      </c>
      <c r="R969" s="100" t="s">
        <v>3377</v>
      </c>
      <c r="S969" s="98">
        <v>19580</v>
      </c>
      <c r="T969" s="98">
        <v>17940</v>
      </c>
      <c r="U969" s="98">
        <v>1640</v>
      </c>
      <c r="V969" s="100" t="s">
        <v>78</v>
      </c>
      <c r="W969" s="98">
        <v>2</v>
      </c>
      <c r="X969" s="100" t="s">
        <v>69</v>
      </c>
      <c r="Y969" s="100" t="s">
        <v>70</v>
      </c>
      <c r="Z969" s="100" t="s">
        <v>71</v>
      </c>
      <c r="AA969" s="100" t="s">
        <v>72</v>
      </c>
      <c r="AB969" s="98">
        <v>95029</v>
      </c>
      <c r="AC969" s="101">
        <f t="shared" si="60"/>
        <v>6</v>
      </c>
      <c r="AD969" s="101" t="str">
        <f t="shared" si="61"/>
        <v>février</v>
      </c>
      <c r="AE969" s="96">
        <f t="shared" si="62"/>
        <v>1.64</v>
      </c>
      <c r="AF969" s="149">
        <f t="shared" si="63"/>
        <v>1.2499999999999956E-2</v>
      </c>
      <c r="AG969" t="s">
        <v>3886</v>
      </c>
    </row>
    <row r="970" spans="1:33" s="102" customFormat="1" ht="10.9" hidden="1" customHeight="1" x14ac:dyDescent="0.25">
      <c r="A970" s="98">
        <v>170813</v>
      </c>
      <c r="B970" s="99">
        <v>44599</v>
      </c>
      <c r="C970" s="100" t="s">
        <v>1524</v>
      </c>
      <c r="D970" s="100" t="s">
        <v>2981</v>
      </c>
      <c r="E970" s="99">
        <v>44599</v>
      </c>
      <c r="F970" s="100" t="s">
        <v>338</v>
      </c>
      <c r="G970" s="100" t="s">
        <v>2982</v>
      </c>
      <c r="H970" s="100" t="s">
        <v>345</v>
      </c>
      <c r="I970" s="100" t="s">
        <v>3379</v>
      </c>
      <c r="J970" s="100" t="s">
        <v>3382</v>
      </c>
      <c r="K970" s="100" t="s">
        <v>1979</v>
      </c>
      <c r="L970" s="100" t="s">
        <v>18</v>
      </c>
      <c r="M970" s="100" t="s">
        <v>18</v>
      </c>
      <c r="N970" s="100" t="s">
        <v>19</v>
      </c>
      <c r="O970" s="100" t="s">
        <v>335</v>
      </c>
      <c r="P970" s="100" t="s">
        <v>346</v>
      </c>
      <c r="Q970" s="100" t="s">
        <v>3377</v>
      </c>
      <c r="R970" s="100" t="s">
        <v>3377</v>
      </c>
      <c r="S970" s="98">
        <v>17960</v>
      </c>
      <c r="T970" s="98">
        <v>14880</v>
      </c>
      <c r="U970" s="98">
        <v>3080</v>
      </c>
      <c r="V970" s="100" t="s">
        <v>78</v>
      </c>
      <c r="W970" s="98">
        <v>2</v>
      </c>
      <c r="X970" s="100" t="s">
        <v>69</v>
      </c>
      <c r="Y970" s="100" t="s">
        <v>70</v>
      </c>
      <c r="Z970" s="100" t="s">
        <v>71</v>
      </c>
      <c r="AA970" s="100" t="s">
        <v>72</v>
      </c>
      <c r="AB970" s="98">
        <v>83627</v>
      </c>
      <c r="AC970" s="101">
        <f t="shared" si="60"/>
        <v>6</v>
      </c>
      <c r="AD970" s="101" t="str">
        <f t="shared" si="61"/>
        <v>février</v>
      </c>
      <c r="AE970" s="96">
        <f t="shared" si="62"/>
        <v>3.08</v>
      </c>
      <c r="AF970" s="149">
        <f t="shared" si="63"/>
        <v>4.8611111111110938E-3</v>
      </c>
      <c r="AG970" t="s">
        <v>3886</v>
      </c>
    </row>
    <row r="971" spans="1:33" s="102" customFormat="1" ht="10.9" hidden="1" customHeight="1" x14ac:dyDescent="0.25">
      <c r="A971" s="98">
        <v>170821</v>
      </c>
      <c r="B971" s="99">
        <v>44600</v>
      </c>
      <c r="C971" s="100" t="s">
        <v>2983</v>
      </c>
      <c r="D971" s="100" t="s">
        <v>2984</v>
      </c>
      <c r="E971" s="99">
        <v>44600</v>
      </c>
      <c r="F971" s="100" t="s">
        <v>654</v>
      </c>
      <c r="G971" s="100" t="s">
        <v>2985</v>
      </c>
      <c r="H971" s="100" t="s">
        <v>880</v>
      </c>
      <c r="I971" s="100" t="s">
        <v>3376</v>
      </c>
      <c r="J971" s="100" t="s">
        <v>3376</v>
      </c>
      <c r="K971" s="100" t="s">
        <v>616</v>
      </c>
      <c r="L971" s="100" t="s">
        <v>18</v>
      </c>
      <c r="M971" s="100" t="s">
        <v>3409</v>
      </c>
      <c r="N971" s="100" t="s">
        <v>656</v>
      </c>
      <c r="O971" s="100" t="s">
        <v>657</v>
      </c>
      <c r="P971" s="100" t="s">
        <v>618</v>
      </c>
      <c r="Q971" s="100" t="s">
        <v>3377</v>
      </c>
      <c r="R971" s="100" t="s">
        <v>3410</v>
      </c>
      <c r="S971" s="98">
        <v>17440</v>
      </c>
      <c r="T971" s="98">
        <v>13220</v>
      </c>
      <c r="U971" s="98">
        <v>4220</v>
      </c>
      <c r="V971" s="100" t="s">
        <v>78</v>
      </c>
      <c r="W971" s="98">
        <v>2</v>
      </c>
      <c r="X971" s="100" t="s">
        <v>69</v>
      </c>
      <c r="Y971" s="100" t="s">
        <v>70</v>
      </c>
      <c r="Z971" s="100" t="s">
        <v>71</v>
      </c>
      <c r="AA971" s="100" t="s">
        <v>72</v>
      </c>
      <c r="AB971" s="98">
        <v>0</v>
      </c>
      <c r="AC971" s="101">
        <f t="shared" si="60"/>
        <v>6</v>
      </c>
      <c r="AD971" s="101" t="str">
        <f t="shared" si="61"/>
        <v>février</v>
      </c>
      <c r="AE971" s="96">
        <f t="shared" si="62"/>
        <v>4.22</v>
      </c>
      <c r="AF971" s="149">
        <f t="shared" si="63"/>
        <v>5.5555555555555358E-3</v>
      </c>
      <c r="AG971" t="s">
        <v>3562</v>
      </c>
    </row>
    <row r="972" spans="1:33" s="102" customFormat="1" ht="10.9" hidden="1" customHeight="1" x14ac:dyDescent="0.25">
      <c r="A972" s="98">
        <v>170831</v>
      </c>
      <c r="B972" s="99">
        <v>44600</v>
      </c>
      <c r="C972" s="100" t="s">
        <v>738</v>
      </c>
      <c r="D972" s="100" t="s">
        <v>18</v>
      </c>
      <c r="E972" s="99">
        <v>44600</v>
      </c>
      <c r="F972" s="100" t="s">
        <v>738</v>
      </c>
      <c r="G972" s="100" t="s">
        <v>18</v>
      </c>
      <c r="H972" s="100" t="s">
        <v>2986</v>
      </c>
      <c r="I972" s="100" t="s">
        <v>3389</v>
      </c>
      <c r="J972" s="100" t="s">
        <v>3445</v>
      </c>
      <c r="K972" s="100" t="s">
        <v>2986</v>
      </c>
      <c r="L972" s="100" t="s">
        <v>3466</v>
      </c>
      <c r="M972" s="100" t="s">
        <v>18</v>
      </c>
      <c r="N972" s="100" t="s">
        <v>919</v>
      </c>
      <c r="O972" s="100" t="s">
        <v>1698</v>
      </c>
      <c r="P972" s="100" t="s">
        <v>2987</v>
      </c>
      <c r="Q972" s="100" t="s">
        <v>3467</v>
      </c>
      <c r="R972" s="100" t="s">
        <v>3377</v>
      </c>
      <c r="S972" s="98">
        <v>14760</v>
      </c>
      <c r="T972" s="98">
        <v>40020</v>
      </c>
      <c r="U972" s="98">
        <v>25260</v>
      </c>
      <c r="V972" s="100" t="s">
        <v>68</v>
      </c>
      <c r="W972" s="98">
        <v>2</v>
      </c>
      <c r="X972" s="100" t="s">
        <v>69</v>
      </c>
      <c r="Y972" s="100" t="s">
        <v>70</v>
      </c>
      <c r="Z972" s="100" t="s">
        <v>71</v>
      </c>
      <c r="AA972" s="100" t="s">
        <v>72</v>
      </c>
      <c r="AB972" s="98">
        <v>0</v>
      </c>
      <c r="AC972" s="101">
        <f t="shared" si="60"/>
        <v>6</v>
      </c>
      <c r="AD972" s="101" t="str">
        <f t="shared" si="61"/>
        <v>février</v>
      </c>
      <c r="AE972" s="96">
        <f t="shared" si="62"/>
        <v>25.26</v>
      </c>
      <c r="AF972" s="149">
        <f t="shared" si="63"/>
        <v>0</v>
      </c>
      <c r="AG972" t="s">
        <v>3888</v>
      </c>
    </row>
    <row r="973" spans="1:33" s="102" customFormat="1" ht="10.9" hidden="1" customHeight="1" x14ac:dyDescent="0.25">
      <c r="A973" s="98">
        <v>170824</v>
      </c>
      <c r="B973" s="99">
        <v>44600</v>
      </c>
      <c r="C973" s="100" t="s">
        <v>577</v>
      </c>
      <c r="D973" s="100" t="s">
        <v>2988</v>
      </c>
      <c r="E973" s="99">
        <v>44600</v>
      </c>
      <c r="F973" s="100" t="s">
        <v>968</v>
      </c>
      <c r="G973" s="100" t="s">
        <v>2989</v>
      </c>
      <c r="H973" s="100" t="s">
        <v>880</v>
      </c>
      <c r="I973" s="100" t="s">
        <v>3376</v>
      </c>
      <c r="J973" s="100" t="s">
        <v>3376</v>
      </c>
      <c r="K973" s="100" t="s">
        <v>616</v>
      </c>
      <c r="L973" s="100" t="s">
        <v>18</v>
      </c>
      <c r="M973" s="100" t="s">
        <v>18</v>
      </c>
      <c r="N973" s="100" t="s">
        <v>656</v>
      </c>
      <c r="O973" s="100" t="s">
        <v>657</v>
      </c>
      <c r="P973" s="100" t="s">
        <v>618</v>
      </c>
      <c r="Q973" s="100" t="s">
        <v>3377</v>
      </c>
      <c r="R973" s="100" t="s">
        <v>3377</v>
      </c>
      <c r="S973" s="98">
        <v>17620</v>
      </c>
      <c r="T973" s="98">
        <v>13440</v>
      </c>
      <c r="U973" s="98">
        <v>4180</v>
      </c>
      <c r="V973" s="100" t="s">
        <v>78</v>
      </c>
      <c r="W973" s="98">
        <v>2</v>
      </c>
      <c r="X973" s="100" t="s">
        <v>69</v>
      </c>
      <c r="Y973" s="100" t="s">
        <v>70</v>
      </c>
      <c r="Z973" s="100" t="s">
        <v>71</v>
      </c>
      <c r="AA973" s="100" t="s">
        <v>72</v>
      </c>
      <c r="AB973" s="98">
        <v>0</v>
      </c>
      <c r="AC973" s="101">
        <f t="shared" si="60"/>
        <v>6</v>
      </c>
      <c r="AD973" s="101" t="str">
        <f t="shared" si="61"/>
        <v>février</v>
      </c>
      <c r="AE973" s="96">
        <f t="shared" si="62"/>
        <v>4.18</v>
      </c>
      <c r="AF973" s="149">
        <f t="shared" si="63"/>
        <v>6.9444444444444753E-3</v>
      </c>
      <c r="AG973" t="s">
        <v>3562</v>
      </c>
    </row>
    <row r="974" spans="1:33" s="102" customFormat="1" ht="10.9" hidden="1" customHeight="1" x14ac:dyDescent="0.25">
      <c r="A974" s="98">
        <v>170826</v>
      </c>
      <c r="B974" s="99">
        <v>44600</v>
      </c>
      <c r="C974" s="100" t="s">
        <v>2644</v>
      </c>
      <c r="D974" s="100" t="s">
        <v>2990</v>
      </c>
      <c r="E974" s="99">
        <v>44600</v>
      </c>
      <c r="F974" s="100" t="s">
        <v>2991</v>
      </c>
      <c r="G974" s="100" t="s">
        <v>2992</v>
      </c>
      <c r="H974" s="100" t="s">
        <v>783</v>
      </c>
      <c r="I974" s="100" t="s">
        <v>3378</v>
      </c>
      <c r="J974" s="100" t="s">
        <v>3378</v>
      </c>
      <c r="K974" s="100" t="s">
        <v>580</v>
      </c>
      <c r="L974" s="100" t="s">
        <v>18</v>
      </c>
      <c r="M974" s="100" t="s">
        <v>18</v>
      </c>
      <c r="N974" s="100" t="s">
        <v>581</v>
      </c>
      <c r="O974" s="100" t="s">
        <v>582</v>
      </c>
      <c r="P974" s="100" t="s">
        <v>583</v>
      </c>
      <c r="Q974" s="100" t="s">
        <v>3377</v>
      </c>
      <c r="R974" s="100" t="s">
        <v>3377</v>
      </c>
      <c r="S974" s="98">
        <v>29800</v>
      </c>
      <c r="T974" s="98">
        <v>22400</v>
      </c>
      <c r="U974" s="98">
        <v>7400</v>
      </c>
      <c r="V974" s="100" t="s">
        <v>78</v>
      </c>
      <c r="W974" s="98">
        <v>2</v>
      </c>
      <c r="X974" s="100" t="s">
        <v>69</v>
      </c>
      <c r="Y974" s="100" t="s">
        <v>70</v>
      </c>
      <c r="Z974" s="100" t="s">
        <v>71</v>
      </c>
      <c r="AA974" s="100" t="s">
        <v>72</v>
      </c>
      <c r="AB974" s="98">
        <v>0</v>
      </c>
      <c r="AC974" s="101">
        <f t="shared" si="60"/>
        <v>6</v>
      </c>
      <c r="AD974" s="101" t="str">
        <f t="shared" si="61"/>
        <v>février</v>
      </c>
      <c r="AE974" s="96">
        <f t="shared" si="62"/>
        <v>7.4</v>
      </c>
      <c r="AF974" s="149">
        <f t="shared" si="63"/>
        <v>2.0833333333333315E-2</v>
      </c>
      <c r="AG974" t="s">
        <v>3562</v>
      </c>
    </row>
    <row r="975" spans="1:33" s="102" customFormat="1" ht="10.9" hidden="1" customHeight="1" x14ac:dyDescent="0.25">
      <c r="A975" s="98">
        <v>170830</v>
      </c>
      <c r="B975" s="99">
        <v>44600</v>
      </c>
      <c r="C975" s="100" t="s">
        <v>603</v>
      </c>
      <c r="D975" s="100" t="s">
        <v>2993</v>
      </c>
      <c r="E975" s="99">
        <v>44600</v>
      </c>
      <c r="F975" s="100" t="s">
        <v>734</v>
      </c>
      <c r="G975" s="100" t="s">
        <v>2994</v>
      </c>
      <c r="H975" s="100" t="s">
        <v>655</v>
      </c>
      <c r="I975" s="100" t="s">
        <v>3376</v>
      </c>
      <c r="J975" s="100" t="s">
        <v>3376</v>
      </c>
      <c r="K975" s="100" t="s">
        <v>655</v>
      </c>
      <c r="L975" s="100" t="s">
        <v>18</v>
      </c>
      <c r="M975" s="100" t="s">
        <v>3409</v>
      </c>
      <c r="N975" s="100" t="s">
        <v>656</v>
      </c>
      <c r="O975" s="100" t="s">
        <v>657</v>
      </c>
      <c r="P975" s="100" t="s">
        <v>658</v>
      </c>
      <c r="Q975" s="100" t="s">
        <v>3377</v>
      </c>
      <c r="R975" s="100" t="s">
        <v>3410</v>
      </c>
      <c r="S975" s="98">
        <v>29500</v>
      </c>
      <c r="T975" s="98">
        <v>17860</v>
      </c>
      <c r="U975" s="98">
        <v>11640</v>
      </c>
      <c r="V975" s="100" t="s">
        <v>78</v>
      </c>
      <c r="W975" s="98">
        <v>2</v>
      </c>
      <c r="X975" s="100" t="s">
        <v>69</v>
      </c>
      <c r="Y975" s="100" t="s">
        <v>70</v>
      </c>
      <c r="Z975" s="100" t="s">
        <v>71</v>
      </c>
      <c r="AA975" s="100" t="s">
        <v>72</v>
      </c>
      <c r="AB975" s="98">
        <v>0</v>
      </c>
      <c r="AC975" s="101">
        <f t="shared" si="60"/>
        <v>6</v>
      </c>
      <c r="AD975" s="101" t="str">
        <f t="shared" si="61"/>
        <v>février</v>
      </c>
      <c r="AE975" s="96">
        <f t="shared" si="62"/>
        <v>11.64</v>
      </c>
      <c r="AF975" s="149">
        <f t="shared" si="63"/>
        <v>2.0833333333333315E-2</v>
      </c>
      <c r="AG975" t="s">
        <v>3562</v>
      </c>
    </row>
    <row r="976" spans="1:33" s="102" customFormat="1" ht="10.9" hidden="1" customHeight="1" x14ac:dyDescent="0.25">
      <c r="A976" s="98">
        <v>170843</v>
      </c>
      <c r="B976" s="99">
        <v>44600</v>
      </c>
      <c r="C976" s="100" t="s">
        <v>282</v>
      </c>
      <c r="D976" s="100" t="s">
        <v>3001</v>
      </c>
      <c r="E976" s="99">
        <v>44600</v>
      </c>
      <c r="F976" s="100" t="s">
        <v>579</v>
      </c>
      <c r="G976" s="100" t="s">
        <v>3002</v>
      </c>
      <c r="H976" s="100" t="s">
        <v>880</v>
      </c>
      <c r="I976" s="100" t="s">
        <v>3389</v>
      </c>
      <c r="J976" s="100" t="s">
        <v>3384</v>
      </c>
      <c r="K976" s="100" t="s">
        <v>616</v>
      </c>
      <c r="L976" s="100" t="s">
        <v>3414</v>
      </c>
      <c r="M976" s="100" t="s">
        <v>18</v>
      </c>
      <c r="N976" s="100" t="s">
        <v>919</v>
      </c>
      <c r="O976" s="100" t="s">
        <v>261</v>
      </c>
      <c r="P976" s="100" t="s">
        <v>618</v>
      </c>
      <c r="Q976" s="100" t="s">
        <v>3415</v>
      </c>
      <c r="R976" s="100" t="s">
        <v>3377</v>
      </c>
      <c r="S976" s="98">
        <v>35720</v>
      </c>
      <c r="T976" s="98">
        <v>21340</v>
      </c>
      <c r="U976" s="98">
        <v>14380</v>
      </c>
      <c r="V976" s="100" t="s">
        <v>78</v>
      </c>
      <c r="W976" s="98">
        <v>2</v>
      </c>
      <c r="X976" s="100" t="s">
        <v>69</v>
      </c>
      <c r="Y976" s="100" t="s">
        <v>70</v>
      </c>
      <c r="Z976" s="100" t="s">
        <v>71</v>
      </c>
      <c r="AA976" s="100" t="s">
        <v>72</v>
      </c>
      <c r="AB976" s="98">
        <v>0</v>
      </c>
      <c r="AC976" s="101">
        <f t="shared" si="60"/>
        <v>6</v>
      </c>
      <c r="AD976" s="101" t="str">
        <f t="shared" si="61"/>
        <v>février</v>
      </c>
      <c r="AE976" s="96">
        <f t="shared" si="62"/>
        <v>14.38</v>
      </c>
      <c r="AF976" s="149">
        <f t="shared" si="63"/>
        <v>8.9583333333333348E-2</v>
      </c>
      <c r="AG976" t="s">
        <v>3888</v>
      </c>
    </row>
    <row r="977" spans="1:33" s="102" customFormat="1" ht="10.9" hidden="1" customHeight="1" x14ac:dyDescent="0.25">
      <c r="A977" s="98">
        <v>170840</v>
      </c>
      <c r="B977" s="99">
        <v>44600</v>
      </c>
      <c r="C977" s="100" t="s">
        <v>316</v>
      </c>
      <c r="D977" s="100" t="s">
        <v>2995</v>
      </c>
      <c r="E977" s="99">
        <v>44600</v>
      </c>
      <c r="F977" s="100" t="s">
        <v>154</v>
      </c>
      <c r="G977" s="100" t="s">
        <v>2996</v>
      </c>
      <c r="H977" s="100" t="s">
        <v>370</v>
      </c>
      <c r="I977" s="100" t="s">
        <v>3379</v>
      </c>
      <c r="J977" s="100" t="s">
        <v>3382</v>
      </c>
      <c r="K977" s="100" t="s">
        <v>3396</v>
      </c>
      <c r="L977" s="100" t="s">
        <v>18</v>
      </c>
      <c r="M977" s="100" t="s">
        <v>18</v>
      </c>
      <c r="N977" s="100" t="s">
        <v>19</v>
      </c>
      <c r="O977" s="100" t="s">
        <v>335</v>
      </c>
      <c r="P977" s="100" t="s">
        <v>371</v>
      </c>
      <c r="Q977" s="100" t="s">
        <v>3377</v>
      </c>
      <c r="R977" s="100" t="s">
        <v>3377</v>
      </c>
      <c r="S977" s="98">
        <v>14420</v>
      </c>
      <c r="T977" s="98">
        <v>11720</v>
      </c>
      <c r="U977" s="98">
        <v>2700</v>
      </c>
      <c r="V977" s="100" t="s">
        <v>78</v>
      </c>
      <c r="W977" s="98">
        <v>2</v>
      </c>
      <c r="X977" s="100" t="s">
        <v>69</v>
      </c>
      <c r="Y977" s="100" t="s">
        <v>70</v>
      </c>
      <c r="Z977" s="100" t="s">
        <v>71</v>
      </c>
      <c r="AA977" s="100" t="s">
        <v>72</v>
      </c>
      <c r="AB977" s="98">
        <v>83621</v>
      </c>
      <c r="AC977" s="101">
        <f t="shared" si="60"/>
        <v>6</v>
      </c>
      <c r="AD977" s="101" t="str">
        <f t="shared" si="61"/>
        <v>février</v>
      </c>
      <c r="AE977" s="96">
        <f t="shared" si="62"/>
        <v>2.7</v>
      </c>
      <c r="AF977" s="149">
        <f t="shared" si="63"/>
        <v>4.8611111111110938E-3</v>
      </c>
      <c r="AG977" t="s">
        <v>3886</v>
      </c>
    </row>
    <row r="978" spans="1:33" s="102" customFormat="1" ht="10.9" hidden="1" customHeight="1" x14ac:dyDescent="0.25">
      <c r="A978" s="98">
        <v>170841</v>
      </c>
      <c r="B978" s="99">
        <v>44600</v>
      </c>
      <c r="C978" s="100" t="s">
        <v>506</v>
      </c>
      <c r="D978" s="100" t="s">
        <v>2997</v>
      </c>
      <c r="E978" s="99">
        <v>44600</v>
      </c>
      <c r="F978" s="100" t="s">
        <v>812</v>
      </c>
      <c r="G978" s="100" t="s">
        <v>2998</v>
      </c>
      <c r="H978" s="100" t="s">
        <v>81</v>
      </c>
      <c r="I978" s="100" t="s">
        <v>3387</v>
      </c>
      <c r="J978" s="100" t="s">
        <v>3387</v>
      </c>
      <c r="K978" s="100" t="s">
        <v>81</v>
      </c>
      <c r="L978" s="100" t="s">
        <v>18</v>
      </c>
      <c r="M978" s="100" t="s">
        <v>18</v>
      </c>
      <c r="N978" s="100" t="s">
        <v>65</v>
      </c>
      <c r="O978" s="100" t="s">
        <v>66</v>
      </c>
      <c r="P978" s="100" t="s">
        <v>82</v>
      </c>
      <c r="Q978" s="100" t="s">
        <v>3377</v>
      </c>
      <c r="R978" s="100" t="s">
        <v>3377</v>
      </c>
      <c r="S978" s="98">
        <v>14360</v>
      </c>
      <c r="T978" s="98">
        <v>12940</v>
      </c>
      <c r="U978" s="98">
        <v>1420</v>
      </c>
      <c r="V978" s="100" t="s">
        <v>78</v>
      </c>
      <c r="W978" s="98">
        <v>2</v>
      </c>
      <c r="X978" s="100" t="s">
        <v>69</v>
      </c>
      <c r="Y978" s="100" t="s">
        <v>70</v>
      </c>
      <c r="Z978" s="100" t="s">
        <v>71</v>
      </c>
      <c r="AA978" s="100" t="s">
        <v>72</v>
      </c>
      <c r="AB978" s="98">
        <v>0</v>
      </c>
      <c r="AC978" s="101">
        <f t="shared" si="60"/>
        <v>6</v>
      </c>
      <c r="AD978" s="101" t="str">
        <f t="shared" si="61"/>
        <v>février</v>
      </c>
      <c r="AE978" s="96">
        <f t="shared" si="62"/>
        <v>1.42</v>
      </c>
      <c r="AF978" s="149">
        <f t="shared" si="63"/>
        <v>1.1805555555555569E-2</v>
      </c>
      <c r="AG978" t="s">
        <v>3886</v>
      </c>
    </row>
    <row r="979" spans="1:33" s="102" customFormat="1" ht="10.9" hidden="1" customHeight="1" x14ac:dyDescent="0.25">
      <c r="A979" s="98">
        <v>170842</v>
      </c>
      <c r="B979" s="99">
        <v>44600</v>
      </c>
      <c r="C979" s="100" t="s">
        <v>282</v>
      </c>
      <c r="D979" s="100" t="s">
        <v>2999</v>
      </c>
      <c r="E979" s="99">
        <v>44600</v>
      </c>
      <c r="F979" s="100" t="s">
        <v>79</v>
      </c>
      <c r="G979" s="100" t="s">
        <v>3000</v>
      </c>
      <c r="H979" s="100" t="s">
        <v>90</v>
      </c>
      <c r="I979" s="100" t="s">
        <v>3387</v>
      </c>
      <c r="J979" s="100" t="s">
        <v>3388</v>
      </c>
      <c r="K979" s="100" t="s">
        <v>90</v>
      </c>
      <c r="L979" s="100" t="s">
        <v>18</v>
      </c>
      <c r="M979" s="100" t="s">
        <v>18</v>
      </c>
      <c r="N979" s="100" t="s">
        <v>65</v>
      </c>
      <c r="O979" s="100" t="s">
        <v>185</v>
      </c>
      <c r="P979" s="100" t="s">
        <v>91</v>
      </c>
      <c r="Q979" s="100" t="s">
        <v>3377</v>
      </c>
      <c r="R979" s="100" t="s">
        <v>3377</v>
      </c>
      <c r="S979" s="98">
        <v>18720</v>
      </c>
      <c r="T979" s="98">
        <v>17620</v>
      </c>
      <c r="U979" s="98">
        <v>1100</v>
      </c>
      <c r="V979" s="100" t="s">
        <v>78</v>
      </c>
      <c r="W979" s="98">
        <v>2</v>
      </c>
      <c r="X979" s="100" t="s">
        <v>69</v>
      </c>
      <c r="Y979" s="100" t="s">
        <v>70</v>
      </c>
      <c r="Z979" s="100" t="s">
        <v>71</v>
      </c>
      <c r="AA979" s="100" t="s">
        <v>72</v>
      </c>
      <c r="AB979" s="98">
        <v>0</v>
      </c>
      <c r="AC979" s="101">
        <f t="shared" si="60"/>
        <v>6</v>
      </c>
      <c r="AD979" s="101" t="str">
        <f t="shared" si="61"/>
        <v>février</v>
      </c>
      <c r="AE979" s="96">
        <f t="shared" si="62"/>
        <v>1.1000000000000001</v>
      </c>
      <c r="AF979" s="149">
        <f t="shared" si="63"/>
        <v>1.2500000000000011E-2</v>
      </c>
      <c r="AG979" t="s">
        <v>3887</v>
      </c>
    </row>
    <row r="980" spans="1:33" s="102" customFormat="1" ht="10.9" hidden="1" customHeight="1" x14ac:dyDescent="0.25">
      <c r="A980" s="98">
        <v>170844</v>
      </c>
      <c r="B980" s="99">
        <v>44600</v>
      </c>
      <c r="C980" s="100" t="s">
        <v>226</v>
      </c>
      <c r="D980" s="100" t="s">
        <v>3003</v>
      </c>
      <c r="E980" s="99">
        <v>44600</v>
      </c>
      <c r="F980" s="100" t="s">
        <v>234</v>
      </c>
      <c r="G980" s="100" t="s">
        <v>3004</v>
      </c>
      <c r="H980" s="100" t="s">
        <v>881</v>
      </c>
      <c r="I980" s="100" t="s">
        <v>3376</v>
      </c>
      <c r="J980" s="100" t="s">
        <v>3376</v>
      </c>
      <c r="K980" s="100" t="s">
        <v>665</v>
      </c>
      <c r="L980" s="100" t="s">
        <v>18</v>
      </c>
      <c r="M980" s="100" t="s">
        <v>3385</v>
      </c>
      <c r="N980" s="100" t="s">
        <v>656</v>
      </c>
      <c r="O980" s="100" t="s">
        <v>657</v>
      </c>
      <c r="P980" s="100" t="s">
        <v>666</v>
      </c>
      <c r="Q980" s="100" t="s">
        <v>3377</v>
      </c>
      <c r="R980" s="100" t="s">
        <v>3390</v>
      </c>
      <c r="S980" s="98">
        <v>25100</v>
      </c>
      <c r="T980" s="98">
        <v>18580</v>
      </c>
      <c r="U980" s="98">
        <v>6520</v>
      </c>
      <c r="V980" s="100" t="s">
        <v>78</v>
      </c>
      <c r="W980" s="98">
        <v>2</v>
      </c>
      <c r="X980" s="100" t="s">
        <v>69</v>
      </c>
      <c r="Y980" s="100" t="s">
        <v>70</v>
      </c>
      <c r="Z980" s="100" t="s">
        <v>71</v>
      </c>
      <c r="AA980" s="100" t="s">
        <v>72</v>
      </c>
      <c r="AB980" s="98">
        <v>0</v>
      </c>
      <c r="AC980" s="101">
        <f t="shared" si="60"/>
        <v>6</v>
      </c>
      <c r="AD980" s="101" t="str">
        <f t="shared" si="61"/>
        <v>février</v>
      </c>
      <c r="AE980" s="96">
        <f t="shared" si="62"/>
        <v>6.52</v>
      </c>
      <c r="AF980" s="149">
        <f t="shared" si="63"/>
        <v>1.5277777777777779E-2</v>
      </c>
      <c r="AG980" t="s">
        <v>3562</v>
      </c>
    </row>
    <row r="981" spans="1:33" s="102" customFormat="1" ht="10.9" hidden="1" customHeight="1" x14ac:dyDescent="0.25">
      <c r="A981" s="98">
        <v>170872</v>
      </c>
      <c r="B981" s="99">
        <v>44600</v>
      </c>
      <c r="C981" s="100" t="s">
        <v>73</v>
      </c>
      <c r="D981" s="100" t="s">
        <v>3023</v>
      </c>
      <c r="E981" s="99">
        <v>44600</v>
      </c>
      <c r="F981" s="100" t="s">
        <v>380</v>
      </c>
      <c r="G981" s="100" t="s">
        <v>3024</v>
      </c>
      <c r="H981" s="100" t="s">
        <v>3025</v>
      </c>
      <c r="I981" s="100" t="s">
        <v>3376</v>
      </c>
      <c r="J981" s="100" t="s">
        <v>3397</v>
      </c>
      <c r="K981" s="100" t="s">
        <v>3025</v>
      </c>
      <c r="L981" s="100" t="s">
        <v>3382</v>
      </c>
      <c r="M981" s="100" t="s">
        <v>18</v>
      </c>
      <c r="N981" s="100" t="s">
        <v>656</v>
      </c>
      <c r="O981" s="100" t="s">
        <v>937</v>
      </c>
      <c r="P981" s="100" t="s">
        <v>3026</v>
      </c>
      <c r="Q981" s="100" t="s">
        <v>3398</v>
      </c>
      <c r="R981" s="100" t="s">
        <v>3377</v>
      </c>
      <c r="S981" s="98">
        <v>17880</v>
      </c>
      <c r="T981" s="98">
        <v>39240</v>
      </c>
      <c r="U981" s="98">
        <v>21360</v>
      </c>
      <c r="V981" s="100" t="s">
        <v>78</v>
      </c>
      <c r="W981" s="98">
        <v>2</v>
      </c>
      <c r="X981" s="100" t="s">
        <v>69</v>
      </c>
      <c r="Y981" s="100" t="s">
        <v>70</v>
      </c>
      <c r="Z981" s="100" t="s">
        <v>71</v>
      </c>
      <c r="AA981" s="100" t="s">
        <v>72</v>
      </c>
      <c r="AB981" s="98">
        <v>0</v>
      </c>
      <c r="AC981" s="101">
        <f t="shared" si="60"/>
        <v>6</v>
      </c>
      <c r="AD981" s="101" t="str">
        <f t="shared" si="61"/>
        <v>février</v>
      </c>
      <c r="AE981" s="96">
        <f t="shared" si="62"/>
        <v>21.36</v>
      </c>
      <c r="AF981" s="149">
        <f t="shared" si="63"/>
        <v>8.0555555555555547E-2</v>
      </c>
      <c r="AG981" t="s">
        <v>3888</v>
      </c>
    </row>
    <row r="982" spans="1:33" s="102" customFormat="1" ht="10.9" hidden="1" customHeight="1" x14ac:dyDescent="0.25">
      <c r="A982" s="98">
        <v>170855</v>
      </c>
      <c r="B982" s="99">
        <v>44600</v>
      </c>
      <c r="C982" s="100" t="s">
        <v>139</v>
      </c>
      <c r="D982" s="100" t="s">
        <v>3005</v>
      </c>
      <c r="E982" s="99">
        <v>44600</v>
      </c>
      <c r="F982" s="100" t="s">
        <v>251</v>
      </c>
      <c r="G982" s="100" t="s">
        <v>3006</v>
      </c>
      <c r="H982" s="100" t="s">
        <v>769</v>
      </c>
      <c r="I982" s="100" t="s">
        <v>3379</v>
      </c>
      <c r="J982" s="100" t="s">
        <v>3380</v>
      </c>
      <c r="K982" s="100" t="s">
        <v>3417</v>
      </c>
      <c r="L982" s="100" t="s">
        <v>18</v>
      </c>
      <c r="M982" s="100" t="s">
        <v>18</v>
      </c>
      <c r="N982" s="100" t="s">
        <v>19</v>
      </c>
      <c r="O982" s="100" t="s">
        <v>314</v>
      </c>
      <c r="P982" s="100" t="s">
        <v>770</v>
      </c>
      <c r="Q982" s="100" t="s">
        <v>3377</v>
      </c>
      <c r="R982" s="100" t="s">
        <v>3377</v>
      </c>
      <c r="S982" s="98">
        <v>20020</v>
      </c>
      <c r="T982" s="98">
        <v>17920</v>
      </c>
      <c r="U982" s="98">
        <v>2100</v>
      </c>
      <c r="V982" s="100" t="s">
        <v>78</v>
      </c>
      <c r="W982" s="98">
        <v>2</v>
      </c>
      <c r="X982" s="100" t="s">
        <v>69</v>
      </c>
      <c r="Y982" s="100" t="s">
        <v>70</v>
      </c>
      <c r="Z982" s="100" t="s">
        <v>71</v>
      </c>
      <c r="AA982" s="100" t="s">
        <v>72</v>
      </c>
      <c r="AB982" s="98">
        <v>95029</v>
      </c>
      <c r="AC982" s="101">
        <f t="shared" si="60"/>
        <v>6</v>
      </c>
      <c r="AD982" s="101" t="str">
        <f t="shared" si="61"/>
        <v>février</v>
      </c>
      <c r="AE982" s="96">
        <f t="shared" si="62"/>
        <v>2.1</v>
      </c>
      <c r="AF982" s="149">
        <f t="shared" si="63"/>
        <v>1.5277777777777779E-2</v>
      </c>
      <c r="AG982" t="s">
        <v>3886</v>
      </c>
    </row>
    <row r="983" spans="1:33" s="102" customFormat="1" ht="10.9" hidden="1" customHeight="1" x14ac:dyDescent="0.25">
      <c r="A983" s="98">
        <v>170879</v>
      </c>
      <c r="B983" s="99">
        <v>44600</v>
      </c>
      <c r="C983" s="100" t="s">
        <v>392</v>
      </c>
      <c r="D983" s="100" t="s">
        <v>3029</v>
      </c>
      <c r="E983" s="99">
        <v>44600</v>
      </c>
      <c r="F983" s="100" t="s">
        <v>63</v>
      </c>
      <c r="G983" s="100" t="s">
        <v>3030</v>
      </c>
      <c r="H983" s="100" t="s">
        <v>3031</v>
      </c>
      <c r="I983" s="100" t="s">
        <v>3389</v>
      </c>
      <c r="J983" s="100" t="s">
        <v>3384</v>
      </c>
      <c r="K983" s="100" t="s">
        <v>616</v>
      </c>
      <c r="L983" s="100" t="s">
        <v>3414</v>
      </c>
      <c r="M983" s="100" t="s">
        <v>18</v>
      </c>
      <c r="N983" s="100" t="s">
        <v>919</v>
      </c>
      <c r="O983" s="100" t="s">
        <v>261</v>
      </c>
      <c r="P983" s="100" t="s">
        <v>618</v>
      </c>
      <c r="Q983" s="100" t="s">
        <v>3415</v>
      </c>
      <c r="R983" s="100" t="s">
        <v>3377</v>
      </c>
      <c r="S983" s="98">
        <v>36280</v>
      </c>
      <c r="T983" s="98">
        <v>22220</v>
      </c>
      <c r="U983" s="98">
        <v>14060</v>
      </c>
      <c r="V983" s="100" t="s">
        <v>78</v>
      </c>
      <c r="W983" s="98">
        <v>2</v>
      </c>
      <c r="X983" s="100" t="s">
        <v>69</v>
      </c>
      <c r="Y983" s="100" t="s">
        <v>70</v>
      </c>
      <c r="Z983" s="100" t="s">
        <v>71</v>
      </c>
      <c r="AA983" s="100" t="s">
        <v>72</v>
      </c>
      <c r="AB983" s="98">
        <v>0</v>
      </c>
      <c r="AC983" s="101">
        <f t="shared" si="60"/>
        <v>6</v>
      </c>
      <c r="AD983" s="101" t="str">
        <f t="shared" si="61"/>
        <v>février</v>
      </c>
      <c r="AE983" s="96">
        <f t="shared" si="62"/>
        <v>14.06</v>
      </c>
      <c r="AF983" s="149">
        <f t="shared" si="63"/>
        <v>0.1333333333333333</v>
      </c>
      <c r="AG983" t="s">
        <v>3888</v>
      </c>
    </row>
    <row r="984" spans="1:33" s="102" customFormat="1" ht="10.9" hidden="1" customHeight="1" x14ac:dyDescent="0.25">
      <c r="A984" s="98">
        <v>170871</v>
      </c>
      <c r="B984" s="99">
        <v>44600</v>
      </c>
      <c r="C984" s="100" t="s">
        <v>290</v>
      </c>
      <c r="D984" s="100" t="s">
        <v>3019</v>
      </c>
      <c r="E984" s="99">
        <v>44600</v>
      </c>
      <c r="F984" s="100" t="s">
        <v>205</v>
      </c>
      <c r="G984" s="100" t="s">
        <v>3020</v>
      </c>
      <c r="H984" s="100" t="s">
        <v>3021</v>
      </c>
      <c r="I984" s="100" t="s">
        <v>3379</v>
      </c>
      <c r="J984" s="100" t="s">
        <v>3411</v>
      </c>
      <c r="K984" s="100" t="s">
        <v>3485</v>
      </c>
      <c r="L984" s="100" t="s">
        <v>3379</v>
      </c>
      <c r="M984" s="100" t="s">
        <v>18</v>
      </c>
      <c r="N984" s="100" t="s">
        <v>19</v>
      </c>
      <c r="O984" s="100" t="s">
        <v>600</v>
      </c>
      <c r="P984" s="100" t="s">
        <v>3022</v>
      </c>
      <c r="Q984" s="100" t="s">
        <v>3452</v>
      </c>
      <c r="R984" s="100" t="s">
        <v>3377</v>
      </c>
      <c r="S984" s="98">
        <v>14460</v>
      </c>
      <c r="T984" s="98">
        <v>38980</v>
      </c>
      <c r="U984" s="98">
        <v>24520</v>
      </c>
      <c r="V984" s="100" t="s">
        <v>78</v>
      </c>
      <c r="W984" s="98">
        <v>2</v>
      </c>
      <c r="X984" s="100" t="s">
        <v>69</v>
      </c>
      <c r="Y984" s="100" t="s">
        <v>70</v>
      </c>
      <c r="Z984" s="100" t="s">
        <v>71</v>
      </c>
      <c r="AA984" s="100" t="s">
        <v>72</v>
      </c>
      <c r="AB984" s="98">
        <v>0</v>
      </c>
      <c r="AC984" s="101">
        <f t="shared" si="60"/>
        <v>6</v>
      </c>
      <c r="AD984" s="101" t="str">
        <f t="shared" si="61"/>
        <v>février</v>
      </c>
      <c r="AE984" s="96">
        <f t="shared" si="62"/>
        <v>24.52</v>
      </c>
      <c r="AF984" s="149">
        <f t="shared" si="63"/>
        <v>5.3472222222222199E-2</v>
      </c>
      <c r="AG984" t="s">
        <v>3888</v>
      </c>
    </row>
    <row r="985" spans="1:33" s="102" customFormat="1" ht="10.9" hidden="1" customHeight="1" x14ac:dyDescent="0.25">
      <c r="A985" s="98">
        <v>170859</v>
      </c>
      <c r="B985" s="99">
        <v>44600</v>
      </c>
      <c r="C985" s="100" t="s">
        <v>462</v>
      </c>
      <c r="D985" s="100" t="s">
        <v>3007</v>
      </c>
      <c r="E985" s="99">
        <v>44600</v>
      </c>
      <c r="F985" s="100" t="s">
        <v>198</v>
      </c>
      <c r="G985" s="100" t="s">
        <v>3008</v>
      </c>
      <c r="H985" s="100" t="s">
        <v>381</v>
      </c>
      <c r="I985" s="100" t="s">
        <v>3379</v>
      </c>
      <c r="J985" s="100" t="s">
        <v>3382</v>
      </c>
      <c r="K985" s="100" t="s">
        <v>3434</v>
      </c>
      <c r="L985" s="100" t="s">
        <v>18</v>
      </c>
      <c r="M985" s="100" t="s">
        <v>18</v>
      </c>
      <c r="N985" s="100" t="s">
        <v>19</v>
      </c>
      <c r="O985" s="100" t="s">
        <v>335</v>
      </c>
      <c r="P985" s="100" t="s">
        <v>382</v>
      </c>
      <c r="Q985" s="100" t="s">
        <v>3377</v>
      </c>
      <c r="R985" s="100" t="s">
        <v>3377</v>
      </c>
      <c r="S985" s="98">
        <v>18940</v>
      </c>
      <c r="T985" s="98">
        <v>14880</v>
      </c>
      <c r="U985" s="98">
        <v>4060</v>
      </c>
      <c r="V985" s="100" t="s">
        <v>78</v>
      </c>
      <c r="W985" s="98">
        <v>2</v>
      </c>
      <c r="X985" s="100" t="s">
        <v>69</v>
      </c>
      <c r="Y985" s="100" t="s">
        <v>70</v>
      </c>
      <c r="Z985" s="100" t="s">
        <v>71</v>
      </c>
      <c r="AA985" s="100" t="s">
        <v>72</v>
      </c>
      <c r="AB985" s="98">
        <v>83626</v>
      </c>
      <c r="AC985" s="101">
        <f t="shared" si="60"/>
        <v>6</v>
      </c>
      <c r="AD985" s="101" t="str">
        <f t="shared" si="61"/>
        <v>février</v>
      </c>
      <c r="AE985" s="96">
        <f t="shared" si="62"/>
        <v>4.0599999999999996</v>
      </c>
      <c r="AF985" s="149">
        <f t="shared" si="63"/>
        <v>5.5555555555555358E-3</v>
      </c>
      <c r="AG985" t="s">
        <v>3886</v>
      </c>
    </row>
    <row r="986" spans="1:33" s="102" customFormat="1" ht="10.9" hidden="1" customHeight="1" x14ac:dyDescent="0.25">
      <c r="A986" s="98">
        <v>170860</v>
      </c>
      <c r="B986" s="99">
        <v>44600</v>
      </c>
      <c r="C986" s="100" t="s">
        <v>270</v>
      </c>
      <c r="D986" s="100" t="s">
        <v>3009</v>
      </c>
      <c r="E986" s="99">
        <v>44600</v>
      </c>
      <c r="F986" s="100" t="s">
        <v>204</v>
      </c>
      <c r="G986" s="100" t="s">
        <v>3010</v>
      </c>
      <c r="H986" s="100" t="s">
        <v>318</v>
      </c>
      <c r="I986" s="100" t="s">
        <v>3379</v>
      </c>
      <c r="J986" s="100" t="s">
        <v>3380</v>
      </c>
      <c r="K986" s="100" t="s">
        <v>3405</v>
      </c>
      <c r="L986" s="100" t="s">
        <v>18</v>
      </c>
      <c r="M986" s="100" t="s">
        <v>18</v>
      </c>
      <c r="N986" s="100" t="s">
        <v>19</v>
      </c>
      <c r="O986" s="100" t="s">
        <v>314</v>
      </c>
      <c r="P986" s="100" t="s">
        <v>319</v>
      </c>
      <c r="Q986" s="100" t="s">
        <v>3377</v>
      </c>
      <c r="R986" s="100" t="s">
        <v>3377</v>
      </c>
      <c r="S986" s="98">
        <v>20020</v>
      </c>
      <c r="T986" s="98">
        <v>17060</v>
      </c>
      <c r="U986" s="98">
        <v>2960</v>
      </c>
      <c r="V986" s="100" t="s">
        <v>78</v>
      </c>
      <c r="W986" s="98">
        <v>2</v>
      </c>
      <c r="X986" s="100" t="s">
        <v>69</v>
      </c>
      <c r="Y986" s="100" t="s">
        <v>70</v>
      </c>
      <c r="Z986" s="100" t="s">
        <v>71</v>
      </c>
      <c r="AA986" s="100" t="s">
        <v>72</v>
      </c>
      <c r="AB986" s="98">
        <v>70062</v>
      </c>
      <c r="AC986" s="101">
        <f t="shared" si="60"/>
        <v>6</v>
      </c>
      <c r="AD986" s="101" t="str">
        <f t="shared" si="61"/>
        <v>février</v>
      </c>
      <c r="AE986" s="96">
        <f t="shared" si="62"/>
        <v>2.96</v>
      </c>
      <c r="AF986" s="149">
        <f t="shared" si="63"/>
        <v>9.7222222222222432E-3</v>
      </c>
      <c r="AG986" t="s">
        <v>3886</v>
      </c>
    </row>
    <row r="987" spans="1:33" s="102" customFormat="1" ht="10.9" hidden="1" customHeight="1" x14ac:dyDescent="0.25">
      <c r="A987" s="98">
        <v>170862</v>
      </c>
      <c r="B987" s="99">
        <v>44600</v>
      </c>
      <c r="C987" s="100" t="s">
        <v>231</v>
      </c>
      <c r="D987" s="100" t="s">
        <v>3011</v>
      </c>
      <c r="E987" s="99">
        <v>44600</v>
      </c>
      <c r="F987" s="100" t="s">
        <v>388</v>
      </c>
      <c r="G987" s="100" t="s">
        <v>3012</v>
      </c>
      <c r="H987" s="100" t="s">
        <v>85</v>
      </c>
      <c r="I987" s="100" t="s">
        <v>3387</v>
      </c>
      <c r="J987" s="100" t="s">
        <v>3387</v>
      </c>
      <c r="K987" s="100" t="s">
        <v>85</v>
      </c>
      <c r="L987" s="100" t="s">
        <v>18</v>
      </c>
      <c r="M987" s="100" t="s">
        <v>18</v>
      </c>
      <c r="N987" s="100" t="s">
        <v>65</v>
      </c>
      <c r="O987" s="100" t="s">
        <v>66</v>
      </c>
      <c r="P987" s="100" t="s">
        <v>86</v>
      </c>
      <c r="Q987" s="100" t="s">
        <v>3377</v>
      </c>
      <c r="R987" s="100" t="s">
        <v>3377</v>
      </c>
      <c r="S987" s="98">
        <v>17160</v>
      </c>
      <c r="T987" s="98">
        <v>14460</v>
      </c>
      <c r="U987" s="98">
        <v>2700</v>
      </c>
      <c r="V987" s="100" t="s">
        <v>78</v>
      </c>
      <c r="W987" s="98">
        <v>2</v>
      </c>
      <c r="X987" s="100" t="s">
        <v>69</v>
      </c>
      <c r="Y987" s="100" t="s">
        <v>70</v>
      </c>
      <c r="Z987" s="100" t="s">
        <v>71</v>
      </c>
      <c r="AA987" s="100" t="s">
        <v>72</v>
      </c>
      <c r="AB987" s="98">
        <v>0</v>
      </c>
      <c r="AC987" s="101">
        <f t="shared" si="60"/>
        <v>6</v>
      </c>
      <c r="AD987" s="101" t="str">
        <f t="shared" si="61"/>
        <v>février</v>
      </c>
      <c r="AE987" s="96">
        <f t="shared" si="62"/>
        <v>2.7</v>
      </c>
      <c r="AF987" s="149">
        <f t="shared" si="63"/>
        <v>6.9444444444444198E-3</v>
      </c>
      <c r="AG987" t="s">
        <v>3886</v>
      </c>
    </row>
    <row r="988" spans="1:33" s="102" customFormat="1" ht="10.9" hidden="1" customHeight="1" x14ac:dyDescent="0.25">
      <c r="A988" s="98">
        <v>170864</v>
      </c>
      <c r="B988" s="99">
        <v>44600</v>
      </c>
      <c r="C988" s="100" t="s">
        <v>211</v>
      </c>
      <c r="D988" s="100" t="s">
        <v>3013</v>
      </c>
      <c r="E988" s="99">
        <v>44600</v>
      </c>
      <c r="F988" s="100" t="s">
        <v>509</v>
      </c>
      <c r="G988" s="100" t="s">
        <v>3014</v>
      </c>
      <c r="H988" s="100" t="s">
        <v>480</v>
      </c>
      <c r="I988" s="100" t="s">
        <v>3379</v>
      </c>
      <c r="J988" s="100" t="s">
        <v>3380</v>
      </c>
      <c r="K988" s="100" t="s">
        <v>923</v>
      </c>
      <c r="L988" s="100" t="s">
        <v>18</v>
      </c>
      <c r="M988" s="100" t="s">
        <v>18</v>
      </c>
      <c r="N988" s="100" t="s">
        <v>19</v>
      </c>
      <c r="O988" s="100" t="s">
        <v>314</v>
      </c>
      <c r="P988" s="100" t="s">
        <v>481</v>
      </c>
      <c r="Q988" s="100" t="s">
        <v>3377</v>
      </c>
      <c r="R988" s="100" t="s">
        <v>3377</v>
      </c>
      <c r="S988" s="98">
        <v>20400</v>
      </c>
      <c r="T988" s="98">
        <v>18760</v>
      </c>
      <c r="U988" s="98">
        <v>1640</v>
      </c>
      <c r="V988" s="100" t="s">
        <v>78</v>
      </c>
      <c r="W988" s="98">
        <v>2</v>
      </c>
      <c r="X988" s="100" t="s">
        <v>69</v>
      </c>
      <c r="Y988" s="100" t="s">
        <v>70</v>
      </c>
      <c r="Z988" s="100" t="s">
        <v>71</v>
      </c>
      <c r="AA988" s="100" t="s">
        <v>72</v>
      </c>
      <c r="AB988" s="98">
        <v>83638</v>
      </c>
      <c r="AC988" s="101">
        <f t="shared" si="60"/>
        <v>6</v>
      </c>
      <c r="AD988" s="101" t="str">
        <f t="shared" si="61"/>
        <v>février</v>
      </c>
      <c r="AE988" s="96">
        <f t="shared" si="62"/>
        <v>1.64</v>
      </c>
      <c r="AF988" s="149">
        <f t="shared" si="63"/>
        <v>9.0277777777778012E-3</v>
      </c>
      <c r="AG988" t="s">
        <v>3886</v>
      </c>
    </row>
    <row r="989" spans="1:33" s="102" customFormat="1" ht="10.9" hidden="1" customHeight="1" x14ac:dyDescent="0.25">
      <c r="A989" s="98">
        <v>170867</v>
      </c>
      <c r="B989" s="99">
        <v>44600</v>
      </c>
      <c r="C989" s="100" t="s">
        <v>272</v>
      </c>
      <c r="D989" s="100" t="s">
        <v>3015</v>
      </c>
      <c r="E989" s="99">
        <v>44600</v>
      </c>
      <c r="F989" s="100" t="s">
        <v>351</v>
      </c>
      <c r="G989" s="100" t="s">
        <v>3016</v>
      </c>
      <c r="H989" s="100" t="s">
        <v>690</v>
      </c>
      <c r="I989" s="100" t="s">
        <v>3379</v>
      </c>
      <c r="J989" s="100" t="s">
        <v>3382</v>
      </c>
      <c r="K989" s="100" t="s">
        <v>3383</v>
      </c>
      <c r="L989" s="100" t="s">
        <v>18</v>
      </c>
      <c r="M989" s="100" t="s">
        <v>18</v>
      </c>
      <c r="N989" s="100" t="s">
        <v>19</v>
      </c>
      <c r="O989" s="100" t="s">
        <v>335</v>
      </c>
      <c r="P989" s="100" t="s">
        <v>691</v>
      </c>
      <c r="Q989" s="100" t="s">
        <v>3377</v>
      </c>
      <c r="R989" s="100" t="s">
        <v>3377</v>
      </c>
      <c r="S989" s="98">
        <v>16280</v>
      </c>
      <c r="T989" s="98">
        <v>12840</v>
      </c>
      <c r="U989" s="98">
        <v>3440</v>
      </c>
      <c r="V989" s="100" t="s">
        <v>78</v>
      </c>
      <c r="W989" s="98">
        <v>2</v>
      </c>
      <c r="X989" s="100" t="s">
        <v>69</v>
      </c>
      <c r="Y989" s="100" t="s">
        <v>70</v>
      </c>
      <c r="Z989" s="100" t="s">
        <v>71</v>
      </c>
      <c r="AA989" s="100" t="s">
        <v>72</v>
      </c>
      <c r="AB989" s="98">
        <v>64488</v>
      </c>
      <c r="AC989" s="101">
        <f t="shared" si="60"/>
        <v>6</v>
      </c>
      <c r="AD989" s="101" t="str">
        <f t="shared" si="61"/>
        <v>février</v>
      </c>
      <c r="AE989" s="96">
        <f t="shared" si="62"/>
        <v>3.44</v>
      </c>
      <c r="AF989" s="149">
        <f t="shared" si="63"/>
        <v>6.9444444444444198E-3</v>
      </c>
      <c r="AG989" t="s">
        <v>3886</v>
      </c>
    </row>
    <row r="990" spans="1:33" s="102" customFormat="1" ht="10.9" hidden="1" customHeight="1" x14ac:dyDescent="0.25">
      <c r="A990" s="98">
        <v>170868</v>
      </c>
      <c r="B990" s="99">
        <v>44600</v>
      </c>
      <c r="C990" s="100" t="s">
        <v>389</v>
      </c>
      <c r="D990" s="100" t="s">
        <v>3017</v>
      </c>
      <c r="E990" s="99">
        <v>44600</v>
      </c>
      <c r="F990" s="100" t="s">
        <v>272</v>
      </c>
      <c r="G990" s="100" t="s">
        <v>3018</v>
      </c>
      <c r="H990" s="100" t="s">
        <v>460</v>
      </c>
      <c r="I990" s="100" t="s">
        <v>3379</v>
      </c>
      <c r="J990" s="100" t="s">
        <v>3382</v>
      </c>
      <c r="K990" s="100" t="s">
        <v>3416</v>
      </c>
      <c r="L990" s="100" t="s">
        <v>18</v>
      </c>
      <c r="M990" s="100" t="s">
        <v>18</v>
      </c>
      <c r="N990" s="100" t="s">
        <v>19</v>
      </c>
      <c r="O990" s="100" t="s">
        <v>335</v>
      </c>
      <c r="P990" s="100" t="s">
        <v>461</v>
      </c>
      <c r="Q990" s="100" t="s">
        <v>3377</v>
      </c>
      <c r="R990" s="100" t="s">
        <v>3377</v>
      </c>
      <c r="S990" s="98">
        <v>18080</v>
      </c>
      <c r="T990" s="98">
        <v>14860</v>
      </c>
      <c r="U990" s="98">
        <v>3220</v>
      </c>
      <c r="V990" s="100" t="s">
        <v>78</v>
      </c>
      <c r="W990" s="98">
        <v>2</v>
      </c>
      <c r="X990" s="100" t="s">
        <v>69</v>
      </c>
      <c r="Y990" s="100" t="s">
        <v>70</v>
      </c>
      <c r="Z990" s="100" t="s">
        <v>71</v>
      </c>
      <c r="AA990" s="100" t="s">
        <v>72</v>
      </c>
      <c r="AB990" s="98">
        <v>83628</v>
      </c>
      <c r="AC990" s="101">
        <f t="shared" si="60"/>
        <v>6</v>
      </c>
      <c r="AD990" s="101" t="str">
        <f t="shared" si="61"/>
        <v>février</v>
      </c>
      <c r="AE990" s="96">
        <f t="shared" si="62"/>
        <v>3.22</v>
      </c>
      <c r="AF990" s="149">
        <f t="shared" si="63"/>
        <v>4.8611111111110938E-3</v>
      </c>
      <c r="AG990" t="s">
        <v>3886</v>
      </c>
    </row>
    <row r="991" spans="1:33" s="102" customFormat="1" ht="10.9" hidden="1" customHeight="1" x14ac:dyDescent="0.25">
      <c r="A991" s="98">
        <v>170876</v>
      </c>
      <c r="B991" s="99">
        <v>44600</v>
      </c>
      <c r="C991" s="100" t="s">
        <v>111</v>
      </c>
      <c r="D991" s="100" t="s">
        <v>3027</v>
      </c>
      <c r="E991" s="99">
        <v>44600</v>
      </c>
      <c r="F991" s="100" t="s">
        <v>598</v>
      </c>
      <c r="G991" s="100" t="s">
        <v>3028</v>
      </c>
      <c r="H991" s="100" t="s">
        <v>883</v>
      </c>
      <c r="I991" s="100" t="s">
        <v>3389</v>
      </c>
      <c r="J991" s="100" t="s">
        <v>3400</v>
      </c>
      <c r="K991" s="100" t="s">
        <v>655</v>
      </c>
      <c r="L991" s="100" t="s">
        <v>18</v>
      </c>
      <c r="M991" s="100" t="s">
        <v>3394</v>
      </c>
      <c r="N991" s="100" t="s">
        <v>919</v>
      </c>
      <c r="O991" s="100" t="s">
        <v>944</v>
      </c>
      <c r="P991" s="100" t="s">
        <v>658</v>
      </c>
      <c r="Q991" s="100" t="s">
        <v>3377</v>
      </c>
      <c r="R991" s="100" t="s">
        <v>3401</v>
      </c>
      <c r="S991" s="98">
        <v>24800</v>
      </c>
      <c r="T991" s="98">
        <v>17800</v>
      </c>
      <c r="U991" s="98">
        <v>7000</v>
      </c>
      <c r="V991" s="100" t="s">
        <v>78</v>
      </c>
      <c r="W991" s="98">
        <v>2</v>
      </c>
      <c r="X991" s="100" t="s">
        <v>69</v>
      </c>
      <c r="Y991" s="100" t="s">
        <v>70</v>
      </c>
      <c r="Z991" s="100" t="s">
        <v>71</v>
      </c>
      <c r="AA991" s="100" t="s">
        <v>72</v>
      </c>
      <c r="AB991" s="98">
        <v>0</v>
      </c>
      <c r="AC991" s="101">
        <f t="shared" si="60"/>
        <v>6</v>
      </c>
      <c r="AD991" s="101" t="str">
        <f t="shared" si="61"/>
        <v>février</v>
      </c>
      <c r="AE991" s="96">
        <f t="shared" si="62"/>
        <v>7</v>
      </c>
      <c r="AF991" s="149">
        <f t="shared" si="63"/>
        <v>1.5277777777777724E-2</v>
      </c>
      <c r="AG991" t="s">
        <v>3886</v>
      </c>
    </row>
    <row r="992" spans="1:33" s="102" customFormat="1" ht="10.9" hidden="1" customHeight="1" x14ac:dyDescent="0.25">
      <c r="A992" s="98">
        <v>170889</v>
      </c>
      <c r="B992" s="99">
        <v>44600</v>
      </c>
      <c r="C992" s="100" t="s">
        <v>520</v>
      </c>
      <c r="D992" s="100" t="s">
        <v>3038</v>
      </c>
      <c r="E992" s="99">
        <v>44600</v>
      </c>
      <c r="F992" s="100" t="s">
        <v>1219</v>
      </c>
      <c r="G992" s="100" t="s">
        <v>3039</v>
      </c>
      <c r="H992" s="100" t="s">
        <v>3040</v>
      </c>
      <c r="I992" s="100" t="s">
        <v>3376</v>
      </c>
      <c r="J992" s="100" t="s">
        <v>3402</v>
      </c>
      <c r="K992" s="100" t="s">
        <v>3486</v>
      </c>
      <c r="L992" s="100" t="s">
        <v>3460</v>
      </c>
      <c r="M992" s="100" t="s">
        <v>18</v>
      </c>
      <c r="N992" s="100" t="s">
        <v>656</v>
      </c>
      <c r="O992" s="100" t="s">
        <v>952</v>
      </c>
      <c r="P992" s="100" t="s">
        <v>3041</v>
      </c>
      <c r="Q992" s="100" t="s">
        <v>3461</v>
      </c>
      <c r="R992" s="100" t="s">
        <v>3377</v>
      </c>
      <c r="S992" s="98">
        <v>14540</v>
      </c>
      <c r="T992" s="98">
        <v>36840</v>
      </c>
      <c r="U992" s="98">
        <v>22300</v>
      </c>
      <c r="V992" s="100" t="s">
        <v>78</v>
      </c>
      <c r="W992" s="98">
        <v>2</v>
      </c>
      <c r="X992" s="100" t="s">
        <v>69</v>
      </c>
      <c r="Y992" s="100" t="s">
        <v>70</v>
      </c>
      <c r="Z992" s="100" t="s">
        <v>71</v>
      </c>
      <c r="AA992" s="100" t="s">
        <v>72</v>
      </c>
      <c r="AB992" s="98">
        <v>0</v>
      </c>
      <c r="AC992" s="101">
        <f t="shared" si="60"/>
        <v>6</v>
      </c>
      <c r="AD992" s="101" t="str">
        <f t="shared" si="61"/>
        <v>février</v>
      </c>
      <c r="AE992" s="96">
        <f t="shared" si="62"/>
        <v>22.3</v>
      </c>
      <c r="AF992" s="149">
        <f t="shared" si="63"/>
        <v>9.4444444444444442E-2</v>
      </c>
      <c r="AG992" t="s">
        <v>3888</v>
      </c>
    </row>
    <row r="993" spans="1:33" s="102" customFormat="1" ht="10.9" hidden="1" customHeight="1" x14ac:dyDescent="0.25">
      <c r="A993" s="98">
        <v>170881</v>
      </c>
      <c r="B993" s="99">
        <v>44600</v>
      </c>
      <c r="C993" s="100" t="s">
        <v>599</v>
      </c>
      <c r="D993" s="100" t="s">
        <v>3032</v>
      </c>
      <c r="E993" s="99">
        <v>44600</v>
      </c>
      <c r="F993" s="100" t="s">
        <v>397</v>
      </c>
      <c r="G993" s="100" t="s">
        <v>3033</v>
      </c>
      <c r="H993" s="100" t="s">
        <v>334</v>
      </c>
      <c r="I993" s="100" t="s">
        <v>3379</v>
      </c>
      <c r="J993" s="100" t="s">
        <v>3382</v>
      </c>
      <c r="K993" s="100" t="s">
        <v>531</v>
      </c>
      <c r="L993" s="100" t="s">
        <v>18</v>
      </c>
      <c r="M993" s="100" t="s">
        <v>18</v>
      </c>
      <c r="N993" s="100" t="s">
        <v>19</v>
      </c>
      <c r="O993" s="100" t="s">
        <v>335</v>
      </c>
      <c r="P993" s="100" t="s">
        <v>336</v>
      </c>
      <c r="Q993" s="100" t="s">
        <v>3377</v>
      </c>
      <c r="R993" s="100" t="s">
        <v>3377</v>
      </c>
      <c r="S993" s="98">
        <v>18960</v>
      </c>
      <c r="T993" s="98">
        <v>14900</v>
      </c>
      <c r="U993" s="98">
        <v>4060</v>
      </c>
      <c r="V993" s="100" t="s">
        <v>78</v>
      </c>
      <c r="W993" s="98">
        <v>2</v>
      </c>
      <c r="X993" s="100" t="s">
        <v>69</v>
      </c>
      <c r="Y993" s="100" t="s">
        <v>70</v>
      </c>
      <c r="Z993" s="100" t="s">
        <v>71</v>
      </c>
      <c r="AA993" s="100" t="s">
        <v>72</v>
      </c>
      <c r="AB993" s="98">
        <v>83625</v>
      </c>
      <c r="AC993" s="101">
        <f t="shared" si="60"/>
        <v>6</v>
      </c>
      <c r="AD993" s="101" t="str">
        <f t="shared" si="61"/>
        <v>février</v>
      </c>
      <c r="AE993" s="96">
        <f t="shared" si="62"/>
        <v>4.0599999999999996</v>
      </c>
      <c r="AF993" s="149">
        <f t="shared" si="63"/>
        <v>4.1666666666667629E-3</v>
      </c>
      <c r="AG993" t="s">
        <v>3886</v>
      </c>
    </row>
    <row r="994" spans="1:33" s="102" customFormat="1" ht="10.9" hidden="1" customHeight="1" x14ac:dyDescent="0.25">
      <c r="A994" s="98">
        <v>170892</v>
      </c>
      <c r="B994" s="99">
        <v>44600</v>
      </c>
      <c r="C994" s="100" t="s">
        <v>442</v>
      </c>
      <c r="D994" s="100" t="s">
        <v>3042</v>
      </c>
      <c r="E994" s="99">
        <v>44600</v>
      </c>
      <c r="F994" s="100" t="s">
        <v>820</v>
      </c>
      <c r="G994" s="100" t="s">
        <v>3043</v>
      </c>
      <c r="H994" s="100" t="s">
        <v>3044</v>
      </c>
      <c r="I994" s="100" t="s">
        <v>3389</v>
      </c>
      <c r="J994" s="100" t="s">
        <v>3419</v>
      </c>
      <c r="K994" s="100" t="s">
        <v>3044</v>
      </c>
      <c r="L994" s="100" t="s">
        <v>3409</v>
      </c>
      <c r="M994" s="100" t="s">
        <v>18</v>
      </c>
      <c r="N994" s="100" t="s">
        <v>919</v>
      </c>
      <c r="O994" s="100" t="s">
        <v>567</v>
      </c>
      <c r="P994" s="100" t="s">
        <v>3045</v>
      </c>
      <c r="Q994" s="100" t="s">
        <v>3451</v>
      </c>
      <c r="R994" s="100" t="s">
        <v>3377</v>
      </c>
      <c r="S994" s="98">
        <v>14720</v>
      </c>
      <c r="T994" s="98">
        <v>43580</v>
      </c>
      <c r="U994" s="98">
        <v>28860</v>
      </c>
      <c r="V994" s="100" t="s">
        <v>78</v>
      </c>
      <c r="W994" s="98">
        <v>2</v>
      </c>
      <c r="X994" s="100" t="s">
        <v>69</v>
      </c>
      <c r="Y994" s="100" t="s">
        <v>70</v>
      </c>
      <c r="Z994" s="100" t="s">
        <v>71</v>
      </c>
      <c r="AA994" s="100" t="s">
        <v>72</v>
      </c>
      <c r="AB994" s="98">
        <v>0</v>
      </c>
      <c r="AC994" s="101">
        <f t="shared" si="60"/>
        <v>6</v>
      </c>
      <c r="AD994" s="101" t="str">
        <f t="shared" si="61"/>
        <v>février</v>
      </c>
      <c r="AE994" s="96">
        <f t="shared" si="62"/>
        <v>28.86</v>
      </c>
      <c r="AF994" s="149">
        <f t="shared" si="63"/>
        <v>8.0555555555555602E-2</v>
      </c>
      <c r="AG994" t="s">
        <v>3888</v>
      </c>
    </row>
    <row r="995" spans="1:33" s="102" customFormat="1" ht="10.9" hidden="1" customHeight="1" x14ac:dyDescent="0.25">
      <c r="A995" s="98">
        <v>170884</v>
      </c>
      <c r="B995" s="99">
        <v>44600</v>
      </c>
      <c r="C995" s="100" t="s">
        <v>744</v>
      </c>
      <c r="D995" s="100" t="s">
        <v>3034</v>
      </c>
      <c r="E995" s="99">
        <v>44600</v>
      </c>
      <c r="F995" s="100" t="s">
        <v>667</v>
      </c>
      <c r="G995" s="100" t="s">
        <v>3035</v>
      </c>
      <c r="H995" s="100" t="s">
        <v>769</v>
      </c>
      <c r="I995" s="100" t="s">
        <v>3379</v>
      </c>
      <c r="J995" s="100" t="s">
        <v>3380</v>
      </c>
      <c r="K995" s="100" t="s">
        <v>3417</v>
      </c>
      <c r="L995" s="100" t="s">
        <v>18</v>
      </c>
      <c r="M995" s="100" t="s">
        <v>18</v>
      </c>
      <c r="N995" s="100" t="s">
        <v>19</v>
      </c>
      <c r="O995" s="100" t="s">
        <v>314</v>
      </c>
      <c r="P995" s="100" t="s">
        <v>770</v>
      </c>
      <c r="Q995" s="100" t="s">
        <v>3377</v>
      </c>
      <c r="R995" s="100" t="s">
        <v>3377</v>
      </c>
      <c r="S995" s="98">
        <v>19860</v>
      </c>
      <c r="T995" s="98">
        <v>17880</v>
      </c>
      <c r="U995" s="98">
        <v>1980</v>
      </c>
      <c r="V995" s="100" t="s">
        <v>78</v>
      </c>
      <c r="W995" s="98">
        <v>2</v>
      </c>
      <c r="X995" s="100" t="s">
        <v>69</v>
      </c>
      <c r="Y995" s="100" t="s">
        <v>70</v>
      </c>
      <c r="Z995" s="100" t="s">
        <v>71</v>
      </c>
      <c r="AA995" s="100" t="s">
        <v>72</v>
      </c>
      <c r="AB995" s="98">
        <v>95029</v>
      </c>
      <c r="AC995" s="101">
        <f t="shared" si="60"/>
        <v>6</v>
      </c>
      <c r="AD995" s="101" t="str">
        <f t="shared" si="61"/>
        <v>février</v>
      </c>
      <c r="AE995" s="96">
        <f t="shared" si="62"/>
        <v>1.98</v>
      </c>
      <c r="AF995" s="149">
        <f t="shared" si="63"/>
        <v>7.6388888888889728E-3</v>
      </c>
      <c r="AG995" t="s">
        <v>3886</v>
      </c>
    </row>
    <row r="996" spans="1:33" s="102" customFormat="1" ht="10.9" hidden="1" customHeight="1" x14ac:dyDescent="0.25">
      <c r="A996" s="98">
        <v>170887</v>
      </c>
      <c r="B996" s="99">
        <v>44600</v>
      </c>
      <c r="C996" s="100" t="s">
        <v>519</v>
      </c>
      <c r="D996" s="100" t="s">
        <v>3036</v>
      </c>
      <c r="E996" s="99">
        <v>44600</v>
      </c>
      <c r="F996" s="100" t="s">
        <v>233</v>
      </c>
      <c r="G996" s="100" t="s">
        <v>3037</v>
      </c>
      <c r="H996" s="100" t="s">
        <v>665</v>
      </c>
      <c r="I996" s="100" t="s">
        <v>3389</v>
      </c>
      <c r="J996" s="100" t="s">
        <v>3400</v>
      </c>
      <c r="K996" s="100" t="s">
        <v>665</v>
      </c>
      <c r="L996" s="100" t="s">
        <v>18</v>
      </c>
      <c r="M996" s="100" t="s">
        <v>3394</v>
      </c>
      <c r="N996" s="100" t="s">
        <v>919</v>
      </c>
      <c r="O996" s="100" t="s">
        <v>944</v>
      </c>
      <c r="P996" s="100" t="s">
        <v>666</v>
      </c>
      <c r="Q996" s="100" t="s">
        <v>3377</v>
      </c>
      <c r="R996" s="100" t="s">
        <v>3401</v>
      </c>
      <c r="S996" s="98">
        <v>24200</v>
      </c>
      <c r="T996" s="98">
        <v>18540</v>
      </c>
      <c r="U996" s="98">
        <v>5660</v>
      </c>
      <c r="V996" s="100" t="s">
        <v>78</v>
      </c>
      <c r="W996" s="98">
        <v>2</v>
      </c>
      <c r="X996" s="100" t="s">
        <v>69</v>
      </c>
      <c r="Y996" s="100" t="s">
        <v>70</v>
      </c>
      <c r="Z996" s="100" t="s">
        <v>71</v>
      </c>
      <c r="AA996" s="100" t="s">
        <v>72</v>
      </c>
      <c r="AB996" s="98">
        <v>0</v>
      </c>
      <c r="AC996" s="101">
        <f t="shared" si="60"/>
        <v>6</v>
      </c>
      <c r="AD996" s="101" t="str">
        <f t="shared" si="61"/>
        <v>février</v>
      </c>
      <c r="AE996" s="96">
        <f t="shared" si="62"/>
        <v>5.66</v>
      </c>
      <c r="AF996" s="149">
        <f t="shared" si="63"/>
        <v>1.3194444444444398E-2</v>
      </c>
      <c r="AG996" t="s">
        <v>3886</v>
      </c>
    </row>
    <row r="997" spans="1:33" s="102" customFormat="1" ht="10.9" hidden="1" customHeight="1" x14ac:dyDescent="0.25">
      <c r="A997" s="98">
        <v>170896</v>
      </c>
      <c r="B997" s="99">
        <v>44600</v>
      </c>
      <c r="C997" s="100" t="s">
        <v>529</v>
      </c>
      <c r="D997" s="100" t="s">
        <v>3046</v>
      </c>
      <c r="E997" s="99">
        <v>44600</v>
      </c>
      <c r="F997" s="100" t="s">
        <v>357</v>
      </c>
      <c r="G997" s="100" t="s">
        <v>3047</v>
      </c>
      <c r="H997" s="100" t="s">
        <v>318</v>
      </c>
      <c r="I997" s="100" t="s">
        <v>3379</v>
      </c>
      <c r="J997" s="100" t="s">
        <v>3380</v>
      </c>
      <c r="K997" s="100" t="s">
        <v>3405</v>
      </c>
      <c r="L997" s="100" t="s">
        <v>18</v>
      </c>
      <c r="M997" s="100" t="s">
        <v>18</v>
      </c>
      <c r="N997" s="100" t="s">
        <v>19</v>
      </c>
      <c r="O997" s="100" t="s">
        <v>314</v>
      </c>
      <c r="P997" s="100" t="s">
        <v>319</v>
      </c>
      <c r="Q997" s="100" t="s">
        <v>3377</v>
      </c>
      <c r="R997" s="100" t="s">
        <v>3377</v>
      </c>
      <c r="S997" s="98">
        <v>20020</v>
      </c>
      <c r="T997" s="98">
        <v>17000</v>
      </c>
      <c r="U997" s="98">
        <v>3020</v>
      </c>
      <c r="V997" s="100" t="s">
        <v>78</v>
      </c>
      <c r="W997" s="98">
        <v>2</v>
      </c>
      <c r="X997" s="100" t="s">
        <v>69</v>
      </c>
      <c r="Y997" s="100" t="s">
        <v>70</v>
      </c>
      <c r="Z997" s="100" t="s">
        <v>71</v>
      </c>
      <c r="AA997" s="100" t="s">
        <v>72</v>
      </c>
      <c r="AB997" s="98">
        <v>70062</v>
      </c>
      <c r="AC997" s="101">
        <f t="shared" si="60"/>
        <v>6</v>
      </c>
      <c r="AD997" s="101" t="str">
        <f t="shared" si="61"/>
        <v>février</v>
      </c>
      <c r="AE997" s="96">
        <f t="shared" si="62"/>
        <v>3.02</v>
      </c>
      <c r="AF997" s="149">
        <f t="shared" si="63"/>
        <v>7.6388888888888618E-3</v>
      </c>
      <c r="AG997" t="s">
        <v>3886</v>
      </c>
    </row>
    <row r="998" spans="1:33" s="102" customFormat="1" ht="10.9" hidden="1" customHeight="1" x14ac:dyDescent="0.25">
      <c r="A998" s="98">
        <v>170899</v>
      </c>
      <c r="B998" s="99">
        <v>44600</v>
      </c>
      <c r="C998" s="100" t="s">
        <v>889</v>
      </c>
      <c r="D998" s="100" t="s">
        <v>3050</v>
      </c>
      <c r="E998" s="99">
        <v>44600</v>
      </c>
      <c r="F998" s="100" t="s">
        <v>747</v>
      </c>
      <c r="G998" s="100" t="s">
        <v>3051</v>
      </c>
      <c r="H998" s="100" t="s">
        <v>3052</v>
      </c>
      <c r="I998" s="100" t="s">
        <v>3387</v>
      </c>
      <c r="J998" s="100" t="s">
        <v>3419</v>
      </c>
      <c r="K998" s="100" t="s">
        <v>3052</v>
      </c>
      <c r="L998" s="100" t="s">
        <v>3409</v>
      </c>
      <c r="M998" s="100" t="s">
        <v>18</v>
      </c>
      <c r="N998" s="100" t="s">
        <v>65</v>
      </c>
      <c r="O998" s="100" t="s">
        <v>567</v>
      </c>
      <c r="P998" s="100" t="s">
        <v>3053</v>
      </c>
      <c r="Q998" s="100" t="s">
        <v>3451</v>
      </c>
      <c r="R998" s="100" t="s">
        <v>3377</v>
      </c>
      <c r="S998" s="98">
        <v>15220</v>
      </c>
      <c r="T998" s="98">
        <v>43600</v>
      </c>
      <c r="U998" s="98">
        <v>28380</v>
      </c>
      <c r="V998" s="100" t="s">
        <v>78</v>
      </c>
      <c r="W998" s="98">
        <v>2</v>
      </c>
      <c r="X998" s="100" t="s">
        <v>69</v>
      </c>
      <c r="Y998" s="100" t="s">
        <v>70</v>
      </c>
      <c r="Z998" s="100" t="s">
        <v>71</v>
      </c>
      <c r="AA998" s="100" t="s">
        <v>72</v>
      </c>
      <c r="AB998" s="98">
        <v>0</v>
      </c>
      <c r="AC998" s="101">
        <f t="shared" si="60"/>
        <v>6</v>
      </c>
      <c r="AD998" s="101" t="str">
        <f t="shared" si="61"/>
        <v>février</v>
      </c>
      <c r="AE998" s="96">
        <f t="shared" si="62"/>
        <v>28.38</v>
      </c>
      <c r="AF998" s="149">
        <f t="shared" si="63"/>
        <v>3.2638888888888884E-2</v>
      </c>
      <c r="AG998" t="s">
        <v>3888</v>
      </c>
    </row>
    <row r="999" spans="1:33" s="102" customFormat="1" ht="10.9" hidden="1" customHeight="1" x14ac:dyDescent="0.25">
      <c r="A999" s="98">
        <v>170897</v>
      </c>
      <c r="B999" s="99">
        <v>44600</v>
      </c>
      <c r="C999" s="100" t="s">
        <v>332</v>
      </c>
      <c r="D999" s="100" t="s">
        <v>3048</v>
      </c>
      <c r="E999" s="99">
        <v>44600</v>
      </c>
      <c r="F999" s="100" t="s">
        <v>529</v>
      </c>
      <c r="G999" s="100" t="s">
        <v>3049</v>
      </c>
      <c r="H999" s="100" t="s">
        <v>348</v>
      </c>
      <c r="I999" s="100" t="s">
        <v>3379</v>
      </c>
      <c r="J999" s="100" t="s">
        <v>3382</v>
      </c>
      <c r="K999" s="100" t="s">
        <v>3391</v>
      </c>
      <c r="L999" s="100" t="s">
        <v>18</v>
      </c>
      <c r="M999" s="100" t="s">
        <v>18</v>
      </c>
      <c r="N999" s="100" t="s">
        <v>19</v>
      </c>
      <c r="O999" s="100" t="s">
        <v>335</v>
      </c>
      <c r="P999" s="100" t="s">
        <v>349</v>
      </c>
      <c r="Q999" s="100" t="s">
        <v>3377</v>
      </c>
      <c r="R999" s="100" t="s">
        <v>3377</v>
      </c>
      <c r="S999" s="98">
        <v>17200</v>
      </c>
      <c r="T999" s="98">
        <v>12840</v>
      </c>
      <c r="U999" s="98">
        <v>4360</v>
      </c>
      <c r="V999" s="100" t="s">
        <v>78</v>
      </c>
      <c r="W999" s="98">
        <v>2</v>
      </c>
      <c r="X999" s="100" t="s">
        <v>69</v>
      </c>
      <c r="Y999" s="100" t="s">
        <v>70</v>
      </c>
      <c r="Z999" s="100" t="s">
        <v>71</v>
      </c>
      <c r="AA999" s="100" t="s">
        <v>72</v>
      </c>
      <c r="AB999" s="98">
        <v>64487</v>
      </c>
      <c r="AC999" s="101">
        <f t="shared" si="60"/>
        <v>6</v>
      </c>
      <c r="AD999" s="101" t="str">
        <f t="shared" si="61"/>
        <v>février</v>
      </c>
      <c r="AE999" s="96">
        <f t="shared" si="62"/>
        <v>4.3600000000000003</v>
      </c>
      <c r="AF999" s="149">
        <f t="shared" si="63"/>
        <v>5.5555555555555358E-3</v>
      </c>
      <c r="AG999" t="s">
        <v>3886</v>
      </c>
    </row>
    <row r="1000" spans="1:33" s="102" customFormat="1" ht="10.9" hidden="1" customHeight="1" x14ac:dyDescent="0.25">
      <c r="A1000" s="98">
        <v>170904</v>
      </c>
      <c r="B1000" s="99">
        <v>44600</v>
      </c>
      <c r="C1000" s="100" t="s">
        <v>731</v>
      </c>
      <c r="D1000" s="100" t="s">
        <v>3054</v>
      </c>
      <c r="E1000" s="99">
        <v>44600</v>
      </c>
      <c r="F1000" s="100" t="s">
        <v>730</v>
      </c>
      <c r="G1000" s="100" t="s">
        <v>3055</v>
      </c>
      <c r="H1000" s="100" t="s">
        <v>460</v>
      </c>
      <c r="I1000" s="100" t="s">
        <v>3379</v>
      </c>
      <c r="J1000" s="100" t="s">
        <v>3382</v>
      </c>
      <c r="K1000" s="100" t="s">
        <v>3416</v>
      </c>
      <c r="L1000" s="100" t="s">
        <v>18</v>
      </c>
      <c r="M1000" s="100" t="s">
        <v>18</v>
      </c>
      <c r="N1000" s="100" t="s">
        <v>19</v>
      </c>
      <c r="O1000" s="100" t="s">
        <v>335</v>
      </c>
      <c r="P1000" s="100" t="s">
        <v>461</v>
      </c>
      <c r="Q1000" s="100" t="s">
        <v>3377</v>
      </c>
      <c r="R1000" s="100" t="s">
        <v>3377</v>
      </c>
      <c r="S1000" s="98">
        <v>17920</v>
      </c>
      <c r="T1000" s="98">
        <v>14820</v>
      </c>
      <c r="U1000" s="98">
        <v>3100</v>
      </c>
      <c r="V1000" s="100" t="s">
        <v>78</v>
      </c>
      <c r="W1000" s="98">
        <v>2</v>
      </c>
      <c r="X1000" s="100" t="s">
        <v>69</v>
      </c>
      <c r="Y1000" s="100" t="s">
        <v>70</v>
      </c>
      <c r="Z1000" s="100" t="s">
        <v>71</v>
      </c>
      <c r="AA1000" s="100" t="s">
        <v>72</v>
      </c>
      <c r="AB1000" s="98">
        <v>83628</v>
      </c>
      <c r="AC1000" s="101">
        <f t="shared" si="60"/>
        <v>6</v>
      </c>
      <c r="AD1000" s="101" t="str">
        <f t="shared" si="61"/>
        <v>février</v>
      </c>
      <c r="AE1000" s="96">
        <f t="shared" si="62"/>
        <v>3.1</v>
      </c>
      <c r="AF1000" s="149">
        <f t="shared" si="63"/>
        <v>5.5555555555555358E-3</v>
      </c>
      <c r="AG1000" t="s">
        <v>3886</v>
      </c>
    </row>
    <row r="1001" spans="1:33" s="102" customFormat="1" ht="10.9" hidden="1" customHeight="1" x14ac:dyDescent="0.25">
      <c r="A1001" s="98">
        <v>170909</v>
      </c>
      <c r="B1001" s="99">
        <v>44600</v>
      </c>
      <c r="C1001" s="100" t="s">
        <v>630</v>
      </c>
      <c r="D1001" s="100" t="s">
        <v>3056</v>
      </c>
      <c r="E1001" s="99">
        <v>44600</v>
      </c>
      <c r="F1001" s="100" t="s">
        <v>468</v>
      </c>
      <c r="G1001" s="100" t="s">
        <v>3057</v>
      </c>
      <c r="H1001" s="100" t="s">
        <v>334</v>
      </c>
      <c r="I1001" s="100" t="s">
        <v>3379</v>
      </c>
      <c r="J1001" s="100" t="s">
        <v>3382</v>
      </c>
      <c r="K1001" s="100" t="s">
        <v>531</v>
      </c>
      <c r="L1001" s="100" t="s">
        <v>18</v>
      </c>
      <c r="M1001" s="100" t="s">
        <v>18</v>
      </c>
      <c r="N1001" s="100" t="s">
        <v>19</v>
      </c>
      <c r="O1001" s="100" t="s">
        <v>335</v>
      </c>
      <c r="P1001" s="100" t="s">
        <v>336</v>
      </c>
      <c r="Q1001" s="100" t="s">
        <v>3377</v>
      </c>
      <c r="R1001" s="100" t="s">
        <v>3377</v>
      </c>
      <c r="S1001" s="98">
        <v>16880</v>
      </c>
      <c r="T1001" s="98">
        <v>14840</v>
      </c>
      <c r="U1001" s="98">
        <v>2040</v>
      </c>
      <c r="V1001" s="100" t="s">
        <v>78</v>
      </c>
      <c r="W1001" s="98">
        <v>2</v>
      </c>
      <c r="X1001" s="100" t="s">
        <v>69</v>
      </c>
      <c r="Y1001" s="100" t="s">
        <v>70</v>
      </c>
      <c r="Z1001" s="100" t="s">
        <v>71</v>
      </c>
      <c r="AA1001" s="100" t="s">
        <v>72</v>
      </c>
      <c r="AB1001" s="98">
        <v>83625</v>
      </c>
      <c r="AC1001" s="101">
        <f t="shared" si="60"/>
        <v>6</v>
      </c>
      <c r="AD1001" s="101" t="str">
        <f t="shared" si="61"/>
        <v>février</v>
      </c>
      <c r="AE1001" s="96">
        <f t="shared" si="62"/>
        <v>2.04</v>
      </c>
      <c r="AF1001" s="149">
        <f t="shared" si="63"/>
        <v>3.4722222222222099E-3</v>
      </c>
      <c r="AG1001" t="s">
        <v>3886</v>
      </c>
    </row>
    <row r="1002" spans="1:33" s="102" customFormat="1" ht="10.9" hidden="1" customHeight="1" x14ac:dyDescent="0.25">
      <c r="A1002" s="98">
        <v>170913</v>
      </c>
      <c r="B1002" s="99">
        <v>44600</v>
      </c>
      <c r="C1002" s="100" t="s">
        <v>337</v>
      </c>
      <c r="D1002" s="100" t="s">
        <v>3058</v>
      </c>
      <c r="E1002" s="99">
        <v>44600</v>
      </c>
      <c r="F1002" s="100" t="s">
        <v>302</v>
      </c>
      <c r="G1002" s="100" t="s">
        <v>3059</v>
      </c>
      <c r="H1002" s="100" t="s">
        <v>348</v>
      </c>
      <c r="I1002" s="100" t="s">
        <v>3379</v>
      </c>
      <c r="J1002" s="100" t="s">
        <v>3382</v>
      </c>
      <c r="K1002" s="100" t="s">
        <v>3391</v>
      </c>
      <c r="L1002" s="100" t="s">
        <v>18</v>
      </c>
      <c r="M1002" s="100" t="s">
        <v>18</v>
      </c>
      <c r="N1002" s="100" t="s">
        <v>19</v>
      </c>
      <c r="O1002" s="100" t="s">
        <v>335</v>
      </c>
      <c r="P1002" s="100" t="s">
        <v>349</v>
      </c>
      <c r="Q1002" s="100" t="s">
        <v>3377</v>
      </c>
      <c r="R1002" s="100" t="s">
        <v>3377</v>
      </c>
      <c r="S1002" s="98">
        <v>14200</v>
      </c>
      <c r="T1002" s="98">
        <v>12820</v>
      </c>
      <c r="U1002" s="98">
        <v>1380</v>
      </c>
      <c r="V1002" s="100" t="s">
        <v>78</v>
      </c>
      <c r="W1002" s="98">
        <v>2</v>
      </c>
      <c r="X1002" s="100" t="s">
        <v>69</v>
      </c>
      <c r="Y1002" s="100" t="s">
        <v>70</v>
      </c>
      <c r="Z1002" s="100" t="s">
        <v>71</v>
      </c>
      <c r="AA1002" s="100" t="s">
        <v>72</v>
      </c>
      <c r="AB1002" s="98">
        <v>64487</v>
      </c>
      <c r="AC1002" s="101">
        <f t="shared" si="60"/>
        <v>6</v>
      </c>
      <c r="AD1002" s="101" t="str">
        <f t="shared" si="61"/>
        <v>février</v>
      </c>
      <c r="AE1002" s="96">
        <f t="shared" si="62"/>
        <v>1.38</v>
      </c>
      <c r="AF1002" s="149">
        <f t="shared" si="63"/>
        <v>4.1666666666666519E-3</v>
      </c>
      <c r="AG1002" t="s">
        <v>3886</v>
      </c>
    </row>
    <row r="1003" spans="1:33" s="102" customFormat="1" ht="10.9" hidden="1" customHeight="1" x14ac:dyDescent="0.25">
      <c r="A1003" s="98">
        <v>170916</v>
      </c>
      <c r="B1003" s="99">
        <v>44600</v>
      </c>
      <c r="C1003" s="100" t="s">
        <v>3060</v>
      </c>
      <c r="D1003" s="100" t="s">
        <v>3061</v>
      </c>
      <c r="E1003" s="99">
        <v>44600</v>
      </c>
      <c r="F1003" s="100" t="s">
        <v>1152</v>
      </c>
      <c r="G1003" s="100" t="s">
        <v>3062</v>
      </c>
      <c r="H1003" s="100" t="s">
        <v>345</v>
      </c>
      <c r="I1003" s="100" t="s">
        <v>3379</v>
      </c>
      <c r="J1003" s="100" t="s">
        <v>3382</v>
      </c>
      <c r="K1003" s="100" t="s">
        <v>1979</v>
      </c>
      <c r="L1003" s="100" t="s">
        <v>18</v>
      </c>
      <c r="M1003" s="100" t="s">
        <v>18</v>
      </c>
      <c r="N1003" s="100" t="s">
        <v>19</v>
      </c>
      <c r="O1003" s="100" t="s">
        <v>335</v>
      </c>
      <c r="P1003" s="100" t="s">
        <v>346</v>
      </c>
      <c r="Q1003" s="100" t="s">
        <v>3377</v>
      </c>
      <c r="R1003" s="100" t="s">
        <v>3377</v>
      </c>
      <c r="S1003" s="98">
        <v>16220</v>
      </c>
      <c r="T1003" s="98">
        <v>15060</v>
      </c>
      <c r="U1003" s="98">
        <v>1160</v>
      </c>
      <c r="V1003" s="100" t="s">
        <v>78</v>
      </c>
      <c r="W1003" s="98">
        <v>2</v>
      </c>
      <c r="X1003" s="100" t="s">
        <v>69</v>
      </c>
      <c r="Y1003" s="100" t="s">
        <v>70</v>
      </c>
      <c r="Z1003" s="100" t="s">
        <v>71</v>
      </c>
      <c r="AA1003" s="100" t="s">
        <v>72</v>
      </c>
      <c r="AB1003" s="98">
        <v>83627</v>
      </c>
      <c r="AC1003" s="101">
        <f t="shared" si="60"/>
        <v>6</v>
      </c>
      <c r="AD1003" s="101" t="str">
        <f t="shared" si="61"/>
        <v>février</v>
      </c>
      <c r="AE1003" s="96">
        <f t="shared" si="62"/>
        <v>1.1599999999999999</v>
      </c>
      <c r="AF1003" s="149">
        <f t="shared" si="63"/>
        <v>4.1666666666666519E-3</v>
      </c>
      <c r="AG1003" t="s">
        <v>3886</v>
      </c>
    </row>
    <row r="1004" spans="1:33" s="102" customFormat="1" ht="10.9" hidden="1" customHeight="1" x14ac:dyDescent="0.25">
      <c r="A1004" s="98">
        <v>170922</v>
      </c>
      <c r="B1004" s="99">
        <v>44601</v>
      </c>
      <c r="C1004" s="100" t="s">
        <v>810</v>
      </c>
      <c r="D1004" s="100" t="s">
        <v>3063</v>
      </c>
      <c r="E1004" s="99">
        <v>44601</v>
      </c>
      <c r="F1004" s="100" t="s">
        <v>565</v>
      </c>
      <c r="G1004" s="100" t="s">
        <v>3064</v>
      </c>
      <c r="H1004" s="100" t="s">
        <v>782</v>
      </c>
      <c r="I1004" s="100" t="s">
        <v>3376</v>
      </c>
      <c r="J1004" s="100" t="s">
        <v>3376</v>
      </c>
      <c r="K1004" s="100" t="s">
        <v>766</v>
      </c>
      <c r="L1004" s="100" t="s">
        <v>18</v>
      </c>
      <c r="M1004" s="100" t="s">
        <v>3409</v>
      </c>
      <c r="N1004" s="100" t="s">
        <v>656</v>
      </c>
      <c r="O1004" s="100" t="s">
        <v>657</v>
      </c>
      <c r="P1004" s="100" t="s">
        <v>767</v>
      </c>
      <c r="Q1004" s="100" t="s">
        <v>3377</v>
      </c>
      <c r="R1004" s="100" t="s">
        <v>3410</v>
      </c>
      <c r="S1004" s="98">
        <v>29600</v>
      </c>
      <c r="T1004" s="98">
        <v>17700</v>
      </c>
      <c r="U1004" s="98">
        <v>11900</v>
      </c>
      <c r="V1004" s="100" t="s">
        <v>78</v>
      </c>
      <c r="W1004" s="98">
        <v>2</v>
      </c>
      <c r="X1004" s="100" t="s">
        <v>69</v>
      </c>
      <c r="Y1004" s="100" t="s">
        <v>70</v>
      </c>
      <c r="Z1004" s="100" t="s">
        <v>71</v>
      </c>
      <c r="AA1004" s="100" t="s">
        <v>72</v>
      </c>
      <c r="AB1004" s="98">
        <v>0</v>
      </c>
      <c r="AC1004" s="101">
        <f t="shared" si="60"/>
        <v>6</v>
      </c>
      <c r="AD1004" s="101" t="str">
        <f t="shared" si="61"/>
        <v>février</v>
      </c>
      <c r="AE1004" s="96">
        <f t="shared" si="62"/>
        <v>11.9</v>
      </c>
      <c r="AF1004" s="149">
        <f t="shared" si="63"/>
        <v>1.9444444444444431E-2</v>
      </c>
      <c r="AG1004" t="s">
        <v>3562</v>
      </c>
    </row>
    <row r="1005" spans="1:33" s="102" customFormat="1" ht="10.9" hidden="1" customHeight="1" x14ac:dyDescent="0.25">
      <c r="A1005" s="98">
        <v>170960</v>
      </c>
      <c r="B1005" s="99">
        <v>44601</v>
      </c>
      <c r="C1005" s="100" t="s">
        <v>269</v>
      </c>
      <c r="D1005" s="100" t="s">
        <v>3127</v>
      </c>
      <c r="E1005" s="99">
        <v>44601</v>
      </c>
      <c r="F1005" s="100" t="s">
        <v>653</v>
      </c>
      <c r="G1005" s="100" t="s">
        <v>3128</v>
      </c>
      <c r="H1005" s="100" t="s">
        <v>472</v>
      </c>
      <c r="I1005" s="100" t="s">
        <v>3379</v>
      </c>
      <c r="J1005" s="100" t="s">
        <v>3384</v>
      </c>
      <c r="K1005" s="100" t="s">
        <v>472</v>
      </c>
      <c r="L1005" s="100" t="s">
        <v>3385</v>
      </c>
      <c r="M1005" s="100" t="s">
        <v>18</v>
      </c>
      <c r="N1005" s="100" t="s">
        <v>19</v>
      </c>
      <c r="O1005" s="100" t="s">
        <v>261</v>
      </c>
      <c r="P1005" s="100" t="s">
        <v>473</v>
      </c>
      <c r="Q1005" s="100" t="s">
        <v>3386</v>
      </c>
      <c r="R1005" s="100" t="s">
        <v>3377</v>
      </c>
      <c r="S1005" s="98">
        <v>35340</v>
      </c>
      <c r="T1005" s="98">
        <v>23020</v>
      </c>
      <c r="U1005" s="98">
        <v>12320</v>
      </c>
      <c r="V1005" s="100" t="s">
        <v>78</v>
      </c>
      <c r="W1005" s="98">
        <v>2</v>
      </c>
      <c r="X1005" s="100" t="s">
        <v>69</v>
      </c>
      <c r="Y1005" s="100" t="s">
        <v>70</v>
      </c>
      <c r="Z1005" s="100" t="s">
        <v>71</v>
      </c>
      <c r="AA1005" s="100" t="s">
        <v>72</v>
      </c>
      <c r="AB1005" s="98">
        <v>0</v>
      </c>
      <c r="AC1005" s="101">
        <f t="shared" si="60"/>
        <v>6</v>
      </c>
      <c r="AD1005" s="101" t="str">
        <f t="shared" si="61"/>
        <v>février</v>
      </c>
      <c r="AE1005" s="96">
        <f t="shared" si="62"/>
        <v>12.32</v>
      </c>
      <c r="AF1005" s="149">
        <f t="shared" si="63"/>
        <v>0.15069444444444446</v>
      </c>
      <c r="AG1005" t="s">
        <v>3888</v>
      </c>
    </row>
    <row r="1006" spans="1:33" s="102" customFormat="1" ht="10.9" hidden="1" customHeight="1" x14ac:dyDescent="0.25">
      <c r="A1006" s="98">
        <v>170923</v>
      </c>
      <c r="B1006" s="99">
        <v>44601</v>
      </c>
      <c r="C1006" s="100" t="s">
        <v>463</v>
      </c>
      <c r="D1006" s="100" t="s">
        <v>3065</v>
      </c>
      <c r="E1006" s="99">
        <v>44601</v>
      </c>
      <c r="F1006" s="100" t="s">
        <v>244</v>
      </c>
      <c r="G1006" s="100" t="s">
        <v>3066</v>
      </c>
      <c r="H1006" s="100" t="s">
        <v>160</v>
      </c>
      <c r="I1006" s="100" t="s">
        <v>3379</v>
      </c>
      <c r="J1006" s="100" t="s">
        <v>3421</v>
      </c>
      <c r="K1006" s="100" t="s">
        <v>160</v>
      </c>
      <c r="L1006" s="100" t="s">
        <v>18</v>
      </c>
      <c r="M1006" s="100" t="s">
        <v>18</v>
      </c>
      <c r="N1006" s="100" t="s">
        <v>19</v>
      </c>
      <c r="O1006" s="100" t="s">
        <v>161</v>
      </c>
      <c r="P1006" s="100" t="s">
        <v>162</v>
      </c>
      <c r="Q1006" s="100" t="s">
        <v>3377</v>
      </c>
      <c r="R1006" s="100" t="s">
        <v>3377</v>
      </c>
      <c r="S1006" s="98">
        <v>14420</v>
      </c>
      <c r="T1006" s="98">
        <v>11740</v>
      </c>
      <c r="U1006" s="98">
        <v>2680</v>
      </c>
      <c r="V1006" s="100" t="s">
        <v>78</v>
      </c>
      <c r="W1006" s="98">
        <v>2</v>
      </c>
      <c r="X1006" s="100" t="s">
        <v>69</v>
      </c>
      <c r="Y1006" s="100" t="s">
        <v>70</v>
      </c>
      <c r="Z1006" s="100" t="s">
        <v>71</v>
      </c>
      <c r="AA1006" s="100" t="s">
        <v>72</v>
      </c>
      <c r="AB1006" s="98">
        <v>89407</v>
      </c>
      <c r="AC1006" s="101">
        <f t="shared" si="60"/>
        <v>6</v>
      </c>
      <c r="AD1006" s="101" t="str">
        <f t="shared" si="61"/>
        <v>février</v>
      </c>
      <c r="AE1006" s="96">
        <f t="shared" si="62"/>
        <v>2.68</v>
      </c>
      <c r="AF1006" s="149">
        <f t="shared" si="63"/>
        <v>4.1666666666666519E-3</v>
      </c>
      <c r="AG1006" t="s">
        <v>3886</v>
      </c>
    </row>
    <row r="1007" spans="1:33" s="102" customFormat="1" ht="10.9" hidden="1" customHeight="1" x14ac:dyDescent="0.25">
      <c r="A1007" s="98">
        <v>170924</v>
      </c>
      <c r="B1007" s="99">
        <v>44601</v>
      </c>
      <c r="C1007" s="100" t="s">
        <v>771</v>
      </c>
      <c r="D1007" s="100" t="s">
        <v>3067</v>
      </c>
      <c r="E1007" s="99">
        <v>44601</v>
      </c>
      <c r="F1007" s="100" t="s">
        <v>489</v>
      </c>
      <c r="G1007" s="100" t="s">
        <v>3068</v>
      </c>
      <c r="H1007" s="100" t="s">
        <v>480</v>
      </c>
      <c r="I1007" s="100" t="s">
        <v>3379</v>
      </c>
      <c r="J1007" s="100" t="s">
        <v>3380</v>
      </c>
      <c r="K1007" s="100" t="s">
        <v>923</v>
      </c>
      <c r="L1007" s="100" t="s">
        <v>18</v>
      </c>
      <c r="M1007" s="100" t="s">
        <v>18</v>
      </c>
      <c r="N1007" s="100" t="s">
        <v>19</v>
      </c>
      <c r="O1007" s="100" t="s">
        <v>314</v>
      </c>
      <c r="P1007" s="100" t="s">
        <v>481</v>
      </c>
      <c r="Q1007" s="100" t="s">
        <v>3377</v>
      </c>
      <c r="R1007" s="100" t="s">
        <v>3377</v>
      </c>
      <c r="S1007" s="98">
        <v>19980</v>
      </c>
      <c r="T1007" s="98">
        <v>18780</v>
      </c>
      <c r="U1007" s="98">
        <v>1200</v>
      </c>
      <c r="V1007" s="100" t="s">
        <v>78</v>
      </c>
      <c r="W1007" s="98">
        <v>2</v>
      </c>
      <c r="X1007" s="100" t="s">
        <v>69</v>
      </c>
      <c r="Y1007" s="100" t="s">
        <v>70</v>
      </c>
      <c r="Z1007" s="100" t="s">
        <v>71</v>
      </c>
      <c r="AA1007" s="100" t="s">
        <v>72</v>
      </c>
      <c r="AB1007" s="98">
        <v>83638</v>
      </c>
      <c r="AC1007" s="101">
        <f t="shared" si="60"/>
        <v>6</v>
      </c>
      <c r="AD1007" s="101" t="str">
        <f t="shared" si="61"/>
        <v>février</v>
      </c>
      <c r="AE1007" s="96">
        <f t="shared" si="62"/>
        <v>1.2</v>
      </c>
      <c r="AF1007" s="149">
        <f t="shared" si="63"/>
        <v>8.3333333333333037E-3</v>
      </c>
      <c r="AG1007" t="s">
        <v>3886</v>
      </c>
    </row>
    <row r="1008" spans="1:33" s="102" customFormat="1" ht="10.9" hidden="1" customHeight="1" x14ac:dyDescent="0.25">
      <c r="A1008" s="98">
        <v>170925</v>
      </c>
      <c r="B1008" s="99">
        <v>44601</v>
      </c>
      <c r="C1008" s="100" t="s">
        <v>498</v>
      </c>
      <c r="D1008" s="100" t="s">
        <v>3069</v>
      </c>
      <c r="E1008" s="99">
        <v>44601</v>
      </c>
      <c r="F1008" s="100" t="s">
        <v>579</v>
      </c>
      <c r="G1008" s="100" t="s">
        <v>3070</v>
      </c>
      <c r="H1008" s="100" t="s">
        <v>363</v>
      </c>
      <c r="I1008" s="100" t="s">
        <v>3379</v>
      </c>
      <c r="J1008" s="100" t="s">
        <v>3421</v>
      </c>
      <c r="K1008" s="100" t="s">
        <v>363</v>
      </c>
      <c r="L1008" s="100" t="s">
        <v>18</v>
      </c>
      <c r="M1008" s="100" t="s">
        <v>18</v>
      </c>
      <c r="N1008" s="100" t="s">
        <v>19</v>
      </c>
      <c r="O1008" s="100" t="s">
        <v>161</v>
      </c>
      <c r="P1008" s="100" t="s">
        <v>364</v>
      </c>
      <c r="Q1008" s="100" t="s">
        <v>3377</v>
      </c>
      <c r="R1008" s="100" t="s">
        <v>3377</v>
      </c>
      <c r="S1008" s="98">
        <v>14340</v>
      </c>
      <c r="T1008" s="98">
        <v>11800</v>
      </c>
      <c r="U1008" s="98">
        <v>2540</v>
      </c>
      <c r="V1008" s="100" t="s">
        <v>78</v>
      </c>
      <c r="W1008" s="98">
        <v>2</v>
      </c>
      <c r="X1008" s="100" t="s">
        <v>69</v>
      </c>
      <c r="Y1008" s="100" t="s">
        <v>70</v>
      </c>
      <c r="Z1008" s="100" t="s">
        <v>71</v>
      </c>
      <c r="AA1008" s="100" t="s">
        <v>72</v>
      </c>
      <c r="AB1008" s="98">
        <v>60050</v>
      </c>
      <c r="AC1008" s="101">
        <f t="shared" si="60"/>
        <v>6</v>
      </c>
      <c r="AD1008" s="101" t="str">
        <f t="shared" si="61"/>
        <v>février</v>
      </c>
      <c r="AE1008" s="96">
        <f t="shared" si="62"/>
        <v>2.54</v>
      </c>
      <c r="AF1008" s="149">
        <f t="shared" si="63"/>
        <v>3.4722222222222654E-3</v>
      </c>
      <c r="AG1008" t="s">
        <v>3886</v>
      </c>
    </row>
    <row r="1009" spans="1:33" s="102" customFormat="1" ht="10.9" hidden="1" customHeight="1" x14ac:dyDescent="0.25">
      <c r="A1009" s="98">
        <v>170926</v>
      </c>
      <c r="B1009" s="99">
        <v>44601</v>
      </c>
      <c r="C1009" s="100" t="s">
        <v>1567</v>
      </c>
      <c r="D1009" s="100" t="s">
        <v>3071</v>
      </c>
      <c r="E1009" s="99">
        <v>44601</v>
      </c>
      <c r="F1009" s="100" t="s">
        <v>790</v>
      </c>
      <c r="G1009" s="100" t="s">
        <v>3072</v>
      </c>
      <c r="H1009" s="100" t="s">
        <v>165</v>
      </c>
      <c r="I1009" s="100" t="s">
        <v>3379</v>
      </c>
      <c r="J1009" s="100" t="s">
        <v>3421</v>
      </c>
      <c r="K1009" s="100" t="s">
        <v>165</v>
      </c>
      <c r="L1009" s="100" t="s">
        <v>18</v>
      </c>
      <c r="M1009" s="100" t="s">
        <v>18</v>
      </c>
      <c r="N1009" s="100" t="s">
        <v>19</v>
      </c>
      <c r="O1009" s="100" t="s">
        <v>161</v>
      </c>
      <c r="P1009" s="100" t="s">
        <v>166</v>
      </c>
      <c r="Q1009" s="100" t="s">
        <v>3377</v>
      </c>
      <c r="R1009" s="100" t="s">
        <v>3377</v>
      </c>
      <c r="S1009" s="98">
        <v>7920</v>
      </c>
      <c r="T1009" s="98">
        <v>6380</v>
      </c>
      <c r="U1009" s="98">
        <v>1540</v>
      </c>
      <c r="V1009" s="100" t="s">
        <v>78</v>
      </c>
      <c r="W1009" s="98">
        <v>2</v>
      </c>
      <c r="X1009" s="100" t="s">
        <v>69</v>
      </c>
      <c r="Y1009" s="100" t="s">
        <v>70</v>
      </c>
      <c r="Z1009" s="100" t="s">
        <v>71</v>
      </c>
      <c r="AA1009" s="100" t="s">
        <v>72</v>
      </c>
      <c r="AB1009" s="98">
        <v>93890</v>
      </c>
      <c r="AC1009" s="101">
        <f t="shared" si="60"/>
        <v>6</v>
      </c>
      <c r="AD1009" s="101" t="str">
        <f t="shared" si="61"/>
        <v>février</v>
      </c>
      <c r="AE1009" s="96">
        <f t="shared" si="62"/>
        <v>1.54</v>
      </c>
      <c r="AF1009" s="149">
        <f t="shared" si="63"/>
        <v>4.8611111111110938E-3</v>
      </c>
      <c r="AG1009" t="s">
        <v>3886</v>
      </c>
    </row>
    <row r="1010" spans="1:33" s="102" customFormat="1" ht="10.9" hidden="1" customHeight="1" x14ac:dyDescent="0.25">
      <c r="A1010" s="98">
        <v>170934</v>
      </c>
      <c r="B1010" s="99">
        <v>44601</v>
      </c>
      <c r="C1010" s="100" t="s">
        <v>846</v>
      </c>
      <c r="D1010" s="100" t="s">
        <v>3083</v>
      </c>
      <c r="E1010" s="99">
        <v>44601</v>
      </c>
      <c r="F1010" s="100" t="s">
        <v>1330</v>
      </c>
      <c r="G1010" s="100" t="s">
        <v>3084</v>
      </c>
      <c r="H1010" s="100" t="s">
        <v>3085</v>
      </c>
      <c r="I1010" s="100" t="s">
        <v>3379</v>
      </c>
      <c r="J1010" s="100" t="s">
        <v>3393</v>
      </c>
      <c r="K1010" s="100" t="s">
        <v>3085</v>
      </c>
      <c r="L1010" s="100" t="s">
        <v>3394</v>
      </c>
      <c r="M1010" s="100" t="s">
        <v>18</v>
      </c>
      <c r="N1010" s="100" t="s">
        <v>19</v>
      </c>
      <c r="O1010" s="100" t="s">
        <v>237</v>
      </c>
      <c r="P1010" s="100" t="s">
        <v>3086</v>
      </c>
      <c r="Q1010" s="100" t="s">
        <v>3395</v>
      </c>
      <c r="R1010" s="100" t="s">
        <v>3377</v>
      </c>
      <c r="S1010" s="98">
        <v>14640</v>
      </c>
      <c r="T1010" s="98">
        <v>41080</v>
      </c>
      <c r="U1010" s="98">
        <v>26440</v>
      </c>
      <c r="V1010" s="100" t="s">
        <v>78</v>
      </c>
      <c r="W1010" s="98">
        <v>2</v>
      </c>
      <c r="X1010" s="100" t="s">
        <v>69</v>
      </c>
      <c r="Y1010" s="100" t="s">
        <v>70</v>
      </c>
      <c r="Z1010" s="100" t="s">
        <v>71</v>
      </c>
      <c r="AA1010" s="100" t="s">
        <v>72</v>
      </c>
      <c r="AB1010" s="98">
        <v>0</v>
      </c>
      <c r="AC1010" s="101">
        <f t="shared" si="60"/>
        <v>6</v>
      </c>
      <c r="AD1010" s="101" t="str">
        <f t="shared" si="61"/>
        <v>février</v>
      </c>
      <c r="AE1010" s="96">
        <f t="shared" si="62"/>
        <v>26.44</v>
      </c>
      <c r="AF1010" s="149">
        <f t="shared" si="63"/>
        <v>3.9583333333333304E-2</v>
      </c>
      <c r="AG1010" t="s">
        <v>3888</v>
      </c>
    </row>
    <row r="1011" spans="1:33" s="102" customFormat="1" ht="10.9" hidden="1" customHeight="1" x14ac:dyDescent="0.25">
      <c r="A1011" s="98">
        <v>170927</v>
      </c>
      <c r="B1011" s="99">
        <v>44601</v>
      </c>
      <c r="C1011" s="100" t="s">
        <v>792</v>
      </c>
      <c r="D1011" s="100" t="s">
        <v>3073</v>
      </c>
      <c r="E1011" s="99">
        <v>44601</v>
      </c>
      <c r="F1011" s="100" t="s">
        <v>422</v>
      </c>
      <c r="G1011" s="100" t="s">
        <v>3074</v>
      </c>
      <c r="H1011" s="100" t="s">
        <v>173</v>
      </c>
      <c r="I1011" s="100" t="s">
        <v>3379</v>
      </c>
      <c r="J1011" s="100" t="s">
        <v>3421</v>
      </c>
      <c r="K1011" s="100" t="s">
        <v>173</v>
      </c>
      <c r="L1011" s="100" t="s">
        <v>18</v>
      </c>
      <c r="M1011" s="100" t="s">
        <v>18</v>
      </c>
      <c r="N1011" s="100" t="s">
        <v>19</v>
      </c>
      <c r="O1011" s="100" t="s">
        <v>161</v>
      </c>
      <c r="P1011" s="100" t="s">
        <v>174</v>
      </c>
      <c r="Q1011" s="100" t="s">
        <v>3377</v>
      </c>
      <c r="R1011" s="100" t="s">
        <v>3377</v>
      </c>
      <c r="S1011" s="98">
        <v>14620</v>
      </c>
      <c r="T1011" s="98">
        <v>11640</v>
      </c>
      <c r="U1011" s="98">
        <v>2980</v>
      </c>
      <c r="V1011" s="100" t="s">
        <v>78</v>
      </c>
      <c r="W1011" s="98">
        <v>2</v>
      </c>
      <c r="X1011" s="100" t="s">
        <v>69</v>
      </c>
      <c r="Y1011" s="100" t="s">
        <v>70</v>
      </c>
      <c r="Z1011" s="100" t="s">
        <v>71</v>
      </c>
      <c r="AA1011" s="100" t="s">
        <v>72</v>
      </c>
      <c r="AB1011" s="98">
        <v>83220</v>
      </c>
      <c r="AC1011" s="101">
        <f t="shared" si="60"/>
        <v>6</v>
      </c>
      <c r="AD1011" s="101" t="str">
        <f t="shared" si="61"/>
        <v>février</v>
      </c>
      <c r="AE1011" s="96">
        <f t="shared" si="62"/>
        <v>2.98</v>
      </c>
      <c r="AF1011" s="149">
        <f t="shared" si="63"/>
        <v>4.8611111111110938E-3</v>
      </c>
      <c r="AG1011" t="s">
        <v>3886</v>
      </c>
    </row>
    <row r="1012" spans="1:33" s="102" customFormat="1" ht="10.9" hidden="1" customHeight="1" x14ac:dyDescent="0.25">
      <c r="A1012" s="98">
        <v>170929</v>
      </c>
      <c r="B1012" s="99">
        <v>44601</v>
      </c>
      <c r="C1012" s="100" t="s">
        <v>175</v>
      </c>
      <c r="D1012" s="100" t="s">
        <v>3077</v>
      </c>
      <c r="E1012" s="99">
        <v>44601</v>
      </c>
      <c r="F1012" s="100" t="s">
        <v>661</v>
      </c>
      <c r="G1012" s="100" t="s">
        <v>3078</v>
      </c>
      <c r="H1012" s="100" t="s">
        <v>769</v>
      </c>
      <c r="I1012" s="100" t="s">
        <v>3379</v>
      </c>
      <c r="J1012" s="100" t="s">
        <v>3380</v>
      </c>
      <c r="K1012" s="100" t="s">
        <v>3417</v>
      </c>
      <c r="L1012" s="100" t="s">
        <v>18</v>
      </c>
      <c r="M1012" s="100" t="s">
        <v>18</v>
      </c>
      <c r="N1012" s="100" t="s">
        <v>19</v>
      </c>
      <c r="O1012" s="100" t="s">
        <v>314</v>
      </c>
      <c r="P1012" s="100" t="s">
        <v>770</v>
      </c>
      <c r="Q1012" s="100" t="s">
        <v>3377</v>
      </c>
      <c r="R1012" s="100" t="s">
        <v>3377</v>
      </c>
      <c r="S1012" s="98">
        <v>19980</v>
      </c>
      <c r="T1012" s="98">
        <v>18000</v>
      </c>
      <c r="U1012" s="98">
        <v>1980</v>
      </c>
      <c r="V1012" s="100" t="s">
        <v>78</v>
      </c>
      <c r="W1012" s="98">
        <v>2</v>
      </c>
      <c r="X1012" s="100" t="s">
        <v>69</v>
      </c>
      <c r="Y1012" s="100" t="s">
        <v>70</v>
      </c>
      <c r="Z1012" s="100" t="s">
        <v>71</v>
      </c>
      <c r="AA1012" s="100" t="s">
        <v>72</v>
      </c>
      <c r="AB1012" s="98">
        <v>95029</v>
      </c>
      <c r="AC1012" s="101">
        <f t="shared" si="60"/>
        <v>6</v>
      </c>
      <c r="AD1012" s="101" t="str">
        <f t="shared" si="61"/>
        <v>février</v>
      </c>
      <c r="AE1012" s="96">
        <f t="shared" si="62"/>
        <v>1.98</v>
      </c>
      <c r="AF1012" s="149">
        <f t="shared" si="63"/>
        <v>1.1805555555555569E-2</v>
      </c>
      <c r="AG1012" t="s">
        <v>3886</v>
      </c>
    </row>
    <row r="1013" spans="1:33" s="102" customFormat="1" ht="10.9" hidden="1" customHeight="1" x14ac:dyDescent="0.25">
      <c r="A1013" s="98">
        <v>170928</v>
      </c>
      <c r="B1013" s="99">
        <v>44601</v>
      </c>
      <c r="C1013" s="100" t="s">
        <v>167</v>
      </c>
      <c r="D1013" s="100" t="s">
        <v>3075</v>
      </c>
      <c r="E1013" s="99">
        <v>44601</v>
      </c>
      <c r="F1013" s="100" t="s">
        <v>792</v>
      </c>
      <c r="G1013" s="100" t="s">
        <v>3076</v>
      </c>
      <c r="H1013" s="100" t="s">
        <v>169</v>
      </c>
      <c r="I1013" s="100" t="s">
        <v>3379</v>
      </c>
      <c r="J1013" s="100" t="s">
        <v>3421</v>
      </c>
      <c r="K1013" s="100" t="s">
        <v>169</v>
      </c>
      <c r="L1013" s="100" t="s">
        <v>18</v>
      </c>
      <c r="M1013" s="100" t="s">
        <v>18</v>
      </c>
      <c r="N1013" s="100" t="s">
        <v>19</v>
      </c>
      <c r="O1013" s="100" t="s">
        <v>161</v>
      </c>
      <c r="P1013" s="100" t="s">
        <v>170</v>
      </c>
      <c r="Q1013" s="100" t="s">
        <v>3377</v>
      </c>
      <c r="R1013" s="100" t="s">
        <v>3377</v>
      </c>
      <c r="S1013" s="98">
        <v>14700</v>
      </c>
      <c r="T1013" s="98">
        <v>11740</v>
      </c>
      <c r="U1013" s="98">
        <v>2960</v>
      </c>
      <c r="V1013" s="100" t="s">
        <v>78</v>
      </c>
      <c r="W1013" s="98">
        <v>2</v>
      </c>
      <c r="X1013" s="100" t="s">
        <v>69</v>
      </c>
      <c r="Y1013" s="100" t="s">
        <v>70</v>
      </c>
      <c r="Z1013" s="100" t="s">
        <v>71</v>
      </c>
      <c r="AA1013" s="100" t="s">
        <v>72</v>
      </c>
      <c r="AB1013" s="98">
        <v>89410</v>
      </c>
      <c r="AC1013" s="101">
        <f t="shared" si="60"/>
        <v>6</v>
      </c>
      <c r="AD1013" s="101" t="str">
        <f t="shared" si="61"/>
        <v>février</v>
      </c>
      <c r="AE1013" s="96">
        <f t="shared" si="62"/>
        <v>2.96</v>
      </c>
      <c r="AF1013" s="149">
        <f t="shared" si="63"/>
        <v>4.8611111111111494E-3</v>
      </c>
      <c r="AG1013" t="s">
        <v>3886</v>
      </c>
    </row>
    <row r="1014" spans="1:33" s="102" customFormat="1" ht="10.9" hidden="1" customHeight="1" x14ac:dyDescent="0.25">
      <c r="A1014" s="98">
        <v>170931</v>
      </c>
      <c r="B1014" s="99">
        <v>44601</v>
      </c>
      <c r="C1014" s="100" t="s">
        <v>500</v>
      </c>
      <c r="D1014" s="100" t="s">
        <v>3079</v>
      </c>
      <c r="E1014" s="99">
        <v>44601</v>
      </c>
      <c r="F1014" s="100" t="s">
        <v>187</v>
      </c>
      <c r="G1014" s="100" t="s">
        <v>3080</v>
      </c>
      <c r="H1014" s="100" t="s">
        <v>248</v>
      </c>
      <c r="I1014" s="100" t="s">
        <v>3379</v>
      </c>
      <c r="J1014" s="100" t="s">
        <v>3421</v>
      </c>
      <c r="K1014" s="100" t="s">
        <v>248</v>
      </c>
      <c r="L1014" s="100" t="s">
        <v>18</v>
      </c>
      <c r="M1014" s="100" t="s">
        <v>18</v>
      </c>
      <c r="N1014" s="100" t="s">
        <v>19</v>
      </c>
      <c r="O1014" s="100" t="s">
        <v>161</v>
      </c>
      <c r="P1014" s="100" t="s">
        <v>249</v>
      </c>
      <c r="Q1014" s="100" t="s">
        <v>3377</v>
      </c>
      <c r="R1014" s="100" t="s">
        <v>3377</v>
      </c>
      <c r="S1014" s="98">
        <v>14880</v>
      </c>
      <c r="T1014" s="98">
        <v>11640</v>
      </c>
      <c r="U1014" s="98">
        <v>3240</v>
      </c>
      <c r="V1014" s="100" t="s">
        <v>78</v>
      </c>
      <c r="W1014" s="98">
        <v>2</v>
      </c>
      <c r="X1014" s="100" t="s">
        <v>69</v>
      </c>
      <c r="Y1014" s="100" t="s">
        <v>70</v>
      </c>
      <c r="Z1014" s="100" t="s">
        <v>71</v>
      </c>
      <c r="AA1014" s="100" t="s">
        <v>72</v>
      </c>
      <c r="AB1014" s="98">
        <v>60051</v>
      </c>
      <c r="AC1014" s="101">
        <f t="shared" si="60"/>
        <v>6</v>
      </c>
      <c r="AD1014" s="101" t="str">
        <f t="shared" si="61"/>
        <v>février</v>
      </c>
      <c r="AE1014" s="96">
        <f t="shared" si="62"/>
        <v>3.24</v>
      </c>
      <c r="AF1014" s="149">
        <f t="shared" si="63"/>
        <v>4.1666666666666519E-3</v>
      </c>
      <c r="AG1014" t="s">
        <v>3886</v>
      </c>
    </row>
    <row r="1015" spans="1:33" s="102" customFormat="1" ht="10.9" hidden="1" customHeight="1" x14ac:dyDescent="0.25">
      <c r="A1015" s="98">
        <v>170933</v>
      </c>
      <c r="B1015" s="99">
        <v>44601</v>
      </c>
      <c r="C1015" s="100" t="s">
        <v>504</v>
      </c>
      <c r="D1015" s="100" t="s">
        <v>3081</v>
      </c>
      <c r="E1015" s="99">
        <v>44601</v>
      </c>
      <c r="F1015" s="100" t="s">
        <v>542</v>
      </c>
      <c r="G1015" s="100" t="s">
        <v>3082</v>
      </c>
      <c r="H1015" s="100" t="s">
        <v>192</v>
      </c>
      <c r="I1015" s="100" t="s">
        <v>3379</v>
      </c>
      <c r="J1015" s="100" t="s">
        <v>3421</v>
      </c>
      <c r="K1015" s="100" t="s">
        <v>192</v>
      </c>
      <c r="L1015" s="100" t="s">
        <v>18</v>
      </c>
      <c r="M1015" s="100" t="s">
        <v>18</v>
      </c>
      <c r="N1015" s="100" t="s">
        <v>19</v>
      </c>
      <c r="O1015" s="100" t="s">
        <v>161</v>
      </c>
      <c r="P1015" s="100" t="s">
        <v>193</v>
      </c>
      <c r="Q1015" s="100" t="s">
        <v>3377</v>
      </c>
      <c r="R1015" s="100" t="s">
        <v>3377</v>
      </c>
      <c r="S1015" s="98">
        <v>14940</v>
      </c>
      <c r="T1015" s="98">
        <v>11580</v>
      </c>
      <c r="U1015" s="98">
        <v>3360</v>
      </c>
      <c r="V1015" s="100" t="s">
        <v>78</v>
      </c>
      <c r="W1015" s="98">
        <v>2</v>
      </c>
      <c r="X1015" s="100" t="s">
        <v>69</v>
      </c>
      <c r="Y1015" s="100" t="s">
        <v>70</v>
      </c>
      <c r="Z1015" s="100" t="s">
        <v>71</v>
      </c>
      <c r="AA1015" s="100" t="s">
        <v>72</v>
      </c>
      <c r="AB1015" s="98">
        <v>83219</v>
      </c>
      <c r="AC1015" s="101">
        <f t="shared" si="60"/>
        <v>6</v>
      </c>
      <c r="AD1015" s="101" t="str">
        <f t="shared" si="61"/>
        <v>février</v>
      </c>
      <c r="AE1015" s="96">
        <f t="shared" si="62"/>
        <v>3.36</v>
      </c>
      <c r="AF1015" s="149">
        <f t="shared" si="63"/>
        <v>4.8611111111110938E-3</v>
      </c>
      <c r="AG1015" t="s">
        <v>3886</v>
      </c>
    </row>
    <row r="1016" spans="1:33" s="102" customFormat="1" ht="10.9" hidden="1" customHeight="1" x14ac:dyDescent="0.25">
      <c r="A1016" s="98">
        <v>170936</v>
      </c>
      <c r="B1016" s="99">
        <v>44601</v>
      </c>
      <c r="C1016" s="100" t="s">
        <v>377</v>
      </c>
      <c r="D1016" s="100" t="s">
        <v>3087</v>
      </c>
      <c r="E1016" s="99">
        <v>44601</v>
      </c>
      <c r="F1016" s="100" t="s">
        <v>878</v>
      </c>
      <c r="G1016" s="100" t="s">
        <v>3088</v>
      </c>
      <c r="H1016" s="100" t="s">
        <v>90</v>
      </c>
      <c r="I1016" s="100" t="s">
        <v>3387</v>
      </c>
      <c r="J1016" s="100" t="s">
        <v>3388</v>
      </c>
      <c r="K1016" s="100" t="s">
        <v>90</v>
      </c>
      <c r="L1016" s="100" t="s">
        <v>18</v>
      </c>
      <c r="M1016" s="100" t="s">
        <v>18</v>
      </c>
      <c r="N1016" s="100" t="s">
        <v>65</v>
      </c>
      <c r="O1016" s="100" t="s">
        <v>185</v>
      </c>
      <c r="P1016" s="100" t="s">
        <v>91</v>
      </c>
      <c r="Q1016" s="100" t="s">
        <v>3377</v>
      </c>
      <c r="R1016" s="100" t="s">
        <v>3377</v>
      </c>
      <c r="S1016" s="98">
        <v>18840</v>
      </c>
      <c r="T1016" s="98">
        <v>17500</v>
      </c>
      <c r="U1016" s="98">
        <v>1340</v>
      </c>
      <c r="V1016" s="100" t="s">
        <v>78</v>
      </c>
      <c r="W1016" s="98">
        <v>2</v>
      </c>
      <c r="X1016" s="100" t="s">
        <v>69</v>
      </c>
      <c r="Y1016" s="100" t="s">
        <v>70</v>
      </c>
      <c r="Z1016" s="100" t="s">
        <v>71</v>
      </c>
      <c r="AA1016" s="100" t="s">
        <v>72</v>
      </c>
      <c r="AB1016" s="98">
        <v>0</v>
      </c>
      <c r="AC1016" s="101">
        <f t="shared" ref="AC1016:AC1079" si="64">_xlfn.ISOWEEKNUM(B1016)</f>
        <v>6</v>
      </c>
      <c r="AD1016" s="101" t="str">
        <f t="shared" ref="AD1016:AD1079" si="65">TEXT(B1016,"mmmm")</f>
        <v>février</v>
      </c>
      <c r="AE1016" s="96">
        <f t="shared" ref="AE1016:AE1079" si="66">U1016/1000</f>
        <v>1.34</v>
      </c>
      <c r="AF1016" s="149">
        <f t="shared" ref="AF1016:AF1079" si="67">C1016-F1016</f>
        <v>1.1805555555555569E-2</v>
      </c>
      <c r="AG1016" t="s">
        <v>3887</v>
      </c>
    </row>
    <row r="1017" spans="1:33" s="102" customFormat="1" ht="10.9" hidden="1" customHeight="1" x14ac:dyDescent="0.25">
      <c r="A1017" s="98">
        <v>170938</v>
      </c>
      <c r="B1017" s="99">
        <v>44601</v>
      </c>
      <c r="C1017" s="100" t="s">
        <v>375</v>
      </c>
      <c r="D1017" s="100" t="s">
        <v>3091</v>
      </c>
      <c r="E1017" s="99">
        <v>44601</v>
      </c>
      <c r="F1017" s="100" t="s">
        <v>879</v>
      </c>
      <c r="G1017" s="100" t="s">
        <v>3092</v>
      </c>
      <c r="H1017" s="100" t="s">
        <v>782</v>
      </c>
      <c r="I1017" s="100" t="s">
        <v>3389</v>
      </c>
      <c r="J1017" s="100" t="s">
        <v>3389</v>
      </c>
      <c r="K1017" s="100" t="s">
        <v>766</v>
      </c>
      <c r="L1017" s="100" t="s">
        <v>18</v>
      </c>
      <c r="M1017" s="100" t="s">
        <v>3385</v>
      </c>
      <c r="N1017" s="100" t="s">
        <v>919</v>
      </c>
      <c r="O1017" s="100" t="s">
        <v>920</v>
      </c>
      <c r="P1017" s="100" t="s">
        <v>767</v>
      </c>
      <c r="Q1017" s="100" t="s">
        <v>3377</v>
      </c>
      <c r="R1017" s="100" t="s">
        <v>3390</v>
      </c>
      <c r="S1017" s="98">
        <v>24280</v>
      </c>
      <c r="T1017" s="98">
        <v>17680</v>
      </c>
      <c r="U1017" s="98">
        <v>6600</v>
      </c>
      <c r="V1017" s="100" t="s">
        <v>78</v>
      </c>
      <c r="W1017" s="98">
        <v>2</v>
      </c>
      <c r="X1017" s="100" t="s">
        <v>69</v>
      </c>
      <c r="Y1017" s="100" t="s">
        <v>70</v>
      </c>
      <c r="Z1017" s="100" t="s">
        <v>71</v>
      </c>
      <c r="AA1017" s="100" t="s">
        <v>72</v>
      </c>
      <c r="AB1017" s="98">
        <v>0</v>
      </c>
      <c r="AC1017" s="101">
        <f t="shared" si="64"/>
        <v>6</v>
      </c>
      <c r="AD1017" s="101" t="str">
        <f t="shared" si="65"/>
        <v>février</v>
      </c>
      <c r="AE1017" s="96">
        <f t="shared" si="66"/>
        <v>6.6</v>
      </c>
      <c r="AF1017" s="149">
        <f t="shared" si="67"/>
        <v>1.9444444444444431E-2</v>
      </c>
      <c r="AG1017" t="s">
        <v>3562</v>
      </c>
    </row>
    <row r="1018" spans="1:33" s="102" customFormat="1" ht="10.9" hidden="1" customHeight="1" x14ac:dyDescent="0.25">
      <c r="A1018" s="98">
        <v>170937</v>
      </c>
      <c r="B1018" s="99">
        <v>44601</v>
      </c>
      <c r="C1018" s="100" t="s">
        <v>376</v>
      </c>
      <c r="D1018" s="100" t="s">
        <v>3089</v>
      </c>
      <c r="E1018" s="99">
        <v>44601</v>
      </c>
      <c r="F1018" s="100" t="s">
        <v>377</v>
      </c>
      <c r="G1018" s="100" t="s">
        <v>3090</v>
      </c>
      <c r="H1018" s="100" t="s">
        <v>276</v>
      </c>
      <c r="I1018" s="100" t="s">
        <v>3379</v>
      </c>
      <c r="J1018" s="100" t="s">
        <v>3421</v>
      </c>
      <c r="K1018" s="100" t="s">
        <v>276</v>
      </c>
      <c r="L1018" s="100" t="s">
        <v>18</v>
      </c>
      <c r="M1018" s="100" t="s">
        <v>18</v>
      </c>
      <c r="N1018" s="100" t="s">
        <v>19</v>
      </c>
      <c r="O1018" s="100" t="s">
        <v>161</v>
      </c>
      <c r="P1018" s="100" t="s">
        <v>277</v>
      </c>
      <c r="Q1018" s="100" t="s">
        <v>3377</v>
      </c>
      <c r="R1018" s="100" t="s">
        <v>3377</v>
      </c>
      <c r="S1018" s="98">
        <v>2880</v>
      </c>
      <c r="T1018" s="98">
        <v>2620</v>
      </c>
      <c r="U1018" s="98">
        <v>260</v>
      </c>
      <c r="V1018" s="100" t="s">
        <v>78</v>
      </c>
      <c r="W1018" s="98">
        <v>2</v>
      </c>
      <c r="X1018" s="100" t="s">
        <v>69</v>
      </c>
      <c r="Y1018" s="100" t="s">
        <v>70</v>
      </c>
      <c r="Z1018" s="100" t="s">
        <v>71</v>
      </c>
      <c r="AA1018" s="100" t="s">
        <v>72</v>
      </c>
      <c r="AB1018" s="98">
        <v>64489</v>
      </c>
      <c r="AC1018" s="101">
        <f t="shared" si="64"/>
        <v>6</v>
      </c>
      <c r="AD1018" s="101" t="str">
        <f t="shared" si="65"/>
        <v>février</v>
      </c>
      <c r="AE1018" s="96">
        <f t="shared" si="66"/>
        <v>0.26</v>
      </c>
      <c r="AF1018" s="149">
        <f t="shared" si="67"/>
        <v>5.5555555555555358E-3</v>
      </c>
      <c r="AG1018" t="s">
        <v>3886</v>
      </c>
    </row>
    <row r="1019" spans="1:33" s="102" customFormat="1" ht="10.9" hidden="1" customHeight="1" x14ac:dyDescent="0.25">
      <c r="A1019" s="98">
        <v>170969</v>
      </c>
      <c r="B1019" s="99">
        <v>44601</v>
      </c>
      <c r="C1019" s="100" t="s">
        <v>513</v>
      </c>
      <c r="D1019" s="100" t="s">
        <v>3137</v>
      </c>
      <c r="E1019" s="99">
        <v>44601</v>
      </c>
      <c r="F1019" s="100" t="s">
        <v>428</v>
      </c>
      <c r="G1019" s="100" t="s">
        <v>3138</v>
      </c>
      <c r="H1019" s="100" t="s">
        <v>936</v>
      </c>
      <c r="I1019" s="100" t="s">
        <v>3387</v>
      </c>
      <c r="J1019" s="100" t="s">
        <v>3406</v>
      </c>
      <c r="K1019" s="100" t="s">
        <v>936</v>
      </c>
      <c r="L1019" s="100" t="s">
        <v>3407</v>
      </c>
      <c r="M1019" s="100" t="s">
        <v>18</v>
      </c>
      <c r="N1019" s="100" t="s">
        <v>65</v>
      </c>
      <c r="O1019" s="100" t="s">
        <v>763</v>
      </c>
      <c r="P1019" s="100" t="s">
        <v>938</v>
      </c>
      <c r="Q1019" s="100" t="s">
        <v>3408</v>
      </c>
      <c r="R1019" s="100" t="s">
        <v>3377</v>
      </c>
      <c r="S1019" s="98">
        <v>15340</v>
      </c>
      <c r="T1019" s="98">
        <v>30820</v>
      </c>
      <c r="U1019" s="98">
        <v>15480</v>
      </c>
      <c r="V1019" s="100" t="s">
        <v>78</v>
      </c>
      <c r="W1019" s="98">
        <v>2</v>
      </c>
      <c r="X1019" s="100" t="s">
        <v>69</v>
      </c>
      <c r="Y1019" s="100" t="s">
        <v>70</v>
      </c>
      <c r="Z1019" s="100" t="s">
        <v>71</v>
      </c>
      <c r="AA1019" s="100" t="s">
        <v>72</v>
      </c>
      <c r="AB1019" s="98">
        <v>0</v>
      </c>
      <c r="AC1019" s="101">
        <f t="shared" si="64"/>
        <v>6</v>
      </c>
      <c r="AD1019" s="101" t="str">
        <f t="shared" si="65"/>
        <v>février</v>
      </c>
      <c r="AE1019" s="96">
        <f t="shared" si="66"/>
        <v>15.48</v>
      </c>
      <c r="AF1019" s="149">
        <f t="shared" si="67"/>
        <v>7.1527777777777801E-2</v>
      </c>
      <c r="AG1019" t="s">
        <v>3888</v>
      </c>
    </row>
    <row r="1020" spans="1:33" s="102" customFormat="1" ht="10.9" hidden="1" customHeight="1" x14ac:dyDescent="0.25">
      <c r="A1020" s="98">
        <v>170941</v>
      </c>
      <c r="B1020" s="99">
        <v>44601</v>
      </c>
      <c r="C1020" s="100" t="s">
        <v>427</v>
      </c>
      <c r="D1020" s="100" t="s">
        <v>3095</v>
      </c>
      <c r="E1020" s="99">
        <v>44601</v>
      </c>
      <c r="F1020" s="100" t="s">
        <v>311</v>
      </c>
      <c r="G1020" s="100" t="s">
        <v>3096</v>
      </c>
      <c r="H1020" s="100" t="s">
        <v>690</v>
      </c>
      <c r="I1020" s="100" t="s">
        <v>3379</v>
      </c>
      <c r="J1020" s="100" t="s">
        <v>3382</v>
      </c>
      <c r="K1020" s="100" t="s">
        <v>3383</v>
      </c>
      <c r="L1020" s="100" t="s">
        <v>18</v>
      </c>
      <c r="M1020" s="100" t="s">
        <v>18</v>
      </c>
      <c r="N1020" s="100" t="s">
        <v>19</v>
      </c>
      <c r="O1020" s="100" t="s">
        <v>335</v>
      </c>
      <c r="P1020" s="100" t="s">
        <v>691</v>
      </c>
      <c r="Q1020" s="100" t="s">
        <v>3377</v>
      </c>
      <c r="R1020" s="100" t="s">
        <v>3377</v>
      </c>
      <c r="S1020" s="98">
        <v>17160</v>
      </c>
      <c r="T1020" s="98">
        <v>12900</v>
      </c>
      <c r="U1020" s="98">
        <v>4260</v>
      </c>
      <c r="V1020" s="100" t="s">
        <v>78</v>
      </c>
      <c r="W1020" s="98">
        <v>2</v>
      </c>
      <c r="X1020" s="100" t="s">
        <v>69</v>
      </c>
      <c r="Y1020" s="100" t="s">
        <v>70</v>
      </c>
      <c r="Z1020" s="100" t="s">
        <v>71</v>
      </c>
      <c r="AA1020" s="100" t="s">
        <v>72</v>
      </c>
      <c r="AB1020" s="98">
        <v>64488</v>
      </c>
      <c r="AC1020" s="101">
        <f t="shared" si="64"/>
        <v>6</v>
      </c>
      <c r="AD1020" s="101" t="str">
        <f t="shared" si="65"/>
        <v>février</v>
      </c>
      <c r="AE1020" s="96">
        <f t="shared" si="66"/>
        <v>4.26</v>
      </c>
      <c r="AF1020" s="149">
        <f t="shared" si="67"/>
        <v>6.2499999999999778E-3</v>
      </c>
      <c r="AG1020" t="s">
        <v>3886</v>
      </c>
    </row>
    <row r="1021" spans="1:33" s="102" customFormat="1" ht="10.9" hidden="1" customHeight="1" x14ac:dyDescent="0.25">
      <c r="A1021" s="98">
        <v>170940</v>
      </c>
      <c r="B1021" s="99">
        <v>44601</v>
      </c>
      <c r="C1021" s="100" t="s">
        <v>383</v>
      </c>
      <c r="D1021" s="100" t="s">
        <v>3093</v>
      </c>
      <c r="E1021" s="99">
        <v>44601</v>
      </c>
      <c r="F1021" s="100" t="s">
        <v>107</v>
      </c>
      <c r="G1021" s="100" t="s">
        <v>3094</v>
      </c>
      <c r="H1021" s="100" t="s">
        <v>460</v>
      </c>
      <c r="I1021" s="100" t="s">
        <v>3379</v>
      </c>
      <c r="J1021" s="100" t="s">
        <v>3382</v>
      </c>
      <c r="K1021" s="100" t="s">
        <v>3416</v>
      </c>
      <c r="L1021" s="100" t="s">
        <v>18</v>
      </c>
      <c r="M1021" s="100" t="s">
        <v>18</v>
      </c>
      <c r="N1021" s="100" t="s">
        <v>19</v>
      </c>
      <c r="O1021" s="100" t="s">
        <v>335</v>
      </c>
      <c r="P1021" s="100" t="s">
        <v>461</v>
      </c>
      <c r="Q1021" s="100" t="s">
        <v>3377</v>
      </c>
      <c r="R1021" s="100" t="s">
        <v>3377</v>
      </c>
      <c r="S1021" s="98">
        <v>17960</v>
      </c>
      <c r="T1021" s="98">
        <v>14800</v>
      </c>
      <c r="U1021" s="98">
        <v>3160</v>
      </c>
      <c r="V1021" s="100" t="s">
        <v>78</v>
      </c>
      <c r="W1021" s="98">
        <v>2</v>
      </c>
      <c r="X1021" s="100" t="s">
        <v>69</v>
      </c>
      <c r="Y1021" s="100" t="s">
        <v>70</v>
      </c>
      <c r="Z1021" s="100" t="s">
        <v>71</v>
      </c>
      <c r="AA1021" s="100" t="s">
        <v>72</v>
      </c>
      <c r="AB1021" s="98">
        <v>83628</v>
      </c>
      <c r="AC1021" s="101">
        <f t="shared" si="64"/>
        <v>6</v>
      </c>
      <c r="AD1021" s="101" t="str">
        <f t="shared" si="65"/>
        <v>février</v>
      </c>
      <c r="AE1021" s="96">
        <f t="shared" si="66"/>
        <v>3.16</v>
      </c>
      <c r="AF1021" s="149">
        <f t="shared" si="67"/>
        <v>4.8611111111110938E-3</v>
      </c>
      <c r="AG1021" t="s">
        <v>3886</v>
      </c>
    </row>
    <row r="1022" spans="1:33" s="102" customFormat="1" ht="10.9" hidden="1" customHeight="1" x14ac:dyDescent="0.25">
      <c r="A1022" s="98">
        <v>170948</v>
      </c>
      <c r="B1022" s="99">
        <v>44601</v>
      </c>
      <c r="C1022" s="100" t="s">
        <v>94</v>
      </c>
      <c r="D1022" s="100" t="s">
        <v>3109</v>
      </c>
      <c r="E1022" s="99">
        <v>44601</v>
      </c>
      <c r="F1022" s="100" t="s">
        <v>93</v>
      </c>
      <c r="G1022" s="100" t="s">
        <v>3110</v>
      </c>
      <c r="H1022" s="100" t="s">
        <v>681</v>
      </c>
      <c r="I1022" s="100" t="s">
        <v>3389</v>
      </c>
      <c r="J1022" s="100" t="s">
        <v>3389</v>
      </c>
      <c r="K1022" s="100" t="s">
        <v>681</v>
      </c>
      <c r="L1022" s="100" t="s">
        <v>18</v>
      </c>
      <c r="M1022" s="100" t="s">
        <v>3414</v>
      </c>
      <c r="N1022" s="100" t="s">
        <v>919</v>
      </c>
      <c r="O1022" s="100" t="s">
        <v>920</v>
      </c>
      <c r="P1022" s="100" t="s">
        <v>740</v>
      </c>
      <c r="Q1022" s="100" t="s">
        <v>3377</v>
      </c>
      <c r="R1022" s="100" t="s">
        <v>3418</v>
      </c>
      <c r="S1022" s="98">
        <v>27100</v>
      </c>
      <c r="T1022" s="98">
        <v>22200</v>
      </c>
      <c r="U1022" s="98">
        <v>4900</v>
      </c>
      <c r="V1022" s="100" t="s">
        <v>78</v>
      </c>
      <c r="W1022" s="98">
        <v>2</v>
      </c>
      <c r="X1022" s="100" t="s">
        <v>69</v>
      </c>
      <c r="Y1022" s="100" t="s">
        <v>70</v>
      </c>
      <c r="Z1022" s="100" t="s">
        <v>71</v>
      </c>
      <c r="AA1022" s="100" t="s">
        <v>72</v>
      </c>
      <c r="AB1022" s="98">
        <v>0</v>
      </c>
      <c r="AC1022" s="101">
        <f t="shared" si="64"/>
        <v>6</v>
      </c>
      <c r="AD1022" s="101" t="str">
        <f t="shared" si="65"/>
        <v>février</v>
      </c>
      <c r="AE1022" s="96">
        <f t="shared" si="66"/>
        <v>4.9000000000000004</v>
      </c>
      <c r="AF1022" s="149">
        <f t="shared" si="67"/>
        <v>2.083333333333337E-2</v>
      </c>
      <c r="AG1022" t="s">
        <v>3562</v>
      </c>
    </row>
    <row r="1023" spans="1:33" s="102" customFormat="1" ht="10.9" hidden="1" customHeight="1" x14ac:dyDescent="0.25">
      <c r="A1023" s="98">
        <v>170942</v>
      </c>
      <c r="B1023" s="99">
        <v>44601</v>
      </c>
      <c r="C1023" s="100" t="s">
        <v>92</v>
      </c>
      <c r="D1023" s="100" t="s">
        <v>3097</v>
      </c>
      <c r="E1023" s="99">
        <v>44601</v>
      </c>
      <c r="F1023" s="100" t="s">
        <v>134</v>
      </c>
      <c r="G1023" s="100" t="s">
        <v>3098</v>
      </c>
      <c r="H1023" s="100" t="s">
        <v>248</v>
      </c>
      <c r="I1023" s="100" t="s">
        <v>3379</v>
      </c>
      <c r="J1023" s="100" t="s">
        <v>3421</v>
      </c>
      <c r="K1023" s="100" t="s">
        <v>248</v>
      </c>
      <c r="L1023" s="100" t="s">
        <v>18</v>
      </c>
      <c r="M1023" s="100" t="s">
        <v>18</v>
      </c>
      <c r="N1023" s="100" t="s">
        <v>19</v>
      </c>
      <c r="O1023" s="100" t="s">
        <v>161</v>
      </c>
      <c r="P1023" s="100" t="s">
        <v>249</v>
      </c>
      <c r="Q1023" s="100" t="s">
        <v>3377</v>
      </c>
      <c r="R1023" s="100" t="s">
        <v>3377</v>
      </c>
      <c r="S1023" s="98">
        <v>12280</v>
      </c>
      <c r="T1023" s="98">
        <v>11640</v>
      </c>
      <c r="U1023" s="98">
        <v>640</v>
      </c>
      <c r="V1023" s="100" t="s">
        <v>78</v>
      </c>
      <c r="W1023" s="98">
        <v>2</v>
      </c>
      <c r="X1023" s="100" t="s">
        <v>69</v>
      </c>
      <c r="Y1023" s="100" t="s">
        <v>70</v>
      </c>
      <c r="Z1023" s="100" t="s">
        <v>71</v>
      </c>
      <c r="AA1023" s="100" t="s">
        <v>72</v>
      </c>
      <c r="AB1023" s="98">
        <v>60051</v>
      </c>
      <c r="AC1023" s="101">
        <f t="shared" si="64"/>
        <v>6</v>
      </c>
      <c r="AD1023" s="101" t="str">
        <f t="shared" si="65"/>
        <v>février</v>
      </c>
      <c r="AE1023" s="96">
        <f t="shared" si="66"/>
        <v>0.64</v>
      </c>
      <c r="AF1023" s="149">
        <f t="shared" si="67"/>
        <v>4.1666666666667074E-3</v>
      </c>
      <c r="AG1023" t="s">
        <v>3886</v>
      </c>
    </row>
    <row r="1024" spans="1:33" s="102" customFormat="1" ht="10.9" hidden="1" customHeight="1" x14ac:dyDescent="0.25">
      <c r="A1024" s="98">
        <v>170943</v>
      </c>
      <c r="B1024" s="99">
        <v>44601</v>
      </c>
      <c r="C1024" s="100" t="s">
        <v>225</v>
      </c>
      <c r="D1024" s="100" t="s">
        <v>3099</v>
      </c>
      <c r="E1024" s="99">
        <v>44601</v>
      </c>
      <c r="F1024" s="100" t="s">
        <v>256</v>
      </c>
      <c r="G1024" s="100" t="s">
        <v>3100</v>
      </c>
      <c r="H1024" s="100" t="s">
        <v>728</v>
      </c>
      <c r="I1024" s="100" t="s">
        <v>3379</v>
      </c>
      <c r="J1024" s="100" t="s">
        <v>3421</v>
      </c>
      <c r="K1024" s="100" t="s">
        <v>728</v>
      </c>
      <c r="L1024" s="100" t="s">
        <v>18</v>
      </c>
      <c r="M1024" s="100" t="s">
        <v>18</v>
      </c>
      <c r="N1024" s="100" t="s">
        <v>19</v>
      </c>
      <c r="O1024" s="100" t="s">
        <v>161</v>
      </c>
      <c r="P1024" s="100" t="s">
        <v>729</v>
      </c>
      <c r="Q1024" s="100" t="s">
        <v>3377</v>
      </c>
      <c r="R1024" s="100" t="s">
        <v>3377</v>
      </c>
      <c r="S1024" s="98">
        <v>17700</v>
      </c>
      <c r="T1024" s="98">
        <v>14600</v>
      </c>
      <c r="U1024" s="98">
        <v>3100</v>
      </c>
      <c r="V1024" s="100" t="s">
        <v>78</v>
      </c>
      <c r="W1024" s="98">
        <v>2</v>
      </c>
      <c r="X1024" s="100" t="s">
        <v>69</v>
      </c>
      <c r="Y1024" s="100" t="s">
        <v>70</v>
      </c>
      <c r="Z1024" s="100" t="s">
        <v>71</v>
      </c>
      <c r="AA1024" s="100" t="s">
        <v>72</v>
      </c>
      <c r="AB1024" s="98">
        <v>60053</v>
      </c>
      <c r="AC1024" s="101">
        <f t="shared" si="64"/>
        <v>6</v>
      </c>
      <c r="AD1024" s="101" t="str">
        <f t="shared" si="65"/>
        <v>février</v>
      </c>
      <c r="AE1024" s="96">
        <f t="shared" si="66"/>
        <v>3.1</v>
      </c>
      <c r="AF1024" s="149">
        <f t="shared" si="67"/>
        <v>7.6388888888888618E-3</v>
      </c>
      <c r="AG1024" t="s">
        <v>3886</v>
      </c>
    </row>
    <row r="1025" spans="1:33" s="102" customFormat="1" ht="10.9" hidden="1" customHeight="1" x14ac:dyDescent="0.25">
      <c r="A1025" s="98">
        <v>170944</v>
      </c>
      <c r="B1025" s="99">
        <v>44601</v>
      </c>
      <c r="C1025" s="100" t="s">
        <v>235</v>
      </c>
      <c r="D1025" s="100" t="s">
        <v>3101</v>
      </c>
      <c r="E1025" s="99">
        <v>44601</v>
      </c>
      <c r="F1025" s="100" t="s">
        <v>228</v>
      </c>
      <c r="G1025" s="100" t="s">
        <v>3102</v>
      </c>
      <c r="H1025" s="100" t="s">
        <v>252</v>
      </c>
      <c r="I1025" s="100" t="s">
        <v>3379</v>
      </c>
      <c r="J1025" s="100" t="s">
        <v>3421</v>
      </c>
      <c r="K1025" s="100" t="s">
        <v>252</v>
      </c>
      <c r="L1025" s="100" t="s">
        <v>18</v>
      </c>
      <c r="M1025" s="100" t="s">
        <v>18</v>
      </c>
      <c r="N1025" s="100" t="s">
        <v>19</v>
      </c>
      <c r="O1025" s="100" t="s">
        <v>161</v>
      </c>
      <c r="P1025" s="100" t="s">
        <v>253</v>
      </c>
      <c r="Q1025" s="100" t="s">
        <v>3377</v>
      </c>
      <c r="R1025" s="100" t="s">
        <v>3377</v>
      </c>
      <c r="S1025" s="98">
        <v>17440</v>
      </c>
      <c r="T1025" s="98">
        <v>14580</v>
      </c>
      <c r="U1025" s="98">
        <v>2860</v>
      </c>
      <c r="V1025" s="100" t="s">
        <v>78</v>
      </c>
      <c r="W1025" s="98">
        <v>2</v>
      </c>
      <c r="X1025" s="100" t="s">
        <v>69</v>
      </c>
      <c r="Y1025" s="100" t="s">
        <v>70</v>
      </c>
      <c r="Z1025" s="100" t="s">
        <v>71</v>
      </c>
      <c r="AA1025" s="100" t="s">
        <v>72</v>
      </c>
      <c r="AB1025" s="98">
        <v>60054</v>
      </c>
      <c r="AC1025" s="101">
        <f t="shared" si="64"/>
        <v>6</v>
      </c>
      <c r="AD1025" s="101" t="str">
        <f t="shared" si="65"/>
        <v>février</v>
      </c>
      <c r="AE1025" s="96">
        <f t="shared" si="66"/>
        <v>2.86</v>
      </c>
      <c r="AF1025" s="149">
        <f t="shared" si="67"/>
        <v>7.6388888888888618E-3</v>
      </c>
      <c r="AG1025" t="s">
        <v>3886</v>
      </c>
    </row>
    <row r="1026" spans="1:33" s="102" customFormat="1" ht="10.9" hidden="1" customHeight="1" x14ac:dyDescent="0.25">
      <c r="A1026" s="98">
        <v>170945</v>
      </c>
      <c r="B1026" s="99">
        <v>44601</v>
      </c>
      <c r="C1026" s="100" t="s">
        <v>148</v>
      </c>
      <c r="D1026" s="100" t="s">
        <v>3103</v>
      </c>
      <c r="E1026" s="99">
        <v>44601</v>
      </c>
      <c r="F1026" s="100" t="s">
        <v>109</v>
      </c>
      <c r="G1026" s="100" t="s">
        <v>3104</v>
      </c>
      <c r="H1026" s="100" t="s">
        <v>385</v>
      </c>
      <c r="I1026" s="100" t="s">
        <v>3379</v>
      </c>
      <c r="J1026" s="100" t="s">
        <v>3421</v>
      </c>
      <c r="K1026" s="100" t="s">
        <v>385</v>
      </c>
      <c r="L1026" s="100" t="s">
        <v>18</v>
      </c>
      <c r="M1026" s="100" t="s">
        <v>18</v>
      </c>
      <c r="N1026" s="100" t="s">
        <v>19</v>
      </c>
      <c r="O1026" s="100" t="s">
        <v>161</v>
      </c>
      <c r="P1026" s="100" t="s">
        <v>386</v>
      </c>
      <c r="Q1026" s="100" t="s">
        <v>3377</v>
      </c>
      <c r="R1026" s="100" t="s">
        <v>3377</v>
      </c>
      <c r="S1026" s="98">
        <v>19380</v>
      </c>
      <c r="T1026" s="98">
        <v>14780</v>
      </c>
      <c r="U1026" s="98">
        <v>4600</v>
      </c>
      <c r="V1026" s="100" t="s">
        <v>78</v>
      </c>
      <c r="W1026" s="98">
        <v>2</v>
      </c>
      <c r="X1026" s="100" t="s">
        <v>69</v>
      </c>
      <c r="Y1026" s="100" t="s">
        <v>70</v>
      </c>
      <c r="Z1026" s="100" t="s">
        <v>71</v>
      </c>
      <c r="AA1026" s="100" t="s">
        <v>72</v>
      </c>
      <c r="AB1026" s="98">
        <v>83223</v>
      </c>
      <c r="AC1026" s="101">
        <f t="shared" si="64"/>
        <v>6</v>
      </c>
      <c r="AD1026" s="101" t="str">
        <f t="shared" si="65"/>
        <v>février</v>
      </c>
      <c r="AE1026" s="96">
        <f t="shared" si="66"/>
        <v>4.5999999999999996</v>
      </c>
      <c r="AF1026" s="149">
        <f t="shared" si="67"/>
        <v>7.6388888888888618E-3</v>
      </c>
      <c r="AG1026" t="s">
        <v>3886</v>
      </c>
    </row>
    <row r="1027" spans="1:33" s="102" customFormat="1" ht="10.9" hidden="1" customHeight="1" x14ac:dyDescent="0.25">
      <c r="A1027" s="98">
        <v>170946</v>
      </c>
      <c r="B1027" s="99">
        <v>44601</v>
      </c>
      <c r="C1027" s="100" t="s">
        <v>200</v>
      </c>
      <c r="D1027" s="100" t="s">
        <v>3105</v>
      </c>
      <c r="E1027" s="99">
        <v>44601</v>
      </c>
      <c r="F1027" s="100" t="s">
        <v>92</v>
      </c>
      <c r="G1027" s="100" t="s">
        <v>3106</v>
      </c>
      <c r="H1027" s="100" t="s">
        <v>202</v>
      </c>
      <c r="I1027" s="100" t="s">
        <v>3379</v>
      </c>
      <c r="J1027" s="100" t="s">
        <v>3421</v>
      </c>
      <c r="K1027" s="100" t="s">
        <v>202</v>
      </c>
      <c r="L1027" s="100" t="s">
        <v>18</v>
      </c>
      <c r="M1027" s="100" t="s">
        <v>18</v>
      </c>
      <c r="N1027" s="100" t="s">
        <v>19</v>
      </c>
      <c r="O1027" s="100" t="s">
        <v>161</v>
      </c>
      <c r="P1027" s="100" t="s">
        <v>203</v>
      </c>
      <c r="Q1027" s="100" t="s">
        <v>3377</v>
      </c>
      <c r="R1027" s="100" t="s">
        <v>3377</v>
      </c>
      <c r="S1027" s="98">
        <v>19340</v>
      </c>
      <c r="T1027" s="98">
        <v>14940</v>
      </c>
      <c r="U1027" s="98">
        <v>4400</v>
      </c>
      <c r="V1027" s="100" t="s">
        <v>78</v>
      </c>
      <c r="W1027" s="98">
        <v>2</v>
      </c>
      <c r="X1027" s="100" t="s">
        <v>69</v>
      </c>
      <c r="Y1027" s="100" t="s">
        <v>70</v>
      </c>
      <c r="Z1027" s="100" t="s">
        <v>71</v>
      </c>
      <c r="AA1027" s="100" t="s">
        <v>72</v>
      </c>
      <c r="AB1027" s="98">
        <v>83218</v>
      </c>
      <c r="AC1027" s="101">
        <f t="shared" si="64"/>
        <v>6</v>
      </c>
      <c r="AD1027" s="101" t="str">
        <f t="shared" si="65"/>
        <v>février</v>
      </c>
      <c r="AE1027" s="96">
        <f t="shared" si="66"/>
        <v>4.4000000000000004</v>
      </c>
      <c r="AF1027" s="149">
        <f t="shared" si="67"/>
        <v>1.041666666666663E-2</v>
      </c>
      <c r="AG1027" t="s">
        <v>3886</v>
      </c>
    </row>
    <row r="1028" spans="1:33" s="102" customFormat="1" ht="10.9" hidden="1" customHeight="1" x14ac:dyDescent="0.25">
      <c r="A1028" s="98">
        <v>170949</v>
      </c>
      <c r="B1028" s="99">
        <v>44601</v>
      </c>
      <c r="C1028" s="100" t="s">
        <v>263</v>
      </c>
      <c r="D1028" s="100" t="s">
        <v>3111</v>
      </c>
      <c r="E1028" s="99">
        <v>44601</v>
      </c>
      <c r="F1028" s="100" t="s">
        <v>149</v>
      </c>
      <c r="G1028" s="100" t="s">
        <v>3112</v>
      </c>
      <c r="H1028" s="100" t="s">
        <v>609</v>
      </c>
      <c r="I1028" s="100" t="s">
        <v>3379</v>
      </c>
      <c r="J1028" s="100" t="s">
        <v>3421</v>
      </c>
      <c r="K1028" s="100" t="s">
        <v>609</v>
      </c>
      <c r="L1028" s="100" t="s">
        <v>18</v>
      </c>
      <c r="M1028" s="100" t="s">
        <v>18</v>
      </c>
      <c r="N1028" s="100" t="s">
        <v>19</v>
      </c>
      <c r="O1028" s="100" t="s">
        <v>161</v>
      </c>
      <c r="P1028" s="100" t="s">
        <v>610</v>
      </c>
      <c r="Q1028" s="100" t="s">
        <v>3377</v>
      </c>
      <c r="R1028" s="100" t="s">
        <v>3377</v>
      </c>
      <c r="S1028" s="98">
        <v>20300</v>
      </c>
      <c r="T1028" s="98">
        <v>14780</v>
      </c>
      <c r="U1028" s="98">
        <v>5520</v>
      </c>
      <c r="V1028" s="100" t="s">
        <v>78</v>
      </c>
      <c r="W1028" s="98">
        <v>2</v>
      </c>
      <c r="X1028" s="100" t="s">
        <v>69</v>
      </c>
      <c r="Y1028" s="100" t="s">
        <v>70</v>
      </c>
      <c r="Z1028" s="100" t="s">
        <v>71</v>
      </c>
      <c r="AA1028" s="100" t="s">
        <v>72</v>
      </c>
      <c r="AB1028" s="98">
        <v>83216</v>
      </c>
      <c r="AC1028" s="101">
        <f t="shared" si="64"/>
        <v>6</v>
      </c>
      <c r="AD1028" s="101" t="str">
        <f t="shared" si="65"/>
        <v>février</v>
      </c>
      <c r="AE1028" s="96">
        <f t="shared" si="66"/>
        <v>5.52</v>
      </c>
      <c r="AF1028" s="149">
        <f t="shared" si="67"/>
        <v>1.4583333333333337E-2</v>
      </c>
      <c r="AG1028" t="s">
        <v>3886</v>
      </c>
    </row>
    <row r="1029" spans="1:33" s="102" customFormat="1" ht="10.9" hidden="1" customHeight="1" x14ac:dyDescent="0.25">
      <c r="A1029" s="98">
        <v>170947</v>
      </c>
      <c r="B1029" s="99">
        <v>44601</v>
      </c>
      <c r="C1029" s="100" t="s">
        <v>156</v>
      </c>
      <c r="D1029" s="100" t="s">
        <v>3107</v>
      </c>
      <c r="E1029" s="99">
        <v>44601</v>
      </c>
      <c r="F1029" s="100" t="s">
        <v>251</v>
      </c>
      <c r="G1029" s="100" t="s">
        <v>3108</v>
      </c>
      <c r="H1029" s="100" t="s">
        <v>363</v>
      </c>
      <c r="I1029" s="100" t="s">
        <v>3379</v>
      </c>
      <c r="J1029" s="100" t="s">
        <v>3421</v>
      </c>
      <c r="K1029" s="100" t="s">
        <v>363</v>
      </c>
      <c r="L1029" s="100" t="s">
        <v>18</v>
      </c>
      <c r="M1029" s="100" t="s">
        <v>18</v>
      </c>
      <c r="N1029" s="100" t="s">
        <v>19</v>
      </c>
      <c r="O1029" s="100" t="s">
        <v>161</v>
      </c>
      <c r="P1029" s="100" t="s">
        <v>364</v>
      </c>
      <c r="Q1029" s="100" t="s">
        <v>3377</v>
      </c>
      <c r="R1029" s="100" t="s">
        <v>3377</v>
      </c>
      <c r="S1029" s="98">
        <v>13300</v>
      </c>
      <c r="T1029" s="98">
        <v>11760</v>
      </c>
      <c r="U1029" s="98">
        <v>1540</v>
      </c>
      <c r="V1029" s="100" t="s">
        <v>78</v>
      </c>
      <c r="W1029" s="98">
        <v>2</v>
      </c>
      <c r="X1029" s="100" t="s">
        <v>69</v>
      </c>
      <c r="Y1029" s="100" t="s">
        <v>70</v>
      </c>
      <c r="Z1029" s="100" t="s">
        <v>71</v>
      </c>
      <c r="AA1029" s="100" t="s">
        <v>72</v>
      </c>
      <c r="AB1029" s="98">
        <v>60050</v>
      </c>
      <c r="AC1029" s="101">
        <f t="shared" si="64"/>
        <v>6</v>
      </c>
      <c r="AD1029" s="101" t="str">
        <f t="shared" si="65"/>
        <v>février</v>
      </c>
      <c r="AE1029" s="96">
        <f t="shared" si="66"/>
        <v>1.54</v>
      </c>
      <c r="AF1029" s="149">
        <f t="shared" si="67"/>
        <v>1.2500000000000011E-2</v>
      </c>
      <c r="AG1029" t="s">
        <v>3886</v>
      </c>
    </row>
    <row r="1030" spans="1:33" s="102" customFormat="1" ht="10.9" hidden="1" customHeight="1" x14ac:dyDescent="0.25">
      <c r="A1030" s="98">
        <v>170951</v>
      </c>
      <c r="B1030" s="99">
        <v>44601</v>
      </c>
      <c r="C1030" s="100" t="s">
        <v>198</v>
      </c>
      <c r="D1030" s="100" t="s">
        <v>3113</v>
      </c>
      <c r="E1030" s="99">
        <v>44601</v>
      </c>
      <c r="F1030" s="100" t="s">
        <v>195</v>
      </c>
      <c r="G1030" s="100" t="s">
        <v>3114</v>
      </c>
      <c r="H1030" s="100" t="s">
        <v>188</v>
      </c>
      <c r="I1030" s="100" t="s">
        <v>3379</v>
      </c>
      <c r="J1030" s="100" t="s">
        <v>3421</v>
      </c>
      <c r="K1030" s="100" t="s">
        <v>188</v>
      </c>
      <c r="L1030" s="100" t="s">
        <v>18</v>
      </c>
      <c r="M1030" s="100" t="s">
        <v>18</v>
      </c>
      <c r="N1030" s="100" t="s">
        <v>19</v>
      </c>
      <c r="O1030" s="100" t="s">
        <v>161</v>
      </c>
      <c r="P1030" s="100" t="s">
        <v>189</v>
      </c>
      <c r="Q1030" s="100" t="s">
        <v>3377</v>
      </c>
      <c r="R1030" s="100" t="s">
        <v>3377</v>
      </c>
      <c r="S1030" s="98">
        <v>15140</v>
      </c>
      <c r="T1030" s="98">
        <v>11760</v>
      </c>
      <c r="U1030" s="98">
        <v>3380</v>
      </c>
      <c r="V1030" s="100" t="s">
        <v>78</v>
      </c>
      <c r="W1030" s="98">
        <v>2</v>
      </c>
      <c r="X1030" s="100" t="s">
        <v>69</v>
      </c>
      <c r="Y1030" s="100" t="s">
        <v>70</v>
      </c>
      <c r="Z1030" s="100" t="s">
        <v>71</v>
      </c>
      <c r="AA1030" s="100" t="s">
        <v>72</v>
      </c>
      <c r="AB1030" s="98">
        <v>60049</v>
      </c>
      <c r="AC1030" s="101">
        <f t="shared" si="64"/>
        <v>6</v>
      </c>
      <c r="AD1030" s="101" t="str">
        <f t="shared" si="65"/>
        <v>février</v>
      </c>
      <c r="AE1030" s="96">
        <f t="shared" si="66"/>
        <v>3.38</v>
      </c>
      <c r="AF1030" s="149">
        <f t="shared" si="67"/>
        <v>1.4583333333333337E-2</v>
      </c>
      <c r="AG1030" t="s">
        <v>3886</v>
      </c>
    </row>
    <row r="1031" spans="1:33" s="102" customFormat="1" ht="10.9" hidden="1" customHeight="1" x14ac:dyDescent="0.25">
      <c r="A1031" s="98">
        <v>170952</v>
      </c>
      <c r="B1031" s="99">
        <v>44601</v>
      </c>
      <c r="C1031" s="100" t="s">
        <v>230</v>
      </c>
      <c r="D1031" s="100" t="s">
        <v>3115</v>
      </c>
      <c r="E1031" s="99">
        <v>44601</v>
      </c>
      <c r="F1031" s="100" t="s">
        <v>225</v>
      </c>
      <c r="G1031" s="100" t="s">
        <v>3116</v>
      </c>
      <c r="H1031" s="100" t="s">
        <v>169</v>
      </c>
      <c r="I1031" s="100" t="s">
        <v>3379</v>
      </c>
      <c r="J1031" s="100" t="s">
        <v>3421</v>
      </c>
      <c r="K1031" s="100" t="s">
        <v>169</v>
      </c>
      <c r="L1031" s="100" t="s">
        <v>18</v>
      </c>
      <c r="M1031" s="100" t="s">
        <v>18</v>
      </c>
      <c r="N1031" s="100" t="s">
        <v>19</v>
      </c>
      <c r="O1031" s="100" t="s">
        <v>161</v>
      </c>
      <c r="P1031" s="100" t="s">
        <v>170</v>
      </c>
      <c r="Q1031" s="100" t="s">
        <v>3377</v>
      </c>
      <c r="R1031" s="100" t="s">
        <v>3377</v>
      </c>
      <c r="S1031" s="98">
        <v>12880</v>
      </c>
      <c r="T1031" s="98">
        <v>11760</v>
      </c>
      <c r="U1031" s="98">
        <v>1120</v>
      </c>
      <c r="V1031" s="100" t="s">
        <v>78</v>
      </c>
      <c r="W1031" s="98">
        <v>2</v>
      </c>
      <c r="X1031" s="100" t="s">
        <v>69</v>
      </c>
      <c r="Y1031" s="100" t="s">
        <v>70</v>
      </c>
      <c r="Z1031" s="100" t="s">
        <v>71</v>
      </c>
      <c r="AA1031" s="100" t="s">
        <v>72</v>
      </c>
      <c r="AB1031" s="98">
        <v>89410</v>
      </c>
      <c r="AC1031" s="101">
        <f t="shared" si="64"/>
        <v>6</v>
      </c>
      <c r="AD1031" s="101" t="str">
        <f t="shared" si="65"/>
        <v>février</v>
      </c>
      <c r="AE1031" s="96">
        <f t="shared" si="66"/>
        <v>1.1200000000000001</v>
      </c>
      <c r="AF1031" s="149">
        <f t="shared" si="67"/>
        <v>1.3888888888888895E-2</v>
      </c>
      <c r="AG1031" t="s">
        <v>3886</v>
      </c>
    </row>
    <row r="1032" spans="1:33" s="102" customFormat="1" ht="10.9" hidden="1" customHeight="1" x14ac:dyDescent="0.25">
      <c r="A1032" s="98">
        <v>170954</v>
      </c>
      <c r="B1032" s="99">
        <v>44601</v>
      </c>
      <c r="C1032" s="100" t="s">
        <v>199</v>
      </c>
      <c r="D1032" s="100" t="s">
        <v>3117</v>
      </c>
      <c r="E1032" s="99">
        <v>44601</v>
      </c>
      <c r="F1032" s="100" t="s">
        <v>429</v>
      </c>
      <c r="G1032" s="100" t="s">
        <v>3118</v>
      </c>
      <c r="H1032" s="100" t="s">
        <v>192</v>
      </c>
      <c r="I1032" s="100" t="s">
        <v>3379</v>
      </c>
      <c r="J1032" s="100" t="s">
        <v>3421</v>
      </c>
      <c r="K1032" s="100" t="s">
        <v>192</v>
      </c>
      <c r="L1032" s="100" t="s">
        <v>18</v>
      </c>
      <c r="M1032" s="100" t="s">
        <v>18</v>
      </c>
      <c r="N1032" s="100" t="s">
        <v>19</v>
      </c>
      <c r="O1032" s="100" t="s">
        <v>161</v>
      </c>
      <c r="P1032" s="100" t="s">
        <v>193</v>
      </c>
      <c r="Q1032" s="100" t="s">
        <v>3377</v>
      </c>
      <c r="R1032" s="100" t="s">
        <v>3377</v>
      </c>
      <c r="S1032" s="98">
        <v>12420</v>
      </c>
      <c r="T1032" s="98">
        <v>11600</v>
      </c>
      <c r="U1032" s="98">
        <v>820</v>
      </c>
      <c r="V1032" s="100" t="s">
        <v>78</v>
      </c>
      <c r="W1032" s="98">
        <v>2</v>
      </c>
      <c r="X1032" s="100" t="s">
        <v>69</v>
      </c>
      <c r="Y1032" s="100" t="s">
        <v>70</v>
      </c>
      <c r="Z1032" s="100" t="s">
        <v>71</v>
      </c>
      <c r="AA1032" s="100" t="s">
        <v>72</v>
      </c>
      <c r="AB1032" s="98">
        <v>83219</v>
      </c>
      <c r="AC1032" s="101">
        <f t="shared" si="64"/>
        <v>6</v>
      </c>
      <c r="AD1032" s="101" t="str">
        <f t="shared" si="65"/>
        <v>février</v>
      </c>
      <c r="AE1032" s="96">
        <f t="shared" si="66"/>
        <v>0.82</v>
      </c>
      <c r="AF1032" s="149">
        <f t="shared" si="67"/>
        <v>1.5277777777777779E-2</v>
      </c>
      <c r="AG1032" t="s">
        <v>3886</v>
      </c>
    </row>
    <row r="1033" spans="1:33" s="102" customFormat="1" ht="10.9" hidden="1" customHeight="1" x14ac:dyDescent="0.25">
      <c r="A1033" s="98">
        <v>170955</v>
      </c>
      <c r="B1033" s="99">
        <v>44601</v>
      </c>
      <c r="C1033" s="100" t="s">
        <v>462</v>
      </c>
      <c r="D1033" s="100" t="s">
        <v>3119</v>
      </c>
      <c r="E1033" s="99">
        <v>44601</v>
      </c>
      <c r="F1033" s="100" t="s">
        <v>241</v>
      </c>
      <c r="G1033" s="100" t="s">
        <v>3120</v>
      </c>
      <c r="H1033" s="100" t="s">
        <v>1654</v>
      </c>
      <c r="I1033" s="100" t="s">
        <v>3379</v>
      </c>
      <c r="J1033" s="100" t="s">
        <v>3421</v>
      </c>
      <c r="K1033" s="100" t="s">
        <v>1856</v>
      </c>
      <c r="L1033" s="100" t="s">
        <v>18</v>
      </c>
      <c r="M1033" s="100" t="s">
        <v>18</v>
      </c>
      <c r="N1033" s="100" t="s">
        <v>19</v>
      </c>
      <c r="O1033" s="100" t="s">
        <v>161</v>
      </c>
      <c r="P1033" s="100" t="s">
        <v>1655</v>
      </c>
      <c r="Q1033" s="100" t="s">
        <v>3377</v>
      </c>
      <c r="R1033" s="100" t="s">
        <v>3377</v>
      </c>
      <c r="S1033" s="98">
        <v>17880</v>
      </c>
      <c r="T1033" s="98">
        <v>15060</v>
      </c>
      <c r="U1033" s="98">
        <v>2820</v>
      </c>
      <c r="V1033" s="100" t="s">
        <v>78</v>
      </c>
      <c r="W1033" s="98">
        <v>2</v>
      </c>
      <c r="X1033" s="100" t="s">
        <v>69</v>
      </c>
      <c r="Y1033" s="100" t="s">
        <v>70</v>
      </c>
      <c r="Z1033" s="100" t="s">
        <v>71</v>
      </c>
      <c r="AA1033" s="100" t="s">
        <v>72</v>
      </c>
      <c r="AB1033" s="98">
        <v>80133</v>
      </c>
      <c r="AC1033" s="101">
        <f t="shared" si="64"/>
        <v>6</v>
      </c>
      <c r="AD1033" s="101" t="str">
        <f t="shared" si="65"/>
        <v>février</v>
      </c>
      <c r="AE1033" s="96">
        <f t="shared" si="66"/>
        <v>2.82</v>
      </c>
      <c r="AF1033" s="149">
        <f t="shared" si="67"/>
        <v>1.7361111111111105E-2</v>
      </c>
      <c r="AG1033" t="s">
        <v>3886</v>
      </c>
    </row>
    <row r="1034" spans="1:33" s="102" customFormat="1" ht="10.9" hidden="1" customHeight="1" x14ac:dyDescent="0.25">
      <c r="A1034" s="98">
        <v>170956</v>
      </c>
      <c r="B1034" s="99">
        <v>44601</v>
      </c>
      <c r="C1034" s="100" t="s">
        <v>347</v>
      </c>
      <c r="D1034" s="100" t="s">
        <v>3121</v>
      </c>
      <c r="E1034" s="99">
        <v>44601</v>
      </c>
      <c r="F1034" s="100" t="s">
        <v>218</v>
      </c>
      <c r="G1034" s="100" t="s">
        <v>3122</v>
      </c>
      <c r="H1034" s="100" t="s">
        <v>160</v>
      </c>
      <c r="I1034" s="100" t="s">
        <v>3379</v>
      </c>
      <c r="J1034" s="100" t="s">
        <v>3421</v>
      </c>
      <c r="K1034" s="100" t="s">
        <v>160</v>
      </c>
      <c r="L1034" s="100" t="s">
        <v>18</v>
      </c>
      <c r="M1034" s="100" t="s">
        <v>18</v>
      </c>
      <c r="N1034" s="100" t="s">
        <v>19</v>
      </c>
      <c r="O1034" s="100" t="s">
        <v>161</v>
      </c>
      <c r="P1034" s="100" t="s">
        <v>162</v>
      </c>
      <c r="Q1034" s="100" t="s">
        <v>3377</v>
      </c>
      <c r="R1034" s="100" t="s">
        <v>3377</v>
      </c>
      <c r="S1034" s="98">
        <v>13920</v>
      </c>
      <c r="T1034" s="98">
        <v>11720</v>
      </c>
      <c r="U1034" s="98">
        <v>2200</v>
      </c>
      <c r="V1034" s="100" t="s">
        <v>78</v>
      </c>
      <c r="W1034" s="98">
        <v>2</v>
      </c>
      <c r="X1034" s="100" t="s">
        <v>69</v>
      </c>
      <c r="Y1034" s="100" t="s">
        <v>70</v>
      </c>
      <c r="Z1034" s="100" t="s">
        <v>71</v>
      </c>
      <c r="AA1034" s="100" t="s">
        <v>72</v>
      </c>
      <c r="AB1034" s="98">
        <v>89407</v>
      </c>
      <c r="AC1034" s="101">
        <f t="shared" si="64"/>
        <v>6</v>
      </c>
      <c r="AD1034" s="101" t="str">
        <f t="shared" si="65"/>
        <v>février</v>
      </c>
      <c r="AE1034" s="96">
        <f t="shared" si="66"/>
        <v>2.2000000000000002</v>
      </c>
      <c r="AF1034" s="149">
        <f t="shared" si="67"/>
        <v>1.4583333333333337E-2</v>
      </c>
      <c r="AG1034" t="s">
        <v>3886</v>
      </c>
    </row>
    <row r="1035" spans="1:33" s="102" customFormat="1" ht="10.9" hidden="1" customHeight="1" x14ac:dyDescent="0.25">
      <c r="A1035" s="98">
        <v>170958</v>
      </c>
      <c r="B1035" s="99">
        <v>44601</v>
      </c>
      <c r="C1035" s="100" t="s">
        <v>98</v>
      </c>
      <c r="D1035" s="100" t="s">
        <v>3123</v>
      </c>
      <c r="E1035" s="99">
        <v>44601</v>
      </c>
      <c r="F1035" s="100" t="s">
        <v>63</v>
      </c>
      <c r="G1035" s="100" t="s">
        <v>3124</v>
      </c>
      <c r="H1035" s="100" t="s">
        <v>173</v>
      </c>
      <c r="I1035" s="100" t="s">
        <v>3379</v>
      </c>
      <c r="J1035" s="100" t="s">
        <v>3421</v>
      </c>
      <c r="K1035" s="100" t="s">
        <v>173</v>
      </c>
      <c r="L1035" s="100" t="s">
        <v>18</v>
      </c>
      <c r="M1035" s="100" t="s">
        <v>18</v>
      </c>
      <c r="N1035" s="100" t="s">
        <v>19</v>
      </c>
      <c r="O1035" s="100" t="s">
        <v>161</v>
      </c>
      <c r="P1035" s="100" t="s">
        <v>174</v>
      </c>
      <c r="Q1035" s="100" t="s">
        <v>3377</v>
      </c>
      <c r="R1035" s="100" t="s">
        <v>3377</v>
      </c>
      <c r="S1035" s="98">
        <v>13640</v>
      </c>
      <c r="T1035" s="98">
        <v>11520</v>
      </c>
      <c r="U1035" s="98">
        <v>2120</v>
      </c>
      <c r="V1035" s="100" t="s">
        <v>78</v>
      </c>
      <c r="W1035" s="98">
        <v>2</v>
      </c>
      <c r="X1035" s="100" t="s">
        <v>69</v>
      </c>
      <c r="Y1035" s="100" t="s">
        <v>70</v>
      </c>
      <c r="Z1035" s="100" t="s">
        <v>71</v>
      </c>
      <c r="AA1035" s="100" t="s">
        <v>72</v>
      </c>
      <c r="AB1035" s="98">
        <v>83220</v>
      </c>
      <c r="AC1035" s="101">
        <f t="shared" si="64"/>
        <v>6</v>
      </c>
      <c r="AD1035" s="101" t="str">
        <f t="shared" si="65"/>
        <v>février</v>
      </c>
      <c r="AE1035" s="96">
        <f t="shared" si="66"/>
        <v>2.12</v>
      </c>
      <c r="AF1035" s="149">
        <f t="shared" si="67"/>
        <v>1.3888888888888895E-2</v>
      </c>
      <c r="AG1035" t="s">
        <v>3886</v>
      </c>
    </row>
    <row r="1036" spans="1:33" s="102" customFormat="1" ht="10.9" hidden="1" customHeight="1" x14ac:dyDescent="0.25">
      <c r="A1036" s="98">
        <v>170959</v>
      </c>
      <c r="B1036" s="99">
        <v>44601</v>
      </c>
      <c r="C1036" s="100" t="s">
        <v>141</v>
      </c>
      <c r="D1036" s="100" t="s">
        <v>3125</v>
      </c>
      <c r="E1036" s="99">
        <v>44601</v>
      </c>
      <c r="F1036" s="100" t="s">
        <v>265</v>
      </c>
      <c r="G1036" s="100" t="s">
        <v>3126</v>
      </c>
      <c r="H1036" s="100" t="s">
        <v>276</v>
      </c>
      <c r="I1036" s="100" t="s">
        <v>3379</v>
      </c>
      <c r="J1036" s="100" t="s">
        <v>3421</v>
      </c>
      <c r="K1036" s="100" t="s">
        <v>276</v>
      </c>
      <c r="L1036" s="100" t="s">
        <v>18</v>
      </c>
      <c r="M1036" s="100" t="s">
        <v>18</v>
      </c>
      <c r="N1036" s="100" t="s">
        <v>19</v>
      </c>
      <c r="O1036" s="100" t="s">
        <v>161</v>
      </c>
      <c r="P1036" s="100" t="s">
        <v>277</v>
      </c>
      <c r="Q1036" s="100" t="s">
        <v>3377</v>
      </c>
      <c r="R1036" s="100" t="s">
        <v>3377</v>
      </c>
      <c r="S1036" s="98">
        <v>2720</v>
      </c>
      <c r="T1036" s="98">
        <v>2600</v>
      </c>
      <c r="U1036" s="98">
        <v>120</v>
      </c>
      <c r="V1036" s="100" t="s">
        <v>78</v>
      </c>
      <c r="W1036" s="98">
        <v>2</v>
      </c>
      <c r="X1036" s="100" t="s">
        <v>69</v>
      </c>
      <c r="Y1036" s="100" t="s">
        <v>70</v>
      </c>
      <c r="Z1036" s="100" t="s">
        <v>71</v>
      </c>
      <c r="AA1036" s="100" t="s">
        <v>72</v>
      </c>
      <c r="AB1036" s="98">
        <v>64489</v>
      </c>
      <c r="AC1036" s="101">
        <f t="shared" si="64"/>
        <v>6</v>
      </c>
      <c r="AD1036" s="101" t="str">
        <f t="shared" si="65"/>
        <v>février</v>
      </c>
      <c r="AE1036" s="96">
        <f t="shared" si="66"/>
        <v>0.12</v>
      </c>
      <c r="AF1036" s="149">
        <f t="shared" si="67"/>
        <v>1.4583333333333337E-2</v>
      </c>
      <c r="AG1036" t="s">
        <v>3886</v>
      </c>
    </row>
    <row r="1037" spans="1:33" s="102" customFormat="1" ht="10.9" hidden="1" customHeight="1" x14ac:dyDescent="0.25">
      <c r="A1037" s="98">
        <v>170961</v>
      </c>
      <c r="B1037" s="99">
        <v>44601</v>
      </c>
      <c r="C1037" s="100" t="s">
        <v>430</v>
      </c>
      <c r="D1037" s="100" t="s">
        <v>3129</v>
      </c>
      <c r="E1037" s="99">
        <v>44601</v>
      </c>
      <c r="F1037" s="100" t="s">
        <v>608</v>
      </c>
      <c r="G1037" s="100" t="s">
        <v>3130</v>
      </c>
      <c r="H1037" s="100" t="s">
        <v>507</v>
      </c>
      <c r="I1037" s="100" t="s">
        <v>3379</v>
      </c>
      <c r="J1037" s="100" t="s">
        <v>3421</v>
      </c>
      <c r="K1037" s="100" t="s">
        <v>507</v>
      </c>
      <c r="L1037" s="100" t="s">
        <v>18</v>
      </c>
      <c r="M1037" s="100" t="s">
        <v>18</v>
      </c>
      <c r="N1037" s="100" t="s">
        <v>19</v>
      </c>
      <c r="O1037" s="100" t="s">
        <v>161</v>
      </c>
      <c r="P1037" s="100" t="s">
        <v>508</v>
      </c>
      <c r="Q1037" s="100" t="s">
        <v>3377</v>
      </c>
      <c r="R1037" s="100" t="s">
        <v>3377</v>
      </c>
      <c r="S1037" s="98">
        <v>12860</v>
      </c>
      <c r="T1037" s="98">
        <v>11740</v>
      </c>
      <c r="U1037" s="98">
        <v>1120</v>
      </c>
      <c r="V1037" s="100" t="s">
        <v>78</v>
      </c>
      <c r="W1037" s="98">
        <v>2</v>
      </c>
      <c r="X1037" s="100" t="s">
        <v>69</v>
      </c>
      <c r="Y1037" s="100" t="s">
        <v>70</v>
      </c>
      <c r="Z1037" s="100" t="s">
        <v>71</v>
      </c>
      <c r="AA1037" s="100" t="s">
        <v>72</v>
      </c>
      <c r="AB1037" s="98">
        <v>89414</v>
      </c>
      <c r="AC1037" s="101">
        <f t="shared" si="64"/>
        <v>6</v>
      </c>
      <c r="AD1037" s="101" t="str">
        <f t="shared" si="65"/>
        <v>février</v>
      </c>
      <c r="AE1037" s="96">
        <f t="shared" si="66"/>
        <v>1.1200000000000001</v>
      </c>
      <c r="AF1037" s="149">
        <f t="shared" si="67"/>
        <v>1.1111111111111127E-2</v>
      </c>
      <c r="AG1037" t="s">
        <v>3886</v>
      </c>
    </row>
    <row r="1038" spans="1:33" s="102" customFormat="1" ht="10.9" hidden="1" customHeight="1" x14ac:dyDescent="0.25">
      <c r="A1038" s="98">
        <v>170963</v>
      </c>
      <c r="B1038" s="99">
        <v>44601</v>
      </c>
      <c r="C1038" s="100" t="s">
        <v>387</v>
      </c>
      <c r="D1038" s="100" t="s">
        <v>3131</v>
      </c>
      <c r="E1038" s="99">
        <v>44601</v>
      </c>
      <c r="F1038" s="100" t="s">
        <v>199</v>
      </c>
      <c r="G1038" s="100" t="s">
        <v>3132</v>
      </c>
      <c r="H1038" s="100" t="s">
        <v>480</v>
      </c>
      <c r="I1038" s="100" t="s">
        <v>3379</v>
      </c>
      <c r="J1038" s="100" t="s">
        <v>3380</v>
      </c>
      <c r="K1038" s="100" t="s">
        <v>923</v>
      </c>
      <c r="L1038" s="100" t="s">
        <v>18</v>
      </c>
      <c r="M1038" s="100" t="s">
        <v>18</v>
      </c>
      <c r="N1038" s="100" t="s">
        <v>19</v>
      </c>
      <c r="O1038" s="100" t="s">
        <v>314</v>
      </c>
      <c r="P1038" s="100" t="s">
        <v>481</v>
      </c>
      <c r="Q1038" s="100" t="s">
        <v>3377</v>
      </c>
      <c r="R1038" s="100" t="s">
        <v>3377</v>
      </c>
      <c r="S1038" s="98">
        <v>20380</v>
      </c>
      <c r="T1038" s="98">
        <v>18760</v>
      </c>
      <c r="U1038" s="98">
        <v>1620</v>
      </c>
      <c r="V1038" s="100" t="s">
        <v>78</v>
      </c>
      <c r="W1038" s="98">
        <v>2</v>
      </c>
      <c r="X1038" s="100" t="s">
        <v>69</v>
      </c>
      <c r="Y1038" s="100" t="s">
        <v>70</v>
      </c>
      <c r="Z1038" s="100" t="s">
        <v>71</v>
      </c>
      <c r="AA1038" s="100" t="s">
        <v>72</v>
      </c>
      <c r="AB1038" s="98">
        <v>83638</v>
      </c>
      <c r="AC1038" s="101">
        <f t="shared" si="64"/>
        <v>6</v>
      </c>
      <c r="AD1038" s="101" t="str">
        <f t="shared" si="65"/>
        <v>février</v>
      </c>
      <c r="AE1038" s="96">
        <f t="shared" si="66"/>
        <v>1.62</v>
      </c>
      <c r="AF1038" s="149">
        <f t="shared" si="67"/>
        <v>1.4583333333333337E-2</v>
      </c>
      <c r="AG1038" t="s">
        <v>3886</v>
      </c>
    </row>
    <row r="1039" spans="1:33" s="102" customFormat="1" ht="10.9" hidden="1" customHeight="1" x14ac:dyDescent="0.25">
      <c r="A1039" s="98">
        <v>170964</v>
      </c>
      <c r="B1039" s="99">
        <v>44601</v>
      </c>
      <c r="C1039" s="100" t="s">
        <v>517</v>
      </c>
      <c r="D1039" s="100" t="s">
        <v>3133</v>
      </c>
      <c r="E1039" s="99">
        <v>44601</v>
      </c>
      <c r="F1039" s="100" t="s">
        <v>285</v>
      </c>
      <c r="G1039" s="100" t="s">
        <v>3134</v>
      </c>
      <c r="H1039" s="100" t="s">
        <v>334</v>
      </c>
      <c r="I1039" s="100" t="s">
        <v>3379</v>
      </c>
      <c r="J1039" s="100" t="s">
        <v>3382</v>
      </c>
      <c r="K1039" s="100" t="s">
        <v>531</v>
      </c>
      <c r="L1039" s="100" t="s">
        <v>18</v>
      </c>
      <c r="M1039" s="100" t="s">
        <v>18</v>
      </c>
      <c r="N1039" s="100" t="s">
        <v>19</v>
      </c>
      <c r="O1039" s="100" t="s">
        <v>335</v>
      </c>
      <c r="P1039" s="100" t="s">
        <v>336</v>
      </c>
      <c r="Q1039" s="100" t="s">
        <v>3377</v>
      </c>
      <c r="R1039" s="100" t="s">
        <v>3377</v>
      </c>
      <c r="S1039" s="98">
        <v>17640</v>
      </c>
      <c r="T1039" s="98">
        <v>14940</v>
      </c>
      <c r="U1039" s="98">
        <v>2700</v>
      </c>
      <c r="V1039" s="100" t="s">
        <v>78</v>
      </c>
      <c r="W1039" s="98">
        <v>2</v>
      </c>
      <c r="X1039" s="100" t="s">
        <v>69</v>
      </c>
      <c r="Y1039" s="100" t="s">
        <v>70</v>
      </c>
      <c r="Z1039" s="100" t="s">
        <v>71</v>
      </c>
      <c r="AA1039" s="100" t="s">
        <v>72</v>
      </c>
      <c r="AB1039" s="98">
        <v>83625</v>
      </c>
      <c r="AC1039" s="101">
        <f t="shared" si="64"/>
        <v>6</v>
      </c>
      <c r="AD1039" s="101" t="str">
        <f t="shared" si="65"/>
        <v>février</v>
      </c>
      <c r="AE1039" s="96">
        <f t="shared" si="66"/>
        <v>2.7</v>
      </c>
      <c r="AF1039" s="149">
        <f t="shared" si="67"/>
        <v>6.2499999999999778E-3</v>
      </c>
      <c r="AG1039" t="s">
        <v>3886</v>
      </c>
    </row>
    <row r="1040" spans="1:33" s="102" customFormat="1" ht="10.9" hidden="1" customHeight="1" x14ac:dyDescent="0.25">
      <c r="A1040" s="98">
        <v>170967</v>
      </c>
      <c r="B1040" s="99">
        <v>44601</v>
      </c>
      <c r="C1040" s="100" t="s">
        <v>287</v>
      </c>
      <c r="D1040" s="100" t="s">
        <v>3135</v>
      </c>
      <c r="E1040" s="99">
        <v>44601</v>
      </c>
      <c r="F1040" s="100" t="s">
        <v>435</v>
      </c>
      <c r="G1040" s="100" t="s">
        <v>3136</v>
      </c>
      <c r="H1040" s="100" t="s">
        <v>143</v>
      </c>
      <c r="I1040" s="100" t="s">
        <v>3387</v>
      </c>
      <c r="J1040" s="100" t="s">
        <v>3387</v>
      </c>
      <c r="K1040" s="100" t="s">
        <v>143</v>
      </c>
      <c r="L1040" s="100" t="s">
        <v>18</v>
      </c>
      <c r="M1040" s="100" t="s">
        <v>18</v>
      </c>
      <c r="N1040" s="100" t="s">
        <v>65</v>
      </c>
      <c r="O1040" s="100" t="s">
        <v>66</v>
      </c>
      <c r="P1040" s="100" t="s">
        <v>144</v>
      </c>
      <c r="Q1040" s="100" t="s">
        <v>3377</v>
      </c>
      <c r="R1040" s="100" t="s">
        <v>3377</v>
      </c>
      <c r="S1040" s="98">
        <v>18980</v>
      </c>
      <c r="T1040" s="98">
        <v>14120</v>
      </c>
      <c r="U1040" s="98">
        <v>4860</v>
      </c>
      <c r="V1040" s="100" t="s">
        <v>78</v>
      </c>
      <c r="W1040" s="98">
        <v>2</v>
      </c>
      <c r="X1040" s="100" t="s">
        <v>69</v>
      </c>
      <c r="Y1040" s="100" t="s">
        <v>70</v>
      </c>
      <c r="Z1040" s="100" t="s">
        <v>71</v>
      </c>
      <c r="AA1040" s="100" t="s">
        <v>72</v>
      </c>
      <c r="AB1040" s="98">
        <v>0</v>
      </c>
      <c r="AC1040" s="101">
        <f t="shared" si="64"/>
        <v>6</v>
      </c>
      <c r="AD1040" s="101" t="str">
        <f t="shared" si="65"/>
        <v>février</v>
      </c>
      <c r="AE1040" s="96">
        <f t="shared" si="66"/>
        <v>4.8600000000000003</v>
      </c>
      <c r="AF1040" s="149">
        <f t="shared" si="67"/>
        <v>6.2499999999999778E-3</v>
      </c>
      <c r="AG1040" t="s">
        <v>3886</v>
      </c>
    </row>
    <row r="1041" spans="1:33" s="102" customFormat="1" ht="10.9" hidden="1" customHeight="1" x14ac:dyDescent="0.25">
      <c r="A1041" s="98">
        <v>170986</v>
      </c>
      <c r="B1041" s="99">
        <v>44601</v>
      </c>
      <c r="C1041" s="100" t="s">
        <v>447</v>
      </c>
      <c r="D1041" s="100" t="s">
        <v>3166</v>
      </c>
      <c r="E1041" s="99">
        <v>44601</v>
      </c>
      <c r="F1041" s="100" t="s">
        <v>221</v>
      </c>
      <c r="G1041" s="100" t="s">
        <v>3167</v>
      </c>
      <c r="H1041" s="100" t="s">
        <v>472</v>
      </c>
      <c r="I1041" s="100" t="s">
        <v>3379</v>
      </c>
      <c r="J1041" s="100" t="s">
        <v>3384</v>
      </c>
      <c r="K1041" s="100" t="s">
        <v>472</v>
      </c>
      <c r="L1041" s="100" t="s">
        <v>3385</v>
      </c>
      <c r="M1041" s="100" t="s">
        <v>18</v>
      </c>
      <c r="N1041" s="100" t="s">
        <v>19</v>
      </c>
      <c r="O1041" s="100" t="s">
        <v>261</v>
      </c>
      <c r="P1041" s="100" t="s">
        <v>473</v>
      </c>
      <c r="Q1041" s="100" t="s">
        <v>3386</v>
      </c>
      <c r="R1041" s="100" t="s">
        <v>3377</v>
      </c>
      <c r="S1041" s="98">
        <v>37460</v>
      </c>
      <c r="T1041" s="98">
        <v>22120</v>
      </c>
      <c r="U1041" s="98">
        <v>15340</v>
      </c>
      <c r="V1041" s="100" t="s">
        <v>78</v>
      </c>
      <c r="W1041" s="98">
        <v>2</v>
      </c>
      <c r="X1041" s="100" t="s">
        <v>69</v>
      </c>
      <c r="Y1041" s="100" t="s">
        <v>70</v>
      </c>
      <c r="Z1041" s="100" t="s">
        <v>71</v>
      </c>
      <c r="AA1041" s="100" t="s">
        <v>72</v>
      </c>
      <c r="AB1041" s="98">
        <v>0</v>
      </c>
      <c r="AC1041" s="101">
        <f t="shared" si="64"/>
        <v>6</v>
      </c>
      <c r="AD1041" s="101" t="str">
        <f t="shared" si="65"/>
        <v>février</v>
      </c>
      <c r="AE1041" s="96">
        <f t="shared" si="66"/>
        <v>15.34</v>
      </c>
      <c r="AF1041" s="149">
        <f t="shared" si="67"/>
        <v>0.19791666666666669</v>
      </c>
      <c r="AG1041" t="s">
        <v>3888</v>
      </c>
    </row>
    <row r="1042" spans="1:33" s="102" customFormat="1" ht="10.9" hidden="1" customHeight="1" x14ac:dyDescent="0.25">
      <c r="A1042" s="98">
        <v>170970</v>
      </c>
      <c r="B1042" s="99">
        <v>44601</v>
      </c>
      <c r="C1042" s="100" t="s">
        <v>84</v>
      </c>
      <c r="D1042" s="100" t="s">
        <v>3139</v>
      </c>
      <c r="E1042" s="99">
        <v>44601</v>
      </c>
      <c r="F1042" s="100" t="s">
        <v>287</v>
      </c>
      <c r="G1042" s="100" t="s">
        <v>3140</v>
      </c>
      <c r="H1042" s="100" t="s">
        <v>276</v>
      </c>
      <c r="I1042" s="100" t="s">
        <v>3379</v>
      </c>
      <c r="J1042" s="100" t="s">
        <v>3421</v>
      </c>
      <c r="K1042" s="100" t="s">
        <v>276</v>
      </c>
      <c r="L1042" s="100" t="s">
        <v>18</v>
      </c>
      <c r="M1042" s="100" t="s">
        <v>18</v>
      </c>
      <c r="N1042" s="100" t="s">
        <v>19</v>
      </c>
      <c r="O1042" s="100" t="s">
        <v>161</v>
      </c>
      <c r="P1042" s="100" t="s">
        <v>277</v>
      </c>
      <c r="Q1042" s="100" t="s">
        <v>3377</v>
      </c>
      <c r="R1042" s="100" t="s">
        <v>3377</v>
      </c>
      <c r="S1042" s="98">
        <v>2680</v>
      </c>
      <c r="T1042" s="98">
        <v>2600</v>
      </c>
      <c r="U1042" s="98">
        <v>80</v>
      </c>
      <c r="V1042" s="100" t="s">
        <v>78</v>
      </c>
      <c r="W1042" s="98">
        <v>2</v>
      </c>
      <c r="X1042" s="100" t="s">
        <v>69</v>
      </c>
      <c r="Y1042" s="100" t="s">
        <v>70</v>
      </c>
      <c r="Z1042" s="100" t="s">
        <v>71</v>
      </c>
      <c r="AA1042" s="100" t="s">
        <v>72</v>
      </c>
      <c r="AB1042" s="98">
        <v>64489</v>
      </c>
      <c r="AC1042" s="101">
        <f t="shared" si="64"/>
        <v>6</v>
      </c>
      <c r="AD1042" s="101" t="str">
        <f t="shared" si="65"/>
        <v>février</v>
      </c>
      <c r="AE1042" s="96">
        <f t="shared" si="66"/>
        <v>0.08</v>
      </c>
      <c r="AF1042" s="149">
        <f t="shared" si="67"/>
        <v>6.9444444444444753E-3</v>
      </c>
      <c r="AG1042" t="s">
        <v>3886</v>
      </c>
    </row>
    <row r="1043" spans="1:33" s="102" customFormat="1" ht="10.9" hidden="1" customHeight="1" x14ac:dyDescent="0.25">
      <c r="A1043" s="98">
        <v>170972</v>
      </c>
      <c r="B1043" s="99">
        <v>44601</v>
      </c>
      <c r="C1043" s="100" t="s">
        <v>1928</v>
      </c>
      <c r="D1043" s="100" t="s">
        <v>3141</v>
      </c>
      <c r="E1043" s="99">
        <v>44601</v>
      </c>
      <c r="F1043" s="100" t="s">
        <v>434</v>
      </c>
      <c r="G1043" s="100" t="s">
        <v>3142</v>
      </c>
      <c r="H1043" s="100" t="s">
        <v>769</v>
      </c>
      <c r="I1043" s="100" t="s">
        <v>3379</v>
      </c>
      <c r="J1043" s="100" t="s">
        <v>3380</v>
      </c>
      <c r="K1043" s="100" t="s">
        <v>3417</v>
      </c>
      <c r="L1043" s="100" t="s">
        <v>18</v>
      </c>
      <c r="M1043" s="100" t="s">
        <v>18</v>
      </c>
      <c r="N1043" s="100" t="s">
        <v>19</v>
      </c>
      <c r="O1043" s="100" t="s">
        <v>314</v>
      </c>
      <c r="P1043" s="100" t="s">
        <v>770</v>
      </c>
      <c r="Q1043" s="100" t="s">
        <v>3377</v>
      </c>
      <c r="R1043" s="100" t="s">
        <v>3377</v>
      </c>
      <c r="S1043" s="98">
        <v>19780</v>
      </c>
      <c r="T1043" s="98">
        <v>17960</v>
      </c>
      <c r="U1043" s="98">
        <v>1820</v>
      </c>
      <c r="V1043" s="100" t="s">
        <v>78</v>
      </c>
      <c r="W1043" s="98">
        <v>2</v>
      </c>
      <c r="X1043" s="100" t="s">
        <v>69</v>
      </c>
      <c r="Y1043" s="100" t="s">
        <v>70</v>
      </c>
      <c r="Z1043" s="100" t="s">
        <v>71</v>
      </c>
      <c r="AA1043" s="100" t="s">
        <v>72</v>
      </c>
      <c r="AB1043" s="98">
        <v>95029</v>
      </c>
      <c r="AC1043" s="101">
        <f t="shared" si="64"/>
        <v>6</v>
      </c>
      <c r="AD1043" s="101" t="str">
        <f t="shared" si="65"/>
        <v>février</v>
      </c>
      <c r="AE1043" s="96">
        <f t="shared" si="66"/>
        <v>1.82</v>
      </c>
      <c r="AF1043" s="149">
        <f t="shared" si="67"/>
        <v>2.0833333333333315E-2</v>
      </c>
      <c r="AG1043" t="s">
        <v>3886</v>
      </c>
    </row>
    <row r="1044" spans="1:33" s="102" customFormat="1" ht="10.9" hidden="1" customHeight="1" x14ac:dyDescent="0.25">
      <c r="A1044" s="98">
        <v>170974</v>
      </c>
      <c r="B1044" s="99">
        <v>44601</v>
      </c>
      <c r="C1044" s="100" t="s">
        <v>697</v>
      </c>
      <c r="D1044" s="100" t="s">
        <v>3143</v>
      </c>
      <c r="E1044" s="99">
        <v>44601</v>
      </c>
      <c r="F1044" s="100" t="s">
        <v>3144</v>
      </c>
      <c r="G1044" s="100" t="s">
        <v>3145</v>
      </c>
      <c r="H1044" s="100" t="s">
        <v>782</v>
      </c>
      <c r="I1044" s="100" t="s">
        <v>3376</v>
      </c>
      <c r="J1044" s="100" t="s">
        <v>3376</v>
      </c>
      <c r="K1044" s="100" t="s">
        <v>766</v>
      </c>
      <c r="L1044" s="100" t="s">
        <v>18</v>
      </c>
      <c r="M1044" s="100" t="s">
        <v>3385</v>
      </c>
      <c r="N1044" s="100" t="s">
        <v>656</v>
      </c>
      <c r="O1044" s="100" t="s">
        <v>657</v>
      </c>
      <c r="P1044" s="100" t="s">
        <v>767</v>
      </c>
      <c r="Q1044" s="100" t="s">
        <v>3377</v>
      </c>
      <c r="R1044" s="100" t="s">
        <v>3390</v>
      </c>
      <c r="S1044" s="98">
        <v>24200</v>
      </c>
      <c r="T1044" s="98">
        <v>17640</v>
      </c>
      <c r="U1044" s="98">
        <v>6560</v>
      </c>
      <c r="V1044" s="100" t="s">
        <v>78</v>
      </c>
      <c r="W1044" s="98">
        <v>2</v>
      </c>
      <c r="X1044" s="100" t="s">
        <v>69</v>
      </c>
      <c r="Y1044" s="100" t="s">
        <v>70</v>
      </c>
      <c r="Z1044" s="100" t="s">
        <v>71</v>
      </c>
      <c r="AA1044" s="100" t="s">
        <v>72</v>
      </c>
      <c r="AB1044" s="98">
        <v>0</v>
      </c>
      <c r="AC1044" s="101">
        <f t="shared" si="64"/>
        <v>6</v>
      </c>
      <c r="AD1044" s="101" t="str">
        <f t="shared" si="65"/>
        <v>février</v>
      </c>
      <c r="AE1044" s="96">
        <f t="shared" si="66"/>
        <v>6.56</v>
      </c>
      <c r="AF1044" s="149">
        <f t="shared" si="67"/>
        <v>2.083333333333337E-2</v>
      </c>
      <c r="AG1044" t="s">
        <v>3562</v>
      </c>
    </row>
    <row r="1045" spans="1:33" s="102" customFormat="1" ht="10.9" hidden="1" customHeight="1" x14ac:dyDescent="0.25">
      <c r="A1045" s="98">
        <v>170975</v>
      </c>
      <c r="B1045" s="99">
        <v>44601</v>
      </c>
      <c r="C1045" s="100" t="s">
        <v>670</v>
      </c>
      <c r="D1045" s="100" t="s">
        <v>3146</v>
      </c>
      <c r="E1045" s="99">
        <v>44601</v>
      </c>
      <c r="F1045" s="100" t="s">
        <v>725</v>
      </c>
      <c r="G1045" s="100" t="s">
        <v>3147</v>
      </c>
      <c r="H1045" s="100" t="s">
        <v>550</v>
      </c>
      <c r="I1045" s="100" t="s">
        <v>3379</v>
      </c>
      <c r="J1045" s="100" t="s">
        <v>3380</v>
      </c>
      <c r="K1045" s="100" t="s">
        <v>3399</v>
      </c>
      <c r="L1045" s="100" t="s">
        <v>18</v>
      </c>
      <c r="M1045" s="100" t="s">
        <v>18</v>
      </c>
      <c r="N1045" s="100" t="s">
        <v>19</v>
      </c>
      <c r="O1045" s="100" t="s">
        <v>314</v>
      </c>
      <c r="P1045" s="100" t="s">
        <v>551</v>
      </c>
      <c r="Q1045" s="100" t="s">
        <v>3377</v>
      </c>
      <c r="R1045" s="100" t="s">
        <v>3377</v>
      </c>
      <c r="S1045" s="98">
        <v>20620</v>
      </c>
      <c r="T1045" s="98">
        <v>17720</v>
      </c>
      <c r="U1045" s="98">
        <v>2900</v>
      </c>
      <c r="V1045" s="100" t="s">
        <v>78</v>
      </c>
      <c r="W1045" s="98">
        <v>2</v>
      </c>
      <c r="X1045" s="100" t="s">
        <v>69</v>
      </c>
      <c r="Y1045" s="100" t="s">
        <v>70</v>
      </c>
      <c r="Z1045" s="100" t="s">
        <v>71</v>
      </c>
      <c r="AA1045" s="100" t="s">
        <v>72</v>
      </c>
      <c r="AB1045" s="98">
        <v>66268</v>
      </c>
      <c r="AC1045" s="101">
        <f t="shared" si="64"/>
        <v>6</v>
      </c>
      <c r="AD1045" s="101" t="str">
        <f t="shared" si="65"/>
        <v>février</v>
      </c>
      <c r="AE1045" s="96">
        <f t="shared" si="66"/>
        <v>2.9</v>
      </c>
      <c r="AF1045" s="149">
        <f t="shared" si="67"/>
        <v>1.0416666666666741E-2</v>
      </c>
      <c r="AG1045" t="s">
        <v>3886</v>
      </c>
    </row>
    <row r="1046" spans="1:33" s="102" customFormat="1" ht="10.9" hidden="1" customHeight="1" x14ac:dyDescent="0.25">
      <c r="A1046" s="98">
        <v>170976</v>
      </c>
      <c r="B1046" s="99">
        <v>44601</v>
      </c>
      <c r="C1046" s="100" t="s">
        <v>397</v>
      </c>
      <c r="D1046" s="100" t="s">
        <v>3148</v>
      </c>
      <c r="E1046" s="99">
        <v>44601</v>
      </c>
      <c r="F1046" s="100" t="s">
        <v>328</v>
      </c>
      <c r="G1046" s="100" t="s">
        <v>3149</v>
      </c>
      <c r="H1046" s="100" t="s">
        <v>64</v>
      </c>
      <c r="I1046" s="100" t="s">
        <v>3387</v>
      </c>
      <c r="J1046" s="100" t="s">
        <v>3455</v>
      </c>
      <c r="K1046" s="100" t="s">
        <v>64</v>
      </c>
      <c r="L1046" s="100" t="s">
        <v>18</v>
      </c>
      <c r="M1046" s="100" t="s">
        <v>18</v>
      </c>
      <c r="N1046" s="100" t="s">
        <v>65</v>
      </c>
      <c r="O1046" s="100" t="s">
        <v>490</v>
      </c>
      <c r="P1046" s="100" t="s">
        <v>67</v>
      </c>
      <c r="Q1046" s="100" t="s">
        <v>3377</v>
      </c>
      <c r="R1046" s="100" t="s">
        <v>3377</v>
      </c>
      <c r="S1046" s="98">
        <v>16160</v>
      </c>
      <c r="T1046" s="98">
        <v>12280</v>
      </c>
      <c r="U1046" s="98">
        <v>3880</v>
      </c>
      <c r="V1046" s="100" t="s">
        <v>78</v>
      </c>
      <c r="W1046" s="98">
        <v>2</v>
      </c>
      <c r="X1046" s="100" t="s">
        <v>69</v>
      </c>
      <c r="Y1046" s="100" t="s">
        <v>70</v>
      </c>
      <c r="Z1046" s="100" t="s">
        <v>71</v>
      </c>
      <c r="AA1046" s="100" t="s">
        <v>72</v>
      </c>
      <c r="AB1046" s="98">
        <v>0</v>
      </c>
      <c r="AC1046" s="101">
        <f t="shared" si="64"/>
        <v>6</v>
      </c>
      <c r="AD1046" s="101" t="str">
        <f t="shared" si="65"/>
        <v>février</v>
      </c>
      <c r="AE1046" s="96">
        <f t="shared" si="66"/>
        <v>3.88</v>
      </c>
      <c r="AF1046" s="149">
        <f t="shared" si="67"/>
        <v>1.6666666666666607E-2</v>
      </c>
      <c r="AG1046" t="s">
        <v>3887</v>
      </c>
    </row>
    <row r="1047" spans="1:33" s="102" customFormat="1" ht="10.9" hidden="1" customHeight="1" x14ac:dyDescent="0.25">
      <c r="A1047" s="98">
        <v>170977</v>
      </c>
      <c r="B1047" s="99">
        <v>44601</v>
      </c>
      <c r="C1047" s="100" t="s">
        <v>679</v>
      </c>
      <c r="D1047" s="100" t="s">
        <v>3150</v>
      </c>
      <c r="E1047" s="99">
        <v>44601</v>
      </c>
      <c r="F1047" s="100" t="s">
        <v>570</v>
      </c>
      <c r="G1047" s="100" t="s">
        <v>3151</v>
      </c>
      <c r="H1047" s="100" t="s">
        <v>81</v>
      </c>
      <c r="I1047" s="100" t="s">
        <v>3387</v>
      </c>
      <c r="J1047" s="100" t="s">
        <v>3387</v>
      </c>
      <c r="K1047" s="100" t="s">
        <v>81</v>
      </c>
      <c r="L1047" s="100" t="s">
        <v>18</v>
      </c>
      <c r="M1047" s="100" t="s">
        <v>18</v>
      </c>
      <c r="N1047" s="100" t="s">
        <v>65</v>
      </c>
      <c r="O1047" s="100" t="s">
        <v>66</v>
      </c>
      <c r="P1047" s="100" t="s">
        <v>82</v>
      </c>
      <c r="Q1047" s="100" t="s">
        <v>3377</v>
      </c>
      <c r="R1047" s="100" t="s">
        <v>3377</v>
      </c>
      <c r="S1047" s="98">
        <v>15020</v>
      </c>
      <c r="T1047" s="98">
        <v>12820</v>
      </c>
      <c r="U1047" s="98">
        <v>2200</v>
      </c>
      <c r="V1047" s="100" t="s">
        <v>78</v>
      </c>
      <c r="W1047" s="98">
        <v>2</v>
      </c>
      <c r="X1047" s="100" t="s">
        <v>69</v>
      </c>
      <c r="Y1047" s="100" t="s">
        <v>70</v>
      </c>
      <c r="Z1047" s="100" t="s">
        <v>71</v>
      </c>
      <c r="AA1047" s="100" t="s">
        <v>72</v>
      </c>
      <c r="AB1047" s="98">
        <v>0</v>
      </c>
      <c r="AC1047" s="101">
        <f t="shared" si="64"/>
        <v>6</v>
      </c>
      <c r="AD1047" s="101" t="str">
        <f t="shared" si="65"/>
        <v>février</v>
      </c>
      <c r="AE1047" s="96">
        <f t="shared" si="66"/>
        <v>2.2000000000000002</v>
      </c>
      <c r="AF1047" s="149">
        <f t="shared" si="67"/>
        <v>5.5555555555555358E-3</v>
      </c>
      <c r="AG1047" t="s">
        <v>3886</v>
      </c>
    </row>
    <row r="1048" spans="1:33" s="102" customFormat="1" ht="10.9" hidden="1" customHeight="1" x14ac:dyDescent="0.25">
      <c r="A1048" s="98">
        <v>170978</v>
      </c>
      <c r="B1048" s="99">
        <v>44601</v>
      </c>
      <c r="C1048" s="100" t="s">
        <v>667</v>
      </c>
      <c r="D1048" s="100" t="s">
        <v>3152</v>
      </c>
      <c r="E1048" s="99">
        <v>44601</v>
      </c>
      <c r="F1048" s="100" t="s">
        <v>2443</v>
      </c>
      <c r="G1048" s="100" t="s">
        <v>3153</v>
      </c>
      <c r="H1048" s="100" t="s">
        <v>550</v>
      </c>
      <c r="I1048" s="100" t="s">
        <v>3379</v>
      </c>
      <c r="J1048" s="100" t="s">
        <v>3380</v>
      </c>
      <c r="K1048" s="100" t="s">
        <v>3399</v>
      </c>
      <c r="L1048" s="100" t="s">
        <v>18</v>
      </c>
      <c r="M1048" s="100" t="s">
        <v>18</v>
      </c>
      <c r="N1048" s="100" t="s">
        <v>19</v>
      </c>
      <c r="O1048" s="100" t="s">
        <v>314</v>
      </c>
      <c r="P1048" s="100" t="s">
        <v>551</v>
      </c>
      <c r="Q1048" s="100" t="s">
        <v>3377</v>
      </c>
      <c r="R1048" s="100" t="s">
        <v>3377</v>
      </c>
      <c r="S1048" s="98">
        <v>17980</v>
      </c>
      <c r="T1048" s="98">
        <v>17680</v>
      </c>
      <c r="U1048" s="98">
        <v>300</v>
      </c>
      <c r="V1048" s="100" t="s">
        <v>78</v>
      </c>
      <c r="W1048" s="98">
        <v>2</v>
      </c>
      <c r="X1048" s="100" t="s">
        <v>69</v>
      </c>
      <c r="Y1048" s="100" t="s">
        <v>70</v>
      </c>
      <c r="Z1048" s="100" t="s">
        <v>71</v>
      </c>
      <c r="AA1048" s="100" t="s">
        <v>72</v>
      </c>
      <c r="AB1048" s="98">
        <v>66268</v>
      </c>
      <c r="AC1048" s="101">
        <f t="shared" si="64"/>
        <v>6</v>
      </c>
      <c r="AD1048" s="101" t="str">
        <f t="shared" si="65"/>
        <v>février</v>
      </c>
      <c r="AE1048" s="96">
        <f t="shared" si="66"/>
        <v>0.3</v>
      </c>
      <c r="AF1048" s="149">
        <f t="shared" si="67"/>
        <v>1.041666666666663E-2</v>
      </c>
      <c r="AG1048" t="s">
        <v>3886</v>
      </c>
    </row>
    <row r="1049" spans="1:33" s="102" customFormat="1" ht="10.9" hidden="1" customHeight="1" x14ac:dyDescent="0.25">
      <c r="A1049" s="98">
        <v>170979</v>
      </c>
      <c r="B1049" s="99">
        <v>44601</v>
      </c>
      <c r="C1049" s="100" t="s">
        <v>1508</v>
      </c>
      <c r="D1049" s="100" t="s">
        <v>3154</v>
      </c>
      <c r="E1049" s="99">
        <v>44601</v>
      </c>
      <c r="F1049" s="100" t="s">
        <v>698</v>
      </c>
      <c r="G1049" s="100" t="s">
        <v>3155</v>
      </c>
      <c r="H1049" s="100" t="s">
        <v>681</v>
      </c>
      <c r="I1049" s="100" t="s">
        <v>3389</v>
      </c>
      <c r="J1049" s="100" t="s">
        <v>3389</v>
      </c>
      <c r="K1049" s="100" t="s">
        <v>681</v>
      </c>
      <c r="L1049" s="100" t="s">
        <v>18</v>
      </c>
      <c r="M1049" s="100" t="s">
        <v>3427</v>
      </c>
      <c r="N1049" s="100" t="s">
        <v>919</v>
      </c>
      <c r="O1049" s="100" t="s">
        <v>920</v>
      </c>
      <c r="P1049" s="100" t="s">
        <v>740</v>
      </c>
      <c r="Q1049" s="100" t="s">
        <v>3377</v>
      </c>
      <c r="R1049" s="100" t="s">
        <v>3428</v>
      </c>
      <c r="S1049" s="98">
        <v>27140</v>
      </c>
      <c r="T1049" s="98">
        <v>22160</v>
      </c>
      <c r="U1049" s="98">
        <v>4980</v>
      </c>
      <c r="V1049" s="100" t="s">
        <v>78</v>
      </c>
      <c r="W1049" s="98">
        <v>2</v>
      </c>
      <c r="X1049" s="100" t="s">
        <v>69</v>
      </c>
      <c r="Y1049" s="100" t="s">
        <v>70</v>
      </c>
      <c r="Z1049" s="100" t="s">
        <v>71</v>
      </c>
      <c r="AA1049" s="100" t="s">
        <v>72</v>
      </c>
      <c r="AB1049" s="98">
        <v>0</v>
      </c>
      <c r="AC1049" s="101">
        <f t="shared" si="64"/>
        <v>6</v>
      </c>
      <c r="AD1049" s="101" t="str">
        <f t="shared" si="65"/>
        <v>février</v>
      </c>
      <c r="AE1049" s="96">
        <f t="shared" si="66"/>
        <v>4.9800000000000004</v>
      </c>
      <c r="AF1049" s="149">
        <f t="shared" si="67"/>
        <v>1.5972222222222165E-2</v>
      </c>
      <c r="AG1049" t="s">
        <v>3562</v>
      </c>
    </row>
    <row r="1050" spans="1:33" s="102" customFormat="1" ht="10.9" hidden="1" customHeight="1" x14ac:dyDescent="0.25">
      <c r="A1050" s="98">
        <v>170980</v>
      </c>
      <c r="B1050" s="99">
        <v>44601</v>
      </c>
      <c r="C1050" s="100" t="s">
        <v>525</v>
      </c>
      <c r="D1050" s="100" t="s">
        <v>3156</v>
      </c>
      <c r="E1050" s="99">
        <v>44601</v>
      </c>
      <c r="F1050" s="100" t="s">
        <v>491</v>
      </c>
      <c r="G1050" s="100" t="s">
        <v>3157</v>
      </c>
      <c r="H1050" s="100" t="s">
        <v>480</v>
      </c>
      <c r="I1050" s="100" t="s">
        <v>3379</v>
      </c>
      <c r="J1050" s="100" t="s">
        <v>3380</v>
      </c>
      <c r="K1050" s="100" t="s">
        <v>923</v>
      </c>
      <c r="L1050" s="100" t="s">
        <v>18</v>
      </c>
      <c r="M1050" s="100" t="s">
        <v>18</v>
      </c>
      <c r="N1050" s="100" t="s">
        <v>19</v>
      </c>
      <c r="O1050" s="100" t="s">
        <v>314</v>
      </c>
      <c r="P1050" s="100" t="s">
        <v>481</v>
      </c>
      <c r="Q1050" s="100" t="s">
        <v>3377</v>
      </c>
      <c r="R1050" s="100" t="s">
        <v>3377</v>
      </c>
      <c r="S1050" s="98">
        <v>20220</v>
      </c>
      <c r="T1050" s="98">
        <v>18740</v>
      </c>
      <c r="U1050" s="98">
        <v>1480</v>
      </c>
      <c r="V1050" s="100" t="s">
        <v>78</v>
      </c>
      <c r="W1050" s="98">
        <v>2</v>
      </c>
      <c r="X1050" s="100" t="s">
        <v>69</v>
      </c>
      <c r="Y1050" s="100" t="s">
        <v>70</v>
      </c>
      <c r="Z1050" s="100" t="s">
        <v>71</v>
      </c>
      <c r="AA1050" s="100" t="s">
        <v>72</v>
      </c>
      <c r="AB1050" s="98">
        <v>83638</v>
      </c>
      <c r="AC1050" s="101">
        <f t="shared" si="64"/>
        <v>6</v>
      </c>
      <c r="AD1050" s="101" t="str">
        <f t="shared" si="65"/>
        <v>février</v>
      </c>
      <c r="AE1050" s="96">
        <f t="shared" si="66"/>
        <v>1.48</v>
      </c>
      <c r="AF1050" s="149">
        <f t="shared" si="67"/>
        <v>1.0416666666666741E-2</v>
      </c>
      <c r="AG1050" t="s">
        <v>3886</v>
      </c>
    </row>
    <row r="1051" spans="1:33" s="102" customFormat="1" ht="10.9" hidden="1" customHeight="1" x14ac:dyDescent="0.25">
      <c r="A1051" s="98">
        <v>170983</v>
      </c>
      <c r="B1051" s="99">
        <v>44601</v>
      </c>
      <c r="C1051" s="100" t="s">
        <v>292</v>
      </c>
      <c r="D1051" s="100" t="s">
        <v>3162</v>
      </c>
      <c r="E1051" s="99">
        <v>44601</v>
      </c>
      <c r="F1051" s="100" t="s">
        <v>122</v>
      </c>
      <c r="G1051" s="100" t="s">
        <v>3163</v>
      </c>
      <c r="H1051" s="100" t="s">
        <v>321</v>
      </c>
      <c r="I1051" s="100" t="s">
        <v>3379</v>
      </c>
      <c r="J1051" s="100" t="s">
        <v>3380</v>
      </c>
      <c r="K1051" s="100" t="s">
        <v>3483</v>
      </c>
      <c r="L1051" s="100" t="s">
        <v>18</v>
      </c>
      <c r="M1051" s="100" t="s">
        <v>18</v>
      </c>
      <c r="N1051" s="100" t="s">
        <v>19</v>
      </c>
      <c r="O1051" s="100" t="s">
        <v>314</v>
      </c>
      <c r="P1051" s="100" t="s">
        <v>322</v>
      </c>
      <c r="Q1051" s="100" t="s">
        <v>3377</v>
      </c>
      <c r="R1051" s="100" t="s">
        <v>3377</v>
      </c>
      <c r="S1051" s="98">
        <v>24860</v>
      </c>
      <c r="T1051" s="98">
        <v>20000</v>
      </c>
      <c r="U1051" s="98">
        <v>4860</v>
      </c>
      <c r="V1051" s="100" t="s">
        <v>78</v>
      </c>
      <c r="W1051" s="98">
        <v>2</v>
      </c>
      <c r="X1051" s="100" t="s">
        <v>69</v>
      </c>
      <c r="Y1051" s="100" t="s">
        <v>70</v>
      </c>
      <c r="Z1051" s="100" t="s">
        <v>71</v>
      </c>
      <c r="AA1051" s="100" t="s">
        <v>72</v>
      </c>
      <c r="AB1051" s="98">
        <v>95033</v>
      </c>
      <c r="AC1051" s="101">
        <f t="shared" si="64"/>
        <v>6</v>
      </c>
      <c r="AD1051" s="101" t="str">
        <f t="shared" si="65"/>
        <v>février</v>
      </c>
      <c r="AE1051" s="96">
        <f t="shared" si="66"/>
        <v>4.8600000000000003</v>
      </c>
      <c r="AF1051" s="149">
        <f t="shared" si="67"/>
        <v>1.9444444444444375E-2</v>
      </c>
      <c r="AG1051" t="s">
        <v>3886</v>
      </c>
    </row>
    <row r="1052" spans="1:33" s="102" customFormat="1" ht="10.9" hidden="1" customHeight="1" x14ac:dyDescent="0.25">
      <c r="A1052" s="98">
        <v>170982</v>
      </c>
      <c r="B1052" s="99">
        <v>44601</v>
      </c>
      <c r="C1052" s="100" t="s">
        <v>494</v>
      </c>
      <c r="D1052" s="100" t="s">
        <v>3160</v>
      </c>
      <c r="E1052" s="99">
        <v>44601</v>
      </c>
      <c r="F1052" s="100" t="s">
        <v>445</v>
      </c>
      <c r="G1052" s="100" t="s">
        <v>3161</v>
      </c>
      <c r="H1052" s="100" t="s">
        <v>856</v>
      </c>
      <c r="I1052" s="100" t="s">
        <v>3389</v>
      </c>
      <c r="J1052" s="100" t="s">
        <v>3389</v>
      </c>
      <c r="K1052" s="100" t="s">
        <v>856</v>
      </c>
      <c r="L1052" s="100" t="s">
        <v>18</v>
      </c>
      <c r="M1052" s="100" t="s">
        <v>3385</v>
      </c>
      <c r="N1052" s="100" t="s">
        <v>919</v>
      </c>
      <c r="O1052" s="100" t="s">
        <v>920</v>
      </c>
      <c r="P1052" s="100" t="s">
        <v>857</v>
      </c>
      <c r="Q1052" s="100" t="s">
        <v>3377</v>
      </c>
      <c r="R1052" s="100" t="s">
        <v>3390</v>
      </c>
      <c r="S1052" s="98">
        <v>19500</v>
      </c>
      <c r="T1052" s="98">
        <v>17840</v>
      </c>
      <c r="U1052" s="98">
        <v>1660</v>
      </c>
      <c r="V1052" s="100" t="s">
        <v>78</v>
      </c>
      <c r="W1052" s="98">
        <v>2</v>
      </c>
      <c r="X1052" s="100" t="s">
        <v>69</v>
      </c>
      <c r="Y1052" s="100" t="s">
        <v>70</v>
      </c>
      <c r="Z1052" s="100" t="s">
        <v>71</v>
      </c>
      <c r="AA1052" s="100" t="s">
        <v>72</v>
      </c>
      <c r="AB1052" s="98">
        <v>0</v>
      </c>
      <c r="AC1052" s="101">
        <f t="shared" si="64"/>
        <v>6</v>
      </c>
      <c r="AD1052" s="101" t="str">
        <f t="shared" si="65"/>
        <v>février</v>
      </c>
      <c r="AE1052" s="96">
        <f t="shared" si="66"/>
        <v>1.66</v>
      </c>
      <c r="AF1052" s="149">
        <f t="shared" si="67"/>
        <v>1.5277777777777724E-2</v>
      </c>
      <c r="AG1052" t="s">
        <v>3562</v>
      </c>
    </row>
    <row r="1053" spans="1:33" s="102" customFormat="1" ht="10.9" hidden="1" customHeight="1" x14ac:dyDescent="0.25">
      <c r="A1053" s="98">
        <v>170981</v>
      </c>
      <c r="B1053" s="99">
        <v>44601</v>
      </c>
      <c r="C1053" s="100" t="s">
        <v>329</v>
      </c>
      <c r="D1053" s="100" t="s">
        <v>3158</v>
      </c>
      <c r="E1053" s="99">
        <v>44601</v>
      </c>
      <c r="F1053" s="100" t="s">
        <v>624</v>
      </c>
      <c r="G1053" s="100" t="s">
        <v>3159</v>
      </c>
      <c r="H1053" s="100" t="s">
        <v>276</v>
      </c>
      <c r="I1053" s="100" t="s">
        <v>3379</v>
      </c>
      <c r="J1053" s="100" t="s">
        <v>3421</v>
      </c>
      <c r="K1053" s="100" t="s">
        <v>276</v>
      </c>
      <c r="L1053" s="100" t="s">
        <v>18</v>
      </c>
      <c r="M1053" s="100" t="s">
        <v>18</v>
      </c>
      <c r="N1053" s="100" t="s">
        <v>19</v>
      </c>
      <c r="O1053" s="100" t="s">
        <v>161</v>
      </c>
      <c r="P1053" s="100" t="s">
        <v>277</v>
      </c>
      <c r="Q1053" s="100" t="s">
        <v>3377</v>
      </c>
      <c r="R1053" s="100" t="s">
        <v>3377</v>
      </c>
      <c r="S1053" s="98">
        <v>2800</v>
      </c>
      <c r="T1053" s="98">
        <v>2600</v>
      </c>
      <c r="U1053" s="98">
        <v>200</v>
      </c>
      <c r="V1053" s="100" t="s">
        <v>78</v>
      </c>
      <c r="W1053" s="98">
        <v>2</v>
      </c>
      <c r="X1053" s="100" t="s">
        <v>69</v>
      </c>
      <c r="Y1053" s="100" t="s">
        <v>70</v>
      </c>
      <c r="Z1053" s="100" t="s">
        <v>71</v>
      </c>
      <c r="AA1053" s="100" t="s">
        <v>72</v>
      </c>
      <c r="AB1053" s="98">
        <v>64489</v>
      </c>
      <c r="AC1053" s="101">
        <f t="shared" si="64"/>
        <v>6</v>
      </c>
      <c r="AD1053" s="101" t="str">
        <f t="shared" si="65"/>
        <v>février</v>
      </c>
      <c r="AE1053" s="96">
        <f t="shared" si="66"/>
        <v>0.2</v>
      </c>
      <c r="AF1053" s="149">
        <f t="shared" si="67"/>
        <v>1.1111111111111072E-2</v>
      </c>
      <c r="AG1053" t="s">
        <v>3886</v>
      </c>
    </row>
    <row r="1054" spans="1:33" s="102" customFormat="1" ht="10.9" hidden="1" customHeight="1" x14ac:dyDescent="0.25">
      <c r="A1054" s="98">
        <v>170984</v>
      </c>
      <c r="B1054" s="99">
        <v>44601</v>
      </c>
      <c r="C1054" s="100" t="s">
        <v>848</v>
      </c>
      <c r="D1054" s="100" t="s">
        <v>3164</v>
      </c>
      <c r="E1054" s="99">
        <v>44601</v>
      </c>
      <c r="F1054" s="100" t="s">
        <v>494</v>
      </c>
      <c r="G1054" s="100" t="s">
        <v>3165</v>
      </c>
      <c r="H1054" s="100" t="s">
        <v>1041</v>
      </c>
      <c r="I1054" s="100" t="s">
        <v>3379</v>
      </c>
      <c r="J1054" s="100" t="s">
        <v>3421</v>
      </c>
      <c r="K1054" s="100" t="s">
        <v>1041</v>
      </c>
      <c r="L1054" s="100" t="s">
        <v>18</v>
      </c>
      <c r="M1054" s="100" t="s">
        <v>18</v>
      </c>
      <c r="N1054" s="100" t="s">
        <v>19</v>
      </c>
      <c r="O1054" s="100" t="s">
        <v>161</v>
      </c>
      <c r="P1054" s="100" t="s">
        <v>1042</v>
      </c>
      <c r="Q1054" s="100" t="s">
        <v>3377</v>
      </c>
      <c r="R1054" s="100" t="s">
        <v>3377</v>
      </c>
      <c r="S1054" s="98">
        <v>11260</v>
      </c>
      <c r="T1054" s="98">
        <v>10920</v>
      </c>
      <c r="U1054" s="98">
        <v>340</v>
      </c>
      <c r="V1054" s="100" t="s">
        <v>78</v>
      </c>
      <c r="W1054" s="98">
        <v>2</v>
      </c>
      <c r="X1054" s="100" t="s">
        <v>69</v>
      </c>
      <c r="Y1054" s="100" t="s">
        <v>70</v>
      </c>
      <c r="Z1054" s="100" t="s">
        <v>71</v>
      </c>
      <c r="AA1054" s="100" t="s">
        <v>72</v>
      </c>
      <c r="AB1054" s="98">
        <v>89413</v>
      </c>
      <c r="AC1054" s="101">
        <f t="shared" si="64"/>
        <v>6</v>
      </c>
      <c r="AD1054" s="101" t="str">
        <f t="shared" si="65"/>
        <v>février</v>
      </c>
      <c r="AE1054" s="96">
        <f t="shared" si="66"/>
        <v>0.34</v>
      </c>
      <c r="AF1054" s="149">
        <f t="shared" si="67"/>
        <v>4.8611111111112049E-3</v>
      </c>
      <c r="AG1054" t="s">
        <v>3886</v>
      </c>
    </row>
    <row r="1055" spans="1:33" s="102" customFormat="1" ht="10.9" hidden="1" customHeight="1" x14ac:dyDescent="0.25">
      <c r="A1055" s="98">
        <v>170989</v>
      </c>
      <c r="B1055" s="99">
        <v>44601</v>
      </c>
      <c r="C1055" s="100" t="s">
        <v>553</v>
      </c>
      <c r="D1055" s="100" t="s">
        <v>3168</v>
      </c>
      <c r="E1055" s="99">
        <v>44601</v>
      </c>
      <c r="F1055" s="100" t="s">
        <v>643</v>
      </c>
      <c r="G1055" s="100" t="s">
        <v>3169</v>
      </c>
      <c r="H1055" s="100" t="s">
        <v>363</v>
      </c>
      <c r="I1055" s="100" t="s">
        <v>3379</v>
      </c>
      <c r="J1055" s="100" t="s">
        <v>3421</v>
      </c>
      <c r="K1055" s="100" t="s">
        <v>363</v>
      </c>
      <c r="L1055" s="100" t="s">
        <v>18</v>
      </c>
      <c r="M1055" s="100" t="s">
        <v>18</v>
      </c>
      <c r="N1055" s="100" t="s">
        <v>19</v>
      </c>
      <c r="O1055" s="100" t="s">
        <v>161</v>
      </c>
      <c r="P1055" s="100" t="s">
        <v>364</v>
      </c>
      <c r="Q1055" s="100" t="s">
        <v>3377</v>
      </c>
      <c r="R1055" s="100" t="s">
        <v>3377</v>
      </c>
      <c r="S1055" s="98">
        <v>14780</v>
      </c>
      <c r="T1055" s="98">
        <v>11620</v>
      </c>
      <c r="U1055" s="98">
        <v>3160</v>
      </c>
      <c r="V1055" s="100" t="s">
        <v>78</v>
      </c>
      <c r="W1055" s="98">
        <v>2</v>
      </c>
      <c r="X1055" s="100" t="s">
        <v>69</v>
      </c>
      <c r="Y1055" s="100" t="s">
        <v>70</v>
      </c>
      <c r="Z1055" s="100" t="s">
        <v>71</v>
      </c>
      <c r="AA1055" s="100" t="s">
        <v>72</v>
      </c>
      <c r="AB1055" s="98">
        <v>60050</v>
      </c>
      <c r="AC1055" s="101">
        <f t="shared" si="64"/>
        <v>6</v>
      </c>
      <c r="AD1055" s="101" t="str">
        <f t="shared" si="65"/>
        <v>février</v>
      </c>
      <c r="AE1055" s="96">
        <f t="shared" si="66"/>
        <v>3.16</v>
      </c>
      <c r="AF1055" s="149">
        <f t="shared" si="67"/>
        <v>4.8611111111110938E-3</v>
      </c>
      <c r="AG1055" t="s">
        <v>3886</v>
      </c>
    </row>
    <row r="1056" spans="1:33" s="102" customFormat="1" ht="10.9" hidden="1" customHeight="1" x14ac:dyDescent="0.25">
      <c r="A1056" s="98">
        <v>170991</v>
      </c>
      <c r="B1056" s="99">
        <v>44601</v>
      </c>
      <c r="C1056" s="100" t="s">
        <v>331</v>
      </c>
      <c r="D1056" s="100" t="s">
        <v>3170</v>
      </c>
      <c r="E1056" s="99">
        <v>44601</v>
      </c>
      <c r="F1056" s="100" t="s">
        <v>449</v>
      </c>
      <c r="G1056" s="100" t="s">
        <v>3171</v>
      </c>
      <c r="H1056" s="100" t="s">
        <v>690</v>
      </c>
      <c r="I1056" s="100" t="s">
        <v>3379</v>
      </c>
      <c r="J1056" s="100" t="s">
        <v>3382</v>
      </c>
      <c r="K1056" s="100" t="s">
        <v>3383</v>
      </c>
      <c r="L1056" s="100" t="s">
        <v>18</v>
      </c>
      <c r="M1056" s="100" t="s">
        <v>18</v>
      </c>
      <c r="N1056" s="100" t="s">
        <v>19</v>
      </c>
      <c r="O1056" s="100" t="s">
        <v>335</v>
      </c>
      <c r="P1056" s="100" t="s">
        <v>691</v>
      </c>
      <c r="Q1056" s="100" t="s">
        <v>3377</v>
      </c>
      <c r="R1056" s="100" t="s">
        <v>3377</v>
      </c>
      <c r="S1056" s="98">
        <v>15900</v>
      </c>
      <c r="T1056" s="98">
        <v>12780</v>
      </c>
      <c r="U1056" s="98">
        <v>3120</v>
      </c>
      <c r="V1056" s="100" t="s">
        <v>78</v>
      </c>
      <c r="W1056" s="98">
        <v>2</v>
      </c>
      <c r="X1056" s="100" t="s">
        <v>69</v>
      </c>
      <c r="Y1056" s="100" t="s">
        <v>70</v>
      </c>
      <c r="Z1056" s="100" t="s">
        <v>71</v>
      </c>
      <c r="AA1056" s="100" t="s">
        <v>72</v>
      </c>
      <c r="AB1056" s="98">
        <v>64488</v>
      </c>
      <c r="AC1056" s="101">
        <f t="shared" si="64"/>
        <v>6</v>
      </c>
      <c r="AD1056" s="101" t="str">
        <f t="shared" si="65"/>
        <v>février</v>
      </c>
      <c r="AE1056" s="96">
        <f t="shared" si="66"/>
        <v>3.12</v>
      </c>
      <c r="AF1056" s="149">
        <f t="shared" si="67"/>
        <v>4.8611111111110938E-3</v>
      </c>
      <c r="AG1056" t="s">
        <v>3886</v>
      </c>
    </row>
    <row r="1057" spans="1:33" s="102" customFormat="1" ht="10.9" hidden="1" customHeight="1" x14ac:dyDescent="0.25">
      <c r="A1057" s="98">
        <v>170993</v>
      </c>
      <c r="B1057" s="99">
        <v>44601</v>
      </c>
      <c r="C1057" s="100" t="s">
        <v>889</v>
      </c>
      <c r="D1057" s="100" t="s">
        <v>3172</v>
      </c>
      <c r="E1057" s="99">
        <v>44601</v>
      </c>
      <c r="F1057" s="100" t="s">
        <v>331</v>
      </c>
      <c r="G1057" s="100" t="s">
        <v>3173</v>
      </c>
      <c r="H1057" s="100" t="s">
        <v>728</v>
      </c>
      <c r="I1057" s="100" t="s">
        <v>3379</v>
      </c>
      <c r="J1057" s="100" t="s">
        <v>3421</v>
      </c>
      <c r="K1057" s="100" t="s">
        <v>728</v>
      </c>
      <c r="L1057" s="100" t="s">
        <v>18</v>
      </c>
      <c r="M1057" s="100" t="s">
        <v>18</v>
      </c>
      <c r="N1057" s="100" t="s">
        <v>19</v>
      </c>
      <c r="O1057" s="100" t="s">
        <v>161</v>
      </c>
      <c r="P1057" s="100" t="s">
        <v>729</v>
      </c>
      <c r="Q1057" s="100" t="s">
        <v>3377</v>
      </c>
      <c r="R1057" s="100" t="s">
        <v>3377</v>
      </c>
      <c r="S1057" s="98">
        <v>16860</v>
      </c>
      <c r="T1057" s="98">
        <v>14580</v>
      </c>
      <c r="U1057" s="98">
        <v>2280</v>
      </c>
      <c r="V1057" s="100" t="s">
        <v>78</v>
      </c>
      <c r="W1057" s="98">
        <v>2</v>
      </c>
      <c r="X1057" s="100" t="s">
        <v>69</v>
      </c>
      <c r="Y1057" s="100" t="s">
        <v>70</v>
      </c>
      <c r="Z1057" s="100" t="s">
        <v>71</v>
      </c>
      <c r="AA1057" s="100" t="s">
        <v>72</v>
      </c>
      <c r="AB1057" s="98">
        <v>60053</v>
      </c>
      <c r="AC1057" s="101">
        <f t="shared" si="64"/>
        <v>6</v>
      </c>
      <c r="AD1057" s="101" t="str">
        <f t="shared" si="65"/>
        <v>février</v>
      </c>
      <c r="AE1057" s="96">
        <f t="shared" si="66"/>
        <v>2.2799999999999998</v>
      </c>
      <c r="AF1057" s="149">
        <f t="shared" si="67"/>
        <v>5.5555555555555358E-3</v>
      </c>
      <c r="AG1057" t="s">
        <v>3886</v>
      </c>
    </row>
    <row r="1058" spans="1:33" s="102" customFormat="1" ht="10.9" hidden="1" customHeight="1" x14ac:dyDescent="0.25">
      <c r="A1058" s="98">
        <v>170994</v>
      </c>
      <c r="B1058" s="99">
        <v>44601</v>
      </c>
      <c r="C1058" s="100" t="s">
        <v>299</v>
      </c>
      <c r="D1058" s="100" t="s">
        <v>3174</v>
      </c>
      <c r="E1058" s="99">
        <v>44601</v>
      </c>
      <c r="F1058" s="100" t="s">
        <v>687</v>
      </c>
      <c r="G1058" s="100" t="s">
        <v>3175</v>
      </c>
      <c r="H1058" s="100" t="s">
        <v>252</v>
      </c>
      <c r="I1058" s="100" t="s">
        <v>3379</v>
      </c>
      <c r="J1058" s="100" t="s">
        <v>3421</v>
      </c>
      <c r="K1058" s="100" t="s">
        <v>252</v>
      </c>
      <c r="L1058" s="100" t="s">
        <v>18</v>
      </c>
      <c r="M1058" s="100" t="s">
        <v>18</v>
      </c>
      <c r="N1058" s="100" t="s">
        <v>19</v>
      </c>
      <c r="O1058" s="100" t="s">
        <v>161</v>
      </c>
      <c r="P1058" s="100" t="s">
        <v>253</v>
      </c>
      <c r="Q1058" s="100" t="s">
        <v>3377</v>
      </c>
      <c r="R1058" s="100" t="s">
        <v>3377</v>
      </c>
      <c r="S1058" s="98">
        <v>16840</v>
      </c>
      <c r="T1058" s="98">
        <v>14560</v>
      </c>
      <c r="U1058" s="98">
        <v>2280</v>
      </c>
      <c r="V1058" s="100" t="s">
        <v>78</v>
      </c>
      <c r="W1058" s="98">
        <v>2</v>
      </c>
      <c r="X1058" s="100" t="s">
        <v>69</v>
      </c>
      <c r="Y1058" s="100" t="s">
        <v>70</v>
      </c>
      <c r="Z1058" s="100" t="s">
        <v>71</v>
      </c>
      <c r="AA1058" s="100" t="s">
        <v>72</v>
      </c>
      <c r="AB1058" s="98">
        <v>60054</v>
      </c>
      <c r="AC1058" s="101">
        <f t="shared" si="64"/>
        <v>6</v>
      </c>
      <c r="AD1058" s="101" t="str">
        <f t="shared" si="65"/>
        <v>février</v>
      </c>
      <c r="AE1058" s="96">
        <f t="shared" si="66"/>
        <v>2.2799999999999998</v>
      </c>
      <c r="AF1058" s="149">
        <f t="shared" si="67"/>
        <v>6.9444444444444198E-3</v>
      </c>
      <c r="AG1058" t="s">
        <v>3886</v>
      </c>
    </row>
    <row r="1059" spans="1:33" s="102" customFormat="1" ht="10.9" hidden="1" customHeight="1" x14ac:dyDescent="0.25">
      <c r="A1059" s="98">
        <v>170996</v>
      </c>
      <c r="B1059" s="99">
        <v>44601</v>
      </c>
      <c r="C1059" s="100" t="s">
        <v>826</v>
      </c>
      <c r="D1059" s="100" t="s">
        <v>3176</v>
      </c>
      <c r="E1059" s="99">
        <v>44601</v>
      </c>
      <c r="F1059" s="100" t="s">
        <v>827</v>
      </c>
      <c r="G1059" s="100" t="s">
        <v>3177</v>
      </c>
      <c r="H1059" s="100" t="s">
        <v>1654</v>
      </c>
      <c r="I1059" s="100" t="s">
        <v>3379</v>
      </c>
      <c r="J1059" s="100" t="s">
        <v>3421</v>
      </c>
      <c r="K1059" s="100" t="s">
        <v>1856</v>
      </c>
      <c r="L1059" s="100" t="s">
        <v>18</v>
      </c>
      <c r="M1059" s="100" t="s">
        <v>18</v>
      </c>
      <c r="N1059" s="100" t="s">
        <v>19</v>
      </c>
      <c r="O1059" s="100" t="s">
        <v>161</v>
      </c>
      <c r="P1059" s="100" t="s">
        <v>1655</v>
      </c>
      <c r="Q1059" s="100" t="s">
        <v>3377</v>
      </c>
      <c r="R1059" s="100" t="s">
        <v>3377</v>
      </c>
      <c r="S1059" s="98">
        <v>17380</v>
      </c>
      <c r="T1059" s="98">
        <v>15060</v>
      </c>
      <c r="U1059" s="98">
        <v>2320</v>
      </c>
      <c r="V1059" s="100" t="s">
        <v>78</v>
      </c>
      <c r="W1059" s="98">
        <v>2</v>
      </c>
      <c r="X1059" s="100" t="s">
        <v>69</v>
      </c>
      <c r="Y1059" s="100" t="s">
        <v>70</v>
      </c>
      <c r="Z1059" s="100" t="s">
        <v>71</v>
      </c>
      <c r="AA1059" s="100" t="s">
        <v>72</v>
      </c>
      <c r="AB1059" s="98">
        <v>80133</v>
      </c>
      <c r="AC1059" s="101">
        <f t="shared" si="64"/>
        <v>6</v>
      </c>
      <c r="AD1059" s="101" t="str">
        <f t="shared" si="65"/>
        <v>février</v>
      </c>
      <c r="AE1059" s="96">
        <f t="shared" si="66"/>
        <v>2.3199999999999998</v>
      </c>
      <c r="AF1059" s="149">
        <f t="shared" si="67"/>
        <v>6.9444444444444198E-3</v>
      </c>
      <c r="AG1059" t="s">
        <v>3886</v>
      </c>
    </row>
    <row r="1060" spans="1:33" s="102" customFormat="1" ht="10.9" hidden="1" customHeight="1" x14ac:dyDescent="0.25">
      <c r="A1060" s="98">
        <v>170999</v>
      </c>
      <c r="B1060" s="99">
        <v>44601</v>
      </c>
      <c r="C1060" s="100" t="s">
        <v>298</v>
      </c>
      <c r="D1060" s="100" t="s">
        <v>18</v>
      </c>
      <c r="E1060" s="99">
        <v>44601</v>
      </c>
      <c r="F1060" s="100" t="s">
        <v>298</v>
      </c>
      <c r="G1060" s="100" t="s">
        <v>18</v>
      </c>
      <c r="H1060" s="100" t="s">
        <v>460</v>
      </c>
      <c r="I1060" s="100" t="s">
        <v>3379</v>
      </c>
      <c r="J1060" s="100" t="s">
        <v>3466</v>
      </c>
      <c r="K1060" s="100" t="s">
        <v>3416</v>
      </c>
      <c r="L1060" s="100" t="s">
        <v>18</v>
      </c>
      <c r="M1060" s="100" t="s">
        <v>18</v>
      </c>
      <c r="N1060" s="100" t="s">
        <v>19</v>
      </c>
      <c r="O1060" s="100" t="s">
        <v>335</v>
      </c>
      <c r="P1060" s="100" t="s">
        <v>461</v>
      </c>
      <c r="Q1060" s="100" t="s">
        <v>3377</v>
      </c>
      <c r="R1060" s="100" t="s">
        <v>3377</v>
      </c>
      <c r="S1060" s="98">
        <v>17760</v>
      </c>
      <c r="T1060" s="98">
        <v>14860</v>
      </c>
      <c r="U1060" s="98">
        <v>2900</v>
      </c>
      <c r="V1060" s="100" t="s">
        <v>68</v>
      </c>
      <c r="W1060" s="98">
        <v>2</v>
      </c>
      <c r="X1060" s="100" t="s">
        <v>69</v>
      </c>
      <c r="Y1060" s="100" t="s">
        <v>70</v>
      </c>
      <c r="Z1060" s="100" t="s">
        <v>71</v>
      </c>
      <c r="AA1060" s="100" t="s">
        <v>72</v>
      </c>
      <c r="AB1060" s="98">
        <v>0</v>
      </c>
      <c r="AC1060" s="101">
        <f t="shared" si="64"/>
        <v>6</v>
      </c>
      <c r="AD1060" s="101" t="str">
        <f t="shared" si="65"/>
        <v>février</v>
      </c>
      <c r="AE1060" s="96">
        <f t="shared" si="66"/>
        <v>2.9</v>
      </c>
      <c r="AF1060" s="149">
        <f t="shared" si="67"/>
        <v>0</v>
      </c>
      <c r="AG1060" t="s">
        <v>3886</v>
      </c>
    </row>
    <row r="1061" spans="1:33" s="102" customFormat="1" ht="10.9" hidden="1" customHeight="1" x14ac:dyDescent="0.25">
      <c r="A1061" s="98">
        <v>171007</v>
      </c>
      <c r="B1061" s="99">
        <v>44601</v>
      </c>
      <c r="C1061" s="100" t="s">
        <v>307</v>
      </c>
      <c r="D1061" s="100" t="s">
        <v>3190</v>
      </c>
      <c r="E1061" s="99">
        <v>44601</v>
      </c>
      <c r="F1061" s="100" t="s">
        <v>644</v>
      </c>
      <c r="G1061" s="100" t="s">
        <v>3191</v>
      </c>
      <c r="H1061" s="100" t="s">
        <v>2333</v>
      </c>
      <c r="I1061" s="100" t="s">
        <v>3376</v>
      </c>
      <c r="J1061" s="100" t="s">
        <v>3419</v>
      </c>
      <c r="K1061" s="100" t="s">
        <v>2333</v>
      </c>
      <c r="L1061" s="100" t="s">
        <v>3409</v>
      </c>
      <c r="M1061" s="100" t="s">
        <v>18</v>
      </c>
      <c r="N1061" s="100" t="s">
        <v>656</v>
      </c>
      <c r="O1061" s="100" t="s">
        <v>567</v>
      </c>
      <c r="P1061" s="100" t="s">
        <v>2334</v>
      </c>
      <c r="Q1061" s="100" t="s">
        <v>3451</v>
      </c>
      <c r="R1061" s="100" t="s">
        <v>3377</v>
      </c>
      <c r="S1061" s="98">
        <v>15080</v>
      </c>
      <c r="T1061" s="98">
        <v>42660</v>
      </c>
      <c r="U1061" s="98">
        <v>27580</v>
      </c>
      <c r="V1061" s="100" t="s">
        <v>78</v>
      </c>
      <c r="W1061" s="98">
        <v>2</v>
      </c>
      <c r="X1061" s="100" t="s">
        <v>69</v>
      </c>
      <c r="Y1061" s="100" t="s">
        <v>70</v>
      </c>
      <c r="Z1061" s="100" t="s">
        <v>71</v>
      </c>
      <c r="AA1061" s="100" t="s">
        <v>72</v>
      </c>
      <c r="AB1061" s="98">
        <v>0</v>
      </c>
      <c r="AC1061" s="101">
        <f t="shared" si="64"/>
        <v>6</v>
      </c>
      <c r="AD1061" s="101" t="str">
        <f t="shared" si="65"/>
        <v>février</v>
      </c>
      <c r="AE1061" s="96">
        <f t="shared" si="66"/>
        <v>27.58</v>
      </c>
      <c r="AF1061" s="149">
        <f t="shared" si="67"/>
        <v>3.7499999999999978E-2</v>
      </c>
      <c r="AG1061" t="s">
        <v>3888</v>
      </c>
    </row>
    <row r="1062" spans="1:33" s="102" customFormat="1" ht="10.9" hidden="1" customHeight="1" x14ac:dyDescent="0.25">
      <c r="A1062" s="98">
        <v>171000</v>
      </c>
      <c r="B1062" s="99">
        <v>44601</v>
      </c>
      <c r="C1062" s="100" t="s">
        <v>358</v>
      </c>
      <c r="D1062" s="100" t="s">
        <v>3178</v>
      </c>
      <c r="E1062" s="99">
        <v>44601</v>
      </c>
      <c r="F1062" s="100" t="s">
        <v>557</v>
      </c>
      <c r="G1062" s="100" t="s">
        <v>3179</v>
      </c>
      <c r="H1062" s="100" t="s">
        <v>177</v>
      </c>
      <c r="I1062" s="100" t="s">
        <v>3379</v>
      </c>
      <c r="J1062" s="100" t="s">
        <v>3421</v>
      </c>
      <c r="K1062" s="100" t="s">
        <v>177</v>
      </c>
      <c r="L1062" s="100" t="s">
        <v>18</v>
      </c>
      <c r="M1062" s="100" t="s">
        <v>18</v>
      </c>
      <c r="N1062" s="100" t="s">
        <v>19</v>
      </c>
      <c r="O1062" s="100" t="s">
        <v>161</v>
      </c>
      <c r="P1062" s="100" t="s">
        <v>178</v>
      </c>
      <c r="Q1062" s="100" t="s">
        <v>3377</v>
      </c>
      <c r="R1062" s="100" t="s">
        <v>3377</v>
      </c>
      <c r="S1062" s="98">
        <v>14940</v>
      </c>
      <c r="T1062" s="98">
        <v>11520</v>
      </c>
      <c r="U1062" s="98">
        <v>3420</v>
      </c>
      <c r="V1062" s="100" t="s">
        <v>78</v>
      </c>
      <c r="W1062" s="98">
        <v>2</v>
      </c>
      <c r="X1062" s="100" t="s">
        <v>69</v>
      </c>
      <c r="Y1062" s="100" t="s">
        <v>70</v>
      </c>
      <c r="Z1062" s="100" t="s">
        <v>71</v>
      </c>
      <c r="AA1062" s="100" t="s">
        <v>72</v>
      </c>
      <c r="AB1062" s="98">
        <v>60052</v>
      </c>
      <c r="AC1062" s="101">
        <f t="shared" si="64"/>
        <v>6</v>
      </c>
      <c r="AD1062" s="101" t="str">
        <f t="shared" si="65"/>
        <v>février</v>
      </c>
      <c r="AE1062" s="96">
        <f t="shared" si="66"/>
        <v>3.42</v>
      </c>
      <c r="AF1062" s="149">
        <f t="shared" si="67"/>
        <v>5.5555555555555358E-3</v>
      </c>
      <c r="AG1062" t="s">
        <v>3886</v>
      </c>
    </row>
    <row r="1063" spans="1:33" s="102" customFormat="1" ht="10.9" hidden="1" customHeight="1" x14ac:dyDescent="0.25">
      <c r="A1063" s="98">
        <v>171001</v>
      </c>
      <c r="B1063" s="99">
        <v>44601</v>
      </c>
      <c r="C1063" s="100" t="s">
        <v>407</v>
      </c>
      <c r="D1063" s="100" t="s">
        <v>3180</v>
      </c>
      <c r="E1063" s="99">
        <v>44601</v>
      </c>
      <c r="F1063" s="100" t="s">
        <v>333</v>
      </c>
      <c r="G1063" s="100" t="s">
        <v>3181</v>
      </c>
      <c r="H1063" s="100" t="s">
        <v>507</v>
      </c>
      <c r="I1063" s="100" t="s">
        <v>3379</v>
      </c>
      <c r="J1063" s="100" t="s">
        <v>3421</v>
      </c>
      <c r="K1063" s="100" t="s">
        <v>507</v>
      </c>
      <c r="L1063" s="100" t="s">
        <v>18</v>
      </c>
      <c r="M1063" s="100" t="s">
        <v>18</v>
      </c>
      <c r="N1063" s="100" t="s">
        <v>19</v>
      </c>
      <c r="O1063" s="100" t="s">
        <v>161</v>
      </c>
      <c r="P1063" s="100" t="s">
        <v>508</v>
      </c>
      <c r="Q1063" s="100" t="s">
        <v>3377</v>
      </c>
      <c r="R1063" s="100" t="s">
        <v>3377</v>
      </c>
      <c r="S1063" s="98">
        <v>13400</v>
      </c>
      <c r="T1063" s="98">
        <v>11760</v>
      </c>
      <c r="U1063" s="98">
        <v>1640</v>
      </c>
      <c r="V1063" s="100" t="s">
        <v>78</v>
      </c>
      <c r="W1063" s="98">
        <v>2</v>
      </c>
      <c r="X1063" s="100" t="s">
        <v>69</v>
      </c>
      <c r="Y1063" s="100" t="s">
        <v>70</v>
      </c>
      <c r="Z1063" s="100" t="s">
        <v>71</v>
      </c>
      <c r="AA1063" s="100" t="s">
        <v>72</v>
      </c>
      <c r="AB1063" s="98">
        <v>89414</v>
      </c>
      <c r="AC1063" s="101">
        <f t="shared" si="64"/>
        <v>6</v>
      </c>
      <c r="AD1063" s="101" t="str">
        <f t="shared" si="65"/>
        <v>février</v>
      </c>
      <c r="AE1063" s="96">
        <f t="shared" si="66"/>
        <v>1.64</v>
      </c>
      <c r="AF1063" s="149">
        <f t="shared" si="67"/>
        <v>3.4722222222222099E-3</v>
      </c>
      <c r="AG1063" t="s">
        <v>3886</v>
      </c>
    </row>
    <row r="1064" spans="1:33" s="102" customFormat="1" ht="10.9" hidden="1" customHeight="1" x14ac:dyDescent="0.25">
      <c r="A1064" s="98">
        <v>171002</v>
      </c>
      <c r="B1064" s="99">
        <v>44601</v>
      </c>
      <c r="C1064" s="100" t="s">
        <v>602</v>
      </c>
      <c r="D1064" s="100" t="s">
        <v>3182</v>
      </c>
      <c r="E1064" s="99">
        <v>44601</v>
      </c>
      <c r="F1064" s="100" t="s">
        <v>646</v>
      </c>
      <c r="G1064" s="100" t="s">
        <v>3183</v>
      </c>
      <c r="H1064" s="100" t="s">
        <v>609</v>
      </c>
      <c r="I1064" s="100" t="s">
        <v>3379</v>
      </c>
      <c r="J1064" s="100" t="s">
        <v>3421</v>
      </c>
      <c r="K1064" s="100" t="s">
        <v>609</v>
      </c>
      <c r="L1064" s="100" t="s">
        <v>18</v>
      </c>
      <c r="M1064" s="100" t="s">
        <v>18</v>
      </c>
      <c r="N1064" s="100" t="s">
        <v>19</v>
      </c>
      <c r="O1064" s="100" t="s">
        <v>161</v>
      </c>
      <c r="P1064" s="100" t="s">
        <v>610</v>
      </c>
      <c r="Q1064" s="100" t="s">
        <v>3377</v>
      </c>
      <c r="R1064" s="100" t="s">
        <v>3377</v>
      </c>
      <c r="S1064" s="98">
        <v>19660</v>
      </c>
      <c r="T1064" s="98">
        <v>14740</v>
      </c>
      <c r="U1064" s="98">
        <v>4920</v>
      </c>
      <c r="V1064" s="100" t="s">
        <v>78</v>
      </c>
      <c r="W1064" s="98">
        <v>2</v>
      </c>
      <c r="X1064" s="100" t="s">
        <v>69</v>
      </c>
      <c r="Y1064" s="100" t="s">
        <v>70</v>
      </c>
      <c r="Z1064" s="100" t="s">
        <v>71</v>
      </c>
      <c r="AA1064" s="100" t="s">
        <v>72</v>
      </c>
      <c r="AB1064" s="98">
        <v>83216</v>
      </c>
      <c r="AC1064" s="101">
        <f t="shared" si="64"/>
        <v>6</v>
      </c>
      <c r="AD1064" s="101" t="str">
        <f t="shared" si="65"/>
        <v>février</v>
      </c>
      <c r="AE1064" s="96">
        <f t="shared" si="66"/>
        <v>4.92</v>
      </c>
      <c r="AF1064" s="149">
        <f t="shared" si="67"/>
        <v>4.8611111111110938E-3</v>
      </c>
      <c r="AG1064" t="s">
        <v>3886</v>
      </c>
    </row>
    <row r="1065" spans="1:33" s="102" customFormat="1" ht="10.9" hidden="1" customHeight="1" x14ac:dyDescent="0.25">
      <c r="A1065" s="98">
        <v>171003</v>
      </c>
      <c r="B1065" s="99">
        <v>44601</v>
      </c>
      <c r="C1065" s="100" t="s">
        <v>302</v>
      </c>
      <c r="D1065" s="100" t="s">
        <v>3184</v>
      </c>
      <c r="E1065" s="99">
        <v>44601</v>
      </c>
      <c r="F1065" s="100" t="s">
        <v>303</v>
      </c>
      <c r="G1065" s="100" t="s">
        <v>3185</v>
      </c>
      <c r="H1065" s="100" t="s">
        <v>202</v>
      </c>
      <c r="I1065" s="100" t="s">
        <v>3379</v>
      </c>
      <c r="J1065" s="100" t="s">
        <v>3421</v>
      </c>
      <c r="K1065" s="100" t="s">
        <v>202</v>
      </c>
      <c r="L1065" s="100" t="s">
        <v>18</v>
      </c>
      <c r="M1065" s="100" t="s">
        <v>18</v>
      </c>
      <c r="N1065" s="100" t="s">
        <v>19</v>
      </c>
      <c r="O1065" s="100" t="s">
        <v>161</v>
      </c>
      <c r="P1065" s="100" t="s">
        <v>203</v>
      </c>
      <c r="Q1065" s="100" t="s">
        <v>3377</v>
      </c>
      <c r="R1065" s="100" t="s">
        <v>3377</v>
      </c>
      <c r="S1065" s="98">
        <v>19740</v>
      </c>
      <c r="T1065" s="98">
        <v>14740</v>
      </c>
      <c r="U1065" s="98">
        <v>5000</v>
      </c>
      <c r="V1065" s="100" t="s">
        <v>78</v>
      </c>
      <c r="W1065" s="98">
        <v>2</v>
      </c>
      <c r="X1065" s="100" t="s">
        <v>69</v>
      </c>
      <c r="Y1065" s="100" t="s">
        <v>70</v>
      </c>
      <c r="Z1065" s="100" t="s">
        <v>71</v>
      </c>
      <c r="AA1065" s="100" t="s">
        <v>72</v>
      </c>
      <c r="AB1065" s="98">
        <v>83218</v>
      </c>
      <c r="AC1065" s="101">
        <f t="shared" si="64"/>
        <v>6</v>
      </c>
      <c r="AD1065" s="101" t="str">
        <f t="shared" si="65"/>
        <v>février</v>
      </c>
      <c r="AE1065" s="96">
        <f t="shared" si="66"/>
        <v>5</v>
      </c>
      <c r="AF1065" s="149">
        <f t="shared" si="67"/>
        <v>6.9444444444445308E-3</v>
      </c>
      <c r="AG1065" t="s">
        <v>3886</v>
      </c>
    </row>
    <row r="1066" spans="1:33" s="102" customFormat="1" ht="10.9" hidden="1" customHeight="1" x14ac:dyDescent="0.25">
      <c r="A1066" s="98">
        <v>171005</v>
      </c>
      <c r="B1066" s="99">
        <v>44601</v>
      </c>
      <c r="C1066" s="100" t="s">
        <v>360</v>
      </c>
      <c r="D1066" s="100" t="s">
        <v>3186</v>
      </c>
      <c r="E1066" s="99">
        <v>44601</v>
      </c>
      <c r="F1066" s="100" t="s">
        <v>411</v>
      </c>
      <c r="G1066" s="100" t="s">
        <v>3187</v>
      </c>
      <c r="H1066" s="100" t="s">
        <v>385</v>
      </c>
      <c r="I1066" s="100" t="s">
        <v>3379</v>
      </c>
      <c r="J1066" s="100" t="s">
        <v>3421</v>
      </c>
      <c r="K1066" s="100" t="s">
        <v>385</v>
      </c>
      <c r="L1066" s="100" t="s">
        <v>18</v>
      </c>
      <c r="M1066" s="100" t="s">
        <v>18</v>
      </c>
      <c r="N1066" s="100" t="s">
        <v>19</v>
      </c>
      <c r="O1066" s="100" t="s">
        <v>161</v>
      </c>
      <c r="P1066" s="100" t="s">
        <v>386</v>
      </c>
      <c r="Q1066" s="100" t="s">
        <v>3377</v>
      </c>
      <c r="R1066" s="100" t="s">
        <v>3377</v>
      </c>
      <c r="S1066" s="98">
        <v>18800</v>
      </c>
      <c r="T1066" s="98">
        <v>14740</v>
      </c>
      <c r="U1066" s="98">
        <v>4060</v>
      </c>
      <c r="V1066" s="100" t="s">
        <v>78</v>
      </c>
      <c r="W1066" s="98">
        <v>2</v>
      </c>
      <c r="X1066" s="100" t="s">
        <v>69</v>
      </c>
      <c r="Y1066" s="100" t="s">
        <v>70</v>
      </c>
      <c r="Z1066" s="100" t="s">
        <v>71</v>
      </c>
      <c r="AA1066" s="100" t="s">
        <v>72</v>
      </c>
      <c r="AB1066" s="98">
        <v>83223</v>
      </c>
      <c r="AC1066" s="101">
        <f t="shared" si="64"/>
        <v>6</v>
      </c>
      <c r="AD1066" s="101" t="str">
        <f t="shared" si="65"/>
        <v>février</v>
      </c>
      <c r="AE1066" s="96">
        <f t="shared" si="66"/>
        <v>4.0599999999999996</v>
      </c>
      <c r="AF1066" s="149">
        <f t="shared" si="67"/>
        <v>5.5555555555555358E-3</v>
      </c>
      <c r="AG1066" t="s">
        <v>3886</v>
      </c>
    </row>
    <row r="1067" spans="1:33" s="102" customFormat="1" ht="10.9" hidden="1" customHeight="1" x14ac:dyDescent="0.25">
      <c r="A1067" s="98">
        <v>171006</v>
      </c>
      <c r="B1067" s="99">
        <v>44601</v>
      </c>
      <c r="C1067" s="100" t="s">
        <v>413</v>
      </c>
      <c r="D1067" s="100" t="s">
        <v>3188</v>
      </c>
      <c r="E1067" s="99">
        <v>44601</v>
      </c>
      <c r="F1067" s="100" t="s">
        <v>732</v>
      </c>
      <c r="G1067" s="100" t="s">
        <v>3189</v>
      </c>
      <c r="H1067" s="100" t="s">
        <v>209</v>
      </c>
      <c r="I1067" s="100" t="s">
        <v>3379</v>
      </c>
      <c r="J1067" s="100" t="s">
        <v>3421</v>
      </c>
      <c r="K1067" s="100" t="s">
        <v>209</v>
      </c>
      <c r="L1067" s="100" t="s">
        <v>18</v>
      </c>
      <c r="M1067" s="100" t="s">
        <v>18</v>
      </c>
      <c r="N1067" s="100" t="s">
        <v>19</v>
      </c>
      <c r="O1067" s="100" t="s">
        <v>161</v>
      </c>
      <c r="P1067" s="100" t="s">
        <v>210</v>
      </c>
      <c r="Q1067" s="100" t="s">
        <v>3377</v>
      </c>
      <c r="R1067" s="100" t="s">
        <v>3377</v>
      </c>
      <c r="S1067" s="98">
        <v>19380</v>
      </c>
      <c r="T1067" s="98">
        <v>14840</v>
      </c>
      <c r="U1067" s="98">
        <v>4540</v>
      </c>
      <c r="V1067" s="100" t="s">
        <v>78</v>
      </c>
      <c r="W1067" s="98">
        <v>2</v>
      </c>
      <c r="X1067" s="100" t="s">
        <v>69</v>
      </c>
      <c r="Y1067" s="100" t="s">
        <v>70</v>
      </c>
      <c r="Z1067" s="100" t="s">
        <v>71</v>
      </c>
      <c r="AA1067" s="100" t="s">
        <v>72</v>
      </c>
      <c r="AB1067" s="98">
        <v>83217</v>
      </c>
      <c r="AC1067" s="101">
        <f t="shared" si="64"/>
        <v>6</v>
      </c>
      <c r="AD1067" s="101" t="str">
        <f t="shared" si="65"/>
        <v>février</v>
      </c>
      <c r="AE1067" s="96">
        <f t="shared" si="66"/>
        <v>4.54</v>
      </c>
      <c r="AF1067" s="149">
        <f t="shared" si="67"/>
        <v>6.9444444444444198E-3</v>
      </c>
      <c r="AG1067" t="s">
        <v>3886</v>
      </c>
    </row>
    <row r="1068" spans="1:33" s="102" customFormat="1" ht="10.9" hidden="1" customHeight="1" x14ac:dyDescent="0.25">
      <c r="A1068" s="98">
        <v>171008</v>
      </c>
      <c r="B1068" s="99">
        <v>44602</v>
      </c>
      <c r="C1068" s="100" t="s">
        <v>3192</v>
      </c>
      <c r="D1068" s="100" t="s">
        <v>3193</v>
      </c>
      <c r="E1068" s="99">
        <v>44601</v>
      </c>
      <c r="F1068" s="100" t="s">
        <v>3194</v>
      </c>
      <c r="G1068" s="100" t="s">
        <v>3195</v>
      </c>
      <c r="H1068" s="100" t="s">
        <v>160</v>
      </c>
      <c r="I1068" s="100" t="s">
        <v>3379</v>
      </c>
      <c r="J1068" s="100" t="s">
        <v>3421</v>
      </c>
      <c r="K1068" s="100" t="s">
        <v>160</v>
      </c>
      <c r="L1068" s="100" t="s">
        <v>18</v>
      </c>
      <c r="M1068" s="100" t="s">
        <v>18</v>
      </c>
      <c r="N1068" s="100" t="s">
        <v>19</v>
      </c>
      <c r="O1068" s="100" t="s">
        <v>161</v>
      </c>
      <c r="P1068" s="100" t="s">
        <v>162</v>
      </c>
      <c r="Q1068" s="100" t="s">
        <v>3377</v>
      </c>
      <c r="R1068" s="100" t="s">
        <v>3377</v>
      </c>
      <c r="S1068" s="98">
        <v>15060</v>
      </c>
      <c r="T1068" s="98">
        <v>11700</v>
      </c>
      <c r="U1068" s="98">
        <v>3360</v>
      </c>
      <c r="V1068" s="100" t="s">
        <v>78</v>
      </c>
      <c r="W1068" s="98">
        <v>2</v>
      </c>
      <c r="X1068" s="100" t="s">
        <v>69</v>
      </c>
      <c r="Y1068" s="100" t="s">
        <v>70</v>
      </c>
      <c r="Z1068" s="100" t="s">
        <v>71</v>
      </c>
      <c r="AA1068" s="100" t="s">
        <v>72</v>
      </c>
      <c r="AB1068" s="98">
        <v>89407</v>
      </c>
      <c r="AC1068" s="101">
        <f t="shared" si="64"/>
        <v>6</v>
      </c>
      <c r="AD1068" s="101" t="str">
        <f t="shared" si="65"/>
        <v>février</v>
      </c>
      <c r="AE1068" s="96">
        <f t="shared" si="66"/>
        <v>3.36</v>
      </c>
      <c r="AF1068" s="149">
        <f t="shared" si="67"/>
        <v>-0.97777777777777775</v>
      </c>
      <c r="AG1068" t="s">
        <v>3886</v>
      </c>
    </row>
    <row r="1069" spans="1:33" s="102" customFormat="1" ht="10.9" hidden="1" customHeight="1" x14ac:dyDescent="0.25">
      <c r="A1069" s="98">
        <v>171009</v>
      </c>
      <c r="B1069" s="99">
        <v>44602</v>
      </c>
      <c r="C1069" s="100" t="s">
        <v>3196</v>
      </c>
      <c r="D1069" s="100" t="s">
        <v>3197</v>
      </c>
      <c r="E1069" s="99">
        <v>44602</v>
      </c>
      <c r="F1069" s="100" t="s">
        <v>714</v>
      </c>
      <c r="G1069" s="100" t="s">
        <v>3198</v>
      </c>
      <c r="H1069" s="100" t="s">
        <v>537</v>
      </c>
      <c r="I1069" s="100" t="s">
        <v>3379</v>
      </c>
      <c r="J1069" s="100" t="s">
        <v>3421</v>
      </c>
      <c r="K1069" s="100" t="s">
        <v>537</v>
      </c>
      <c r="L1069" s="100" t="s">
        <v>18</v>
      </c>
      <c r="M1069" s="100" t="s">
        <v>18</v>
      </c>
      <c r="N1069" s="100" t="s">
        <v>19</v>
      </c>
      <c r="O1069" s="100" t="s">
        <v>161</v>
      </c>
      <c r="P1069" s="100" t="s">
        <v>538</v>
      </c>
      <c r="Q1069" s="100" t="s">
        <v>3377</v>
      </c>
      <c r="R1069" s="100" t="s">
        <v>3377</v>
      </c>
      <c r="S1069" s="98">
        <v>14320</v>
      </c>
      <c r="T1069" s="98">
        <v>10840</v>
      </c>
      <c r="U1069" s="98">
        <v>3480</v>
      </c>
      <c r="V1069" s="100" t="s">
        <v>78</v>
      </c>
      <c r="W1069" s="98">
        <v>2</v>
      </c>
      <c r="X1069" s="100" t="s">
        <v>69</v>
      </c>
      <c r="Y1069" s="100" t="s">
        <v>70</v>
      </c>
      <c r="Z1069" s="100" t="s">
        <v>71</v>
      </c>
      <c r="AA1069" s="100" t="s">
        <v>72</v>
      </c>
      <c r="AB1069" s="98">
        <v>60061</v>
      </c>
      <c r="AC1069" s="101">
        <f t="shared" si="64"/>
        <v>6</v>
      </c>
      <c r="AD1069" s="101" t="str">
        <f t="shared" si="65"/>
        <v>février</v>
      </c>
      <c r="AE1069" s="96">
        <f t="shared" si="66"/>
        <v>3.48</v>
      </c>
      <c r="AF1069" s="149">
        <f t="shared" si="67"/>
        <v>2.5694444444444447E-2</v>
      </c>
      <c r="AG1069" t="s">
        <v>3886</v>
      </c>
    </row>
    <row r="1070" spans="1:33" s="102" customFormat="1" ht="10.9" hidden="1" customHeight="1" x14ac:dyDescent="0.25">
      <c r="A1070" s="98">
        <v>171010</v>
      </c>
      <c r="B1070" s="99">
        <v>44602</v>
      </c>
      <c r="C1070" s="100" t="s">
        <v>1164</v>
      </c>
      <c r="D1070" s="100" t="s">
        <v>3199</v>
      </c>
      <c r="E1070" s="99">
        <v>44602</v>
      </c>
      <c r="F1070" s="100" t="s">
        <v>3200</v>
      </c>
      <c r="G1070" s="100" t="s">
        <v>3201</v>
      </c>
      <c r="H1070" s="100" t="s">
        <v>160</v>
      </c>
      <c r="I1070" s="100" t="s">
        <v>3379</v>
      </c>
      <c r="J1070" s="100" t="s">
        <v>3421</v>
      </c>
      <c r="K1070" s="100" t="s">
        <v>160</v>
      </c>
      <c r="L1070" s="100" t="s">
        <v>18</v>
      </c>
      <c r="M1070" s="100" t="s">
        <v>18</v>
      </c>
      <c r="N1070" s="100" t="s">
        <v>19</v>
      </c>
      <c r="O1070" s="100" t="s">
        <v>161</v>
      </c>
      <c r="P1070" s="100" t="s">
        <v>162</v>
      </c>
      <c r="Q1070" s="100" t="s">
        <v>3377</v>
      </c>
      <c r="R1070" s="100" t="s">
        <v>3377</v>
      </c>
      <c r="S1070" s="98">
        <v>14540</v>
      </c>
      <c r="T1070" s="98">
        <v>11680</v>
      </c>
      <c r="U1070" s="98">
        <v>2860</v>
      </c>
      <c r="V1070" s="100" t="s">
        <v>78</v>
      </c>
      <c r="W1070" s="98">
        <v>2</v>
      </c>
      <c r="X1070" s="100" t="s">
        <v>69</v>
      </c>
      <c r="Y1070" s="100" t="s">
        <v>70</v>
      </c>
      <c r="Z1070" s="100" t="s">
        <v>71</v>
      </c>
      <c r="AA1070" s="100" t="s">
        <v>72</v>
      </c>
      <c r="AB1070" s="98">
        <v>89407</v>
      </c>
      <c r="AC1070" s="101">
        <f t="shared" si="64"/>
        <v>6</v>
      </c>
      <c r="AD1070" s="101" t="str">
        <f t="shared" si="65"/>
        <v>février</v>
      </c>
      <c r="AE1070" s="96">
        <f t="shared" si="66"/>
        <v>2.86</v>
      </c>
      <c r="AF1070" s="149">
        <f t="shared" si="67"/>
        <v>3.4722222222222238E-3</v>
      </c>
      <c r="AG1070" t="s">
        <v>3886</v>
      </c>
    </row>
    <row r="1071" spans="1:33" s="102" customFormat="1" ht="10.9" hidden="1" customHeight="1" x14ac:dyDescent="0.25">
      <c r="A1071" s="98">
        <v>171011</v>
      </c>
      <c r="B1071" s="99">
        <v>44602</v>
      </c>
      <c r="C1071" s="100" t="s">
        <v>3202</v>
      </c>
      <c r="D1071" s="100" t="s">
        <v>3203</v>
      </c>
      <c r="E1071" s="99">
        <v>44602</v>
      </c>
      <c r="F1071" s="100" t="s">
        <v>3204</v>
      </c>
      <c r="G1071" s="100" t="s">
        <v>3205</v>
      </c>
      <c r="H1071" s="100" t="s">
        <v>537</v>
      </c>
      <c r="I1071" s="100" t="s">
        <v>3379</v>
      </c>
      <c r="J1071" s="100" t="s">
        <v>3421</v>
      </c>
      <c r="K1071" s="100" t="s">
        <v>537</v>
      </c>
      <c r="L1071" s="100" t="s">
        <v>18</v>
      </c>
      <c r="M1071" s="100" t="s">
        <v>18</v>
      </c>
      <c r="N1071" s="100" t="s">
        <v>19</v>
      </c>
      <c r="O1071" s="100" t="s">
        <v>161</v>
      </c>
      <c r="P1071" s="100" t="s">
        <v>538</v>
      </c>
      <c r="Q1071" s="100" t="s">
        <v>3377</v>
      </c>
      <c r="R1071" s="100" t="s">
        <v>3377</v>
      </c>
      <c r="S1071" s="98">
        <v>11980</v>
      </c>
      <c r="T1071" s="98">
        <v>10840</v>
      </c>
      <c r="U1071" s="98">
        <v>1140</v>
      </c>
      <c r="V1071" s="100" t="s">
        <v>78</v>
      </c>
      <c r="W1071" s="98">
        <v>2</v>
      </c>
      <c r="X1071" s="100" t="s">
        <v>69</v>
      </c>
      <c r="Y1071" s="100" t="s">
        <v>70</v>
      </c>
      <c r="Z1071" s="100" t="s">
        <v>71</v>
      </c>
      <c r="AA1071" s="100" t="s">
        <v>72</v>
      </c>
      <c r="AB1071" s="98">
        <v>60061</v>
      </c>
      <c r="AC1071" s="101">
        <f t="shared" si="64"/>
        <v>6</v>
      </c>
      <c r="AD1071" s="101" t="str">
        <f t="shared" si="65"/>
        <v>février</v>
      </c>
      <c r="AE1071" s="96">
        <f t="shared" si="66"/>
        <v>1.1399999999999999</v>
      </c>
      <c r="AF1071" s="149">
        <f t="shared" si="67"/>
        <v>4.1666666666666657E-3</v>
      </c>
      <c r="AG1071" t="s">
        <v>3886</v>
      </c>
    </row>
    <row r="1072" spans="1:33" s="102" customFormat="1" ht="10.9" hidden="1" customHeight="1" x14ac:dyDescent="0.25">
      <c r="A1072" s="98">
        <v>171013</v>
      </c>
      <c r="B1072" s="99">
        <v>44602</v>
      </c>
      <c r="C1072" s="100" t="s">
        <v>735</v>
      </c>
      <c r="D1072" s="100" t="s">
        <v>3206</v>
      </c>
      <c r="E1072" s="99">
        <v>44602</v>
      </c>
      <c r="F1072" s="100" t="s">
        <v>1771</v>
      </c>
      <c r="G1072" s="100" t="s">
        <v>3207</v>
      </c>
      <c r="H1072" s="100" t="s">
        <v>880</v>
      </c>
      <c r="I1072" s="100" t="s">
        <v>3376</v>
      </c>
      <c r="J1072" s="100" t="s">
        <v>3376</v>
      </c>
      <c r="K1072" s="100" t="s">
        <v>616</v>
      </c>
      <c r="L1072" s="100" t="s">
        <v>18</v>
      </c>
      <c r="M1072" s="100" t="s">
        <v>3385</v>
      </c>
      <c r="N1072" s="100" t="s">
        <v>656</v>
      </c>
      <c r="O1072" s="100" t="s">
        <v>657</v>
      </c>
      <c r="P1072" s="100" t="s">
        <v>618</v>
      </c>
      <c r="Q1072" s="100" t="s">
        <v>3377</v>
      </c>
      <c r="R1072" s="100" t="s">
        <v>3390</v>
      </c>
      <c r="S1072" s="98">
        <v>15800</v>
      </c>
      <c r="T1072" s="98">
        <v>13200</v>
      </c>
      <c r="U1072" s="98">
        <v>2600</v>
      </c>
      <c r="V1072" s="100" t="s">
        <v>78</v>
      </c>
      <c r="W1072" s="98">
        <v>2</v>
      </c>
      <c r="X1072" s="100" t="s">
        <v>69</v>
      </c>
      <c r="Y1072" s="100" t="s">
        <v>70</v>
      </c>
      <c r="Z1072" s="100" t="s">
        <v>71</v>
      </c>
      <c r="AA1072" s="100" t="s">
        <v>72</v>
      </c>
      <c r="AB1072" s="98">
        <v>0</v>
      </c>
      <c r="AC1072" s="101">
        <f t="shared" si="64"/>
        <v>6</v>
      </c>
      <c r="AD1072" s="101" t="str">
        <f t="shared" si="65"/>
        <v>février</v>
      </c>
      <c r="AE1072" s="96">
        <f t="shared" si="66"/>
        <v>2.6</v>
      </c>
      <c r="AF1072" s="149">
        <f t="shared" si="67"/>
        <v>9.0277777777778012E-3</v>
      </c>
      <c r="AG1072" t="s">
        <v>3562</v>
      </c>
    </row>
    <row r="1073" spans="1:33" s="102" customFormat="1" ht="10.9" hidden="1" customHeight="1" x14ac:dyDescent="0.25">
      <c r="A1073" s="98">
        <v>171014</v>
      </c>
      <c r="B1073" s="99">
        <v>44602</v>
      </c>
      <c r="C1073" s="100" t="s">
        <v>768</v>
      </c>
      <c r="D1073" s="100" t="s">
        <v>3208</v>
      </c>
      <c r="E1073" s="99">
        <v>44602</v>
      </c>
      <c r="F1073" s="100" t="s">
        <v>654</v>
      </c>
      <c r="G1073" s="100" t="s">
        <v>3209</v>
      </c>
      <c r="H1073" s="100" t="s">
        <v>165</v>
      </c>
      <c r="I1073" s="100" t="s">
        <v>3379</v>
      </c>
      <c r="J1073" s="100" t="s">
        <v>3421</v>
      </c>
      <c r="K1073" s="100" t="s">
        <v>165</v>
      </c>
      <c r="L1073" s="100" t="s">
        <v>18</v>
      </c>
      <c r="M1073" s="100" t="s">
        <v>18</v>
      </c>
      <c r="N1073" s="100" t="s">
        <v>19</v>
      </c>
      <c r="O1073" s="100" t="s">
        <v>161</v>
      </c>
      <c r="P1073" s="100" t="s">
        <v>166</v>
      </c>
      <c r="Q1073" s="100" t="s">
        <v>3377</v>
      </c>
      <c r="R1073" s="100" t="s">
        <v>3377</v>
      </c>
      <c r="S1073" s="98">
        <v>6700</v>
      </c>
      <c r="T1073" s="98">
        <v>6340</v>
      </c>
      <c r="U1073" s="98">
        <v>360</v>
      </c>
      <c r="V1073" s="100" t="s">
        <v>78</v>
      </c>
      <c r="W1073" s="98">
        <v>2</v>
      </c>
      <c r="X1073" s="100" t="s">
        <v>69</v>
      </c>
      <c r="Y1073" s="100" t="s">
        <v>70</v>
      </c>
      <c r="Z1073" s="100" t="s">
        <v>71</v>
      </c>
      <c r="AA1073" s="100" t="s">
        <v>72</v>
      </c>
      <c r="AB1073" s="98">
        <v>93890</v>
      </c>
      <c r="AC1073" s="101">
        <f t="shared" si="64"/>
        <v>6</v>
      </c>
      <c r="AD1073" s="101" t="str">
        <f t="shared" si="65"/>
        <v>février</v>
      </c>
      <c r="AE1073" s="96">
        <f t="shared" si="66"/>
        <v>0.36</v>
      </c>
      <c r="AF1073" s="149">
        <f t="shared" si="67"/>
        <v>4.1666666666666519E-3</v>
      </c>
      <c r="AG1073" t="s">
        <v>3886</v>
      </c>
    </row>
    <row r="1074" spans="1:33" s="102" customFormat="1" ht="10.9" hidden="1" customHeight="1" x14ac:dyDescent="0.25">
      <c r="A1074" s="98">
        <v>171016</v>
      </c>
      <c r="B1074" s="99">
        <v>44602</v>
      </c>
      <c r="C1074" s="100" t="s">
        <v>638</v>
      </c>
      <c r="D1074" s="100" t="s">
        <v>3210</v>
      </c>
      <c r="E1074" s="99">
        <v>44602</v>
      </c>
      <c r="F1074" s="100" t="s">
        <v>738</v>
      </c>
      <c r="G1074" s="100" t="s">
        <v>3211</v>
      </c>
      <c r="H1074" s="100" t="s">
        <v>880</v>
      </c>
      <c r="I1074" s="100" t="s">
        <v>3376</v>
      </c>
      <c r="J1074" s="100" t="s">
        <v>3376</v>
      </c>
      <c r="K1074" s="100" t="s">
        <v>616</v>
      </c>
      <c r="L1074" s="100" t="s">
        <v>18</v>
      </c>
      <c r="M1074" s="100" t="s">
        <v>3385</v>
      </c>
      <c r="N1074" s="100" t="s">
        <v>656</v>
      </c>
      <c r="O1074" s="100" t="s">
        <v>657</v>
      </c>
      <c r="P1074" s="100" t="s">
        <v>618</v>
      </c>
      <c r="Q1074" s="100" t="s">
        <v>3377</v>
      </c>
      <c r="R1074" s="100" t="s">
        <v>3390</v>
      </c>
      <c r="S1074" s="98">
        <v>16040</v>
      </c>
      <c r="T1074" s="98">
        <v>13440</v>
      </c>
      <c r="U1074" s="98">
        <v>2600</v>
      </c>
      <c r="V1074" s="100" t="s">
        <v>78</v>
      </c>
      <c r="W1074" s="98">
        <v>2</v>
      </c>
      <c r="X1074" s="100" t="s">
        <v>69</v>
      </c>
      <c r="Y1074" s="100" t="s">
        <v>70</v>
      </c>
      <c r="Z1074" s="100" t="s">
        <v>71</v>
      </c>
      <c r="AA1074" s="100" t="s">
        <v>72</v>
      </c>
      <c r="AB1074" s="98">
        <v>0</v>
      </c>
      <c r="AC1074" s="101">
        <f t="shared" si="64"/>
        <v>6</v>
      </c>
      <c r="AD1074" s="101" t="str">
        <f t="shared" si="65"/>
        <v>février</v>
      </c>
      <c r="AE1074" s="96">
        <f t="shared" si="66"/>
        <v>2.6</v>
      </c>
      <c r="AF1074" s="149">
        <f t="shared" si="67"/>
        <v>8.3333333333333592E-3</v>
      </c>
      <c r="AG1074" t="s">
        <v>3562</v>
      </c>
    </row>
    <row r="1075" spans="1:33" s="102" customFormat="1" ht="10.9" hidden="1" customHeight="1" x14ac:dyDescent="0.25">
      <c r="A1075" s="98">
        <v>171018</v>
      </c>
      <c r="B1075" s="99">
        <v>44602</v>
      </c>
      <c r="C1075" s="100" t="s">
        <v>791</v>
      </c>
      <c r="D1075" s="100" t="s">
        <v>3214</v>
      </c>
      <c r="E1075" s="99">
        <v>44602</v>
      </c>
      <c r="F1075" s="100" t="s">
        <v>897</v>
      </c>
      <c r="G1075" s="100" t="s">
        <v>3215</v>
      </c>
      <c r="H1075" s="100" t="s">
        <v>881</v>
      </c>
      <c r="I1075" s="100" t="s">
        <v>3376</v>
      </c>
      <c r="J1075" s="100" t="s">
        <v>3376</v>
      </c>
      <c r="K1075" s="100" t="s">
        <v>665</v>
      </c>
      <c r="L1075" s="100" t="s">
        <v>18</v>
      </c>
      <c r="M1075" s="100" t="s">
        <v>3409</v>
      </c>
      <c r="N1075" s="100" t="s">
        <v>656</v>
      </c>
      <c r="O1075" s="100" t="s">
        <v>657</v>
      </c>
      <c r="P1075" s="100" t="s">
        <v>666</v>
      </c>
      <c r="Q1075" s="100" t="s">
        <v>3377</v>
      </c>
      <c r="R1075" s="100" t="s">
        <v>3410</v>
      </c>
      <c r="S1075" s="98">
        <v>27840</v>
      </c>
      <c r="T1075" s="98">
        <v>18420</v>
      </c>
      <c r="U1075" s="98">
        <v>9420</v>
      </c>
      <c r="V1075" s="100" t="s">
        <v>78</v>
      </c>
      <c r="W1075" s="98">
        <v>2</v>
      </c>
      <c r="X1075" s="100" t="s">
        <v>69</v>
      </c>
      <c r="Y1075" s="100" t="s">
        <v>70</v>
      </c>
      <c r="Z1075" s="100" t="s">
        <v>71</v>
      </c>
      <c r="AA1075" s="100" t="s">
        <v>72</v>
      </c>
      <c r="AB1075" s="98">
        <v>0</v>
      </c>
      <c r="AC1075" s="101">
        <f t="shared" si="64"/>
        <v>6</v>
      </c>
      <c r="AD1075" s="101" t="str">
        <f t="shared" si="65"/>
        <v>février</v>
      </c>
      <c r="AE1075" s="96">
        <f t="shared" si="66"/>
        <v>9.42</v>
      </c>
      <c r="AF1075" s="149">
        <f t="shared" si="67"/>
        <v>1.4583333333333337E-2</v>
      </c>
      <c r="AG1075" t="s">
        <v>3562</v>
      </c>
    </row>
    <row r="1076" spans="1:33" s="102" customFormat="1" ht="10.9" hidden="1" customHeight="1" x14ac:dyDescent="0.25">
      <c r="A1076" s="98">
        <v>171017</v>
      </c>
      <c r="B1076" s="99">
        <v>44602</v>
      </c>
      <c r="C1076" s="100" t="s">
        <v>488</v>
      </c>
      <c r="D1076" s="100" t="s">
        <v>3212</v>
      </c>
      <c r="E1076" s="99">
        <v>44602</v>
      </c>
      <c r="F1076" s="100" t="s">
        <v>772</v>
      </c>
      <c r="G1076" s="100" t="s">
        <v>3213</v>
      </c>
      <c r="H1076" s="100" t="s">
        <v>507</v>
      </c>
      <c r="I1076" s="100" t="s">
        <v>3379</v>
      </c>
      <c r="J1076" s="100" t="s">
        <v>3421</v>
      </c>
      <c r="K1076" s="100" t="s">
        <v>507</v>
      </c>
      <c r="L1076" s="100" t="s">
        <v>18</v>
      </c>
      <c r="M1076" s="100" t="s">
        <v>18</v>
      </c>
      <c r="N1076" s="100" t="s">
        <v>19</v>
      </c>
      <c r="O1076" s="100" t="s">
        <v>161</v>
      </c>
      <c r="P1076" s="100" t="s">
        <v>508</v>
      </c>
      <c r="Q1076" s="100" t="s">
        <v>3377</v>
      </c>
      <c r="R1076" s="100" t="s">
        <v>3377</v>
      </c>
      <c r="S1076" s="98">
        <v>14360</v>
      </c>
      <c r="T1076" s="98">
        <v>11780</v>
      </c>
      <c r="U1076" s="98">
        <v>2580</v>
      </c>
      <c r="V1076" s="100" t="s">
        <v>78</v>
      </c>
      <c r="W1076" s="98">
        <v>2</v>
      </c>
      <c r="X1076" s="100" t="s">
        <v>69</v>
      </c>
      <c r="Y1076" s="100" t="s">
        <v>70</v>
      </c>
      <c r="Z1076" s="100" t="s">
        <v>71</v>
      </c>
      <c r="AA1076" s="100" t="s">
        <v>72</v>
      </c>
      <c r="AB1076" s="98">
        <v>89414</v>
      </c>
      <c r="AC1076" s="101">
        <f t="shared" si="64"/>
        <v>6</v>
      </c>
      <c r="AD1076" s="101" t="str">
        <f t="shared" si="65"/>
        <v>février</v>
      </c>
      <c r="AE1076" s="96">
        <f t="shared" si="66"/>
        <v>2.58</v>
      </c>
      <c r="AF1076" s="149">
        <f t="shared" si="67"/>
        <v>4.1666666666667074E-3</v>
      </c>
      <c r="AG1076" t="s">
        <v>3886</v>
      </c>
    </row>
    <row r="1077" spans="1:33" s="102" customFormat="1" ht="10.9" hidden="1" customHeight="1" x14ac:dyDescent="0.25">
      <c r="A1077" s="98">
        <v>171019</v>
      </c>
      <c r="B1077" s="99">
        <v>44602</v>
      </c>
      <c r="C1077" s="100" t="s">
        <v>422</v>
      </c>
      <c r="D1077" s="100" t="s">
        <v>3216</v>
      </c>
      <c r="E1077" s="99">
        <v>44602</v>
      </c>
      <c r="F1077" s="100" t="s">
        <v>717</v>
      </c>
      <c r="G1077" s="100" t="s">
        <v>3217</v>
      </c>
      <c r="H1077" s="100" t="s">
        <v>188</v>
      </c>
      <c r="I1077" s="100" t="s">
        <v>3379</v>
      </c>
      <c r="J1077" s="100" t="s">
        <v>3421</v>
      </c>
      <c r="K1077" s="100" t="s">
        <v>188</v>
      </c>
      <c r="L1077" s="100" t="s">
        <v>18</v>
      </c>
      <c r="M1077" s="100" t="s">
        <v>18</v>
      </c>
      <c r="N1077" s="100" t="s">
        <v>19</v>
      </c>
      <c r="O1077" s="100" t="s">
        <v>161</v>
      </c>
      <c r="P1077" s="100" t="s">
        <v>189</v>
      </c>
      <c r="Q1077" s="100" t="s">
        <v>3377</v>
      </c>
      <c r="R1077" s="100" t="s">
        <v>3377</v>
      </c>
      <c r="S1077" s="98">
        <v>15560</v>
      </c>
      <c r="T1077" s="98">
        <v>11840</v>
      </c>
      <c r="U1077" s="98">
        <v>3720</v>
      </c>
      <c r="V1077" s="100" t="s">
        <v>78</v>
      </c>
      <c r="W1077" s="98">
        <v>2</v>
      </c>
      <c r="X1077" s="100" t="s">
        <v>69</v>
      </c>
      <c r="Y1077" s="100" t="s">
        <v>70</v>
      </c>
      <c r="Z1077" s="100" t="s">
        <v>71</v>
      </c>
      <c r="AA1077" s="100" t="s">
        <v>72</v>
      </c>
      <c r="AB1077" s="98">
        <v>60049</v>
      </c>
      <c r="AC1077" s="101">
        <f t="shared" si="64"/>
        <v>6</v>
      </c>
      <c r="AD1077" s="101" t="str">
        <f t="shared" si="65"/>
        <v>février</v>
      </c>
      <c r="AE1077" s="96">
        <f t="shared" si="66"/>
        <v>3.72</v>
      </c>
      <c r="AF1077" s="149">
        <f t="shared" si="67"/>
        <v>4.8611111111110938E-3</v>
      </c>
      <c r="AG1077" t="s">
        <v>3886</v>
      </c>
    </row>
    <row r="1078" spans="1:33" s="102" customFormat="1" ht="10.9" hidden="1" customHeight="1" x14ac:dyDescent="0.25">
      <c r="A1078" s="98">
        <v>171037</v>
      </c>
      <c r="B1078" s="99">
        <v>44602</v>
      </c>
      <c r="C1078" s="100" t="s">
        <v>225</v>
      </c>
      <c r="D1078" s="100" t="s">
        <v>3235</v>
      </c>
      <c r="E1078" s="99">
        <v>44602</v>
      </c>
      <c r="F1078" s="100" t="s">
        <v>717</v>
      </c>
      <c r="G1078" s="100" t="s">
        <v>3236</v>
      </c>
      <c r="H1078" s="100" t="s">
        <v>880</v>
      </c>
      <c r="I1078" s="100" t="s">
        <v>3378</v>
      </c>
      <c r="J1078" s="100" t="s">
        <v>3384</v>
      </c>
      <c r="K1078" s="100" t="s">
        <v>616</v>
      </c>
      <c r="L1078" s="100" t="s">
        <v>3414</v>
      </c>
      <c r="M1078" s="100" t="s">
        <v>18</v>
      </c>
      <c r="N1078" s="100" t="s">
        <v>581</v>
      </c>
      <c r="O1078" s="100" t="s">
        <v>261</v>
      </c>
      <c r="P1078" s="100" t="s">
        <v>618</v>
      </c>
      <c r="Q1078" s="100" t="s">
        <v>3415</v>
      </c>
      <c r="R1078" s="100" t="s">
        <v>3377</v>
      </c>
      <c r="S1078" s="98">
        <v>38620</v>
      </c>
      <c r="T1078" s="98">
        <v>22280</v>
      </c>
      <c r="U1078" s="98">
        <v>16340</v>
      </c>
      <c r="V1078" s="100" t="s">
        <v>78</v>
      </c>
      <c r="W1078" s="98">
        <v>2</v>
      </c>
      <c r="X1078" s="100" t="s">
        <v>69</v>
      </c>
      <c r="Y1078" s="100" t="s">
        <v>70</v>
      </c>
      <c r="Z1078" s="100" t="s">
        <v>71</v>
      </c>
      <c r="AA1078" s="100" t="s">
        <v>72</v>
      </c>
      <c r="AB1078" s="98">
        <v>0</v>
      </c>
      <c r="AC1078" s="101">
        <f t="shared" si="64"/>
        <v>6</v>
      </c>
      <c r="AD1078" s="101" t="str">
        <f t="shared" si="65"/>
        <v>février</v>
      </c>
      <c r="AE1078" s="96">
        <f t="shared" si="66"/>
        <v>16.34</v>
      </c>
      <c r="AF1078" s="149">
        <f t="shared" si="67"/>
        <v>9.8611111111111094E-2</v>
      </c>
      <c r="AG1078" t="s">
        <v>3888</v>
      </c>
    </row>
    <row r="1079" spans="1:33" s="102" customFormat="1" ht="10.9" hidden="1" customHeight="1" x14ac:dyDescent="0.25">
      <c r="A1079" s="98">
        <v>171020</v>
      </c>
      <c r="B1079" s="99">
        <v>44602</v>
      </c>
      <c r="C1079" s="100" t="s">
        <v>172</v>
      </c>
      <c r="D1079" s="100" t="s">
        <v>3218</v>
      </c>
      <c r="E1079" s="99">
        <v>44602</v>
      </c>
      <c r="F1079" s="100" t="s">
        <v>1567</v>
      </c>
      <c r="G1079" s="100" t="s">
        <v>3219</v>
      </c>
      <c r="H1079" s="100" t="s">
        <v>160</v>
      </c>
      <c r="I1079" s="100" t="s">
        <v>3379</v>
      </c>
      <c r="J1079" s="100" t="s">
        <v>3421</v>
      </c>
      <c r="K1079" s="100" t="s">
        <v>160</v>
      </c>
      <c r="L1079" s="100" t="s">
        <v>18</v>
      </c>
      <c r="M1079" s="100" t="s">
        <v>18</v>
      </c>
      <c r="N1079" s="100" t="s">
        <v>19</v>
      </c>
      <c r="O1079" s="100" t="s">
        <v>161</v>
      </c>
      <c r="P1079" s="100" t="s">
        <v>162</v>
      </c>
      <c r="Q1079" s="100" t="s">
        <v>3377</v>
      </c>
      <c r="R1079" s="100" t="s">
        <v>3377</v>
      </c>
      <c r="S1079" s="98">
        <v>15280</v>
      </c>
      <c r="T1079" s="98">
        <v>11760</v>
      </c>
      <c r="U1079" s="98">
        <v>3520</v>
      </c>
      <c r="V1079" s="100" t="s">
        <v>78</v>
      </c>
      <c r="W1079" s="98">
        <v>2</v>
      </c>
      <c r="X1079" s="100" t="s">
        <v>69</v>
      </c>
      <c r="Y1079" s="100" t="s">
        <v>70</v>
      </c>
      <c r="Z1079" s="100" t="s">
        <v>71</v>
      </c>
      <c r="AA1079" s="100" t="s">
        <v>72</v>
      </c>
      <c r="AB1079" s="98">
        <v>89407</v>
      </c>
      <c r="AC1079" s="101">
        <f t="shared" si="64"/>
        <v>6</v>
      </c>
      <c r="AD1079" s="101" t="str">
        <f t="shared" si="65"/>
        <v>février</v>
      </c>
      <c r="AE1079" s="96">
        <f t="shared" si="66"/>
        <v>3.52</v>
      </c>
      <c r="AF1079" s="149">
        <f t="shared" si="67"/>
        <v>5.5555555555555358E-3</v>
      </c>
      <c r="AG1079" t="s">
        <v>3886</v>
      </c>
    </row>
    <row r="1080" spans="1:33" s="102" customFormat="1" ht="10.9" hidden="1" customHeight="1" x14ac:dyDescent="0.25">
      <c r="A1080" s="98">
        <v>171026</v>
      </c>
      <c r="B1080" s="99">
        <v>44602</v>
      </c>
      <c r="C1080" s="100" t="s">
        <v>594</v>
      </c>
      <c r="D1080" s="100" t="s">
        <v>3222</v>
      </c>
      <c r="E1080" s="99">
        <v>44602</v>
      </c>
      <c r="F1080" s="100" t="s">
        <v>179</v>
      </c>
      <c r="G1080" s="100" t="s">
        <v>3223</v>
      </c>
      <c r="H1080" s="100" t="s">
        <v>115</v>
      </c>
      <c r="I1080" s="100" t="s">
        <v>3397</v>
      </c>
      <c r="J1080" s="100" t="s">
        <v>3448</v>
      </c>
      <c r="K1080" s="100" t="s">
        <v>115</v>
      </c>
      <c r="L1080" s="100" t="s">
        <v>3468</v>
      </c>
      <c r="M1080" s="100" t="s">
        <v>18</v>
      </c>
      <c r="N1080" s="100" t="s">
        <v>721</v>
      </c>
      <c r="O1080" s="100" t="s">
        <v>722</v>
      </c>
      <c r="P1080" s="100" t="s">
        <v>116</v>
      </c>
      <c r="Q1080" s="100" t="s">
        <v>3469</v>
      </c>
      <c r="R1080" s="100" t="s">
        <v>3377</v>
      </c>
      <c r="S1080" s="98">
        <v>18040</v>
      </c>
      <c r="T1080" s="98">
        <v>29340</v>
      </c>
      <c r="U1080" s="98">
        <v>11300</v>
      </c>
      <c r="V1080" s="100" t="s">
        <v>78</v>
      </c>
      <c r="W1080" s="98">
        <v>2</v>
      </c>
      <c r="X1080" s="100" t="s">
        <v>69</v>
      </c>
      <c r="Y1080" s="100" t="s">
        <v>70</v>
      </c>
      <c r="Z1080" s="100" t="s">
        <v>71</v>
      </c>
      <c r="AA1080" s="100" t="s">
        <v>72</v>
      </c>
      <c r="AB1080" s="98">
        <v>0</v>
      </c>
      <c r="AC1080" s="101">
        <f t="shared" ref="AC1080:AC1143" si="68">_xlfn.ISOWEEKNUM(B1080)</f>
        <v>6</v>
      </c>
      <c r="AD1080" s="101" t="str">
        <f t="shared" ref="AD1080:AD1143" si="69">TEXT(B1080,"mmmm")</f>
        <v>février</v>
      </c>
      <c r="AE1080" s="96">
        <f t="shared" ref="AE1080:AE1143" si="70">U1080/1000</f>
        <v>11.3</v>
      </c>
      <c r="AF1080" s="149">
        <f t="shared" ref="AF1080:AF1143" si="71">C1080-F1080</f>
        <v>2.8472222222222232E-2</v>
      </c>
      <c r="AG1080" t="s">
        <v>3888</v>
      </c>
    </row>
    <row r="1081" spans="1:33" s="102" customFormat="1" ht="10.9" hidden="1" customHeight="1" x14ac:dyDescent="0.25">
      <c r="A1081" s="98">
        <v>171028</v>
      </c>
      <c r="B1081" s="99">
        <v>44602</v>
      </c>
      <c r="C1081" s="100" t="s">
        <v>316</v>
      </c>
      <c r="D1081" s="100" t="s">
        <v>3224</v>
      </c>
      <c r="E1081" s="99">
        <v>44602</v>
      </c>
      <c r="F1081" s="100" t="s">
        <v>499</v>
      </c>
      <c r="G1081" s="100" t="s">
        <v>3225</v>
      </c>
      <c r="H1081" s="100" t="s">
        <v>681</v>
      </c>
      <c r="I1081" s="100" t="s">
        <v>3389</v>
      </c>
      <c r="J1081" s="100" t="s">
        <v>3389</v>
      </c>
      <c r="K1081" s="100" t="s">
        <v>681</v>
      </c>
      <c r="L1081" s="100" t="s">
        <v>3379</v>
      </c>
      <c r="M1081" s="100" t="s">
        <v>3427</v>
      </c>
      <c r="N1081" s="100" t="s">
        <v>919</v>
      </c>
      <c r="O1081" s="100" t="s">
        <v>920</v>
      </c>
      <c r="P1081" s="100" t="s">
        <v>740</v>
      </c>
      <c r="Q1081" s="100" t="s">
        <v>3452</v>
      </c>
      <c r="R1081" s="100" t="s">
        <v>3428</v>
      </c>
      <c r="S1081" s="98">
        <v>27180</v>
      </c>
      <c r="T1081" s="98">
        <v>22140</v>
      </c>
      <c r="U1081" s="98">
        <v>5040</v>
      </c>
      <c r="V1081" s="100" t="s">
        <v>78</v>
      </c>
      <c r="W1081" s="98">
        <v>2</v>
      </c>
      <c r="X1081" s="100" t="s">
        <v>69</v>
      </c>
      <c r="Y1081" s="100" t="s">
        <v>70</v>
      </c>
      <c r="Z1081" s="100" t="s">
        <v>71</v>
      </c>
      <c r="AA1081" s="100" t="s">
        <v>72</v>
      </c>
      <c r="AB1081" s="98">
        <v>0</v>
      </c>
      <c r="AC1081" s="101">
        <f t="shared" si="68"/>
        <v>6</v>
      </c>
      <c r="AD1081" s="101" t="str">
        <f t="shared" si="69"/>
        <v>février</v>
      </c>
      <c r="AE1081" s="96">
        <f t="shared" si="70"/>
        <v>5.04</v>
      </c>
      <c r="AF1081" s="149">
        <f t="shared" si="71"/>
        <v>2.1527777777777757E-2</v>
      </c>
      <c r="AG1081" t="s">
        <v>3562</v>
      </c>
    </row>
    <row r="1082" spans="1:33" s="102" customFormat="1" ht="10.9" hidden="1" customHeight="1" x14ac:dyDescent="0.25">
      <c r="A1082" s="98">
        <v>171024</v>
      </c>
      <c r="B1082" s="99">
        <v>44602</v>
      </c>
      <c r="C1082" s="100" t="s">
        <v>457</v>
      </c>
      <c r="D1082" s="100" t="s">
        <v>3220</v>
      </c>
      <c r="E1082" s="99">
        <v>44602</v>
      </c>
      <c r="F1082" s="100" t="s">
        <v>795</v>
      </c>
      <c r="G1082" s="100" t="s">
        <v>3221</v>
      </c>
      <c r="H1082" s="100" t="s">
        <v>181</v>
      </c>
      <c r="I1082" s="100" t="s">
        <v>3379</v>
      </c>
      <c r="J1082" s="100" t="s">
        <v>3421</v>
      </c>
      <c r="K1082" s="100" t="s">
        <v>181</v>
      </c>
      <c r="L1082" s="100" t="s">
        <v>18</v>
      </c>
      <c r="M1082" s="100" t="s">
        <v>18</v>
      </c>
      <c r="N1082" s="100" t="s">
        <v>19</v>
      </c>
      <c r="O1082" s="100" t="s">
        <v>161</v>
      </c>
      <c r="P1082" s="100" t="s">
        <v>182</v>
      </c>
      <c r="Q1082" s="100" t="s">
        <v>3377</v>
      </c>
      <c r="R1082" s="100" t="s">
        <v>3377</v>
      </c>
      <c r="S1082" s="98">
        <v>15320</v>
      </c>
      <c r="T1082" s="98">
        <v>11600</v>
      </c>
      <c r="U1082" s="98">
        <v>3720</v>
      </c>
      <c r="V1082" s="100" t="s">
        <v>78</v>
      </c>
      <c r="W1082" s="98">
        <v>2</v>
      </c>
      <c r="X1082" s="100" t="s">
        <v>69</v>
      </c>
      <c r="Y1082" s="100" t="s">
        <v>70</v>
      </c>
      <c r="Z1082" s="100" t="s">
        <v>71</v>
      </c>
      <c r="AA1082" s="100" t="s">
        <v>72</v>
      </c>
      <c r="AB1082" s="98">
        <v>89412</v>
      </c>
      <c r="AC1082" s="101">
        <f t="shared" si="68"/>
        <v>6</v>
      </c>
      <c r="AD1082" s="101" t="str">
        <f t="shared" si="69"/>
        <v>février</v>
      </c>
      <c r="AE1082" s="96">
        <f t="shared" si="70"/>
        <v>3.72</v>
      </c>
      <c r="AF1082" s="149">
        <f t="shared" si="71"/>
        <v>4.1666666666666519E-3</v>
      </c>
      <c r="AG1082" t="s">
        <v>3886</v>
      </c>
    </row>
    <row r="1083" spans="1:33" s="102" customFormat="1" ht="10.9" hidden="1" customHeight="1" x14ac:dyDescent="0.25">
      <c r="A1083" s="98">
        <v>171030</v>
      </c>
      <c r="B1083" s="99">
        <v>44602</v>
      </c>
      <c r="C1083" s="100" t="s">
        <v>663</v>
      </c>
      <c r="D1083" s="100" t="s">
        <v>3226</v>
      </c>
      <c r="E1083" s="99">
        <v>44602</v>
      </c>
      <c r="F1083" s="100" t="s">
        <v>1449</v>
      </c>
      <c r="G1083" s="100" t="s">
        <v>3227</v>
      </c>
      <c r="H1083" s="100" t="s">
        <v>769</v>
      </c>
      <c r="I1083" s="100" t="s">
        <v>3379</v>
      </c>
      <c r="J1083" s="100" t="s">
        <v>3380</v>
      </c>
      <c r="K1083" s="100" t="s">
        <v>3417</v>
      </c>
      <c r="L1083" s="100" t="s">
        <v>18</v>
      </c>
      <c r="M1083" s="100" t="s">
        <v>18</v>
      </c>
      <c r="N1083" s="100" t="s">
        <v>19</v>
      </c>
      <c r="O1083" s="100" t="s">
        <v>314</v>
      </c>
      <c r="P1083" s="100" t="s">
        <v>770</v>
      </c>
      <c r="Q1083" s="100" t="s">
        <v>3377</v>
      </c>
      <c r="R1083" s="100" t="s">
        <v>3377</v>
      </c>
      <c r="S1083" s="98">
        <v>19900</v>
      </c>
      <c r="T1083" s="98">
        <v>17920</v>
      </c>
      <c r="U1083" s="98">
        <v>1980</v>
      </c>
      <c r="V1083" s="100" t="s">
        <v>78</v>
      </c>
      <c r="W1083" s="98">
        <v>2</v>
      </c>
      <c r="X1083" s="100" t="s">
        <v>69</v>
      </c>
      <c r="Y1083" s="100" t="s">
        <v>70</v>
      </c>
      <c r="Z1083" s="100" t="s">
        <v>71</v>
      </c>
      <c r="AA1083" s="100" t="s">
        <v>72</v>
      </c>
      <c r="AB1083" s="98">
        <v>95029</v>
      </c>
      <c r="AC1083" s="101">
        <f t="shared" si="68"/>
        <v>6</v>
      </c>
      <c r="AD1083" s="101" t="str">
        <f t="shared" si="69"/>
        <v>février</v>
      </c>
      <c r="AE1083" s="96">
        <f t="shared" si="70"/>
        <v>1.98</v>
      </c>
      <c r="AF1083" s="149">
        <f t="shared" si="71"/>
        <v>1.041666666666663E-2</v>
      </c>
      <c r="AG1083" t="s">
        <v>3886</v>
      </c>
    </row>
    <row r="1084" spans="1:33" s="102" customFormat="1" ht="10.9" hidden="1" customHeight="1" x14ac:dyDescent="0.25">
      <c r="A1084" s="98">
        <v>171065</v>
      </c>
      <c r="B1084" s="99">
        <v>44602</v>
      </c>
      <c r="C1084" s="100" t="s">
        <v>431</v>
      </c>
      <c r="D1084" s="100" t="s">
        <v>3253</v>
      </c>
      <c r="E1084" s="99">
        <v>44602</v>
      </c>
      <c r="F1084" s="100" t="s">
        <v>884</v>
      </c>
      <c r="G1084" s="100" t="s">
        <v>3254</v>
      </c>
      <c r="H1084" s="100" t="s">
        <v>3255</v>
      </c>
      <c r="I1084" s="100" t="s">
        <v>3376</v>
      </c>
      <c r="J1084" s="100" t="s">
        <v>3442</v>
      </c>
      <c r="K1084" s="100" t="s">
        <v>3255</v>
      </c>
      <c r="L1084" s="100" t="s">
        <v>3421</v>
      </c>
      <c r="M1084" s="100" t="s">
        <v>18</v>
      </c>
      <c r="N1084" s="100" t="s">
        <v>656</v>
      </c>
      <c r="O1084" s="100" t="s">
        <v>748</v>
      </c>
      <c r="P1084" s="100" t="s">
        <v>3256</v>
      </c>
      <c r="Q1084" s="100" t="s">
        <v>3444</v>
      </c>
      <c r="R1084" s="100" t="s">
        <v>3377</v>
      </c>
      <c r="S1084" s="98">
        <v>15700</v>
      </c>
      <c r="T1084" s="98">
        <v>34140</v>
      </c>
      <c r="U1084" s="98">
        <v>18440</v>
      </c>
      <c r="V1084" s="100" t="s">
        <v>78</v>
      </c>
      <c r="W1084" s="98">
        <v>2</v>
      </c>
      <c r="X1084" s="100" t="s">
        <v>69</v>
      </c>
      <c r="Y1084" s="100" t="s">
        <v>70</v>
      </c>
      <c r="Z1084" s="100" t="s">
        <v>71</v>
      </c>
      <c r="AA1084" s="100" t="s">
        <v>72</v>
      </c>
      <c r="AB1084" s="98">
        <v>0</v>
      </c>
      <c r="AC1084" s="101">
        <f t="shared" si="68"/>
        <v>6</v>
      </c>
      <c r="AD1084" s="101" t="str">
        <f t="shared" si="69"/>
        <v>février</v>
      </c>
      <c r="AE1084" s="96">
        <f t="shared" si="70"/>
        <v>18.440000000000001</v>
      </c>
      <c r="AF1084" s="149">
        <f t="shared" si="71"/>
        <v>8.4027777777777757E-2</v>
      </c>
      <c r="AG1084" t="s">
        <v>3888</v>
      </c>
    </row>
    <row r="1085" spans="1:33" s="102" customFormat="1" ht="10.9" hidden="1" customHeight="1" x14ac:dyDescent="0.25">
      <c r="A1085" s="98">
        <v>171041</v>
      </c>
      <c r="B1085" s="99">
        <v>44602</v>
      </c>
      <c r="C1085" s="100" t="s">
        <v>227</v>
      </c>
      <c r="D1085" s="100" t="s">
        <v>3237</v>
      </c>
      <c r="E1085" s="99">
        <v>44602</v>
      </c>
      <c r="F1085" s="100" t="s">
        <v>380</v>
      </c>
      <c r="G1085" s="100" t="s">
        <v>3238</v>
      </c>
      <c r="H1085" s="100" t="s">
        <v>883</v>
      </c>
      <c r="I1085" s="100" t="s">
        <v>3389</v>
      </c>
      <c r="J1085" s="100" t="s">
        <v>3389</v>
      </c>
      <c r="K1085" s="100" t="s">
        <v>655</v>
      </c>
      <c r="L1085" s="100" t="s">
        <v>18</v>
      </c>
      <c r="M1085" s="100" t="s">
        <v>3385</v>
      </c>
      <c r="N1085" s="100" t="s">
        <v>919</v>
      </c>
      <c r="O1085" s="100" t="s">
        <v>920</v>
      </c>
      <c r="P1085" s="100" t="s">
        <v>658</v>
      </c>
      <c r="Q1085" s="100" t="s">
        <v>3377</v>
      </c>
      <c r="R1085" s="100" t="s">
        <v>3390</v>
      </c>
      <c r="S1085" s="98">
        <v>25040</v>
      </c>
      <c r="T1085" s="98">
        <v>17940</v>
      </c>
      <c r="U1085" s="98">
        <v>7100</v>
      </c>
      <c r="V1085" s="100" t="s">
        <v>78</v>
      </c>
      <c r="W1085" s="98">
        <v>2</v>
      </c>
      <c r="X1085" s="100" t="s">
        <v>69</v>
      </c>
      <c r="Y1085" s="100" t="s">
        <v>70</v>
      </c>
      <c r="Z1085" s="100" t="s">
        <v>71</v>
      </c>
      <c r="AA1085" s="100" t="s">
        <v>72</v>
      </c>
      <c r="AB1085" s="98">
        <v>0</v>
      </c>
      <c r="AC1085" s="101">
        <f t="shared" si="68"/>
        <v>6</v>
      </c>
      <c r="AD1085" s="101" t="str">
        <f t="shared" si="69"/>
        <v>février</v>
      </c>
      <c r="AE1085" s="96">
        <f t="shared" si="70"/>
        <v>7.1</v>
      </c>
      <c r="AF1085" s="149">
        <f t="shared" si="71"/>
        <v>2.1527777777777757E-2</v>
      </c>
      <c r="AG1085" t="s">
        <v>3562</v>
      </c>
    </row>
    <row r="1086" spans="1:33" s="102" customFormat="1" ht="10.9" hidden="1" customHeight="1" x14ac:dyDescent="0.25">
      <c r="A1086" s="98">
        <v>171034</v>
      </c>
      <c r="B1086" s="99">
        <v>44602</v>
      </c>
      <c r="C1086" s="100" t="s">
        <v>383</v>
      </c>
      <c r="D1086" s="100" t="s">
        <v>3228</v>
      </c>
      <c r="E1086" s="99">
        <v>44602</v>
      </c>
      <c r="F1086" s="100" t="s">
        <v>506</v>
      </c>
      <c r="G1086" s="100" t="s">
        <v>3229</v>
      </c>
      <c r="H1086" s="100" t="s">
        <v>88</v>
      </c>
      <c r="I1086" s="100" t="s">
        <v>3387</v>
      </c>
      <c r="J1086" s="100" t="s">
        <v>3387</v>
      </c>
      <c r="K1086" s="100" t="s">
        <v>88</v>
      </c>
      <c r="L1086" s="100" t="s">
        <v>18</v>
      </c>
      <c r="M1086" s="100" t="s">
        <v>18</v>
      </c>
      <c r="N1086" s="100" t="s">
        <v>65</v>
      </c>
      <c r="O1086" s="100" t="s">
        <v>66</v>
      </c>
      <c r="P1086" s="100" t="s">
        <v>89</v>
      </c>
      <c r="Q1086" s="100" t="s">
        <v>3377</v>
      </c>
      <c r="R1086" s="100" t="s">
        <v>3377</v>
      </c>
      <c r="S1086" s="98">
        <v>18700</v>
      </c>
      <c r="T1086" s="98">
        <v>14840</v>
      </c>
      <c r="U1086" s="98">
        <v>3860</v>
      </c>
      <c r="V1086" s="100" t="s">
        <v>78</v>
      </c>
      <c r="W1086" s="98">
        <v>2</v>
      </c>
      <c r="X1086" s="100" t="s">
        <v>69</v>
      </c>
      <c r="Y1086" s="100" t="s">
        <v>70</v>
      </c>
      <c r="Z1086" s="100" t="s">
        <v>71</v>
      </c>
      <c r="AA1086" s="100" t="s">
        <v>72</v>
      </c>
      <c r="AB1086" s="98">
        <v>0</v>
      </c>
      <c r="AC1086" s="101">
        <f t="shared" si="68"/>
        <v>6</v>
      </c>
      <c r="AD1086" s="101" t="str">
        <f t="shared" si="69"/>
        <v>février</v>
      </c>
      <c r="AE1086" s="96">
        <f t="shared" si="70"/>
        <v>3.86</v>
      </c>
      <c r="AF1086" s="149">
        <f t="shared" si="71"/>
        <v>7.6388888888888618E-3</v>
      </c>
      <c r="AG1086" t="s">
        <v>3886</v>
      </c>
    </row>
    <row r="1087" spans="1:33" s="102" customFormat="1" ht="10.9" hidden="1" customHeight="1" x14ac:dyDescent="0.25">
      <c r="A1087" s="98">
        <v>171048</v>
      </c>
      <c r="B1087" s="99">
        <v>44602</v>
      </c>
      <c r="C1087" s="100" t="s">
        <v>205</v>
      </c>
      <c r="D1087" s="100" t="s">
        <v>3241</v>
      </c>
      <c r="E1087" s="99">
        <v>44602</v>
      </c>
      <c r="F1087" s="100" t="s">
        <v>428</v>
      </c>
      <c r="G1087" s="100" t="s">
        <v>3242</v>
      </c>
      <c r="H1087" s="100" t="s">
        <v>90</v>
      </c>
      <c r="I1087" s="100" t="s">
        <v>3387</v>
      </c>
      <c r="J1087" s="100" t="s">
        <v>3388</v>
      </c>
      <c r="K1087" s="100" t="s">
        <v>90</v>
      </c>
      <c r="L1087" s="100" t="s">
        <v>18</v>
      </c>
      <c r="M1087" s="100" t="s">
        <v>18</v>
      </c>
      <c r="N1087" s="100" t="s">
        <v>65</v>
      </c>
      <c r="O1087" s="100" t="s">
        <v>185</v>
      </c>
      <c r="P1087" s="100" t="s">
        <v>91</v>
      </c>
      <c r="Q1087" s="100" t="s">
        <v>3377</v>
      </c>
      <c r="R1087" s="100" t="s">
        <v>3377</v>
      </c>
      <c r="S1087" s="98">
        <v>18660</v>
      </c>
      <c r="T1087" s="98">
        <v>17480</v>
      </c>
      <c r="U1087" s="98">
        <v>1180</v>
      </c>
      <c r="V1087" s="100" t="s">
        <v>78</v>
      </c>
      <c r="W1087" s="98">
        <v>2</v>
      </c>
      <c r="X1087" s="100" t="s">
        <v>69</v>
      </c>
      <c r="Y1087" s="100" t="s">
        <v>70</v>
      </c>
      <c r="Z1087" s="100" t="s">
        <v>71</v>
      </c>
      <c r="AA1087" s="100" t="s">
        <v>72</v>
      </c>
      <c r="AB1087" s="98">
        <v>0</v>
      </c>
      <c r="AC1087" s="101">
        <f t="shared" si="68"/>
        <v>6</v>
      </c>
      <c r="AD1087" s="101" t="str">
        <f t="shared" si="69"/>
        <v>février</v>
      </c>
      <c r="AE1087" s="96">
        <f t="shared" si="70"/>
        <v>1.18</v>
      </c>
      <c r="AF1087" s="149">
        <f t="shared" si="71"/>
        <v>2.430555555555558E-2</v>
      </c>
      <c r="AG1087" t="s">
        <v>3887</v>
      </c>
    </row>
    <row r="1088" spans="1:33" s="102" customFormat="1" ht="10.9" hidden="1" customHeight="1" x14ac:dyDescent="0.25">
      <c r="A1088" s="98">
        <v>171035</v>
      </c>
      <c r="B1088" s="99">
        <v>44602</v>
      </c>
      <c r="C1088" s="100" t="s">
        <v>109</v>
      </c>
      <c r="D1088" s="100" t="s">
        <v>3230</v>
      </c>
      <c r="E1088" s="99">
        <v>44602</v>
      </c>
      <c r="F1088" s="100" t="s">
        <v>124</v>
      </c>
      <c r="G1088" s="100" t="s">
        <v>3231</v>
      </c>
      <c r="H1088" s="100" t="s">
        <v>188</v>
      </c>
      <c r="I1088" s="100" t="s">
        <v>3379</v>
      </c>
      <c r="J1088" s="100" t="s">
        <v>3421</v>
      </c>
      <c r="K1088" s="100" t="s">
        <v>188</v>
      </c>
      <c r="L1088" s="100" t="s">
        <v>18</v>
      </c>
      <c r="M1088" s="100" t="s">
        <v>18</v>
      </c>
      <c r="N1088" s="100" t="s">
        <v>19</v>
      </c>
      <c r="O1088" s="100" t="s">
        <v>161</v>
      </c>
      <c r="P1088" s="100" t="s">
        <v>189</v>
      </c>
      <c r="Q1088" s="100" t="s">
        <v>3377</v>
      </c>
      <c r="R1088" s="100" t="s">
        <v>3377</v>
      </c>
      <c r="S1088" s="98">
        <v>13060</v>
      </c>
      <c r="T1088" s="98">
        <v>11840</v>
      </c>
      <c r="U1088" s="98">
        <v>1220</v>
      </c>
      <c r="V1088" s="100" t="s">
        <v>78</v>
      </c>
      <c r="W1088" s="98">
        <v>2</v>
      </c>
      <c r="X1088" s="100" t="s">
        <v>69</v>
      </c>
      <c r="Y1088" s="100" t="s">
        <v>70</v>
      </c>
      <c r="Z1088" s="100" t="s">
        <v>71</v>
      </c>
      <c r="AA1088" s="100" t="s">
        <v>72</v>
      </c>
      <c r="AB1088" s="98">
        <v>60049</v>
      </c>
      <c r="AC1088" s="101">
        <f t="shared" si="68"/>
        <v>6</v>
      </c>
      <c r="AD1088" s="101" t="str">
        <f t="shared" si="69"/>
        <v>février</v>
      </c>
      <c r="AE1088" s="96">
        <f t="shared" si="70"/>
        <v>1.22</v>
      </c>
      <c r="AF1088" s="149">
        <f t="shared" si="71"/>
        <v>7.6388888888889173E-3</v>
      </c>
      <c r="AG1088" t="s">
        <v>3886</v>
      </c>
    </row>
    <row r="1089" spans="1:33" s="102" customFormat="1" ht="10.9" hidden="1" customHeight="1" x14ac:dyDescent="0.25">
      <c r="A1089" s="98">
        <v>171036</v>
      </c>
      <c r="B1089" s="99">
        <v>44602</v>
      </c>
      <c r="C1089" s="100" t="s">
        <v>195</v>
      </c>
      <c r="D1089" s="100" t="s">
        <v>3233</v>
      </c>
      <c r="E1089" s="99">
        <v>44602</v>
      </c>
      <c r="F1089" s="100" t="s">
        <v>134</v>
      </c>
      <c r="G1089" s="100" t="s">
        <v>3234</v>
      </c>
      <c r="H1089" s="100" t="s">
        <v>160</v>
      </c>
      <c r="I1089" s="100" t="s">
        <v>3379</v>
      </c>
      <c r="J1089" s="100" t="s">
        <v>3421</v>
      </c>
      <c r="K1089" s="100" t="s">
        <v>160</v>
      </c>
      <c r="L1089" s="100" t="s">
        <v>18</v>
      </c>
      <c r="M1089" s="100" t="s">
        <v>18</v>
      </c>
      <c r="N1089" s="100" t="s">
        <v>19</v>
      </c>
      <c r="O1089" s="100" t="s">
        <v>161</v>
      </c>
      <c r="P1089" s="100" t="s">
        <v>162</v>
      </c>
      <c r="Q1089" s="100" t="s">
        <v>3377</v>
      </c>
      <c r="R1089" s="100" t="s">
        <v>3377</v>
      </c>
      <c r="S1089" s="98">
        <v>12680</v>
      </c>
      <c r="T1089" s="98">
        <v>11780</v>
      </c>
      <c r="U1089" s="98">
        <v>900</v>
      </c>
      <c r="V1089" s="100" t="s">
        <v>78</v>
      </c>
      <c r="W1089" s="98">
        <v>2</v>
      </c>
      <c r="X1089" s="100" t="s">
        <v>69</v>
      </c>
      <c r="Y1089" s="100" t="s">
        <v>70</v>
      </c>
      <c r="Z1089" s="100" t="s">
        <v>71</v>
      </c>
      <c r="AA1089" s="100" t="s">
        <v>72</v>
      </c>
      <c r="AB1089" s="98">
        <v>89407</v>
      </c>
      <c r="AC1089" s="101">
        <f t="shared" si="68"/>
        <v>6</v>
      </c>
      <c r="AD1089" s="101" t="str">
        <f t="shared" si="69"/>
        <v>février</v>
      </c>
      <c r="AE1089" s="96">
        <f t="shared" si="70"/>
        <v>0.9</v>
      </c>
      <c r="AF1089" s="149">
        <f t="shared" si="71"/>
        <v>6.9444444444444753E-3</v>
      </c>
      <c r="AG1089" t="s">
        <v>3886</v>
      </c>
    </row>
    <row r="1090" spans="1:33" s="102" customFormat="1" ht="10.9" hidden="1" customHeight="1" x14ac:dyDescent="0.25">
      <c r="A1090" s="98">
        <v>171047</v>
      </c>
      <c r="B1090" s="99">
        <v>44602</v>
      </c>
      <c r="C1090" s="100" t="s">
        <v>568</v>
      </c>
      <c r="D1090" s="100" t="s">
        <v>3239</v>
      </c>
      <c r="E1090" s="99">
        <v>44602</v>
      </c>
      <c r="F1090" s="100" t="s">
        <v>109</v>
      </c>
      <c r="G1090" s="100" t="s">
        <v>3240</v>
      </c>
      <c r="H1090" s="100" t="s">
        <v>507</v>
      </c>
      <c r="I1090" s="100" t="s">
        <v>3379</v>
      </c>
      <c r="J1090" s="100" t="s">
        <v>3421</v>
      </c>
      <c r="K1090" s="100" t="s">
        <v>507</v>
      </c>
      <c r="L1090" s="100" t="s">
        <v>18</v>
      </c>
      <c r="M1090" s="100" t="s">
        <v>18</v>
      </c>
      <c r="N1090" s="100" t="s">
        <v>19</v>
      </c>
      <c r="O1090" s="100" t="s">
        <v>161</v>
      </c>
      <c r="P1090" s="100" t="s">
        <v>508</v>
      </c>
      <c r="Q1090" s="100" t="s">
        <v>3377</v>
      </c>
      <c r="R1090" s="100" t="s">
        <v>3377</v>
      </c>
      <c r="S1090" s="98">
        <v>12960</v>
      </c>
      <c r="T1090" s="98">
        <v>11800</v>
      </c>
      <c r="U1090" s="98">
        <v>1160</v>
      </c>
      <c r="V1090" s="100" t="s">
        <v>78</v>
      </c>
      <c r="W1090" s="98">
        <v>2</v>
      </c>
      <c r="X1090" s="100" t="s">
        <v>69</v>
      </c>
      <c r="Y1090" s="100" t="s">
        <v>70</v>
      </c>
      <c r="Z1090" s="100" t="s">
        <v>71</v>
      </c>
      <c r="AA1090" s="100" t="s">
        <v>72</v>
      </c>
      <c r="AB1090" s="98">
        <v>89414</v>
      </c>
      <c r="AC1090" s="101">
        <f t="shared" si="68"/>
        <v>6</v>
      </c>
      <c r="AD1090" s="101" t="str">
        <f t="shared" si="69"/>
        <v>février</v>
      </c>
      <c r="AE1090" s="96">
        <f t="shared" si="70"/>
        <v>1.1599999999999999</v>
      </c>
      <c r="AF1090" s="149">
        <f t="shared" si="71"/>
        <v>1.2499999999999956E-2</v>
      </c>
      <c r="AG1090" t="s">
        <v>3886</v>
      </c>
    </row>
    <row r="1091" spans="1:33" s="102" customFormat="1" ht="10.9" hidden="1" customHeight="1" x14ac:dyDescent="0.25">
      <c r="A1091" s="98">
        <v>171050</v>
      </c>
      <c r="B1091" s="99">
        <v>44602</v>
      </c>
      <c r="C1091" s="100" t="s">
        <v>263</v>
      </c>
      <c r="D1091" s="100" t="s">
        <v>3243</v>
      </c>
      <c r="E1091" s="99">
        <v>44602</v>
      </c>
      <c r="F1091" s="100" t="s">
        <v>92</v>
      </c>
      <c r="G1091" s="100" t="s">
        <v>3244</v>
      </c>
      <c r="H1091" s="100" t="s">
        <v>181</v>
      </c>
      <c r="I1091" s="100" t="s">
        <v>3379</v>
      </c>
      <c r="J1091" s="100" t="s">
        <v>3421</v>
      </c>
      <c r="K1091" s="100" t="s">
        <v>181</v>
      </c>
      <c r="L1091" s="100" t="s">
        <v>18</v>
      </c>
      <c r="M1091" s="100" t="s">
        <v>18</v>
      </c>
      <c r="N1091" s="100" t="s">
        <v>19</v>
      </c>
      <c r="O1091" s="100" t="s">
        <v>161</v>
      </c>
      <c r="P1091" s="100" t="s">
        <v>182</v>
      </c>
      <c r="Q1091" s="100" t="s">
        <v>3377</v>
      </c>
      <c r="R1091" s="100" t="s">
        <v>3377</v>
      </c>
      <c r="S1091" s="98">
        <v>12380</v>
      </c>
      <c r="T1091" s="98">
        <v>11600</v>
      </c>
      <c r="U1091" s="98">
        <v>780</v>
      </c>
      <c r="V1091" s="100" t="s">
        <v>78</v>
      </c>
      <c r="W1091" s="98">
        <v>2</v>
      </c>
      <c r="X1091" s="100" t="s">
        <v>69</v>
      </c>
      <c r="Y1091" s="100" t="s">
        <v>70</v>
      </c>
      <c r="Z1091" s="100" t="s">
        <v>71</v>
      </c>
      <c r="AA1091" s="100" t="s">
        <v>72</v>
      </c>
      <c r="AB1091" s="98">
        <v>89412</v>
      </c>
      <c r="AC1091" s="101">
        <f t="shared" si="68"/>
        <v>6</v>
      </c>
      <c r="AD1091" s="101" t="str">
        <f t="shared" si="69"/>
        <v>février</v>
      </c>
      <c r="AE1091" s="96">
        <f t="shared" si="70"/>
        <v>0.78</v>
      </c>
      <c r="AF1091" s="149">
        <f t="shared" si="71"/>
        <v>1.5277777777777779E-2</v>
      </c>
      <c r="AG1091" t="s">
        <v>3886</v>
      </c>
    </row>
    <row r="1092" spans="1:33" s="102" customFormat="1" ht="10.9" hidden="1" customHeight="1" x14ac:dyDescent="0.25">
      <c r="A1092" s="98">
        <v>171051</v>
      </c>
      <c r="B1092" s="99">
        <v>44602</v>
      </c>
      <c r="C1092" s="100" t="s">
        <v>149</v>
      </c>
      <c r="D1092" s="100" t="s">
        <v>18</v>
      </c>
      <c r="E1092" s="99">
        <v>44602</v>
      </c>
      <c r="F1092" s="100" t="s">
        <v>149</v>
      </c>
      <c r="G1092" s="100" t="s">
        <v>18</v>
      </c>
      <c r="H1092" s="100" t="s">
        <v>3232</v>
      </c>
      <c r="I1092" s="100" t="s">
        <v>3387</v>
      </c>
      <c r="J1092" s="100" t="s">
        <v>3387</v>
      </c>
      <c r="K1092" s="100" t="s">
        <v>105</v>
      </c>
      <c r="L1092" s="100" t="s">
        <v>18</v>
      </c>
      <c r="M1092" s="100" t="s">
        <v>18</v>
      </c>
      <c r="N1092" s="100" t="s">
        <v>65</v>
      </c>
      <c r="O1092" s="100" t="s">
        <v>66</v>
      </c>
      <c r="P1092" s="100" t="s">
        <v>106</v>
      </c>
      <c r="Q1092" s="100" t="s">
        <v>3377</v>
      </c>
      <c r="R1092" s="100" t="s">
        <v>3377</v>
      </c>
      <c r="S1092" s="98">
        <v>15420</v>
      </c>
      <c r="T1092" s="98">
        <v>12860</v>
      </c>
      <c r="U1092" s="98">
        <v>2560</v>
      </c>
      <c r="V1092" s="100" t="s">
        <v>68</v>
      </c>
      <c r="W1092" s="98">
        <v>2</v>
      </c>
      <c r="X1092" s="100" t="s">
        <v>69</v>
      </c>
      <c r="Y1092" s="100" t="s">
        <v>70</v>
      </c>
      <c r="Z1092" s="100" t="s">
        <v>71</v>
      </c>
      <c r="AA1092" s="100" t="s">
        <v>72</v>
      </c>
      <c r="AB1092" s="98">
        <v>0</v>
      </c>
      <c r="AC1092" s="101">
        <f t="shared" si="68"/>
        <v>6</v>
      </c>
      <c r="AD1092" s="101" t="str">
        <f t="shared" si="69"/>
        <v>février</v>
      </c>
      <c r="AE1092" s="96">
        <f t="shared" si="70"/>
        <v>2.56</v>
      </c>
      <c r="AF1092" s="149">
        <f t="shared" si="71"/>
        <v>0</v>
      </c>
      <c r="AG1092" t="s">
        <v>3886</v>
      </c>
    </row>
    <row r="1093" spans="1:33" s="102" customFormat="1" ht="10.9" hidden="1" customHeight="1" x14ac:dyDescent="0.25">
      <c r="A1093" s="98">
        <v>171055</v>
      </c>
      <c r="B1093" s="99">
        <v>44602</v>
      </c>
      <c r="C1093" s="100" t="s">
        <v>608</v>
      </c>
      <c r="D1093" s="100" t="s">
        <v>3245</v>
      </c>
      <c r="E1093" s="99">
        <v>44602</v>
      </c>
      <c r="F1093" s="100" t="s">
        <v>195</v>
      </c>
      <c r="G1093" s="100" t="s">
        <v>3246</v>
      </c>
      <c r="H1093" s="100" t="s">
        <v>196</v>
      </c>
      <c r="I1093" s="100" t="s">
        <v>3379</v>
      </c>
      <c r="J1093" s="100" t="s">
        <v>3421</v>
      </c>
      <c r="K1093" s="100" t="s">
        <v>196</v>
      </c>
      <c r="L1093" s="100" t="s">
        <v>18</v>
      </c>
      <c r="M1093" s="100" t="s">
        <v>18</v>
      </c>
      <c r="N1093" s="100" t="s">
        <v>19</v>
      </c>
      <c r="O1093" s="100" t="s">
        <v>161</v>
      </c>
      <c r="P1093" s="100" t="s">
        <v>197</v>
      </c>
      <c r="Q1093" s="100" t="s">
        <v>3377</v>
      </c>
      <c r="R1093" s="100" t="s">
        <v>3377</v>
      </c>
      <c r="S1093" s="98">
        <v>17660</v>
      </c>
      <c r="T1093" s="98">
        <v>14640</v>
      </c>
      <c r="U1093" s="98">
        <v>3020</v>
      </c>
      <c r="V1093" s="100" t="s">
        <v>78</v>
      </c>
      <c r="W1093" s="98">
        <v>2</v>
      </c>
      <c r="X1093" s="100" t="s">
        <v>69</v>
      </c>
      <c r="Y1093" s="100" t="s">
        <v>70</v>
      </c>
      <c r="Z1093" s="100" t="s">
        <v>71</v>
      </c>
      <c r="AA1093" s="100" t="s">
        <v>72</v>
      </c>
      <c r="AB1093" s="98">
        <v>78868</v>
      </c>
      <c r="AC1093" s="101">
        <f t="shared" si="68"/>
        <v>6</v>
      </c>
      <c r="AD1093" s="101" t="str">
        <f t="shared" si="69"/>
        <v>février</v>
      </c>
      <c r="AE1093" s="96">
        <f t="shared" si="70"/>
        <v>3.02</v>
      </c>
      <c r="AF1093" s="149">
        <f t="shared" si="71"/>
        <v>1.6666666666666663E-2</v>
      </c>
      <c r="AG1093" t="s">
        <v>3886</v>
      </c>
    </row>
    <row r="1094" spans="1:33" s="102" customFormat="1" ht="10.9" hidden="1" customHeight="1" x14ac:dyDescent="0.25">
      <c r="A1094" s="98">
        <v>171057</v>
      </c>
      <c r="B1094" s="99">
        <v>44602</v>
      </c>
      <c r="C1094" s="100" t="s">
        <v>98</v>
      </c>
      <c r="D1094" s="100" t="s">
        <v>3247</v>
      </c>
      <c r="E1094" s="99">
        <v>44602</v>
      </c>
      <c r="F1094" s="100" t="s">
        <v>241</v>
      </c>
      <c r="G1094" s="100" t="s">
        <v>3248</v>
      </c>
      <c r="H1094" s="100" t="s">
        <v>101</v>
      </c>
      <c r="I1094" s="100" t="s">
        <v>3387</v>
      </c>
      <c r="J1094" s="100" t="s">
        <v>3387</v>
      </c>
      <c r="K1094" s="100" t="s">
        <v>101</v>
      </c>
      <c r="L1094" s="100" t="s">
        <v>18</v>
      </c>
      <c r="M1094" s="100" t="s">
        <v>18</v>
      </c>
      <c r="N1094" s="100" t="s">
        <v>65</v>
      </c>
      <c r="O1094" s="100" t="s">
        <v>66</v>
      </c>
      <c r="P1094" s="100" t="s">
        <v>102</v>
      </c>
      <c r="Q1094" s="100" t="s">
        <v>3377</v>
      </c>
      <c r="R1094" s="100" t="s">
        <v>3377</v>
      </c>
      <c r="S1094" s="98">
        <v>17820</v>
      </c>
      <c r="T1094" s="98">
        <v>14160</v>
      </c>
      <c r="U1094" s="98">
        <v>3660</v>
      </c>
      <c r="V1094" s="100" t="s">
        <v>78</v>
      </c>
      <c r="W1094" s="98">
        <v>2</v>
      </c>
      <c r="X1094" s="100" t="s">
        <v>69</v>
      </c>
      <c r="Y1094" s="100" t="s">
        <v>70</v>
      </c>
      <c r="Z1094" s="100" t="s">
        <v>71</v>
      </c>
      <c r="AA1094" s="100" t="s">
        <v>72</v>
      </c>
      <c r="AB1094" s="98">
        <v>0</v>
      </c>
      <c r="AC1094" s="101">
        <f t="shared" si="68"/>
        <v>6</v>
      </c>
      <c r="AD1094" s="101" t="str">
        <f t="shared" si="69"/>
        <v>février</v>
      </c>
      <c r="AE1094" s="96">
        <f t="shared" si="70"/>
        <v>3.66</v>
      </c>
      <c r="AF1094" s="149">
        <f t="shared" si="71"/>
        <v>1.9444444444444431E-2</v>
      </c>
      <c r="AG1094" t="s">
        <v>3886</v>
      </c>
    </row>
    <row r="1095" spans="1:33" s="102" customFormat="1" ht="10.9" hidden="1" customHeight="1" x14ac:dyDescent="0.25">
      <c r="A1095" s="98">
        <v>171064</v>
      </c>
      <c r="B1095" s="99">
        <v>44602</v>
      </c>
      <c r="C1095" s="100" t="s">
        <v>275</v>
      </c>
      <c r="D1095" s="100" t="s">
        <v>3251</v>
      </c>
      <c r="E1095" s="99">
        <v>44602</v>
      </c>
      <c r="F1095" s="100" t="s">
        <v>94</v>
      </c>
      <c r="G1095" s="100" t="s">
        <v>3252</v>
      </c>
      <c r="H1095" s="100" t="s">
        <v>276</v>
      </c>
      <c r="I1095" s="100" t="s">
        <v>3379</v>
      </c>
      <c r="J1095" s="100" t="s">
        <v>3421</v>
      </c>
      <c r="K1095" s="100" t="s">
        <v>276</v>
      </c>
      <c r="L1095" s="100" t="s">
        <v>18</v>
      </c>
      <c r="M1095" s="100" t="s">
        <v>18</v>
      </c>
      <c r="N1095" s="100" t="s">
        <v>19</v>
      </c>
      <c r="O1095" s="100" t="s">
        <v>161</v>
      </c>
      <c r="P1095" s="100" t="s">
        <v>277</v>
      </c>
      <c r="Q1095" s="100" t="s">
        <v>3377</v>
      </c>
      <c r="R1095" s="100" t="s">
        <v>3377</v>
      </c>
      <c r="S1095" s="98">
        <v>2940</v>
      </c>
      <c r="T1095" s="98">
        <v>2580</v>
      </c>
      <c r="U1095" s="98">
        <v>360</v>
      </c>
      <c r="V1095" s="100" t="s">
        <v>78</v>
      </c>
      <c r="W1095" s="98">
        <v>2</v>
      </c>
      <c r="X1095" s="100" t="s">
        <v>69</v>
      </c>
      <c r="Y1095" s="100" t="s">
        <v>70</v>
      </c>
      <c r="Z1095" s="100" t="s">
        <v>71</v>
      </c>
      <c r="AA1095" s="100" t="s">
        <v>72</v>
      </c>
      <c r="AB1095" s="98">
        <v>64489</v>
      </c>
      <c r="AC1095" s="101">
        <f t="shared" si="68"/>
        <v>6</v>
      </c>
      <c r="AD1095" s="101" t="str">
        <f t="shared" si="69"/>
        <v>février</v>
      </c>
      <c r="AE1095" s="96">
        <f t="shared" si="70"/>
        <v>0.36</v>
      </c>
      <c r="AF1095" s="149">
        <f t="shared" si="71"/>
        <v>2.2916666666666641E-2</v>
      </c>
      <c r="AG1095" t="s">
        <v>3886</v>
      </c>
    </row>
    <row r="1096" spans="1:33" s="102" customFormat="1" ht="10.9" hidden="1" customHeight="1" x14ac:dyDescent="0.25">
      <c r="A1096" s="98">
        <v>171060</v>
      </c>
      <c r="B1096" s="99">
        <v>44602</v>
      </c>
      <c r="C1096" s="100" t="s">
        <v>269</v>
      </c>
      <c r="D1096" s="100" t="s">
        <v>3249</v>
      </c>
      <c r="E1096" s="99">
        <v>44602</v>
      </c>
      <c r="F1096" s="100" t="s">
        <v>139</v>
      </c>
      <c r="G1096" s="100" t="s">
        <v>3250</v>
      </c>
      <c r="H1096" s="100" t="s">
        <v>348</v>
      </c>
      <c r="I1096" s="100" t="s">
        <v>3379</v>
      </c>
      <c r="J1096" s="100" t="s">
        <v>3382</v>
      </c>
      <c r="K1096" s="100" t="s">
        <v>3391</v>
      </c>
      <c r="L1096" s="100" t="s">
        <v>18</v>
      </c>
      <c r="M1096" s="100" t="s">
        <v>18</v>
      </c>
      <c r="N1096" s="100" t="s">
        <v>19</v>
      </c>
      <c r="O1096" s="100" t="s">
        <v>335</v>
      </c>
      <c r="P1096" s="100" t="s">
        <v>349</v>
      </c>
      <c r="Q1096" s="100" t="s">
        <v>3377</v>
      </c>
      <c r="R1096" s="100" t="s">
        <v>3377</v>
      </c>
      <c r="S1096" s="98">
        <v>16480</v>
      </c>
      <c r="T1096" s="98">
        <v>12940</v>
      </c>
      <c r="U1096" s="98">
        <v>3540</v>
      </c>
      <c r="V1096" s="100" t="s">
        <v>78</v>
      </c>
      <c r="W1096" s="98">
        <v>2</v>
      </c>
      <c r="X1096" s="100" t="s">
        <v>69</v>
      </c>
      <c r="Y1096" s="100" t="s">
        <v>70</v>
      </c>
      <c r="Z1096" s="100" t="s">
        <v>71</v>
      </c>
      <c r="AA1096" s="100" t="s">
        <v>72</v>
      </c>
      <c r="AB1096" s="98">
        <v>64487</v>
      </c>
      <c r="AC1096" s="101">
        <f t="shared" si="68"/>
        <v>6</v>
      </c>
      <c r="AD1096" s="101" t="str">
        <f t="shared" si="69"/>
        <v>février</v>
      </c>
      <c r="AE1096" s="96">
        <f t="shared" si="70"/>
        <v>3.54</v>
      </c>
      <c r="AF1096" s="149">
        <f t="shared" si="71"/>
        <v>1.3194444444444453E-2</v>
      </c>
      <c r="AG1096" t="s">
        <v>3886</v>
      </c>
    </row>
    <row r="1097" spans="1:33" s="102" customFormat="1" ht="10.9" hidden="1" customHeight="1" x14ac:dyDescent="0.25">
      <c r="A1097" s="98">
        <v>171054</v>
      </c>
      <c r="B1097" s="99">
        <v>44602</v>
      </c>
      <c r="C1097" s="100" t="s">
        <v>230</v>
      </c>
      <c r="D1097" s="100" t="s">
        <v>18</v>
      </c>
      <c r="E1097" s="99">
        <v>44602</v>
      </c>
      <c r="F1097" s="100" t="s">
        <v>230</v>
      </c>
      <c r="G1097" s="100" t="s">
        <v>18</v>
      </c>
      <c r="H1097" s="100" t="s">
        <v>81</v>
      </c>
      <c r="I1097" s="100" t="s">
        <v>3387</v>
      </c>
      <c r="J1097" s="100" t="s">
        <v>3387</v>
      </c>
      <c r="K1097" s="100" t="s">
        <v>81</v>
      </c>
      <c r="L1097" s="100" t="s">
        <v>18</v>
      </c>
      <c r="M1097" s="100" t="s">
        <v>18</v>
      </c>
      <c r="N1097" s="100" t="s">
        <v>65</v>
      </c>
      <c r="O1097" s="100" t="s">
        <v>66</v>
      </c>
      <c r="P1097" s="100" t="s">
        <v>82</v>
      </c>
      <c r="Q1097" s="100" t="s">
        <v>3377</v>
      </c>
      <c r="R1097" s="100" t="s">
        <v>3377</v>
      </c>
      <c r="S1097" s="98">
        <v>14940</v>
      </c>
      <c r="T1097" s="98">
        <v>12860</v>
      </c>
      <c r="U1097" s="98">
        <v>2080</v>
      </c>
      <c r="V1097" s="100" t="s">
        <v>68</v>
      </c>
      <c r="W1097" s="98">
        <v>2</v>
      </c>
      <c r="X1097" s="100" t="s">
        <v>69</v>
      </c>
      <c r="Y1097" s="100" t="s">
        <v>70</v>
      </c>
      <c r="Z1097" s="100" t="s">
        <v>71</v>
      </c>
      <c r="AA1097" s="100" t="s">
        <v>72</v>
      </c>
      <c r="AB1097" s="98">
        <v>0</v>
      </c>
      <c r="AC1097" s="101">
        <f t="shared" si="68"/>
        <v>6</v>
      </c>
      <c r="AD1097" s="101" t="str">
        <f t="shared" si="69"/>
        <v>février</v>
      </c>
      <c r="AE1097" s="96">
        <f t="shared" si="70"/>
        <v>2.08</v>
      </c>
      <c r="AF1097" s="149">
        <f t="shared" si="71"/>
        <v>0</v>
      </c>
      <c r="AG1097" t="s">
        <v>3886</v>
      </c>
    </row>
    <row r="1098" spans="1:33" s="102" customFormat="1" ht="10.9" hidden="1" customHeight="1" x14ac:dyDescent="0.25">
      <c r="A1098" s="98">
        <v>171075</v>
      </c>
      <c r="B1098" s="99">
        <v>44602</v>
      </c>
      <c r="C1098" s="100" t="s">
        <v>939</v>
      </c>
      <c r="D1098" s="100" t="s">
        <v>3259</v>
      </c>
      <c r="E1098" s="99">
        <v>44602</v>
      </c>
      <c r="F1098" s="100" t="s">
        <v>351</v>
      </c>
      <c r="G1098" s="100" t="s">
        <v>3260</v>
      </c>
      <c r="H1098" s="100" t="s">
        <v>3261</v>
      </c>
      <c r="I1098" s="100" t="s">
        <v>3379</v>
      </c>
      <c r="J1098" s="100" t="s">
        <v>3393</v>
      </c>
      <c r="K1098" s="100" t="s">
        <v>3261</v>
      </c>
      <c r="L1098" s="100" t="s">
        <v>3394</v>
      </c>
      <c r="M1098" s="100" t="s">
        <v>18</v>
      </c>
      <c r="N1098" s="100" t="s">
        <v>19</v>
      </c>
      <c r="O1098" s="100" t="s">
        <v>237</v>
      </c>
      <c r="P1098" s="100" t="s">
        <v>3262</v>
      </c>
      <c r="Q1098" s="100" t="s">
        <v>3395</v>
      </c>
      <c r="R1098" s="100" t="s">
        <v>3377</v>
      </c>
      <c r="S1098" s="98">
        <v>15120</v>
      </c>
      <c r="T1098" s="98">
        <v>34320</v>
      </c>
      <c r="U1098" s="98">
        <v>19200</v>
      </c>
      <c r="V1098" s="100" t="s">
        <v>78</v>
      </c>
      <c r="W1098" s="98">
        <v>2</v>
      </c>
      <c r="X1098" s="100" t="s">
        <v>69</v>
      </c>
      <c r="Y1098" s="100" t="s">
        <v>70</v>
      </c>
      <c r="Z1098" s="100" t="s">
        <v>71</v>
      </c>
      <c r="AA1098" s="100" t="s">
        <v>72</v>
      </c>
      <c r="AB1098" s="98">
        <v>0</v>
      </c>
      <c r="AC1098" s="101">
        <f t="shared" si="68"/>
        <v>6</v>
      </c>
      <c r="AD1098" s="101" t="str">
        <f t="shared" si="69"/>
        <v>février</v>
      </c>
      <c r="AE1098" s="96">
        <f t="shared" si="70"/>
        <v>19.2</v>
      </c>
      <c r="AF1098" s="149">
        <f t="shared" si="71"/>
        <v>5.7638888888888851E-2</v>
      </c>
      <c r="AG1098" t="s">
        <v>3888</v>
      </c>
    </row>
    <row r="1099" spans="1:33" s="102" customFormat="1" ht="10.9" hidden="1" customHeight="1" x14ac:dyDescent="0.25">
      <c r="A1099" s="98">
        <v>171073</v>
      </c>
      <c r="B1099" s="99">
        <v>44602</v>
      </c>
      <c r="C1099" s="100" t="s">
        <v>73</v>
      </c>
      <c r="D1099" s="100" t="s">
        <v>18</v>
      </c>
      <c r="E1099" s="99">
        <v>44602</v>
      </c>
      <c r="F1099" s="100" t="s">
        <v>73</v>
      </c>
      <c r="G1099" s="100" t="s">
        <v>18</v>
      </c>
      <c r="H1099" s="100" t="s">
        <v>3257</v>
      </c>
      <c r="I1099" s="100" t="s">
        <v>3379</v>
      </c>
      <c r="J1099" s="100" t="s">
        <v>3393</v>
      </c>
      <c r="K1099" s="100" t="s">
        <v>3257</v>
      </c>
      <c r="L1099" s="100" t="s">
        <v>3394</v>
      </c>
      <c r="M1099" s="100" t="s">
        <v>18</v>
      </c>
      <c r="N1099" s="100" t="s">
        <v>19</v>
      </c>
      <c r="O1099" s="100" t="s">
        <v>237</v>
      </c>
      <c r="P1099" s="100" t="s">
        <v>3258</v>
      </c>
      <c r="Q1099" s="100" t="s">
        <v>3395</v>
      </c>
      <c r="R1099" s="100" t="s">
        <v>3377</v>
      </c>
      <c r="S1099" s="98">
        <v>14600</v>
      </c>
      <c r="T1099" s="98">
        <v>39060</v>
      </c>
      <c r="U1099" s="98">
        <v>24460</v>
      </c>
      <c r="V1099" s="100" t="s">
        <v>68</v>
      </c>
      <c r="W1099" s="98">
        <v>2</v>
      </c>
      <c r="X1099" s="100" t="s">
        <v>69</v>
      </c>
      <c r="Y1099" s="100" t="s">
        <v>70</v>
      </c>
      <c r="Z1099" s="100" t="s">
        <v>71</v>
      </c>
      <c r="AA1099" s="100" t="s">
        <v>72</v>
      </c>
      <c r="AB1099" s="98">
        <v>0</v>
      </c>
      <c r="AC1099" s="101">
        <f t="shared" si="68"/>
        <v>6</v>
      </c>
      <c r="AD1099" s="101" t="str">
        <f t="shared" si="69"/>
        <v>février</v>
      </c>
      <c r="AE1099" s="96">
        <f t="shared" si="70"/>
        <v>24.46</v>
      </c>
      <c r="AF1099" s="149">
        <f t="shared" si="71"/>
        <v>0</v>
      </c>
      <c r="AG1099" t="s">
        <v>3888</v>
      </c>
    </row>
    <row r="1100" spans="1:33" s="102" customFormat="1" ht="10.9" hidden="1" customHeight="1" x14ac:dyDescent="0.25">
      <c r="A1100" s="98">
        <v>171084</v>
      </c>
      <c r="B1100" s="99">
        <v>44602</v>
      </c>
      <c r="C1100" s="100" t="s">
        <v>867</v>
      </c>
      <c r="D1100" s="100" t="s">
        <v>3271</v>
      </c>
      <c r="E1100" s="99">
        <v>44602</v>
      </c>
      <c r="F1100" s="100" t="s">
        <v>843</v>
      </c>
      <c r="G1100" s="100" t="s">
        <v>3272</v>
      </c>
      <c r="H1100" s="100" t="s">
        <v>880</v>
      </c>
      <c r="I1100" s="100" t="s">
        <v>3378</v>
      </c>
      <c r="J1100" s="100" t="s">
        <v>3384</v>
      </c>
      <c r="K1100" s="100" t="s">
        <v>616</v>
      </c>
      <c r="L1100" s="100" t="s">
        <v>3414</v>
      </c>
      <c r="M1100" s="100" t="s">
        <v>18</v>
      </c>
      <c r="N1100" s="100" t="s">
        <v>581</v>
      </c>
      <c r="O1100" s="100" t="s">
        <v>261</v>
      </c>
      <c r="P1100" s="100" t="s">
        <v>618</v>
      </c>
      <c r="Q1100" s="100" t="s">
        <v>3415</v>
      </c>
      <c r="R1100" s="100" t="s">
        <v>3377</v>
      </c>
      <c r="S1100" s="98">
        <v>31000</v>
      </c>
      <c r="T1100" s="98">
        <v>22200</v>
      </c>
      <c r="U1100" s="98">
        <v>8800</v>
      </c>
      <c r="V1100" s="100" t="s">
        <v>78</v>
      </c>
      <c r="W1100" s="98">
        <v>2</v>
      </c>
      <c r="X1100" s="100" t="s">
        <v>69</v>
      </c>
      <c r="Y1100" s="100" t="s">
        <v>70</v>
      </c>
      <c r="Z1100" s="100" t="s">
        <v>71</v>
      </c>
      <c r="AA1100" s="100" t="s">
        <v>72</v>
      </c>
      <c r="AB1100" s="98">
        <v>0</v>
      </c>
      <c r="AC1100" s="101">
        <f t="shared" si="68"/>
        <v>6</v>
      </c>
      <c r="AD1100" s="101" t="str">
        <f t="shared" si="69"/>
        <v>février</v>
      </c>
      <c r="AE1100" s="96">
        <f t="shared" si="70"/>
        <v>8.8000000000000007</v>
      </c>
      <c r="AF1100" s="149">
        <f t="shared" si="71"/>
        <v>9.7916666666666652E-2</v>
      </c>
      <c r="AG1100" t="s">
        <v>3888</v>
      </c>
    </row>
    <row r="1101" spans="1:33" s="102" customFormat="1" ht="10.9" hidden="1" customHeight="1" x14ac:dyDescent="0.25">
      <c r="A1101" s="98">
        <v>171114</v>
      </c>
      <c r="B1101" s="99">
        <v>44602</v>
      </c>
      <c r="C1101" s="100" t="s">
        <v>798</v>
      </c>
      <c r="D1101" s="100" t="s">
        <v>18</v>
      </c>
      <c r="E1101" s="99">
        <v>44602</v>
      </c>
      <c r="F1101" s="100" t="s">
        <v>798</v>
      </c>
      <c r="G1101" s="100" t="s">
        <v>18</v>
      </c>
      <c r="H1101" s="100" t="s">
        <v>3263</v>
      </c>
      <c r="I1101" s="100" t="s">
        <v>3397</v>
      </c>
      <c r="J1101" s="100" t="s">
        <v>3448</v>
      </c>
      <c r="K1101" s="100" t="s">
        <v>3263</v>
      </c>
      <c r="L1101" s="100" t="s">
        <v>3487</v>
      </c>
      <c r="M1101" s="100" t="s">
        <v>18</v>
      </c>
      <c r="N1101" s="100" t="s">
        <v>721</v>
      </c>
      <c r="O1101" s="100" t="s">
        <v>722</v>
      </c>
      <c r="P1101" s="100" t="s">
        <v>3264</v>
      </c>
      <c r="Q1101" s="100" t="s">
        <v>3488</v>
      </c>
      <c r="R1101" s="100" t="s">
        <v>3377</v>
      </c>
      <c r="S1101" s="98">
        <v>16340</v>
      </c>
      <c r="T1101" s="98">
        <v>26640</v>
      </c>
      <c r="U1101" s="98">
        <v>10300</v>
      </c>
      <c r="V1101" s="100" t="s">
        <v>68</v>
      </c>
      <c r="W1101" s="98">
        <v>2</v>
      </c>
      <c r="X1101" s="100" t="s">
        <v>69</v>
      </c>
      <c r="Y1101" s="100" t="s">
        <v>70</v>
      </c>
      <c r="Z1101" s="100" t="s">
        <v>71</v>
      </c>
      <c r="AA1101" s="100" t="s">
        <v>72</v>
      </c>
      <c r="AB1101" s="98">
        <v>0</v>
      </c>
      <c r="AC1101" s="101">
        <f t="shared" si="68"/>
        <v>6</v>
      </c>
      <c r="AD1101" s="101" t="str">
        <f t="shared" si="69"/>
        <v>février</v>
      </c>
      <c r="AE1101" s="96">
        <f t="shared" si="70"/>
        <v>10.3</v>
      </c>
      <c r="AF1101" s="149">
        <f t="shared" si="71"/>
        <v>0</v>
      </c>
      <c r="AG1101" t="s">
        <v>3888</v>
      </c>
    </row>
    <row r="1102" spans="1:33" s="102" customFormat="1" ht="10.9" hidden="1" customHeight="1" x14ac:dyDescent="0.25">
      <c r="A1102" s="98">
        <v>171078</v>
      </c>
      <c r="B1102" s="99">
        <v>44602</v>
      </c>
      <c r="C1102" s="100" t="s">
        <v>117</v>
      </c>
      <c r="D1102" s="100" t="s">
        <v>3265</v>
      </c>
      <c r="E1102" s="99">
        <v>44602</v>
      </c>
      <c r="F1102" s="100" t="s">
        <v>873</v>
      </c>
      <c r="G1102" s="100" t="s">
        <v>3266</v>
      </c>
      <c r="H1102" s="100" t="s">
        <v>665</v>
      </c>
      <c r="I1102" s="100" t="s">
        <v>3389</v>
      </c>
      <c r="J1102" s="100" t="s">
        <v>3400</v>
      </c>
      <c r="K1102" s="100" t="s">
        <v>665</v>
      </c>
      <c r="L1102" s="100" t="s">
        <v>18</v>
      </c>
      <c r="M1102" s="100" t="s">
        <v>3394</v>
      </c>
      <c r="N1102" s="100" t="s">
        <v>919</v>
      </c>
      <c r="O1102" s="100" t="s">
        <v>944</v>
      </c>
      <c r="P1102" s="100" t="s">
        <v>666</v>
      </c>
      <c r="Q1102" s="100" t="s">
        <v>3377</v>
      </c>
      <c r="R1102" s="100" t="s">
        <v>3401</v>
      </c>
      <c r="S1102" s="98">
        <v>24780</v>
      </c>
      <c r="T1102" s="98">
        <v>18400</v>
      </c>
      <c r="U1102" s="98">
        <v>6380</v>
      </c>
      <c r="V1102" s="100" t="s">
        <v>78</v>
      </c>
      <c r="W1102" s="98">
        <v>2</v>
      </c>
      <c r="X1102" s="100" t="s">
        <v>69</v>
      </c>
      <c r="Y1102" s="100" t="s">
        <v>70</v>
      </c>
      <c r="Z1102" s="100" t="s">
        <v>71</v>
      </c>
      <c r="AA1102" s="100" t="s">
        <v>72</v>
      </c>
      <c r="AB1102" s="98">
        <v>0</v>
      </c>
      <c r="AC1102" s="101">
        <f t="shared" si="68"/>
        <v>6</v>
      </c>
      <c r="AD1102" s="101" t="str">
        <f t="shared" si="69"/>
        <v>février</v>
      </c>
      <c r="AE1102" s="96">
        <f t="shared" si="70"/>
        <v>6.38</v>
      </c>
      <c r="AF1102" s="149">
        <f t="shared" si="71"/>
        <v>1.3888888888888951E-2</v>
      </c>
      <c r="AG1102" t="s">
        <v>3886</v>
      </c>
    </row>
    <row r="1103" spans="1:33" s="102" customFormat="1" ht="10.9" hidden="1" customHeight="1" x14ac:dyDescent="0.25">
      <c r="A1103" s="98">
        <v>171081</v>
      </c>
      <c r="B1103" s="99">
        <v>44602</v>
      </c>
      <c r="C1103" s="100" t="s">
        <v>569</v>
      </c>
      <c r="D1103" s="100" t="s">
        <v>3269</v>
      </c>
      <c r="E1103" s="99">
        <v>44602</v>
      </c>
      <c r="F1103" s="100" t="s">
        <v>761</v>
      </c>
      <c r="G1103" s="100" t="s">
        <v>3270</v>
      </c>
      <c r="H1103" s="100" t="s">
        <v>378</v>
      </c>
      <c r="I1103" s="100" t="s">
        <v>3379</v>
      </c>
      <c r="J1103" s="100" t="s">
        <v>3380</v>
      </c>
      <c r="K1103" s="100" t="s">
        <v>2534</v>
      </c>
      <c r="L1103" s="100" t="s">
        <v>18</v>
      </c>
      <c r="M1103" s="100" t="s">
        <v>18</v>
      </c>
      <c r="N1103" s="100" t="s">
        <v>19</v>
      </c>
      <c r="O1103" s="100" t="s">
        <v>314</v>
      </c>
      <c r="P1103" s="100" t="s">
        <v>379</v>
      </c>
      <c r="Q1103" s="100" t="s">
        <v>3377</v>
      </c>
      <c r="R1103" s="100" t="s">
        <v>3377</v>
      </c>
      <c r="S1103" s="98">
        <v>20660</v>
      </c>
      <c r="T1103" s="98">
        <v>18400</v>
      </c>
      <c r="U1103" s="98">
        <v>2260</v>
      </c>
      <c r="V1103" s="100" t="s">
        <v>78</v>
      </c>
      <c r="W1103" s="98">
        <v>2</v>
      </c>
      <c r="X1103" s="100" t="s">
        <v>69</v>
      </c>
      <c r="Y1103" s="100" t="s">
        <v>70</v>
      </c>
      <c r="Z1103" s="100" t="s">
        <v>71</v>
      </c>
      <c r="AA1103" s="100" t="s">
        <v>72</v>
      </c>
      <c r="AB1103" s="98">
        <v>73517</v>
      </c>
      <c r="AC1103" s="101">
        <f t="shared" si="68"/>
        <v>6</v>
      </c>
      <c r="AD1103" s="101" t="str">
        <f t="shared" si="69"/>
        <v>février</v>
      </c>
      <c r="AE1103" s="96">
        <f t="shared" si="70"/>
        <v>2.2599999999999998</v>
      </c>
      <c r="AF1103" s="149">
        <f t="shared" si="71"/>
        <v>2.7083333333333348E-2</v>
      </c>
      <c r="AG1103" t="s">
        <v>3886</v>
      </c>
    </row>
    <row r="1104" spans="1:33" s="102" customFormat="1" ht="10.9" hidden="1" customHeight="1" x14ac:dyDescent="0.25">
      <c r="A1104" s="98">
        <v>171080</v>
      </c>
      <c r="B1104" s="99">
        <v>44602</v>
      </c>
      <c r="C1104" s="100" t="s">
        <v>394</v>
      </c>
      <c r="D1104" s="100" t="s">
        <v>3267</v>
      </c>
      <c r="E1104" s="99">
        <v>44602</v>
      </c>
      <c r="F1104" s="100" t="s">
        <v>441</v>
      </c>
      <c r="G1104" s="100" t="s">
        <v>3268</v>
      </c>
      <c r="H1104" s="100" t="s">
        <v>64</v>
      </c>
      <c r="I1104" s="100" t="s">
        <v>3387</v>
      </c>
      <c r="J1104" s="100" t="s">
        <v>3388</v>
      </c>
      <c r="K1104" s="100" t="s">
        <v>64</v>
      </c>
      <c r="L1104" s="100" t="s">
        <v>18</v>
      </c>
      <c r="M1104" s="100" t="s">
        <v>18</v>
      </c>
      <c r="N1104" s="100" t="s">
        <v>65</v>
      </c>
      <c r="O1104" s="100" t="s">
        <v>185</v>
      </c>
      <c r="P1104" s="100" t="s">
        <v>67</v>
      </c>
      <c r="Q1104" s="100" t="s">
        <v>3377</v>
      </c>
      <c r="R1104" s="100" t="s">
        <v>3377</v>
      </c>
      <c r="S1104" s="98">
        <v>15360</v>
      </c>
      <c r="T1104" s="98">
        <v>13920</v>
      </c>
      <c r="U1104" s="98">
        <v>1440</v>
      </c>
      <c r="V1104" s="100" t="s">
        <v>78</v>
      </c>
      <c r="W1104" s="98">
        <v>2</v>
      </c>
      <c r="X1104" s="100" t="s">
        <v>69</v>
      </c>
      <c r="Y1104" s="100" t="s">
        <v>70</v>
      </c>
      <c r="Z1104" s="100" t="s">
        <v>71</v>
      </c>
      <c r="AA1104" s="100" t="s">
        <v>72</v>
      </c>
      <c r="AB1104" s="98">
        <v>0</v>
      </c>
      <c r="AC1104" s="101">
        <f t="shared" si="68"/>
        <v>6</v>
      </c>
      <c r="AD1104" s="101" t="str">
        <f t="shared" si="69"/>
        <v>février</v>
      </c>
      <c r="AE1104" s="96">
        <f t="shared" si="70"/>
        <v>1.44</v>
      </c>
      <c r="AF1104" s="149">
        <f t="shared" si="71"/>
        <v>9.7222222222222987E-3</v>
      </c>
      <c r="AG1104" t="s">
        <v>3887</v>
      </c>
    </row>
    <row r="1105" spans="1:33" s="102" customFormat="1" ht="10.9" hidden="1" customHeight="1" x14ac:dyDescent="0.25">
      <c r="A1105" s="98">
        <v>171087</v>
      </c>
      <c r="B1105" s="99">
        <v>44602</v>
      </c>
      <c r="C1105" s="100" t="s">
        <v>813</v>
      </c>
      <c r="D1105" s="100" t="s">
        <v>3277</v>
      </c>
      <c r="E1105" s="99">
        <v>44602</v>
      </c>
      <c r="F1105" s="100" t="s">
        <v>1501</v>
      </c>
      <c r="G1105" s="100" t="s">
        <v>3278</v>
      </c>
      <c r="H1105" s="100" t="s">
        <v>3279</v>
      </c>
      <c r="I1105" s="100" t="s">
        <v>3379</v>
      </c>
      <c r="J1105" s="100" t="s">
        <v>3419</v>
      </c>
      <c r="K1105" s="100" t="s">
        <v>3279</v>
      </c>
      <c r="L1105" s="100" t="s">
        <v>3409</v>
      </c>
      <c r="M1105" s="100" t="s">
        <v>18</v>
      </c>
      <c r="N1105" s="100" t="s">
        <v>19</v>
      </c>
      <c r="O1105" s="100" t="s">
        <v>567</v>
      </c>
      <c r="P1105" s="100" t="s">
        <v>3280</v>
      </c>
      <c r="Q1105" s="100" t="s">
        <v>3451</v>
      </c>
      <c r="R1105" s="100" t="s">
        <v>3377</v>
      </c>
      <c r="S1105" s="98">
        <v>15220</v>
      </c>
      <c r="T1105" s="98">
        <v>43020</v>
      </c>
      <c r="U1105" s="98">
        <v>27800</v>
      </c>
      <c r="V1105" s="100" t="s">
        <v>78</v>
      </c>
      <c r="W1105" s="98">
        <v>2</v>
      </c>
      <c r="X1105" s="100" t="s">
        <v>69</v>
      </c>
      <c r="Y1105" s="100" t="s">
        <v>70</v>
      </c>
      <c r="Z1105" s="100" t="s">
        <v>71</v>
      </c>
      <c r="AA1105" s="100" t="s">
        <v>72</v>
      </c>
      <c r="AB1105" s="98">
        <v>0</v>
      </c>
      <c r="AC1105" s="101">
        <f t="shared" si="68"/>
        <v>6</v>
      </c>
      <c r="AD1105" s="101" t="str">
        <f t="shared" si="69"/>
        <v>février</v>
      </c>
      <c r="AE1105" s="96">
        <f t="shared" si="70"/>
        <v>27.8</v>
      </c>
      <c r="AF1105" s="149">
        <f t="shared" si="71"/>
        <v>4.3749999999999956E-2</v>
      </c>
      <c r="AG1105" t="s">
        <v>3888</v>
      </c>
    </row>
    <row r="1106" spans="1:33" s="102" customFormat="1" ht="10.9" hidden="1" customHeight="1" x14ac:dyDescent="0.25">
      <c r="A1106" s="98">
        <v>171085</v>
      </c>
      <c r="B1106" s="99">
        <v>44602</v>
      </c>
      <c r="C1106" s="100" t="s">
        <v>586</v>
      </c>
      <c r="D1106" s="100" t="s">
        <v>3273</v>
      </c>
      <c r="E1106" s="99">
        <v>44602</v>
      </c>
      <c r="F1106" s="100" t="s">
        <v>2124</v>
      </c>
      <c r="G1106" s="100" t="s">
        <v>3274</v>
      </c>
      <c r="H1106" s="100" t="s">
        <v>276</v>
      </c>
      <c r="I1106" s="100" t="s">
        <v>3379</v>
      </c>
      <c r="J1106" s="100" t="s">
        <v>3421</v>
      </c>
      <c r="K1106" s="100" t="s">
        <v>276</v>
      </c>
      <c r="L1106" s="100" t="s">
        <v>18</v>
      </c>
      <c r="M1106" s="100" t="s">
        <v>18</v>
      </c>
      <c r="N1106" s="100" t="s">
        <v>19</v>
      </c>
      <c r="O1106" s="100" t="s">
        <v>161</v>
      </c>
      <c r="P1106" s="100" t="s">
        <v>277</v>
      </c>
      <c r="Q1106" s="100" t="s">
        <v>3377</v>
      </c>
      <c r="R1106" s="100" t="s">
        <v>3377</v>
      </c>
      <c r="S1106" s="98">
        <v>2720</v>
      </c>
      <c r="T1106" s="98">
        <v>2420</v>
      </c>
      <c r="U1106" s="98">
        <v>300</v>
      </c>
      <c r="V1106" s="100" t="s">
        <v>78</v>
      </c>
      <c r="W1106" s="98">
        <v>2</v>
      </c>
      <c r="X1106" s="100" t="s">
        <v>69</v>
      </c>
      <c r="Y1106" s="100" t="s">
        <v>70</v>
      </c>
      <c r="Z1106" s="100" t="s">
        <v>71</v>
      </c>
      <c r="AA1106" s="100" t="s">
        <v>72</v>
      </c>
      <c r="AB1106" s="98">
        <v>64489</v>
      </c>
      <c r="AC1106" s="101">
        <f t="shared" si="68"/>
        <v>6</v>
      </c>
      <c r="AD1106" s="101" t="str">
        <f t="shared" si="69"/>
        <v>février</v>
      </c>
      <c r="AE1106" s="96">
        <f t="shared" si="70"/>
        <v>0.3</v>
      </c>
      <c r="AF1106" s="149">
        <f t="shared" si="71"/>
        <v>5.5555555555555358E-3</v>
      </c>
      <c r="AG1106" t="s">
        <v>3886</v>
      </c>
    </row>
    <row r="1107" spans="1:33" s="102" customFormat="1" ht="10.9" hidden="1" customHeight="1" x14ac:dyDescent="0.25">
      <c r="A1107" s="98">
        <v>171086</v>
      </c>
      <c r="B1107" s="99">
        <v>44602</v>
      </c>
      <c r="C1107" s="100" t="s">
        <v>669</v>
      </c>
      <c r="D1107" s="100" t="s">
        <v>3275</v>
      </c>
      <c r="E1107" s="99">
        <v>44602</v>
      </c>
      <c r="F1107" s="100" t="s">
        <v>158</v>
      </c>
      <c r="G1107" s="100" t="s">
        <v>3276</v>
      </c>
      <c r="H1107" s="100" t="s">
        <v>769</v>
      </c>
      <c r="I1107" s="100" t="s">
        <v>3379</v>
      </c>
      <c r="J1107" s="100" t="s">
        <v>3380</v>
      </c>
      <c r="K1107" s="100" t="s">
        <v>3417</v>
      </c>
      <c r="L1107" s="100" t="s">
        <v>18</v>
      </c>
      <c r="M1107" s="100" t="s">
        <v>18</v>
      </c>
      <c r="N1107" s="100" t="s">
        <v>19</v>
      </c>
      <c r="O1107" s="100" t="s">
        <v>314</v>
      </c>
      <c r="P1107" s="100" t="s">
        <v>770</v>
      </c>
      <c r="Q1107" s="100" t="s">
        <v>3377</v>
      </c>
      <c r="R1107" s="100" t="s">
        <v>3377</v>
      </c>
      <c r="S1107" s="98">
        <v>19760</v>
      </c>
      <c r="T1107" s="98">
        <v>17920</v>
      </c>
      <c r="U1107" s="98">
        <v>1840</v>
      </c>
      <c r="V1107" s="100" t="s">
        <v>78</v>
      </c>
      <c r="W1107" s="98">
        <v>2</v>
      </c>
      <c r="X1107" s="100" t="s">
        <v>69</v>
      </c>
      <c r="Y1107" s="100" t="s">
        <v>70</v>
      </c>
      <c r="Z1107" s="100" t="s">
        <v>71</v>
      </c>
      <c r="AA1107" s="100" t="s">
        <v>72</v>
      </c>
      <c r="AB1107" s="98">
        <v>95029</v>
      </c>
      <c r="AC1107" s="101">
        <f t="shared" si="68"/>
        <v>6</v>
      </c>
      <c r="AD1107" s="101" t="str">
        <f t="shared" si="69"/>
        <v>février</v>
      </c>
      <c r="AE1107" s="96">
        <f t="shared" si="70"/>
        <v>1.84</v>
      </c>
      <c r="AF1107" s="149">
        <f t="shared" si="71"/>
        <v>9.7222222222221877E-3</v>
      </c>
      <c r="AG1107" t="s">
        <v>3886</v>
      </c>
    </row>
    <row r="1108" spans="1:33" s="102" customFormat="1" ht="10.9" hidden="1" customHeight="1" x14ac:dyDescent="0.25">
      <c r="A1108" s="98">
        <v>171088</v>
      </c>
      <c r="B1108" s="99">
        <v>44602</v>
      </c>
      <c r="C1108" s="100" t="s">
        <v>823</v>
      </c>
      <c r="D1108" s="100" t="s">
        <v>3281</v>
      </c>
      <c r="E1108" s="99">
        <v>44602</v>
      </c>
      <c r="F1108" s="100" t="s">
        <v>813</v>
      </c>
      <c r="G1108" s="100" t="s">
        <v>3282</v>
      </c>
      <c r="H1108" s="100" t="s">
        <v>480</v>
      </c>
      <c r="I1108" s="100" t="s">
        <v>3379</v>
      </c>
      <c r="J1108" s="100" t="s">
        <v>3380</v>
      </c>
      <c r="K1108" s="100" t="s">
        <v>923</v>
      </c>
      <c r="L1108" s="100" t="s">
        <v>18</v>
      </c>
      <c r="M1108" s="100" t="s">
        <v>18</v>
      </c>
      <c r="N1108" s="100" t="s">
        <v>19</v>
      </c>
      <c r="O1108" s="100" t="s">
        <v>314</v>
      </c>
      <c r="P1108" s="100" t="s">
        <v>481</v>
      </c>
      <c r="Q1108" s="100" t="s">
        <v>3377</v>
      </c>
      <c r="R1108" s="100" t="s">
        <v>3377</v>
      </c>
      <c r="S1108" s="98">
        <v>20680</v>
      </c>
      <c r="T1108" s="98">
        <v>18700</v>
      </c>
      <c r="U1108" s="98">
        <v>1980</v>
      </c>
      <c r="V1108" s="100" t="s">
        <v>78</v>
      </c>
      <c r="W1108" s="98">
        <v>2</v>
      </c>
      <c r="X1108" s="100" t="s">
        <v>69</v>
      </c>
      <c r="Y1108" s="100" t="s">
        <v>70</v>
      </c>
      <c r="Z1108" s="100" t="s">
        <v>71</v>
      </c>
      <c r="AA1108" s="100" t="s">
        <v>72</v>
      </c>
      <c r="AB1108" s="98">
        <v>83638</v>
      </c>
      <c r="AC1108" s="101">
        <f t="shared" si="68"/>
        <v>6</v>
      </c>
      <c r="AD1108" s="101" t="str">
        <f t="shared" si="69"/>
        <v>février</v>
      </c>
      <c r="AE1108" s="96">
        <f t="shared" si="70"/>
        <v>1.98</v>
      </c>
      <c r="AF1108" s="149">
        <f t="shared" si="71"/>
        <v>6.9444444444444198E-3</v>
      </c>
      <c r="AG1108" t="s">
        <v>3886</v>
      </c>
    </row>
    <row r="1109" spans="1:33" s="102" customFormat="1" ht="10.9" hidden="1" customHeight="1" x14ac:dyDescent="0.25">
      <c r="A1109" s="98">
        <v>171093</v>
      </c>
      <c r="B1109" s="99">
        <v>44602</v>
      </c>
      <c r="C1109" s="100" t="s">
        <v>824</v>
      </c>
      <c r="D1109" s="100" t="s">
        <v>3287</v>
      </c>
      <c r="E1109" s="99">
        <v>44602</v>
      </c>
      <c r="F1109" s="100" t="s">
        <v>573</v>
      </c>
      <c r="G1109" s="100" t="s">
        <v>3288</v>
      </c>
      <c r="H1109" s="100" t="s">
        <v>3289</v>
      </c>
      <c r="I1109" s="100" t="s">
        <v>3387</v>
      </c>
      <c r="J1109" s="100" t="s">
        <v>3442</v>
      </c>
      <c r="K1109" s="100" t="s">
        <v>3489</v>
      </c>
      <c r="L1109" s="100" t="s">
        <v>3421</v>
      </c>
      <c r="M1109" s="100" t="s">
        <v>18</v>
      </c>
      <c r="N1109" s="100" t="s">
        <v>65</v>
      </c>
      <c r="O1109" s="100" t="s">
        <v>748</v>
      </c>
      <c r="P1109" s="100" t="s">
        <v>3290</v>
      </c>
      <c r="Q1109" s="100" t="s">
        <v>3444</v>
      </c>
      <c r="R1109" s="100" t="s">
        <v>3377</v>
      </c>
      <c r="S1109" s="98">
        <v>14340</v>
      </c>
      <c r="T1109" s="98">
        <v>31060</v>
      </c>
      <c r="U1109" s="98">
        <v>16720</v>
      </c>
      <c r="V1109" s="100" t="s">
        <v>78</v>
      </c>
      <c r="W1109" s="98">
        <v>2</v>
      </c>
      <c r="X1109" s="100" t="s">
        <v>69</v>
      </c>
      <c r="Y1109" s="100" t="s">
        <v>70</v>
      </c>
      <c r="Z1109" s="100" t="s">
        <v>71</v>
      </c>
      <c r="AA1109" s="100" t="s">
        <v>72</v>
      </c>
      <c r="AB1109" s="98">
        <v>0</v>
      </c>
      <c r="AC1109" s="101">
        <f t="shared" si="68"/>
        <v>6</v>
      </c>
      <c r="AD1109" s="101" t="str">
        <f t="shared" si="69"/>
        <v>février</v>
      </c>
      <c r="AE1109" s="96">
        <f t="shared" si="70"/>
        <v>16.72</v>
      </c>
      <c r="AF1109" s="149">
        <f t="shared" si="71"/>
        <v>3.6805555555555536E-2</v>
      </c>
      <c r="AG1109" t="s">
        <v>3888</v>
      </c>
    </row>
    <row r="1110" spans="1:33" s="102" customFormat="1" ht="10.9" hidden="1" customHeight="1" x14ac:dyDescent="0.25">
      <c r="A1110" s="98">
        <v>171090</v>
      </c>
      <c r="B1110" s="99">
        <v>44602</v>
      </c>
      <c r="C1110" s="100" t="s">
        <v>676</v>
      </c>
      <c r="D1110" s="100" t="s">
        <v>3283</v>
      </c>
      <c r="E1110" s="99">
        <v>44602</v>
      </c>
      <c r="F1110" s="100" t="s">
        <v>701</v>
      </c>
      <c r="G1110" s="100" t="s">
        <v>3284</v>
      </c>
      <c r="H1110" s="100" t="s">
        <v>248</v>
      </c>
      <c r="I1110" s="100" t="s">
        <v>3379</v>
      </c>
      <c r="J1110" s="100" t="s">
        <v>3421</v>
      </c>
      <c r="K1110" s="100" t="s">
        <v>248</v>
      </c>
      <c r="L1110" s="100" t="s">
        <v>18</v>
      </c>
      <c r="M1110" s="100" t="s">
        <v>18</v>
      </c>
      <c r="N1110" s="100" t="s">
        <v>19</v>
      </c>
      <c r="O1110" s="100" t="s">
        <v>161</v>
      </c>
      <c r="P1110" s="100" t="s">
        <v>249</v>
      </c>
      <c r="Q1110" s="100" t="s">
        <v>3377</v>
      </c>
      <c r="R1110" s="100" t="s">
        <v>3377</v>
      </c>
      <c r="S1110" s="98">
        <v>14660</v>
      </c>
      <c r="T1110" s="98">
        <v>11660</v>
      </c>
      <c r="U1110" s="98">
        <v>3000</v>
      </c>
      <c r="V1110" s="100" t="s">
        <v>78</v>
      </c>
      <c r="W1110" s="98">
        <v>2</v>
      </c>
      <c r="X1110" s="100" t="s">
        <v>69</v>
      </c>
      <c r="Y1110" s="100" t="s">
        <v>70</v>
      </c>
      <c r="Z1110" s="100" t="s">
        <v>71</v>
      </c>
      <c r="AA1110" s="100" t="s">
        <v>72</v>
      </c>
      <c r="AB1110" s="98">
        <v>60051</v>
      </c>
      <c r="AC1110" s="101">
        <f t="shared" si="68"/>
        <v>6</v>
      </c>
      <c r="AD1110" s="101" t="str">
        <f t="shared" si="69"/>
        <v>février</v>
      </c>
      <c r="AE1110" s="96">
        <f t="shared" si="70"/>
        <v>3</v>
      </c>
      <c r="AF1110" s="149">
        <f t="shared" si="71"/>
        <v>4.8611111111110938E-3</v>
      </c>
      <c r="AG1110" t="s">
        <v>3886</v>
      </c>
    </row>
    <row r="1111" spans="1:33" s="102" customFormat="1" ht="10.9" hidden="1" customHeight="1" x14ac:dyDescent="0.25">
      <c r="A1111" s="98">
        <v>171091</v>
      </c>
      <c r="B1111" s="99">
        <v>44602</v>
      </c>
      <c r="C1111" s="100" t="s">
        <v>574</v>
      </c>
      <c r="D1111" s="100" t="s">
        <v>3285</v>
      </c>
      <c r="E1111" s="99">
        <v>44602</v>
      </c>
      <c r="F1111" s="100" t="s">
        <v>524</v>
      </c>
      <c r="G1111" s="100" t="s">
        <v>3286</v>
      </c>
      <c r="H1111" s="100" t="s">
        <v>378</v>
      </c>
      <c r="I1111" s="100" t="s">
        <v>3379</v>
      </c>
      <c r="J1111" s="100" t="s">
        <v>3380</v>
      </c>
      <c r="K1111" s="100" t="s">
        <v>2534</v>
      </c>
      <c r="L1111" s="100" t="s">
        <v>18</v>
      </c>
      <c r="M1111" s="100" t="s">
        <v>18</v>
      </c>
      <c r="N1111" s="100" t="s">
        <v>19</v>
      </c>
      <c r="O1111" s="100" t="s">
        <v>314</v>
      </c>
      <c r="P1111" s="100" t="s">
        <v>379</v>
      </c>
      <c r="Q1111" s="100" t="s">
        <v>3377</v>
      </c>
      <c r="R1111" s="100" t="s">
        <v>3377</v>
      </c>
      <c r="S1111" s="98">
        <v>19360</v>
      </c>
      <c r="T1111" s="98">
        <v>18380</v>
      </c>
      <c r="U1111" s="98">
        <v>980</v>
      </c>
      <c r="V1111" s="100" t="s">
        <v>78</v>
      </c>
      <c r="W1111" s="98">
        <v>2</v>
      </c>
      <c r="X1111" s="100" t="s">
        <v>69</v>
      </c>
      <c r="Y1111" s="100" t="s">
        <v>70</v>
      </c>
      <c r="Z1111" s="100" t="s">
        <v>71</v>
      </c>
      <c r="AA1111" s="100" t="s">
        <v>72</v>
      </c>
      <c r="AB1111" s="98">
        <v>73517</v>
      </c>
      <c r="AC1111" s="101">
        <f t="shared" si="68"/>
        <v>6</v>
      </c>
      <c r="AD1111" s="101" t="str">
        <f t="shared" si="69"/>
        <v>février</v>
      </c>
      <c r="AE1111" s="96">
        <f t="shared" si="70"/>
        <v>0.98</v>
      </c>
      <c r="AF1111" s="149">
        <f t="shared" si="71"/>
        <v>1.1111111111111072E-2</v>
      </c>
      <c r="AG1111" t="s">
        <v>3886</v>
      </c>
    </row>
    <row r="1112" spans="1:33" s="102" customFormat="1" ht="10.9" hidden="1" customHeight="1" x14ac:dyDescent="0.25">
      <c r="A1112" s="98">
        <v>171095</v>
      </c>
      <c r="B1112" s="99">
        <v>44602</v>
      </c>
      <c r="C1112" s="100" t="s">
        <v>146</v>
      </c>
      <c r="D1112" s="100" t="s">
        <v>3291</v>
      </c>
      <c r="E1112" s="99">
        <v>44602</v>
      </c>
      <c r="F1112" s="100" t="s">
        <v>554</v>
      </c>
      <c r="G1112" s="100" t="s">
        <v>3292</v>
      </c>
      <c r="H1112" s="100" t="s">
        <v>769</v>
      </c>
      <c r="I1112" s="100" t="s">
        <v>3379</v>
      </c>
      <c r="J1112" s="100" t="s">
        <v>3380</v>
      </c>
      <c r="K1112" s="100" t="s">
        <v>3417</v>
      </c>
      <c r="L1112" s="100" t="s">
        <v>18</v>
      </c>
      <c r="M1112" s="100" t="s">
        <v>18</v>
      </c>
      <c r="N1112" s="100" t="s">
        <v>19</v>
      </c>
      <c r="O1112" s="100" t="s">
        <v>314</v>
      </c>
      <c r="P1112" s="100" t="s">
        <v>770</v>
      </c>
      <c r="Q1112" s="100" t="s">
        <v>3377</v>
      </c>
      <c r="R1112" s="100" t="s">
        <v>3377</v>
      </c>
      <c r="S1112" s="98">
        <v>18840</v>
      </c>
      <c r="T1112" s="98">
        <v>17900</v>
      </c>
      <c r="U1112" s="98">
        <v>940</v>
      </c>
      <c r="V1112" s="100" t="s">
        <v>78</v>
      </c>
      <c r="W1112" s="98">
        <v>2</v>
      </c>
      <c r="X1112" s="100" t="s">
        <v>69</v>
      </c>
      <c r="Y1112" s="100" t="s">
        <v>70</v>
      </c>
      <c r="Z1112" s="100" t="s">
        <v>71</v>
      </c>
      <c r="AA1112" s="100" t="s">
        <v>72</v>
      </c>
      <c r="AB1112" s="98">
        <v>95029</v>
      </c>
      <c r="AC1112" s="101">
        <f t="shared" si="68"/>
        <v>6</v>
      </c>
      <c r="AD1112" s="101" t="str">
        <f t="shared" si="69"/>
        <v>février</v>
      </c>
      <c r="AE1112" s="96">
        <f t="shared" si="70"/>
        <v>0.94</v>
      </c>
      <c r="AF1112" s="149">
        <f t="shared" si="71"/>
        <v>1.6666666666666607E-2</v>
      </c>
      <c r="AG1112" t="s">
        <v>3886</v>
      </c>
    </row>
    <row r="1113" spans="1:33" s="102" customFormat="1" ht="10.9" hidden="1" customHeight="1" x14ac:dyDescent="0.25">
      <c r="A1113" s="98">
        <v>171096</v>
      </c>
      <c r="B1113" s="99">
        <v>44602</v>
      </c>
      <c r="C1113" s="100" t="s">
        <v>684</v>
      </c>
      <c r="D1113" s="100" t="s">
        <v>3293</v>
      </c>
      <c r="E1113" s="99">
        <v>44602</v>
      </c>
      <c r="F1113" s="100" t="s">
        <v>296</v>
      </c>
      <c r="G1113" s="100" t="s">
        <v>3294</v>
      </c>
      <c r="H1113" s="100" t="s">
        <v>480</v>
      </c>
      <c r="I1113" s="100" t="s">
        <v>3379</v>
      </c>
      <c r="J1113" s="100" t="s">
        <v>3380</v>
      </c>
      <c r="K1113" s="100" t="s">
        <v>923</v>
      </c>
      <c r="L1113" s="100" t="s">
        <v>18</v>
      </c>
      <c r="M1113" s="100" t="s">
        <v>18</v>
      </c>
      <c r="N1113" s="100" t="s">
        <v>19</v>
      </c>
      <c r="O1113" s="100" t="s">
        <v>314</v>
      </c>
      <c r="P1113" s="100" t="s">
        <v>481</v>
      </c>
      <c r="Q1113" s="100" t="s">
        <v>3377</v>
      </c>
      <c r="R1113" s="100" t="s">
        <v>3377</v>
      </c>
      <c r="S1113" s="98">
        <v>19620</v>
      </c>
      <c r="T1113" s="98">
        <v>18680</v>
      </c>
      <c r="U1113" s="98">
        <v>940</v>
      </c>
      <c r="V1113" s="100" t="s">
        <v>78</v>
      </c>
      <c r="W1113" s="98">
        <v>2</v>
      </c>
      <c r="X1113" s="100" t="s">
        <v>69</v>
      </c>
      <c r="Y1113" s="100" t="s">
        <v>70</v>
      </c>
      <c r="Z1113" s="100" t="s">
        <v>71</v>
      </c>
      <c r="AA1113" s="100" t="s">
        <v>72</v>
      </c>
      <c r="AB1113" s="98">
        <v>83638</v>
      </c>
      <c r="AC1113" s="101">
        <f t="shared" si="68"/>
        <v>6</v>
      </c>
      <c r="AD1113" s="101" t="str">
        <f t="shared" si="69"/>
        <v>février</v>
      </c>
      <c r="AE1113" s="96">
        <f t="shared" si="70"/>
        <v>0.94</v>
      </c>
      <c r="AF1113" s="149">
        <f t="shared" si="71"/>
        <v>1.5277777777777835E-2</v>
      </c>
      <c r="AG1113" t="s">
        <v>3886</v>
      </c>
    </row>
    <row r="1114" spans="1:33" s="102" customFormat="1" ht="10.9" hidden="1" customHeight="1" x14ac:dyDescent="0.25">
      <c r="A1114" s="98">
        <v>171099</v>
      </c>
      <c r="B1114" s="99">
        <v>44602</v>
      </c>
      <c r="C1114" s="100" t="s">
        <v>558</v>
      </c>
      <c r="D1114" s="100" t="s">
        <v>3295</v>
      </c>
      <c r="E1114" s="99">
        <v>44602</v>
      </c>
      <c r="F1114" s="100" t="s">
        <v>827</v>
      </c>
      <c r="G1114" s="100" t="s">
        <v>3296</v>
      </c>
      <c r="H1114" s="100" t="s">
        <v>690</v>
      </c>
      <c r="I1114" s="100" t="s">
        <v>3379</v>
      </c>
      <c r="J1114" s="100" t="s">
        <v>3382</v>
      </c>
      <c r="K1114" s="100" t="s">
        <v>3383</v>
      </c>
      <c r="L1114" s="100" t="s">
        <v>18</v>
      </c>
      <c r="M1114" s="100" t="s">
        <v>18</v>
      </c>
      <c r="N1114" s="100" t="s">
        <v>19</v>
      </c>
      <c r="O1114" s="100" t="s">
        <v>335</v>
      </c>
      <c r="P1114" s="100" t="s">
        <v>691</v>
      </c>
      <c r="Q1114" s="100" t="s">
        <v>3377</v>
      </c>
      <c r="R1114" s="100" t="s">
        <v>3377</v>
      </c>
      <c r="S1114" s="98">
        <v>16720</v>
      </c>
      <c r="T1114" s="98">
        <v>12880</v>
      </c>
      <c r="U1114" s="98">
        <v>3840</v>
      </c>
      <c r="V1114" s="100" t="s">
        <v>78</v>
      </c>
      <c r="W1114" s="98">
        <v>2</v>
      </c>
      <c r="X1114" s="100" t="s">
        <v>69</v>
      </c>
      <c r="Y1114" s="100" t="s">
        <v>70</v>
      </c>
      <c r="Z1114" s="100" t="s">
        <v>71</v>
      </c>
      <c r="AA1114" s="100" t="s">
        <v>72</v>
      </c>
      <c r="AB1114" s="98">
        <v>64488</v>
      </c>
      <c r="AC1114" s="101">
        <f t="shared" si="68"/>
        <v>6</v>
      </c>
      <c r="AD1114" s="101" t="str">
        <f t="shared" si="69"/>
        <v>février</v>
      </c>
      <c r="AE1114" s="96">
        <f t="shared" si="70"/>
        <v>3.84</v>
      </c>
      <c r="AF1114" s="149">
        <f t="shared" si="71"/>
        <v>9.7222222222221877E-3</v>
      </c>
      <c r="AG1114" t="s">
        <v>3886</v>
      </c>
    </row>
    <row r="1115" spans="1:33" s="102" customFormat="1" ht="10.9" hidden="1" customHeight="1" x14ac:dyDescent="0.25">
      <c r="A1115" s="98">
        <v>171103</v>
      </c>
      <c r="B1115" s="99">
        <v>44602</v>
      </c>
      <c r="C1115" s="100" t="s">
        <v>749</v>
      </c>
      <c r="D1115" s="100" t="s">
        <v>3297</v>
      </c>
      <c r="E1115" s="99">
        <v>44602</v>
      </c>
      <c r="F1115" s="100" t="s">
        <v>298</v>
      </c>
      <c r="G1115" s="100" t="s">
        <v>3298</v>
      </c>
      <c r="H1115" s="100" t="s">
        <v>181</v>
      </c>
      <c r="I1115" s="100" t="s">
        <v>3379</v>
      </c>
      <c r="J1115" s="100" t="s">
        <v>3421</v>
      </c>
      <c r="K1115" s="100" t="s">
        <v>181</v>
      </c>
      <c r="L1115" s="100" t="s">
        <v>18</v>
      </c>
      <c r="M1115" s="100" t="s">
        <v>18</v>
      </c>
      <c r="N1115" s="100" t="s">
        <v>19</v>
      </c>
      <c r="O1115" s="100" t="s">
        <v>161</v>
      </c>
      <c r="P1115" s="100" t="s">
        <v>182</v>
      </c>
      <c r="Q1115" s="100" t="s">
        <v>3377</v>
      </c>
      <c r="R1115" s="100" t="s">
        <v>3377</v>
      </c>
      <c r="S1115" s="98">
        <v>15480</v>
      </c>
      <c r="T1115" s="98">
        <v>11640</v>
      </c>
      <c r="U1115" s="98">
        <v>3840</v>
      </c>
      <c r="V1115" s="100" t="s">
        <v>78</v>
      </c>
      <c r="W1115" s="98">
        <v>2</v>
      </c>
      <c r="X1115" s="100" t="s">
        <v>69</v>
      </c>
      <c r="Y1115" s="100" t="s">
        <v>70</v>
      </c>
      <c r="Z1115" s="100" t="s">
        <v>71</v>
      </c>
      <c r="AA1115" s="100" t="s">
        <v>72</v>
      </c>
      <c r="AB1115" s="98">
        <v>89412</v>
      </c>
      <c r="AC1115" s="101">
        <f t="shared" si="68"/>
        <v>6</v>
      </c>
      <c r="AD1115" s="101" t="str">
        <f t="shared" si="69"/>
        <v>février</v>
      </c>
      <c r="AE1115" s="96">
        <f t="shared" si="70"/>
        <v>3.84</v>
      </c>
      <c r="AF1115" s="149">
        <f t="shared" si="71"/>
        <v>5.5555555555555358E-3</v>
      </c>
      <c r="AG1115" t="s">
        <v>3886</v>
      </c>
    </row>
    <row r="1116" spans="1:33" s="102" customFormat="1" ht="10.9" hidden="1" customHeight="1" x14ac:dyDescent="0.25">
      <c r="A1116" s="98">
        <v>171104</v>
      </c>
      <c r="B1116" s="99">
        <v>44602</v>
      </c>
      <c r="C1116" s="100" t="s">
        <v>647</v>
      </c>
      <c r="D1116" s="100" t="s">
        <v>3299</v>
      </c>
      <c r="E1116" s="99">
        <v>44602</v>
      </c>
      <c r="F1116" s="100" t="s">
        <v>730</v>
      </c>
      <c r="G1116" s="100" t="s">
        <v>3300</v>
      </c>
      <c r="H1116" s="100" t="s">
        <v>177</v>
      </c>
      <c r="I1116" s="100" t="s">
        <v>3379</v>
      </c>
      <c r="J1116" s="100" t="s">
        <v>3421</v>
      </c>
      <c r="K1116" s="100" t="s">
        <v>177</v>
      </c>
      <c r="L1116" s="100" t="s">
        <v>18</v>
      </c>
      <c r="M1116" s="100" t="s">
        <v>18</v>
      </c>
      <c r="N1116" s="100" t="s">
        <v>19</v>
      </c>
      <c r="O1116" s="100" t="s">
        <v>161</v>
      </c>
      <c r="P1116" s="100" t="s">
        <v>178</v>
      </c>
      <c r="Q1116" s="100" t="s">
        <v>3377</v>
      </c>
      <c r="R1116" s="100" t="s">
        <v>3377</v>
      </c>
      <c r="S1116" s="98">
        <v>12700</v>
      </c>
      <c r="T1116" s="98">
        <v>11620</v>
      </c>
      <c r="U1116" s="98">
        <v>1080</v>
      </c>
      <c r="V1116" s="100" t="s">
        <v>78</v>
      </c>
      <c r="W1116" s="98">
        <v>2</v>
      </c>
      <c r="X1116" s="100" t="s">
        <v>69</v>
      </c>
      <c r="Y1116" s="100" t="s">
        <v>70</v>
      </c>
      <c r="Z1116" s="100" t="s">
        <v>71</v>
      </c>
      <c r="AA1116" s="100" t="s">
        <v>72</v>
      </c>
      <c r="AB1116" s="98">
        <v>60052</v>
      </c>
      <c r="AC1116" s="101">
        <f t="shared" si="68"/>
        <v>6</v>
      </c>
      <c r="AD1116" s="101" t="str">
        <f t="shared" si="69"/>
        <v>février</v>
      </c>
      <c r="AE1116" s="96">
        <f t="shared" si="70"/>
        <v>1.08</v>
      </c>
      <c r="AF1116" s="149">
        <f t="shared" si="71"/>
        <v>4.1666666666666519E-3</v>
      </c>
      <c r="AG1116" t="s">
        <v>3886</v>
      </c>
    </row>
    <row r="1117" spans="1:33" s="102" customFormat="1" ht="10.9" hidden="1" customHeight="1" x14ac:dyDescent="0.25">
      <c r="A1117" s="98">
        <v>171107</v>
      </c>
      <c r="B1117" s="99">
        <v>44602</v>
      </c>
      <c r="C1117" s="100" t="s">
        <v>408</v>
      </c>
      <c r="D1117" s="100" t="s">
        <v>3301</v>
      </c>
      <c r="E1117" s="99">
        <v>44602</v>
      </c>
      <c r="F1117" s="100" t="s">
        <v>647</v>
      </c>
      <c r="G1117" s="100" t="s">
        <v>3302</v>
      </c>
      <c r="H1117" s="100" t="s">
        <v>728</v>
      </c>
      <c r="I1117" s="100" t="s">
        <v>3379</v>
      </c>
      <c r="J1117" s="100" t="s">
        <v>3421</v>
      </c>
      <c r="K1117" s="100" t="s">
        <v>728</v>
      </c>
      <c r="L1117" s="100" t="s">
        <v>18</v>
      </c>
      <c r="M1117" s="100" t="s">
        <v>18</v>
      </c>
      <c r="N1117" s="100" t="s">
        <v>19</v>
      </c>
      <c r="O1117" s="100" t="s">
        <v>161</v>
      </c>
      <c r="P1117" s="100" t="s">
        <v>729</v>
      </c>
      <c r="Q1117" s="100" t="s">
        <v>3377</v>
      </c>
      <c r="R1117" s="100" t="s">
        <v>3377</v>
      </c>
      <c r="S1117" s="98">
        <v>17860</v>
      </c>
      <c r="T1117" s="98">
        <v>14640</v>
      </c>
      <c r="U1117" s="98">
        <v>3220</v>
      </c>
      <c r="V1117" s="100" t="s">
        <v>78</v>
      </c>
      <c r="W1117" s="98">
        <v>2</v>
      </c>
      <c r="X1117" s="100" t="s">
        <v>69</v>
      </c>
      <c r="Y1117" s="100" t="s">
        <v>70</v>
      </c>
      <c r="Z1117" s="100" t="s">
        <v>71</v>
      </c>
      <c r="AA1117" s="100" t="s">
        <v>72</v>
      </c>
      <c r="AB1117" s="98">
        <v>60053</v>
      </c>
      <c r="AC1117" s="101">
        <f t="shared" si="68"/>
        <v>6</v>
      </c>
      <c r="AD1117" s="101" t="str">
        <f t="shared" si="69"/>
        <v>février</v>
      </c>
      <c r="AE1117" s="96">
        <f t="shared" si="70"/>
        <v>3.22</v>
      </c>
      <c r="AF1117" s="149">
        <f t="shared" si="71"/>
        <v>1.1111111111111072E-2</v>
      </c>
      <c r="AG1117" t="s">
        <v>3886</v>
      </c>
    </row>
    <row r="1118" spans="1:33" s="102" customFormat="1" ht="10.9" hidden="1" customHeight="1" x14ac:dyDescent="0.25">
      <c r="A1118" s="98">
        <v>171108</v>
      </c>
      <c r="B1118" s="99">
        <v>44602</v>
      </c>
      <c r="C1118" s="100" t="s">
        <v>646</v>
      </c>
      <c r="D1118" s="100" t="s">
        <v>3303</v>
      </c>
      <c r="E1118" s="99">
        <v>44602</v>
      </c>
      <c r="F1118" s="100" t="s">
        <v>555</v>
      </c>
      <c r="G1118" s="100" t="s">
        <v>3304</v>
      </c>
      <c r="H1118" s="100" t="s">
        <v>248</v>
      </c>
      <c r="I1118" s="100" t="s">
        <v>3379</v>
      </c>
      <c r="J1118" s="100" t="s">
        <v>3421</v>
      </c>
      <c r="K1118" s="100" t="s">
        <v>248</v>
      </c>
      <c r="L1118" s="100" t="s">
        <v>18</v>
      </c>
      <c r="M1118" s="100" t="s">
        <v>18</v>
      </c>
      <c r="N1118" s="100" t="s">
        <v>19</v>
      </c>
      <c r="O1118" s="100" t="s">
        <v>161</v>
      </c>
      <c r="P1118" s="100" t="s">
        <v>249</v>
      </c>
      <c r="Q1118" s="100" t="s">
        <v>3377</v>
      </c>
      <c r="R1118" s="100" t="s">
        <v>3377</v>
      </c>
      <c r="S1118" s="98">
        <v>13180</v>
      </c>
      <c r="T1118" s="98">
        <v>11640</v>
      </c>
      <c r="U1118" s="98">
        <v>1540</v>
      </c>
      <c r="V1118" s="100" t="s">
        <v>78</v>
      </c>
      <c r="W1118" s="98">
        <v>2</v>
      </c>
      <c r="X1118" s="100" t="s">
        <v>69</v>
      </c>
      <c r="Y1118" s="100" t="s">
        <v>70</v>
      </c>
      <c r="Z1118" s="100" t="s">
        <v>71</v>
      </c>
      <c r="AA1118" s="100" t="s">
        <v>72</v>
      </c>
      <c r="AB1118" s="98">
        <v>60051</v>
      </c>
      <c r="AC1118" s="101">
        <f t="shared" si="68"/>
        <v>6</v>
      </c>
      <c r="AD1118" s="101" t="str">
        <f t="shared" si="69"/>
        <v>février</v>
      </c>
      <c r="AE1118" s="96">
        <f t="shared" si="70"/>
        <v>1.54</v>
      </c>
      <c r="AF1118" s="149">
        <f t="shared" si="71"/>
        <v>1.4583333333333282E-2</v>
      </c>
      <c r="AG1118" t="s">
        <v>3886</v>
      </c>
    </row>
    <row r="1119" spans="1:33" s="102" customFormat="1" ht="10.9" hidden="1" customHeight="1" x14ac:dyDescent="0.25">
      <c r="A1119" s="98">
        <v>171109</v>
      </c>
      <c r="B1119" s="99">
        <v>44602</v>
      </c>
      <c r="C1119" s="100" t="s">
        <v>815</v>
      </c>
      <c r="D1119" s="100" t="s">
        <v>3305</v>
      </c>
      <c r="E1119" s="99">
        <v>44602</v>
      </c>
      <c r="F1119" s="100" t="s">
        <v>555</v>
      </c>
      <c r="G1119" s="100" t="s">
        <v>3306</v>
      </c>
      <c r="H1119" s="100" t="s">
        <v>252</v>
      </c>
      <c r="I1119" s="100" t="s">
        <v>3379</v>
      </c>
      <c r="J1119" s="100" t="s">
        <v>3421</v>
      </c>
      <c r="K1119" s="100" t="s">
        <v>252</v>
      </c>
      <c r="L1119" s="100" t="s">
        <v>18</v>
      </c>
      <c r="M1119" s="100" t="s">
        <v>18</v>
      </c>
      <c r="N1119" s="100" t="s">
        <v>19</v>
      </c>
      <c r="O1119" s="100" t="s">
        <v>161</v>
      </c>
      <c r="P1119" s="100" t="s">
        <v>253</v>
      </c>
      <c r="Q1119" s="100" t="s">
        <v>3377</v>
      </c>
      <c r="R1119" s="100" t="s">
        <v>3377</v>
      </c>
      <c r="S1119" s="98">
        <v>17180</v>
      </c>
      <c r="T1119" s="98">
        <v>14560</v>
      </c>
      <c r="U1119" s="98">
        <v>2620</v>
      </c>
      <c r="V1119" s="100" t="s">
        <v>78</v>
      </c>
      <c r="W1119" s="98">
        <v>2</v>
      </c>
      <c r="X1119" s="100" t="s">
        <v>69</v>
      </c>
      <c r="Y1119" s="100" t="s">
        <v>70</v>
      </c>
      <c r="Z1119" s="100" t="s">
        <v>71</v>
      </c>
      <c r="AA1119" s="100" t="s">
        <v>72</v>
      </c>
      <c r="AB1119" s="98">
        <v>60054</v>
      </c>
      <c r="AC1119" s="101">
        <f t="shared" si="68"/>
        <v>6</v>
      </c>
      <c r="AD1119" s="101" t="str">
        <f t="shared" si="69"/>
        <v>février</v>
      </c>
      <c r="AE1119" s="96">
        <f t="shared" si="70"/>
        <v>2.62</v>
      </c>
      <c r="AF1119" s="149">
        <f t="shared" si="71"/>
        <v>1.8749999999999933E-2</v>
      </c>
      <c r="AG1119" t="s">
        <v>3886</v>
      </c>
    </row>
    <row r="1120" spans="1:33" s="102" customFormat="1" ht="10.9" hidden="1" customHeight="1" x14ac:dyDescent="0.25">
      <c r="A1120" s="98">
        <v>171110</v>
      </c>
      <c r="B1120" s="99">
        <v>44602</v>
      </c>
      <c r="C1120" s="100" t="s">
        <v>732</v>
      </c>
      <c r="D1120" s="100" t="s">
        <v>3307</v>
      </c>
      <c r="E1120" s="99">
        <v>44602</v>
      </c>
      <c r="F1120" s="100" t="s">
        <v>403</v>
      </c>
      <c r="G1120" s="100" t="s">
        <v>3308</v>
      </c>
      <c r="H1120" s="100" t="s">
        <v>173</v>
      </c>
      <c r="I1120" s="100" t="s">
        <v>3379</v>
      </c>
      <c r="J1120" s="100" t="s">
        <v>3421</v>
      </c>
      <c r="K1120" s="100" t="s">
        <v>173</v>
      </c>
      <c r="L1120" s="100" t="s">
        <v>18</v>
      </c>
      <c r="M1120" s="100" t="s">
        <v>18</v>
      </c>
      <c r="N1120" s="100" t="s">
        <v>19</v>
      </c>
      <c r="O1120" s="100" t="s">
        <v>161</v>
      </c>
      <c r="P1120" s="100" t="s">
        <v>174</v>
      </c>
      <c r="Q1120" s="100" t="s">
        <v>3377</v>
      </c>
      <c r="R1120" s="100" t="s">
        <v>3377</v>
      </c>
      <c r="S1120" s="98">
        <v>12560</v>
      </c>
      <c r="T1120" s="98">
        <v>11640</v>
      </c>
      <c r="U1120" s="98">
        <v>920</v>
      </c>
      <c r="V1120" s="100" t="s">
        <v>78</v>
      </c>
      <c r="W1120" s="98">
        <v>2</v>
      </c>
      <c r="X1120" s="100" t="s">
        <v>69</v>
      </c>
      <c r="Y1120" s="100" t="s">
        <v>70</v>
      </c>
      <c r="Z1120" s="100" t="s">
        <v>71</v>
      </c>
      <c r="AA1120" s="100" t="s">
        <v>72</v>
      </c>
      <c r="AB1120" s="98">
        <v>83220</v>
      </c>
      <c r="AC1120" s="101">
        <f t="shared" si="68"/>
        <v>6</v>
      </c>
      <c r="AD1120" s="101" t="str">
        <f t="shared" si="69"/>
        <v>février</v>
      </c>
      <c r="AE1120" s="96">
        <f t="shared" si="70"/>
        <v>0.92</v>
      </c>
      <c r="AF1120" s="149">
        <f t="shared" si="71"/>
        <v>2.083333333333337E-2</v>
      </c>
      <c r="AG1120" t="s">
        <v>3886</v>
      </c>
    </row>
    <row r="1121" spans="1:33" s="102" customFormat="1" ht="10.9" hidden="1" customHeight="1" x14ac:dyDescent="0.25">
      <c r="A1121" s="98">
        <v>171111</v>
      </c>
      <c r="B1121" s="99">
        <v>44602</v>
      </c>
      <c r="C1121" s="100" t="s">
        <v>497</v>
      </c>
      <c r="D1121" s="100" t="s">
        <v>3309</v>
      </c>
      <c r="E1121" s="99">
        <v>44602</v>
      </c>
      <c r="F1121" s="100" t="s">
        <v>708</v>
      </c>
      <c r="G1121" s="100" t="s">
        <v>3310</v>
      </c>
      <c r="H1121" s="100" t="s">
        <v>1856</v>
      </c>
      <c r="I1121" s="100" t="s">
        <v>3379</v>
      </c>
      <c r="J1121" s="100" t="s">
        <v>3421</v>
      </c>
      <c r="K1121" s="100" t="s">
        <v>1856</v>
      </c>
      <c r="L1121" s="100" t="s">
        <v>18</v>
      </c>
      <c r="M1121" s="100" t="s">
        <v>18</v>
      </c>
      <c r="N1121" s="100" t="s">
        <v>19</v>
      </c>
      <c r="O1121" s="100" t="s">
        <v>161</v>
      </c>
      <c r="P1121" s="100" t="s">
        <v>1655</v>
      </c>
      <c r="Q1121" s="100" t="s">
        <v>3377</v>
      </c>
      <c r="R1121" s="100" t="s">
        <v>3377</v>
      </c>
      <c r="S1121" s="98">
        <v>17480</v>
      </c>
      <c r="T1121" s="98">
        <v>14820</v>
      </c>
      <c r="U1121" s="98">
        <v>2660</v>
      </c>
      <c r="V1121" s="100" t="s">
        <v>78</v>
      </c>
      <c r="W1121" s="98">
        <v>2</v>
      </c>
      <c r="X1121" s="100" t="s">
        <v>69</v>
      </c>
      <c r="Y1121" s="100" t="s">
        <v>70</v>
      </c>
      <c r="Z1121" s="100" t="s">
        <v>71</v>
      </c>
      <c r="AA1121" s="100" t="s">
        <v>72</v>
      </c>
      <c r="AB1121" s="98">
        <v>14945</v>
      </c>
      <c r="AC1121" s="101">
        <f t="shared" si="68"/>
        <v>6</v>
      </c>
      <c r="AD1121" s="101" t="str">
        <f t="shared" si="69"/>
        <v>février</v>
      </c>
      <c r="AE1121" s="96">
        <f t="shared" si="70"/>
        <v>2.66</v>
      </c>
      <c r="AF1121" s="149">
        <f t="shared" si="71"/>
        <v>1.736111111111116E-2</v>
      </c>
      <c r="AG1121" t="s">
        <v>3886</v>
      </c>
    </row>
    <row r="1122" spans="1:33" s="102" customFormat="1" ht="10.9" hidden="1" customHeight="1" x14ac:dyDescent="0.25">
      <c r="A1122" s="98">
        <v>171124</v>
      </c>
      <c r="B1122" s="99">
        <v>44603</v>
      </c>
      <c r="C1122" s="100" t="s">
        <v>243</v>
      </c>
      <c r="D1122" s="100" t="s">
        <v>3313</v>
      </c>
      <c r="E1122" s="99">
        <v>44603</v>
      </c>
      <c r="F1122" s="100" t="s">
        <v>3314</v>
      </c>
      <c r="G1122" s="100" t="s">
        <v>3315</v>
      </c>
      <c r="H1122" s="100" t="s">
        <v>3316</v>
      </c>
      <c r="I1122" s="100" t="s">
        <v>3397</v>
      </c>
      <c r="J1122" s="100" t="s">
        <v>3448</v>
      </c>
      <c r="K1122" s="100" t="s">
        <v>3316</v>
      </c>
      <c r="L1122" s="100" t="s">
        <v>3431</v>
      </c>
      <c r="M1122" s="100" t="s">
        <v>18</v>
      </c>
      <c r="N1122" s="100" t="s">
        <v>721</v>
      </c>
      <c r="O1122" s="100" t="s">
        <v>722</v>
      </c>
      <c r="P1122" s="100" t="s">
        <v>3317</v>
      </c>
      <c r="Q1122" s="100" t="s">
        <v>3488</v>
      </c>
      <c r="R1122" s="100" t="s">
        <v>3377</v>
      </c>
      <c r="S1122" s="98">
        <v>16660</v>
      </c>
      <c r="T1122" s="98">
        <v>26240</v>
      </c>
      <c r="U1122" s="98">
        <v>9580</v>
      </c>
      <c r="V1122" s="100" t="s">
        <v>78</v>
      </c>
      <c r="W1122" s="98">
        <v>2</v>
      </c>
      <c r="X1122" s="100" t="s">
        <v>69</v>
      </c>
      <c r="Y1122" s="100" t="s">
        <v>70</v>
      </c>
      <c r="Z1122" s="100" t="s">
        <v>71</v>
      </c>
      <c r="AA1122" s="100" t="s">
        <v>72</v>
      </c>
      <c r="AB1122" s="98">
        <v>0</v>
      </c>
      <c r="AC1122" s="101">
        <f t="shared" si="68"/>
        <v>6</v>
      </c>
      <c r="AD1122" s="101" t="str">
        <f t="shared" si="69"/>
        <v>février</v>
      </c>
      <c r="AE1122" s="96">
        <f t="shared" si="70"/>
        <v>9.58</v>
      </c>
      <c r="AF1122" s="149">
        <f t="shared" si="71"/>
        <v>4.7222222222222221E-2</v>
      </c>
      <c r="AG1122" t="s">
        <v>3888</v>
      </c>
    </row>
    <row r="1123" spans="1:33" s="102" customFormat="1" ht="10.9" hidden="1" customHeight="1" x14ac:dyDescent="0.25">
      <c r="A1123" s="98">
        <v>171121</v>
      </c>
      <c r="B1123" s="99">
        <v>44603</v>
      </c>
      <c r="C1123" s="100" t="s">
        <v>419</v>
      </c>
      <c r="D1123" s="100" t="s">
        <v>3311</v>
      </c>
      <c r="E1123" s="99">
        <v>44603</v>
      </c>
      <c r="F1123" s="100" t="s">
        <v>1029</v>
      </c>
      <c r="G1123" s="100" t="s">
        <v>3312</v>
      </c>
      <c r="H1123" s="100" t="s">
        <v>325</v>
      </c>
      <c r="I1123" s="100" t="s">
        <v>3379</v>
      </c>
      <c r="J1123" s="100" t="s">
        <v>3380</v>
      </c>
      <c r="K1123" s="100" t="s">
        <v>3435</v>
      </c>
      <c r="L1123" s="100" t="s">
        <v>18</v>
      </c>
      <c r="M1123" s="100" t="s">
        <v>18</v>
      </c>
      <c r="N1123" s="100" t="s">
        <v>19</v>
      </c>
      <c r="O1123" s="100" t="s">
        <v>314</v>
      </c>
      <c r="P1123" s="100" t="s">
        <v>326</v>
      </c>
      <c r="Q1123" s="100" t="s">
        <v>3377</v>
      </c>
      <c r="R1123" s="100" t="s">
        <v>3377</v>
      </c>
      <c r="S1123" s="98">
        <v>21660</v>
      </c>
      <c r="T1123" s="98">
        <v>17220</v>
      </c>
      <c r="U1123" s="98">
        <v>4440</v>
      </c>
      <c r="V1123" s="100" t="s">
        <v>78</v>
      </c>
      <c r="W1123" s="98">
        <v>2</v>
      </c>
      <c r="X1123" s="100" t="s">
        <v>69</v>
      </c>
      <c r="Y1123" s="100" t="s">
        <v>70</v>
      </c>
      <c r="Z1123" s="100" t="s">
        <v>71</v>
      </c>
      <c r="AA1123" s="100" t="s">
        <v>72</v>
      </c>
      <c r="AB1123" s="98">
        <v>95031</v>
      </c>
      <c r="AC1123" s="101">
        <f t="shared" si="68"/>
        <v>6</v>
      </c>
      <c r="AD1123" s="101" t="str">
        <f t="shared" si="69"/>
        <v>février</v>
      </c>
      <c r="AE1123" s="96">
        <f t="shared" si="70"/>
        <v>4.4400000000000004</v>
      </c>
      <c r="AF1123" s="149">
        <f t="shared" si="71"/>
        <v>2.0138888888888873E-2</v>
      </c>
      <c r="AG1123" t="s">
        <v>3886</v>
      </c>
    </row>
    <row r="1124" spans="1:33" s="102" customFormat="1" ht="10.9" hidden="1" customHeight="1" x14ac:dyDescent="0.25">
      <c r="A1124" s="98">
        <v>171149</v>
      </c>
      <c r="B1124" s="99">
        <v>44603</v>
      </c>
      <c r="C1124" s="100" t="s">
        <v>218</v>
      </c>
      <c r="D1124" s="100" t="s">
        <v>3330</v>
      </c>
      <c r="E1124" s="99">
        <v>44603</v>
      </c>
      <c r="F1124" s="100" t="s">
        <v>773</v>
      </c>
      <c r="G1124" s="100" t="s">
        <v>3331</v>
      </c>
      <c r="H1124" s="100" t="s">
        <v>913</v>
      </c>
      <c r="I1124" s="100" t="s">
        <v>3379</v>
      </c>
      <c r="J1124" s="100" t="s">
        <v>3384</v>
      </c>
      <c r="K1124" s="100" t="s">
        <v>913</v>
      </c>
      <c r="L1124" s="100" t="s">
        <v>3385</v>
      </c>
      <c r="M1124" s="100" t="s">
        <v>18</v>
      </c>
      <c r="N1124" s="100" t="s">
        <v>19</v>
      </c>
      <c r="O1124" s="100" t="s">
        <v>261</v>
      </c>
      <c r="P1124" s="100" t="s">
        <v>914</v>
      </c>
      <c r="Q1124" s="100" t="s">
        <v>3386</v>
      </c>
      <c r="R1124" s="100" t="s">
        <v>3377</v>
      </c>
      <c r="S1124" s="98">
        <v>37340</v>
      </c>
      <c r="T1124" s="98">
        <v>23340</v>
      </c>
      <c r="U1124" s="98">
        <v>14000</v>
      </c>
      <c r="V1124" s="100" t="s">
        <v>78</v>
      </c>
      <c r="W1124" s="98">
        <v>2</v>
      </c>
      <c r="X1124" s="100" t="s">
        <v>69</v>
      </c>
      <c r="Y1124" s="100" t="s">
        <v>70</v>
      </c>
      <c r="Z1124" s="100" t="s">
        <v>71</v>
      </c>
      <c r="AA1124" s="100" t="s">
        <v>72</v>
      </c>
      <c r="AB1124" s="98">
        <v>0</v>
      </c>
      <c r="AC1124" s="101">
        <f t="shared" si="68"/>
        <v>6</v>
      </c>
      <c r="AD1124" s="101" t="str">
        <f t="shared" si="69"/>
        <v>février</v>
      </c>
      <c r="AE1124" s="96">
        <f t="shared" si="70"/>
        <v>14</v>
      </c>
      <c r="AF1124" s="149">
        <f t="shared" si="71"/>
        <v>0.13402777777777775</v>
      </c>
      <c r="AG1124" t="s">
        <v>3888</v>
      </c>
    </row>
    <row r="1125" spans="1:33" s="102" customFormat="1" ht="10.9" hidden="1" customHeight="1" x14ac:dyDescent="0.25">
      <c r="A1125" s="98">
        <v>171131</v>
      </c>
      <c r="B1125" s="99">
        <v>44603</v>
      </c>
      <c r="C1125" s="100" t="s">
        <v>250</v>
      </c>
      <c r="D1125" s="100" t="s">
        <v>3320</v>
      </c>
      <c r="E1125" s="99">
        <v>44603</v>
      </c>
      <c r="F1125" s="100" t="s">
        <v>184</v>
      </c>
      <c r="G1125" s="100" t="s">
        <v>3321</v>
      </c>
      <c r="H1125" s="100" t="s">
        <v>115</v>
      </c>
      <c r="I1125" s="100" t="s">
        <v>3397</v>
      </c>
      <c r="J1125" s="100" t="s">
        <v>3448</v>
      </c>
      <c r="K1125" s="100" t="s">
        <v>115</v>
      </c>
      <c r="L1125" s="100" t="s">
        <v>3468</v>
      </c>
      <c r="M1125" s="100" t="s">
        <v>18</v>
      </c>
      <c r="N1125" s="100" t="s">
        <v>721</v>
      </c>
      <c r="O1125" s="100" t="s">
        <v>722</v>
      </c>
      <c r="P1125" s="100" t="s">
        <v>116</v>
      </c>
      <c r="Q1125" s="100" t="s">
        <v>3469</v>
      </c>
      <c r="R1125" s="100" t="s">
        <v>3377</v>
      </c>
      <c r="S1125" s="98">
        <v>17960</v>
      </c>
      <c r="T1125" s="98">
        <v>26900</v>
      </c>
      <c r="U1125" s="98">
        <v>8940</v>
      </c>
      <c r="V1125" s="100" t="s">
        <v>78</v>
      </c>
      <c r="W1125" s="98">
        <v>2</v>
      </c>
      <c r="X1125" s="100" t="s">
        <v>69</v>
      </c>
      <c r="Y1125" s="100" t="s">
        <v>70</v>
      </c>
      <c r="Z1125" s="100" t="s">
        <v>71</v>
      </c>
      <c r="AA1125" s="100" t="s">
        <v>72</v>
      </c>
      <c r="AB1125" s="98">
        <v>0</v>
      </c>
      <c r="AC1125" s="101">
        <f t="shared" si="68"/>
        <v>6</v>
      </c>
      <c r="AD1125" s="101" t="str">
        <f t="shared" si="69"/>
        <v>février</v>
      </c>
      <c r="AE1125" s="96">
        <f t="shared" si="70"/>
        <v>8.94</v>
      </c>
      <c r="AF1125" s="149">
        <f t="shared" si="71"/>
        <v>3.6111111111111094E-2</v>
      </c>
      <c r="AG1125" t="s">
        <v>3888</v>
      </c>
    </row>
    <row r="1126" spans="1:33" s="102" customFormat="1" ht="10.9" hidden="1" customHeight="1" x14ac:dyDescent="0.25">
      <c r="A1126" s="98">
        <v>171127</v>
      </c>
      <c r="B1126" s="99">
        <v>44603</v>
      </c>
      <c r="C1126" s="100" t="s">
        <v>187</v>
      </c>
      <c r="D1126" s="100" t="s">
        <v>3318</v>
      </c>
      <c r="E1126" s="99">
        <v>44603</v>
      </c>
      <c r="F1126" s="100" t="s">
        <v>421</v>
      </c>
      <c r="G1126" s="100" t="s">
        <v>3319</v>
      </c>
      <c r="H1126" s="100" t="s">
        <v>782</v>
      </c>
      <c r="I1126" s="100" t="s">
        <v>3376</v>
      </c>
      <c r="J1126" s="100" t="s">
        <v>3376</v>
      </c>
      <c r="K1126" s="100" t="s">
        <v>766</v>
      </c>
      <c r="L1126" s="100" t="s">
        <v>18</v>
      </c>
      <c r="M1126" s="100" t="s">
        <v>3409</v>
      </c>
      <c r="N1126" s="100" t="s">
        <v>656</v>
      </c>
      <c r="O1126" s="100" t="s">
        <v>657</v>
      </c>
      <c r="P1126" s="100" t="s">
        <v>767</v>
      </c>
      <c r="Q1126" s="100" t="s">
        <v>3377</v>
      </c>
      <c r="R1126" s="100" t="s">
        <v>3410</v>
      </c>
      <c r="S1126" s="98">
        <v>28800</v>
      </c>
      <c r="T1126" s="98">
        <v>17960</v>
      </c>
      <c r="U1126" s="98">
        <v>10840</v>
      </c>
      <c r="V1126" s="100" t="s">
        <v>78</v>
      </c>
      <c r="W1126" s="98">
        <v>2</v>
      </c>
      <c r="X1126" s="100" t="s">
        <v>69</v>
      </c>
      <c r="Y1126" s="100" t="s">
        <v>70</v>
      </c>
      <c r="Z1126" s="100" t="s">
        <v>71</v>
      </c>
      <c r="AA1126" s="100" t="s">
        <v>72</v>
      </c>
      <c r="AB1126" s="98">
        <v>0</v>
      </c>
      <c r="AC1126" s="101">
        <f t="shared" si="68"/>
        <v>6</v>
      </c>
      <c r="AD1126" s="101" t="str">
        <f t="shared" si="69"/>
        <v>février</v>
      </c>
      <c r="AE1126" s="96">
        <f t="shared" si="70"/>
        <v>10.84</v>
      </c>
      <c r="AF1126" s="149">
        <f t="shared" si="71"/>
        <v>1.3194444444444453E-2</v>
      </c>
      <c r="AG1126" t="s">
        <v>3562</v>
      </c>
    </row>
    <row r="1127" spans="1:33" s="102" customFormat="1" ht="10.9" hidden="1" customHeight="1" x14ac:dyDescent="0.25">
      <c r="A1127" s="98">
        <v>171139</v>
      </c>
      <c r="B1127" s="99">
        <v>44603</v>
      </c>
      <c r="C1127" s="100" t="s">
        <v>254</v>
      </c>
      <c r="D1127" s="100" t="s">
        <v>3324</v>
      </c>
      <c r="E1127" s="99">
        <v>44603</v>
      </c>
      <c r="F1127" s="100" t="s">
        <v>649</v>
      </c>
      <c r="G1127" s="100" t="s">
        <v>3325</v>
      </c>
      <c r="H1127" s="100" t="s">
        <v>3326</v>
      </c>
      <c r="I1127" s="100" t="s">
        <v>3397</v>
      </c>
      <c r="J1127" s="100" t="s">
        <v>3448</v>
      </c>
      <c r="K1127" s="100" t="s">
        <v>3326</v>
      </c>
      <c r="L1127" s="100" t="s">
        <v>3468</v>
      </c>
      <c r="M1127" s="100" t="s">
        <v>18</v>
      </c>
      <c r="N1127" s="100" t="s">
        <v>721</v>
      </c>
      <c r="O1127" s="100" t="s">
        <v>722</v>
      </c>
      <c r="P1127" s="100" t="s">
        <v>3327</v>
      </c>
      <c r="Q1127" s="100" t="s">
        <v>3469</v>
      </c>
      <c r="R1127" s="100" t="s">
        <v>3377</v>
      </c>
      <c r="S1127" s="98">
        <v>16960</v>
      </c>
      <c r="T1127" s="98">
        <v>25100</v>
      </c>
      <c r="U1127" s="98">
        <v>8140</v>
      </c>
      <c r="V1127" s="100" t="s">
        <v>78</v>
      </c>
      <c r="W1127" s="98">
        <v>2</v>
      </c>
      <c r="X1127" s="100" t="s">
        <v>69</v>
      </c>
      <c r="Y1127" s="100" t="s">
        <v>70</v>
      </c>
      <c r="Z1127" s="100" t="s">
        <v>71</v>
      </c>
      <c r="AA1127" s="100" t="s">
        <v>72</v>
      </c>
      <c r="AB1127" s="98">
        <v>0</v>
      </c>
      <c r="AC1127" s="101">
        <f t="shared" si="68"/>
        <v>6</v>
      </c>
      <c r="AD1127" s="101" t="str">
        <f t="shared" si="69"/>
        <v>février</v>
      </c>
      <c r="AE1127" s="96">
        <f t="shared" si="70"/>
        <v>8.14</v>
      </c>
      <c r="AF1127" s="149">
        <f t="shared" si="71"/>
        <v>3.3333333333333381E-2</v>
      </c>
      <c r="AG1127" t="s">
        <v>3888</v>
      </c>
    </row>
    <row r="1128" spans="1:33" s="102" customFormat="1" ht="10.9" hidden="1" customHeight="1" x14ac:dyDescent="0.25">
      <c r="A1128" s="98">
        <v>171138</v>
      </c>
      <c r="B1128" s="99">
        <v>44603</v>
      </c>
      <c r="C1128" s="100" t="s">
        <v>317</v>
      </c>
      <c r="D1128" s="100" t="s">
        <v>3322</v>
      </c>
      <c r="E1128" s="99">
        <v>44603</v>
      </c>
      <c r="F1128" s="100" t="s">
        <v>369</v>
      </c>
      <c r="G1128" s="100" t="s">
        <v>3323</v>
      </c>
      <c r="H1128" s="100" t="s">
        <v>883</v>
      </c>
      <c r="I1128" s="100" t="s">
        <v>3376</v>
      </c>
      <c r="J1128" s="100" t="s">
        <v>3376</v>
      </c>
      <c r="K1128" s="100" t="s">
        <v>655</v>
      </c>
      <c r="L1128" s="100" t="s">
        <v>18</v>
      </c>
      <c r="M1128" s="100" t="s">
        <v>3385</v>
      </c>
      <c r="N1128" s="100" t="s">
        <v>656</v>
      </c>
      <c r="O1128" s="100" t="s">
        <v>657</v>
      </c>
      <c r="P1128" s="100" t="s">
        <v>658</v>
      </c>
      <c r="Q1128" s="100" t="s">
        <v>3377</v>
      </c>
      <c r="R1128" s="100" t="s">
        <v>3390</v>
      </c>
      <c r="S1128" s="98">
        <v>24340</v>
      </c>
      <c r="T1128" s="98">
        <v>17860</v>
      </c>
      <c r="U1128" s="98">
        <v>6480</v>
      </c>
      <c r="V1128" s="100" t="s">
        <v>78</v>
      </c>
      <c r="W1128" s="98">
        <v>2</v>
      </c>
      <c r="X1128" s="100" t="s">
        <v>69</v>
      </c>
      <c r="Y1128" s="100" t="s">
        <v>70</v>
      </c>
      <c r="Z1128" s="100" t="s">
        <v>71</v>
      </c>
      <c r="AA1128" s="100" t="s">
        <v>72</v>
      </c>
      <c r="AB1128" s="98">
        <v>0</v>
      </c>
      <c r="AC1128" s="101">
        <f t="shared" si="68"/>
        <v>6</v>
      </c>
      <c r="AD1128" s="101" t="str">
        <f t="shared" si="69"/>
        <v>février</v>
      </c>
      <c r="AE1128" s="96">
        <f t="shared" si="70"/>
        <v>6.48</v>
      </c>
      <c r="AF1128" s="149">
        <f t="shared" si="71"/>
        <v>1.2499999999999956E-2</v>
      </c>
      <c r="AG1128" t="s">
        <v>3562</v>
      </c>
    </row>
    <row r="1129" spans="1:33" s="102" customFormat="1" ht="10.9" hidden="1" customHeight="1" x14ac:dyDescent="0.25">
      <c r="A1129" s="98">
        <v>171155</v>
      </c>
      <c r="B1129" s="99">
        <v>44603</v>
      </c>
      <c r="C1129" s="100" t="s">
        <v>264</v>
      </c>
      <c r="D1129" s="100" t="s">
        <v>3332</v>
      </c>
      <c r="E1129" s="99">
        <v>44603</v>
      </c>
      <c r="F1129" s="100" t="s">
        <v>79</v>
      </c>
      <c r="G1129" s="100" t="s">
        <v>3333</v>
      </c>
      <c r="H1129" s="100" t="s">
        <v>3334</v>
      </c>
      <c r="I1129" s="100" t="s">
        <v>3397</v>
      </c>
      <c r="J1129" s="100" t="s">
        <v>3448</v>
      </c>
      <c r="K1129" s="100" t="s">
        <v>3490</v>
      </c>
      <c r="L1129" s="100" t="s">
        <v>3487</v>
      </c>
      <c r="M1129" s="100" t="s">
        <v>18</v>
      </c>
      <c r="N1129" s="100" t="s">
        <v>721</v>
      </c>
      <c r="O1129" s="100" t="s">
        <v>722</v>
      </c>
      <c r="P1129" s="100" t="s">
        <v>3335</v>
      </c>
      <c r="Q1129" s="100" t="s">
        <v>3488</v>
      </c>
      <c r="R1129" s="100" t="s">
        <v>3377</v>
      </c>
      <c r="S1129" s="98">
        <v>18060</v>
      </c>
      <c r="T1129" s="98">
        <v>29040</v>
      </c>
      <c r="U1129" s="98">
        <v>10980</v>
      </c>
      <c r="V1129" s="100" t="s">
        <v>78</v>
      </c>
      <c r="W1129" s="98">
        <v>2</v>
      </c>
      <c r="X1129" s="100" t="s">
        <v>69</v>
      </c>
      <c r="Y1129" s="100" t="s">
        <v>70</v>
      </c>
      <c r="Z1129" s="100" t="s">
        <v>71</v>
      </c>
      <c r="AA1129" s="100" t="s">
        <v>72</v>
      </c>
      <c r="AB1129" s="98">
        <v>0</v>
      </c>
      <c r="AC1129" s="101">
        <f t="shared" si="68"/>
        <v>6</v>
      </c>
      <c r="AD1129" s="101" t="str">
        <f t="shared" si="69"/>
        <v>février</v>
      </c>
      <c r="AE1129" s="96">
        <f t="shared" si="70"/>
        <v>10.98</v>
      </c>
      <c r="AF1129" s="149">
        <f t="shared" si="71"/>
        <v>4.0277777777777801E-2</v>
      </c>
      <c r="AG1129" t="s">
        <v>3888</v>
      </c>
    </row>
    <row r="1130" spans="1:33" s="102" customFormat="1" ht="10.9" hidden="1" customHeight="1" x14ac:dyDescent="0.25">
      <c r="A1130" s="98">
        <v>171146</v>
      </c>
      <c r="B1130" s="99">
        <v>44603</v>
      </c>
      <c r="C1130" s="100" t="s">
        <v>429</v>
      </c>
      <c r="D1130" s="100" t="s">
        <v>3328</v>
      </c>
      <c r="E1130" s="99">
        <v>44603</v>
      </c>
      <c r="F1130" s="100" t="s">
        <v>92</v>
      </c>
      <c r="G1130" s="100" t="s">
        <v>3329</v>
      </c>
      <c r="H1130" s="100" t="s">
        <v>334</v>
      </c>
      <c r="I1130" s="100" t="s">
        <v>3379</v>
      </c>
      <c r="J1130" s="100" t="s">
        <v>3382</v>
      </c>
      <c r="K1130" s="100" t="s">
        <v>531</v>
      </c>
      <c r="L1130" s="100" t="s">
        <v>18</v>
      </c>
      <c r="M1130" s="100" t="s">
        <v>18</v>
      </c>
      <c r="N1130" s="100" t="s">
        <v>19</v>
      </c>
      <c r="O1130" s="100" t="s">
        <v>335</v>
      </c>
      <c r="P1130" s="100" t="s">
        <v>336</v>
      </c>
      <c r="Q1130" s="100" t="s">
        <v>3377</v>
      </c>
      <c r="R1130" s="100" t="s">
        <v>3377</v>
      </c>
      <c r="S1130" s="98">
        <v>18300</v>
      </c>
      <c r="T1130" s="98">
        <v>14980</v>
      </c>
      <c r="U1130" s="98">
        <v>3320</v>
      </c>
      <c r="V1130" s="100" t="s">
        <v>78</v>
      </c>
      <c r="W1130" s="98">
        <v>2</v>
      </c>
      <c r="X1130" s="100" t="s">
        <v>69</v>
      </c>
      <c r="Y1130" s="100" t="s">
        <v>70</v>
      </c>
      <c r="Z1130" s="100" t="s">
        <v>71</v>
      </c>
      <c r="AA1130" s="100" t="s">
        <v>72</v>
      </c>
      <c r="AB1130" s="98">
        <v>83625</v>
      </c>
      <c r="AC1130" s="101">
        <f t="shared" si="68"/>
        <v>6</v>
      </c>
      <c r="AD1130" s="101" t="str">
        <f t="shared" si="69"/>
        <v>février</v>
      </c>
      <c r="AE1130" s="96">
        <f t="shared" si="70"/>
        <v>3.32</v>
      </c>
      <c r="AF1130" s="149">
        <f t="shared" si="71"/>
        <v>4.8611111111110938E-3</v>
      </c>
      <c r="AG1130" t="s">
        <v>3886</v>
      </c>
    </row>
    <row r="1131" spans="1:33" s="102" customFormat="1" ht="10.9" hidden="1" customHeight="1" x14ac:dyDescent="0.25">
      <c r="A1131" s="98">
        <v>171156</v>
      </c>
      <c r="B1131" s="99">
        <v>44603</v>
      </c>
      <c r="C1131" s="100" t="s">
        <v>608</v>
      </c>
      <c r="D1131" s="100" t="s">
        <v>3336</v>
      </c>
      <c r="E1131" s="99">
        <v>44603</v>
      </c>
      <c r="F1131" s="100" t="s">
        <v>149</v>
      </c>
      <c r="G1131" s="100" t="s">
        <v>3337</v>
      </c>
      <c r="H1131" s="100" t="s">
        <v>769</v>
      </c>
      <c r="I1131" s="100" t="s">
        <v>3379</v>
      </c>
      <c r="J1131" s="100" t="s">
        <v>3380</v>
      </c>
      <c r="K1131" s="100" t="s">
        <v>3417</v>
      </c>
      <c r="L1131" s="100" t="s">
        <v>18</v>
      </c>
      <c r="M1131" s="100" t="s">
        <v>18</v>
      </c>
      <c r="N1131" s="100" t="s">
        <v>19</v>
      </c>
      <c r="O1131" s="100" t="s">
        <v>314</v>
      </c>
      <c r="P1131" s="100" t="s">
        <v>770</v>
      </c>
      <c r="Q1131" s="100" t="s">
        <v>3377</v>
      </c>
      <c r="R1131" s="100" t="s">
        <v>3377</v>
      </c>
      <c r="S1131" s="98">
        <v>20000</v>
      </c>
      <c r="T1131" s="98">
        <v>17980</v>
      </c>
      <c r="U1131" s="98">
        <v>2020</v>
      </c>
      <c r="V1131" s="100" t="s">
        <v>78</v>
      </c>
      <c r="W1131" s="98">
        <v>2</v>
      </c>
      <c r="X1131" s="100" t="s">
        <v>69</v>
      </c>
      <c r="Y1131" s="100" t="s">
        <v>70</v>
      </c>
      <c r="Z1131" s="100" t="s">
        <v>71</v>
      </c>
      <c r="AA1131" s="100" t="s">
        <v>72</v>
      </c>
      <c r="AB1131" s="98">
        <v>95029</v>
      </c>
      <c r="AC1131" s="101">
        <f t="shared" si="68"/>
        <v>6</v>
      </c>
      <c r="AD1131" s="101" t="str">
        <f t="shared" si="69"/>
        <v>février</v>
      </c>
      <c r="AE1131" s="96">
        <f t="shared" si="70"/>
        <v>2.02</v>
      </c>
      <c r="AF1131" s="149">
        <f t="shared" si="71"/>
        <v>1.8749999999999989E-2</v>
      </c>
      <c r="AG1131" t="s">
        <v>3886</v>
      </c>
    </row>
    <row r="1132" spans="1:33" s="102" customFormat="1" ht="10.9" hidden="1" customHeight="1" x14ac:dyDescent="0.25">
      <c r="A1132" s="98">
        <v>171158</v>
      </c>
      <c r="B1132" s="99">
        <v>44603</v>
      </c>
      <c r="C1132" s="100" t="s">
        <v>98</v>
      </c>
      <c r="D1132" s="100" t="s">
        <v>3338</v>
      </c>
      <c r="E1132" s="99">
        <v>44603</v>
      </c>
      <c r="F1132" s="100" t="s">
        <v>198</v>
      </c>
      <c r="G1132" s="100" t="s">
        <v>3339</v>
      </c>
      <c r="H1132" s="100" t="s">
        <v>85</v>
      </c>
      <c r="I1132" s="100" t="s">
        <v>3387</v>
      </c>
      <c r="J1132" s="100" t="s">
        <v>3387</v>
      </c>
      <c r="K1132" s="100" t="s">
        <v>85</v>
      </c>
      <c r="L1132" s="100" t="s">
        <v>18</v>
      </c>
      <c r="M1132" s="100" t="s">
        <v>18</v>
      </c>
      <c r="N1132" s="100" t="s">
        <v>65</v>
      </c>
      <c r="O1132" s="100" t="s">
        <v>66</v>
      </c>
      <c r="P1132" s="100" t="s">
        <v>86</v>
      </c>
      <c r="Q1132" s="100" t="s">
        <v>3377</v>
      </c>
      <c r="R1132" s="100" t="s">
        <v>3377</v>
      </c>
      <c r="S1132" s="98">
        <v>19320</v>
      </c>
      <c r="T1132" s="98">
        <v>14520</v>
      </c>
      <c r="U1132" s="98">
        <v>4800</v>
      </c>
      <c r="V1132" s="100" t="s">
        <v>78</v>
      </c>
      <c r="W1132" s="98">
        <v>2</v>
      </c>
      <c r="X1132" s="100" t="s">
        <v>69</v>
      </c>
      <c r="Y1132" s="100" t="s">
        <v>70</v>
      </c>
      <c r="Z1132" s="100" t="s">
        <v>71</v>
      </c>
      <c r="AA1132" s="100" t="s">
        <v>72</v>
      </c>
      <c r="AB1132" s="98">
        <v>0</v>
      </c>
      <c r="AC1132" s="101">
        <f t="shared" si="68"/>
        <v>6</v>
      </c>
      <c r="AD1132" s="101" t="str">
        <f t="shared" si="69"/>
        <v>février</v>
      </c>
      <c r="AE1132" s="96">
        <f t="shared" si="70"/>
        <v>4.8</v>
      </c>
      <c r="AF1132" s="149">
        <f t="shared" si="71"/>
        <v>7.6388888888888618E-3</v>
      </c>
      <c r="AG1132" t="s">
        <v>3886</v>
      </c>
    </row>
    <row r="1133" spans="1:33" s="102" customFormat="1" ht="10.9" hidden="1" customHeight="1" x14ac:dyDescent="0.25">
      <c r="A1133" s="98">
        <v>171160</v>
      </c>
      <c r="B1133" s="99">
        <v>44603</v>
      </c>
      <c r="C1133" s="100" t="s">
        <v>384</v>
      </c>
      <c r="D1133" s="100" t="s">
        <v>3340</v>
      </c>
      <c r="E1133" s="99">
        <v>44603</v>
      </c>
      <c r="F1133" s="100" t="s">
        <v>264</v>
      </c>
      <c r="G1133" s="100" t="s">
        <v>3341</v>
      </c>
      <c r="H1133" s="100" t="s">
        <v>88</v>
      </c>
      <c r="I1133" s="100" t="s">
        <v>3387</v>
      </c>
      <c r="J1133" s="100" t="s">
        <v>3387</v>
      </c>
      <c r="K1133" s="100" t="s">
        <v>88</v>
      </c>
      <c r="L1133" s="100" t="s">
        <v>18</v>
      </c>
      <c r="M1133" s="100" t="s">
        <v>18</v>
      </c>
      <c r="N1133" s="100" t="s">
        <v>65</v>
      </c>
      <c r="O1133" s="100" t="s">
        <v>66</v>
      </c>
      <c r="P1133" s="100" t="s">
        <v>89</v>
      </c>
      <c r="Q1133" s="100" t="s">
        <v>3377</v>
      </c>
      <c r="R1133" s="100" t="s">
        <v>3377</v>
      </c>
      <c r="S1133" s="98">
        <v>18040</v>
      </c>
      <c r="T1133" s="98">
        <v>14940</v>
      </c>
      <c r="U1133" s="98">
        <v>3100</v>
      </c>
      <c r="V1133" s="100" t="s">
        <v>78</v>
      </c>
      <c r="W1133" s="98">
        <v>2</v>
      </c>
      <c r="X1133" s="100" t="s">
        <v>69</v>
      </c>
      <c r="Y1133" s="100" t="s">
        <v>70</v>
      </c>
      <c r="Z1133" s="100" t="s">
        <v>71</v>
      </c>
      <c r="AA1133" s="100" t="s">
        <v>72</v>
      </c>
      <c r="AB1133" s="98">
        <v>0</v>
      </c>
      <c r="AC1133" s="101">
        <f t="shared" si="68"/>
        <v>6</v>
      </c>
      <c r="AD1133" s="101" t="str">
        <f t="shared" si="69"/>
        <v>février</v>
      </c>
      <c r="AE1133" s="96">
        <f t="shared" si="70"/>
        <v>3.1</v>
      </c>
      <c r="AF1133" s="149">
        <f t="shared" si="71"/>
        <v>7.6388888888888618E-3</v>
      </c>
      <c r="AG1133" t="s">
        <v>3886</v>
      </c>
    </row>
    <row r="1134" spans="1:33" s="102" customFormat="1" ht="10.9" hidden="1" customHeight="1" x14ac:dyDescent="0.25">
      <c r="A1134" s="98">
        <v>171169</v>
      </c>
      <c r="B1134" s="99">
        <v>44603</v>
      </c>
      <c r="C1134" s="100" t="s">
        <v>778</v>
      </c>
      <c r="D1134" s="100" t="s">
        <v>3348</v>
      </c>
      <c r="E1134" s="99">
        <v>44603</v>
      </c>
      <c r="F1134" s="100" t="s">
        <v>138</v>
      </c>
      <c r="G1134" s="100" t="s">
        <v>3349</v>
      </c>
      <c r="H1134" s="100" t="s">
        <v>3350</v>
      </c>
      <c r="I1134" s="100" t="s">
        <v>3397</v>
      </c>
      <c r="J1134" s="100" t="s">
        <v>3448</v>
      </c>
      <c r="K1134" s="100" t="s">
        <v>3350</v>
      </c>
      <c r="L1134" s="100" t="s">
        <v>3487</v>
      </c>
      <c r="M1134" s="100" t="s">
        <v>18</v>
      </c>
      <c r="N1134" s="100" t="s">
        <v>721</v>
      </c>
      <c r="O1134" s="100" t="s">
        <v>722</v>
      </c>
      <c r="P1134" s="100" t="s">
        <v>3351</v>
      </c>
      <c r="Q1134" s="100" t="s">
        <v>3488</v>
      </c>
      <c r="R1134" s="100" t="s">
        <v>3377</v>
      </c>
      <c r="S1134" s="98">
        <v>18140</v>
      </c>
      <c r="T1134" s="98">
        <v>28460</v>
      </c>
      <c r="U1134" s="98">
        <v>10320</v>
      </c>
      <c r="V1134" s="100" t="s">
        <v>78</v>
      </c>
      <c r="W1134" s="98">
        <v>2</v>
      </c>
      <c r="X1134" s="100" t="s">
        <v>69</v>
      </c>
      <c r="Y1134" s="100" t="s">
        <v>70</v>
      </c>
      <c r="Z1134" s="100" t="s">
        <v>71</v>
      </c>
      <c r="AA1134" s="100" t="s">
        <v>72</v>
      </c>
      <c r="AB1134" s="98">
        <v>0</v>
      </c>
      <c r="AC1134" s="101">
        <f t="shared" si="68"/>
        <v>6</v>
      </c>
      <c r="AD1134" s="101" t="str">
        <f t="shared" si="69"/>
        <v>février</v>
      </c>
      <c r="AE1134" s="96">
        <f t="shared" si="70"/>
        <v>10.32</v>
      </c>
      <c r="AF1134" s="149">
        <f t="shared" si="71"/>
        <v>4.0277777777777801E-2</v>
      </c>
      <c r="AG1134" t="s">
        <v>3888</v>
      </c>
    </row>
    <row r="1135" spans="1:33" s="102" customFormat="1" ht="10.9" hidden="1" customHeight="1" x14ac:dyDescent="0.25">
      <c r="A1135" s="98">
        <v>171164</v>
      </c>
      <c r="B1135" s="99">
        <v>44603</v>
      </c>
      <c r="C1135" s="100" t="s">
        <v>272</v>
      </c>
      <c r="D1135" s="100" t="s">
        <v>3342</v>
      </c>
      <c r="E1135" s="99">
        <v>44603</v>
      </c>
      <c r="F1135" s="100" t="s">
        <v>208</v>
      </c>
      <c r="G1135" s="100" t="s">
        <v>3343</v>
      </c>
      <c r="H1135" s="100" t="s">
        <v>681</v>
      </c>
      <c r="I1135" s="100" t="s">
        <v>3389</v>
      </c>
      <c r="J1135" s="100" t="s">
        <v>3389</v>
      </c>
      <c r="K1135" s="100" t="s">
        <v>681</v>
      </c>
      <c r="L1135" s="100" t="s">
        <v>18</v>
      </c>
      <c r="M1135" s="100" t="s">
        <v>3414</v>
      </c>
      <c r="N1135" s="100" t="s">
        <v>919</v>
      </c>
      <c r="O1135" s="100" t="s">
        <v>920</v>
      </c>
      <c r="P1135" s="100" t="s">
        <v>740</v>
      </c>
      <c r="Q1135" s="100" t="s">
        <v>3377</v>
      </c>
      <c r="R1135" s="100" t="s">
        <v>3418</v>
      </c>
      <c r="S1135" s="98">
        <v>27880</v>
      </c>
      <c r="T1135" s="98">
        <v>22180</v>
      </c>
      <c r="U1135" s="98">
        <v>5700</v>
      </c>
      <c r="V1135" s="100" t="s">
        <v>78</v>
      </c>
      <c r="W1135" s="98">
        <v>2</v>
      </c>
      <c r="X1135" s="100" t="s">
        <v>69</v>
      </c>
      <c r="Y1135" s="100" t="s">
        <v>70</v>
      </c>
      <c r="Z1135" s="100" t="s">
        <v>71</v>
      </c>
      <c r="AA1135" s="100" t="s">
        <v>72</v>
      </c>
      <c r="AB1135" s="98">
        <v>0</v>
      </c>
      <c r="AC1135" s="101">
        <f t="shared" si="68"/>
        <v>6</v>
      </c>
      <c r="AD1135" s="101" t="str">
        <f t="shared" si="69"/>
        <v>février</v>
      </c>
      <c r="AE1135" s="96">
        <f t="shared" si="70"/>
        <v>5.7</v>
      </c>
      <c r="AF1135" s="149">
        <f t="shared" si="71"/>
        <v>1.9444444444444431E-2</v>
      </c>
      <c r="AG1135" t="s">
        <v>3562</v>
      </c>
    </row>
    <row r="1136" spans="1:33" s="102" customFormat="1" ht="10.9" hidden="1" customHeight="1" x14ac:dyDescent="0.25">
      <c r="A1136" s="98">
        <v>171166</v>
      </c>
      <c r="B1136" s="99">
        <v>44603</v>
      </c>
      <c r="C1136" s="100" t="s">
        <v>87</v>
      </c>
      <c r="D1136" s="100" t="s">
        <v>3344</v>
      </c>
      <c r="E1136" s="99">
        <v>44603</v>
      </c>
      <c r="F1136" s="100" t="s">
        <v>352</v>
      </c>
      <c r="G1136" s="100" t="s">
        <v>3345</v>
      </c>
      <c r="H1136" s="100" t="s">
        <v>690</v>
      </c>
      <c r="I1136" s="100" t="s">
        <v>3379</v>
      </c>
      <c r="J1136" s="100" t="s">
        <v>3382</v>
      </c>
      <c r="K1136" s="100" t="s">
        <v>3383</v>
      </c>
      <c r="L1136" s="100" t="s">
        <v>18</v>
      </c>
      <c r="M1136" s="100" t="s">
        <v>18</v>
      </c>
      <c r="N1136" s="100" t="s">
        <v>19</v>
      </c>
      <c r="O1136" s="100" t="s">
        <v>335</v>
      </c>
      <c r="P1136" s="100" t="s">
        <v>691</v>
      </c>
      <c r="Q1136" s="100" t="s">
        <v>3377</v>
      </c>
      <c r="R1136" s="100" t="s">
        <v>3377</v>
      </c>
      <c r="S1136" s="98">
        <v>16500</v>
      </c>
      <c r="T1136" s="98">
        <v>12860</v>
      </c>
      <c r="U1136" s="98">
        <v>3640</v>
      </c>
      <c r="V1136" s="100" t="s">
        <v>78</v>
      </c>
      <c r="W1136" s="98">
        <v>2</v>
      </c>
      <c r="X1136" s="100" t="s">
        <v>69</v>
      </c>
      <c r="Y1136" s="100" t="s">
        <v>70</v>
      </c>
      <c r="Z1136" s="100" t="s">
        <v>71</v>
      </c>
      <c r="AA1136" s="100" t="s">
        <v>72</v>
      </c>
      <c r="AB1136" s="98">
        <v>64488</v>
      </c>
      <c r="AC1136" s="101">
        <f t="shared" si="68"/>
        <v>6</v>
      </c>
      <c r="AD1136" s="101" t="str">
        <f t="shared" si="69"/>
        <v>février</v>
      </c>
      <c r="AE1136" s="96">
        <f t="shared" si="70"/>
        <v>3.64</v>
      </c>
      <c r="AF1136" s="149">
        <f t="shared" si="71"/>
        <v>9.7222222222222432E-3</v>
      </c>
      <c r="AG1136" t="s">
        <v>3886</v>
      </c>
    </row>
    <row r="1137" spans="1:33" s="102" customFormat="1" ht="10.9" hidden="1" customHeight="1" x14ac:dyDescent="0.25">
      <c r="A1137" s="98">
        <v>171167</v>
      </c>
      <c r="B1137" s="99">
        <v>44603</v>
      </c>
      <c r="C1137" s="100" t="s">
        <v>99</v>
      </c>
      <c r="D1137" s="100" t="s">
        <v>3346</v>
      </c>
      <c r="E1137" s="99">
        <v>44603</v>
      </c>
      <c r="F1137" s="100" t="s">
        <v>272</v>
      </c>
      <c r="G1137" s="100" t="s">
        <v>3347</v>
      </c>
      <c r="H1137" s="100" t="s">
        <v>348</v>
      </c>
      <c r="I1137" s="100" t="s">
        <v>3379</v>
      </c>
      <c r="J1137" s="100" t="s">
        <v>3382</v>
      </c>
      <c r="K1137" s="100" t="s">
        <v>3391</v>
      </c>
      <c r="L1137" s="100" t="s">
        <v>18</v>
      </c>
      <c r="M1137" s="100" t="s">
        <v>18</v>
      </c>
      <c r="N1137" s="100" t="s">
        <v>19</v>
      </c>
      <c r="O1137" s="100" t="s">
        <v>335</v>
      </c>
      <c r="P1137" s="100" t="s">
        <v>349</v>
      </c>
      <c r="Q1137" s="100" t="s">
        <v>3377</v>
      </c>
      <c r="R1137" s="100" t="s">
        <v>3377</v>
      </c>
      <c r="S1137" s="98">
        <v>15740</v>
      </c>
      <c r="T1137" s="98">
        <v>12880</v>
      </c>
      <c r="U1137" s="98">
        <v>2860</v>
      </c>
      <c r="V1137" s="100" t="s">
        <v>78</v>
      </c>
      <c r="W1137" s="98">
        <v>2</v>
      </c>
      <c r="X1137" s="100" t="s">
        <v>69</v>
      </c>
      <c r="Y1137" s="100" t="s">
        <v>70</v>
      </c>
      <c r="Z1137" s="100" t="s">
        <v>71</v>
      </c>
      <c r="AA1137" s="100" t="s">
        <v>72</v>
      </c>
      <c r="AB1137" s="98">
        <v>64487</v>
      </c>
      <c r="AC1137" s="101">
        <f t="shared" si="68"/>
        <v>6</v>
      </c>
      <c r="AD1137" s="101" t="str">
        <f t="shared" si="69"/>
        <v>février</v>
      </c>
      <c r="AE1137" s="96">
        <f t="shared" si="70"/>
        <v>2.86</v>
      </c>
      <c r="AF1137" s="149">
        <f t="shared" si="71"/>
        <v>9.0277777777778012E-3</v>
      </c>
      <c r="AG1137" t="s">
        <v>3886</v>
      </c>
    </row>
    <row r="1138" spans="1:33" s="102" customFormat="1" ht="10.9" hidden="1" customHeight="1" x14ac:dyDescent="0.25">
      <c r="A1138" s="98">
        <v>171170</v>
      </c>
      <c r="B1138" s="99">
        <v>44603</v>
      </c>
      <c r="C1138" s="100" t="s">
        <v>796</v>
      </c>
      <c r="D1138" s="100" t="s">
        <v>3352</v>
      </c>
      <c r="E1138" s="99">
        <v>44603</v>
      </c>
      <c r="F1138" s="100" t="s">
        <v>229</v>
      </c>
      <c r="G1138" s="100" t="s">
        <v>3353</v>
      </c>
      <c r="H1138" s="100" t="s">
        <v>460</v>
      </c>
      <c r="I1138" s="100" t="s">
        <v>3379</v>
      </c>
      <c r="J1138" s="100" t="s">
        <v>3382</v>
      </c>
      <c r="K1138" s="100" t="s">
        <v>3416</v>
      </c>
      <c r="L1138" s="100" t="s">
        <v>18</v>
      </c>
      <c r="M1138" s="100" t="s">
        <v>18</v>
      </c>
      <c r="N1138" s="100" t="s">
        <v>19</v>
      </c>
      <c r="O1138" s="100" t="s">
        <v>335</v>
      </c>
      <c r="P1138" s="100" t="s">
        <v>461</v>
      </c>
      <c r="Q1138" s="100" t="s">
        <v>3377</v>
      </c>
      <c r="R1138" s="100" t="s">
        <v>3377</v>
      </c>
      <c r="S1138" s="98">
        <v>17360</v>
      </c>
      <c r="T1138" s="98">
        <v>14820</v>
      </c>
      <c r="U1138" s="98">
        <v>2540</v>
      </c>
      <c r="V1138" s="100" t="s">
        <v>78</v>
      </c>
      <c r="W1138" s="98">
        <v>2</v>
      </c>
      <c r="X1138" s="100" t="s">
        <v>69</v>
      </c>
      <c r="Y1138" s="100" t="s">
        <v>70</v>
      </c>
      <c r="Z1138" s="100" t="s">
        <v>71</v>
      </c>
      <c r="AA1138" s="100" t="s">
        <v>72</v>
      </c>
      <c r="AB1138" s="98">
        <v>83628</v>
      </c>
      <c r="AC1138" s="101">
        <f t="shared" si="68"/>
        <v>6</v>
      </c>
      <c r="AD1138" s="101" t="str">
        <f t="shared" si="69"/>
        <v>février</v>
      </c>
      <c r="AE1138" s="96">
        <f t="shared" si="70"/>
        <v>2.54</v>
      </c>
      <c r="AF1138" s="149">
        <f t="shared" si="71"/>
        <v>9.0277777777778012E-3</v>
      </c>
      <c r="AG1138" t="s">
        <v>3886</v>
      </c>
    </row>
    <row r="1139" spans="1:33" s="102" customFormat="1" ht="10.9" hidden="1" customHeight="1" x14ac:dyDescent="0.25">
      <c r="A1139" s="98">
        <v>171171</v>
      </c>
      <c r="B1139" s="99">
        <v>44603</v>
      </c>
      <c r="C1139" s="100" t="s">
        <v>104</v>
      </c>
      <c r="D1139" s="100" t="s">
        <v>3354</v>
      </c>
      <c r="E1139" s="99">
        <v>44603</v>
      </c>
      <c r="F1139" s="100" t="s">
        <v>99</v>
      </c>
      <c r="G1139" s="100" t="s">
        <v>3355</v>
      </c>
      <c r="H1139" s="100" t="s">
        <v>143</v>
      </c>
      <c r="I1139" s="100" t="s">
        <v>3387</v>
      </c>
      <c r="J1139" s="100" t="s">
        <v>3387</v>
      </c>
      <c r="K1139" s="100" t="s">
        <v>143</v>
      </c>
      <c r="L1139" s="100" t="s">
        <v>18</v>
      </c>
      <c r="M1139" s="100" t="s">
        <v>18</v>
      </c>
      <c r="N1139" s="100" t="s">
        <v>65</v>
      </c>
      <c r="O1139" s="100" t="s">
        <v>66</v>
      </c>
      <c r="P1139" s="100" t="s">
        <v>144</v>
      </c>
      <c r="Q1139" s="100" t="s">
        <v>3377</v>
      </c>
      <c r="R1139" s="100" t="s">
        <v>3377</v>
      </c>
      <c r="S1139" s="98">
        <v>17260</v>
      </c>
      <c r="T1139" s="98">
        <v>14180</v>
      </c>
      <c r="U1139" s="98">
        <v>3080</v>
      </c>
      <c r="V1139" s="100" t="s">
        <v>78</v>
      </c>
      <c r="W1139" s="98">
        <v>2</v>
      </c>
      <c r="X1139" s="100" t="s">
        <v>69</v>
      </c>
      <c r="Y1139" s="100" t="s">
        <v>70</v>
      </c>
      <c r="Z1139" s="100" t="s">
        <v>71</v>
      </c>
      <c r="AA1139" s="100" t="s">
        <v>72</v>
      </c>
      <c r="AB1139" s="98">
        <v>0</v>
      </c>
      <c r="AC1139" s="101">
        <f t="shared" si="68"/>
        <v>6</v>
      </c>
      <c r="AD1139" s="101" t="str">
        <f t="shared" si="69"/>
        <v>février</v>
      </c>
      <c r="AE1139" s="96">
        <f t="shared" si="70"/>
        <v>3.08</v>
      </c>
      <c r="AF1139" s="149">
        <f t="shared" si="71"/>
        <v>9.0277777777777457E-3</v>
      </c>
      <c r="AG1139" t="s">
        <v>3886</v>
      </c>
    </row>
    <row r="1140" spans="1:33" s="102" customFormat="1" ht="10.9" hidden="1" customHeight="1" x14ac:dyDescent="0.25">
      <c r="A1140" s="98">
        <v>171174</v>
      </c>
      <c r="B1140" s="99">
        <v>44603</v>
      </c>
      <c r="C1140" s="100" t="s">
        <v>670</v>
      </c>
      <c r="D1140" s="100" t="s">
        <v>3356</v>
      </c>
      <c r="E1140" s="99">
        <v>44603</v>
      </c>
      <c r="F1140" s="100" t="s">
        <v>439</v>
      </c>
      <c r="G1140" s="100" t="s">
        <v>3357</v>
      </c>
      <c r="H1140" s="100" t="s">
        <v>480</v>
      </c>
      <c r="I1140" s="100" t="s">
        <v>3379</v>
      </c>
      <c r="J1140" s="100" t="s">
        <v>3380</v>
      </c>
      <c r="K1140" s="100" t="s">
        <v>923</v>
      </c>
      <c r="L1140" s="100" t="s">
        <v>18</v>
      </c>
      <c r="M1140" s="100" t="s">
        <v>18</v>
      </c>
      <c r="N1140" s="100" t="s">
        <v>19</v>
      </c>
      <c r="O1140" s="100" t="s">
        <v>314</v>
      </c>
      <c r="P1140" s="100" t="s">
        <v>481</v>
      </c>
      <c r="Q1140" s="100" t="s">
        <v>3377</v>
      </c>
      <c r="R1140" s="100" t="s">
        <v>3377</v>
      </c>
      <c r="S1140" s="98">
        <v>20560</v>
      </c>
      <c r="T1140" s="98">
        <v>18720</v>
      </c>
      <c r="U1140" s="98">
        <v>1840</v>
      </c>
      <c r="V1140" s="100" t="s">
        <v>78</v>
      </c>
      <c r="W1140" s="98">
        <v>2</v>
      </c>
      <c r="X1140" s="100" t="s">
        <v>69</v>
      </c>
      <c r="Y1140" s="100" t="s">
        <v>70</v>
      </c>
      <c r="Z1140" s="100" t="s">
        <v>71</v>
      </c>
      <c r="AA1140" s="100" t="s">
        <v>72</v>
      </c>
      <c r="AB1140" s="98">
        <v>83638</v>
      </c>
      <c r="AC1140" s="101">
        <f t="shared" si="68"/>
        <v>6</v>
      </c>
      <c r="AD1140" s="101" t="str">
        <f t="shared" si="69"/>
        <v>février</v>
      </c>
      <c r="AE1140" s="96">
        <f t="shared" si="70"/>
        <v>1.84</v>
      </c>
      <c r="AF1140" s="149">
        <f t="shared" si="71"/>
        <v>6.2499999999999778E-3</v>
      </c>
      <c r="AG1140" t="s">
        <v>3886</v>
      </c>
    </row>
    <row r="1141" spans="1:33" s="102" customFormat="1" ht="10.9" hidden="1" customHeight="1" x14ac:dyDescent="0.25">
      <c r="A1141" s="98">
        <v>171177</v>
      </c>
      <c r="B1141" s="99">
        <v>44603</v>
      </c>
      <c r="C1141" s="100" t="s">
        <v>1114</v>
      </c>
      <c r="D1141" s="100" t="s">
        <v>3360</v>
      </c>
      <c r="E1141" s="99">
        <v>44603</v>
      </c>
      <c r="F1141" s="100" t="s">
        <v>698</v>
      </c>
      <c r="G1141" s="100" t="s">
        <v>3361</v>
      </c>
      <c r="H1141" s="100" t="s">
        <v>681</v>
      </c>
      <c r="I1141" s="100" t="s">
        <v>3389</v>
      </c>
      <c r="J1141" s="100" t="s">
        <v>3389</v>
      </c>
      <c r="K1141" s="100" t="s">
        <v>681</v>
      </c>
      <c r="L1141" s="100" t="s">
        <v>18</v>
      </c>
      <c r="M1141" s="100" t="s">
        <v>3427</v>
      </c>
      <c r="N1141" s="100" t="s">
        <v>919</v>
      </c>
      <c r="O1141" s="100" t="s">
        <v>920</v>
      </c>
      <c r="P1141" s="100" t="s">
        <v>740</v>
      </c>
      <c r="Q1141" s="100" t="s">
        <v>3377</v>
      </c>
      <c r="R1141" s="100" t="s">
        <v>3428</v>
      </c>
      <c r="S1141" s="98">
        <v>27140</v>
      </c>
      <c r="T1141" s="98">
        <v>22140</v>
      </c>
      <c r="U1141" s="98">
        <v>5000</v>
      </c>
      <c r="V1141" s="100" t="s">
        <v>78</v>
      </c>
      <c r="W1141" s="98">
        <v>2</v>
      </c>
      <c r="X1141" s="100" t="s">
        <v>69</v>
      </c>
      <c r="Y1141" s="100" t="s">
        <v>70</v>
      </c>
      <c r="Z1141" s="100" t="s">
        <v>71</v>
      </c>
      <c r="AA1141" s="100" t="s">
        <v>72</v>
      </c>
      <c r="AB1141" s="98">
        <v>0</v>
      </c>
      <c r="AC1141" s="101">
        <f t="shared" si="68"/>
        <v>6</v>
      </c>
      <c r="AD1141" s="101" t="str">
        <f t="shared" si="69"/>
        <v>février</v>
      </c>
      <c r="AE1141" s="96">
        <f t="shared" si="70"/>
        <v>5</v>
      </c>
      <c r="AF1141" s="149">
        <f t="shared" si="71"/>
        <v>1.7361111111111049E-2</v>
      </c>
      <c r="AG1141" t="s">
        <v>3562</v>
      </c>
    </row>
    <row r="1142" spans="1:33" s="102" customFormat="1" ht="10.9" hidden="1" customHeight="1" x14ac:dyDescent="0.25">
      <c r="A1142" s="98">
        <v>171176</v>
      </c>
      <c r="B1142" s="99">
        <v>44603</v>
      </c>
      <c r="C1142" s="100" t="s">
        <v>823</v>
      </c>
      <c r="D1142" s="100" t="s">
        <v>3358</v>
      </c>
      <c r="E1142" s="99">
        <v>44603</v>
      </c>
      <c r="F1142" s="100" t="s">
        <v>700</v>
      </c>
      <c r="G1142" s="100" t="s">
        <v>3359</v>
      </c>
      <c r="H1142" s="100" t="s">
        <v>769</v>
      </c>
      <c r="I1142" s="100" t="s">
        <v>3379</v>
      </c>
      <c r="J1142" s="100" t="s">
        <v>3380</v>
      </c>
      <c r="K1142" s="100" t="s">
        <v>3417</v>
      </c>
      <c r="L1142" s="100" t="s">
        <v>18</v>
      </c>
      <c r="M1142" s="100" t="s">
        <v>18</v>
      </c>
      <c r="N1142" s="100" t="s">
        <v>19</v>
      </c>
      <c r="O1142" s="100" t="s">
        <v>314</v>
      </c>
      <c r="P1142" s="100" t="s">
        <v>770</v>
      </c>
      <c r="Q1142" s="100" t="s">
        <v>3377</v>
      </c>
      <c r="R1142" s="100" t="s">
        <v>3377</v>
      </c>
      <c r="S1142" s="98">
        <v>19740</v>
      </c>
      <c r="T1142" s="98">
        <v>17940</v>
      </c>
      <c r="U1142" s="98">
        <v>1800</v>
      </c>
      <c r="V1142" s="100" t="s">
        <v>78</v>
      </c>
      <c r="W1142" s="98">
        <v>2</v>
      </c>
      <c r="X1142" s="100" t="s">
        <v>69</v>
      </c>
      <c r="Y1142" s="100" t="s">
        <v>70</v>
      </c>
      <c r="Z1142" s="100" t="s">
        <v>71</v>
      </c>
      <c r="AA1142" s="100" t="s">
        <v>72</v>
      </c>
      <c r="AB1142" s="98">
        <v>95029</v>
      </c>
      <c r="AC1142" s="101">
        <f t="shared" si="68"/>
        <v>6</v>
      </c>
      <c r="AD1142" s="101" t="str">
        <f t="shared" si="69"/>
        <v>février</v>
      </c>
      <c r="AE1142" s="96">
        <f t="shared" si="70"/>
        <v>1.8</v>
      </c>
      <c r="AF1142" s="149">
        <f t="shared" si="71"/>
        <v>1.041666666666663E-2</v>
      </c>
      <c r="AG1142" t="s">
        <v>3886</v>
      </c>
    </row>
    <row r="1143" spans="1:33" s="102" customFormat="1" ht="10.9" hidden="1" customHeight="1" x14ac:dyDescent="0.25">
      <c r="A1143" s="98">
        <v>171178</v>
      </c>
      <c r="B1143" s="99">
        <v>44603</v>
      </c>
      <c r="C1143" s="100" t="s">
        <v>573</v>
      </c>
      <c r="D1143" s="100" t="s">
        <v>3362</v>
      </c>
      <c r="E1143" s="99">
        <v>44603</v>
      </c>
      <c r="F1143" s="100" t="s">
        <v>492</v>
      </c>
      <c r="G1143" s="100" t="s">
        <v>3363</v>
      </c>
      <c r="H1143" s="100" t="s">
        <v>779</v>
      </c>
      <c r="I1143" s="100" t="s">
        <v>3389</v>
      </c>
      <c r="J1143" s="100" t="s">
        <v>3400</v>
      </c>
      <c r="K1143" s="100" t="s">
        <v>779</v>
      </c>
      <c r="L1143" s="100" t="s">
        <v>18</v>
      </c>
      <c r="M1143" s="100" t="s">
        <v>3394</v>
      </c>
      <c r="N1143" s="100" t="s">
        <v>919</v>
      </c>
      <c r="O1143" s="100" t="s">
        <v>944</v>
      </c>
      <c r="P1143" s="100" t="s">
        <v>777</v>
      </c>
      <c r="Q1143" s="100" t="s">
        <v>3377</v>
      </c>
      <c r="R1143" s="100" t="s">
        <v>3401</v>
      </c>
      <c r="S1143" s="98">
        <v>25380</v>
      </c>
      <c r="T1143" s="98">
        <v>18620</v>
      </c>
      <c r="U1143" s="98">
        <v>6760</v>
      </c>
      <c r="V1143" s="100" t="s">
        <v>78</v>
      </c>
      <c r="W1143" s="98">
        <v>2</v>
      </c>
      <c r="X1143" s="100" t="s">
        <v>69</v>
      </c>
      <c r="Y1143" s="100" t="s">
        <v>70</v>
      </c>
      <c r="Z1143" s="100" t="s">
        <v>71</v>
      </c>
      <c r="AA1143" s="100" t="s">
        <v>72</v>
      </c>
      <c r="AB1143" s="98">
        <v>0</v>
      </c>
      <c r="AC1143" s="101">
        <f t="shared" si="68"/>
        <v>6</v>
      </c>
      <c r="AD1143" s="101" t="str">
        <f t="shared" si="69"/>
        <v>février</v>
      </c>
      <c r="AE1143" s="96">
        <f t="shared" si="70"/>
        <v>6.76</v>
      </c>
      <c r="AF1143" s="149">
        <f t="shared" si="71"/>
        <v>2.2222222222222254E-2</v>
      </c>
      <c r="AG1143" t="s">
        <v>3886</v>
      </c>
    </row>
    <row r="1144" spans="1:33" s="102" customFormat="1" ht="10.9" hidden="1" customHeight="1" x14ac:dyDescent="0.25">
      <c r="A1144" s="98">
        <v>171180</v>
      </c>
      <c r="B1144" s="99">
        <v>44603</v>
      </c>
      <c r="C1144" s="100" t="s">
        <v>357</v>
      </c>
      <c r="D1144" s="100" t="s">
        <v>3364</v>
      </c>
      <c r="E1144" s="99">
        <v>44603</v>
      </c>
      <c r="F1144" s="100" t="s">
        <v>493</v>
      </c>
      <c r="G1144" s="100" t="s">
        <v>3365</v>
      </c>
      <c r="H1144" s="100" t="s">
        <v>318</v>
      </c>
      <c r="I1144" s="100" t="s">
        <v>3379</v>
      </c>
      <c r="J1144" s="100" t="s">
        <v>3380</v>
      </c>
      <c r="K1144" s="100" t="s">
        <v>3405</v>
      </c>
      <c r="L1144" s="100" t="s">
        <v>18</v>
      </c>
      <c r="M1144" s="100" t="s">
        <v>18</v>
      </c>
      <c r="N1144" s="100" t="s">
        <v>19</v>
      </c>
      <c r="O1144" s="100" t="s">
        <v>314</v>
      </c>
      <c r="P1144" s="100" t="s">
        <v>319</v>
      </c>
      <c r="Q1144" s="100" t="s">
        <v>3377</v>
      </c>
      <c r="R1144" s="100" t="s">
        <v>3377</v>
      </c>
      <c r="S1144" s="98">
        <v>19580</v>
      </c>
      <c r="T1144" s="98">
        <v>17040</v>
      </c>
      <c r="U1144" s="98">
        <v>2540</v>
      </c>
      <c r="V1144" s="100" t="s">
        <v>78</v>
      </c>
      <c r="W1144" s="98">
        <v>2</v>
      </c>
      <c r="X1144" s="100" t="s">
        <v>69</v>
      </c>
      <c r="Y1144" s="100" t="s">
        <v>70</v>
      </c>
      <c r="Z1144" s="100" t="s">
        <v>71</v>
      </c>
      <c r="AA1144" s="100" t="s">
        <v>72</v>
      </c>
      <c r="AB1144" s="98">
        <v>70062</v>
      </c>
      <c r="AC1144" s="101">
        <f t="shared" ref="AC1144:AC1207" si="72">_xlfn.ISOWEEKNUM(B1144)</f>
        <v>6</v>
      </c>
      <c r="AD1144" s="101" t="str">
        <f t="shared" ref="AD1144:AD1207" si="73">TEXT(B1144,"mmmm")</f>
        <v>février</v>
      </c>
      <c r="AE1144" s="96">
        <f t="shared" ref="AE1144:AE1207" si="74">U1144/1000</f>
        <v>2.54</v>
      </c>
      <c r="AF1144" s="149">
        <f t="shared" ref="AF1144:AF1207" si="75">C1144-F1144</f>
        <v>1.1805555555555514E-2</v>
      </c>
      <c r="AG1144" t="s">
        <v>3886</v>
      </c>
    </row>
    <row r="1145" spans="1:33" s="102" customFormat="1" ht="10.9" hidden="1" customHeight="1" x14ac:dyDescent="0.25">
      <c r="A1145" s="98">
        <v>171182</v>
      </c>
      <c r="B1145" s="99">
        <v>44603</v>
      </c>
      <c r="C1145" s="100" t="s">
        <v>529</v>
      </c>
      <c r="D1145" s="100" t="s">
        <v>3366</v>
      </c>
      <c r="E1145" s="99">
        <v>44603</v>
      </c>
      <c r="F1145" s="100" t="s">
        <v>2449</v>
      </c>
      <c r="G1145" s="100" t="s">
        <v>3367</v>
      </c>
      <c r="H1145" s="100" t="s">
        <v>325</v>
      </c>
      <c r="I1145" s="100" t="s">
        <v>3379</v>
      </c>
      <c r="J1145" s="100" t="s">
        <v>3380</v>
      </c>
      <c r="K1145" s="100" t="s">
        <v>3435</v>
      </c>
      <c r="L1145" s="100" t="s">
        <v>18</v>
      </c>
      <c r="M1145" s="100" t="s">
        <v>18</v>
      </c>
      <c r="N1145" s="100" t="s">
        <v>19</v>
      </c>
      <c r="O1145" s="100" t="s">
        <v>314</v>
      </c>
      <c r="P1145" s="100" t="s">
        <v>326</v>
      </c>
      <c r="Q1145" s="100" t="s">
        <v>3377</v>
      </c>
      <c r="R1145" s="100" t="s">
        <v>3377</v>
      </c>
      <c r="S1145" s="98">
        <v>20680</v>
      </c>
      <c r="T1145" s="98">
        <v>17160</v>
      </c>
      <c r="U1145" s="98">
        <v>3520</v>
      </c>
      <c r="V1145" s="100" t="s">
        <v>78</v>
      </c>
      <c r="W1145" s="98">
        <v>2</v>
      </c>
      <c r="X1145" s="100" t="s">
        <v>69</v>
      </c>
      <c r="Y1145" s="100" t="s">
        <v>70</v>
      </c>
      <c r="Z1145" s="100" t="s">
        <v>71</v>
      </c>
      <c r="AA1145" s="100" t="s">
        <v>72</v>
      </c>
      <c r="AB1145" s="98">
        <v>95031</v>
      </c>
      <c r="AC1145" s="101">
        <f t="shared" si="72"/>
        <v>6</v>
      </c>
      <c r="AD1145" s="101" t="str">
        <f t="shared" si="73"/>
        <v>février</v>
      </c>
      <c r="AE1145" s="96">
        <f t="shared" si="74"/>
        <v>3.52</v>
      </c>
      <c r="AF1145" s="149">
        <f t="shared" si="75"/>
        <v>9.7222222222221877E-3</v>
      </c>
      <c r="AG1145" t="s">
        <v>3886</v>
      </c>
    </row>
    <row r="1146" spans="1:33" s="102" customFormat="1" ht="10.9" hidden="1" customHeight="1" x14ac:dyDescent="0.25">
      <c r="A1146" s="98">
        <v>171198</v>
      </c>
      <c r="B1146" s="99">
        <v>44604</v>
      </c>
      <c r="C1146" s="100" t="s">
        <v>384</v>
      </c>
      <c r="D1146" s="100" t="s">
        <v>3491</v>
      </c>
      <c r="E1146" s="99">
        <v>44604</v>
      </c>
      <c r="F1146" s="100" t="s">
        <v>264</v>
      </c>
      <c r="G1146" s="100" t="s">
        <v>3492</v>
      </c>
      <c r="H1146" s="100" t="s">
        <v>318</v>
      </c>
      <c r="I1146" s="100" t="s">
        <v>3379</v>
      </c>
      <c r="J1146" s="100" t="s">
        <v>3380</v>
      </c>
      <c r="K1146" s="100" t="s">
        <v>3405</v>
      </c>
      <c r="L1146" s="100" t="s">
        <v>18</v>
      </c>
      <c r="M1146" s="100" t="s">
        <v>18</v>
      </c>
      <c r="N1146" s="100" t="s">
        <v>19</v>
      </c>
      <c r="O1146" s="100" t="s">
        <v>314</v>
      </c>
      <c r="P1146" s="100" t="s">
        <v>319</v>
      </c>
      <c r="Q1146" s="100" t="s">
        <v>3377</v>
      </c>
      <c r="R1146" s="100" t="s">
        <v>3377</v>
      </c>
      <c r="S1146" s="98">
        <v>17720</v>
      </c>
      <c r="T1146" s="98">
        <v>17040</v>
      </c>
      <c r="U1146" s="98">
        <v>680</v>
      </c>
      <c r="V1146" s="100" t="s">
        <v>78</v>
      </c>
      <c r="W1146" s="98">
        <v>2</v>
      </c>
      <c r="X1146" s="100" t="s">
        <v>69</v>
      </c>
      <c r="Y1146" s="100" t="s">
        <v>70</v>
      </c>
      <c r="Z1146" s="100" t="s">
        <v>71</v>
      </c>
      <c r="AA1146" s="100" t="s">
        <v>72</v>
      </c>
      <c r="AB1146" s="98">
        <v>70062</v>
      </c>
      <c r="AC1146" s="101">
        <f t="shared" si="72"/>
        <v>6</v>
      </c>
      <c r="AD1146" s="101" t="str">
        <f t="shared" si="73"/>
        <v>février</v>
      </c>
      <c r="AE1146" s="96">
        <f t="shared" si="74"/>
        <v>0.68</v>
      </c>
      <c r="AF1146" s="149">
        <f t="shared" si="75"/>
        <v>7.6388888888888618E-3</v>
      </c>
      <c r="AG1146" t="s">
        <v>3886</v>
      </c>
    </row>
    <row r="1147" spans="1:33" s="102" customFormat="1" ht="10.9" hidden="1" customHeight="1" x14ac:dyDescent="0.25">
      <c r="A1147" s="98">
        <v>171206</v>
      </c>
      <c r="B1147" s="99">
        <v>44606</v>
      </c>
      <c r="C1147" s="100" t="s">
        <v>159</v>
      </c>
      <c r="D1147" s="100" t="s">
        <v>3495</v>
      </c>
      <c r="E1147" s="99">
        <v>44606</v>
      </c>
      <c r="F1147" s="100" t="s">
        <v>2589</v>
      </c>
      <c r="G1147" s="100" t="s">
        <v>3496</v>
      </c>
      <c r="H1147" s="100" t="s">
        <v>3497</v>
      </c>
      <c r="I1147" s="100" t="s">
        <v>3397</v>
      </c>
      <c r="J1147" s="100" t="s">
        <v>3448</v>
      </c>
      <c r="K1147" s="100" t="s">
        <v>3316</v>
      </c>
      <c r="L1147" s="100" t="s">
        <v>3468</v>
      </c>
      <c r="M1147" s="100" t="s">
        <v>18</v>
      </c>
      <c r="N1147" s="100" t="s">
        <v>721</v>
      </c>
      <c r="O1147" s="100" t="s">
        <v>722</v>
      </c>
      <c r="P1147" s="100" t="s">
        <v>3317</v>
      </c>
      <c r="Q1147" s="100" t="s">
        <v>3469</v>
      </c>
      <c r="R1147" s="100" t="s">
        <v>3377</v>
      </c>
      <c r="S1147" s="98">
        <v>16500</v>
      </c>
      <c r="T1147" s="98">
        <v>24740</v>
      </c>
      <c r="U1147" s="98">
        <v>8240</v>
      </c>
      <c r="V1147" s="100" t="s">
        <v>78</v>
      </c>
      <c r="W1147" s="98">
        <v>2</v>
      </c>
      <c r="X1147" s="100" t="s">
        <v>69</v>
      </c>
      <c r="Y1147" s="100" t="s">
        <v>70</v>
      </c>
      <c r="Z1147" s="100" t="s">
        <v>71</v>
      </c>
      <c r="AA1147" s="100" t="s">
        <v>72</v>
      </c>
      <c r="AB1147" s="98">
        <v>0</v>
      </c>
      <c r="AC1147" s="101">
        <f t="shared" si="72"/>
        <v>7</v>
      </c>
      <c r="AD1147" s="101" t="str">
        <f t="shared" si="73"/>
        <v>février</v>
      </c>
      <c r="AE1147" s="96">
        <f t="shared" si="74"/>
        <v>8.24</v>
      </c>
      <c r="AF1147" s="149">
        <f t="shared" si="75"/>
        <v>4.9305555555555547E-2</v>
      </c>
      <c r="AG1147" t="s">
        <v>3888</v>
      </c>
    </row>
    <row r="1148" spans="1:33" s="102" customFormat="1" ht="10.9" hidden="1" customHeight="1" x14ac:dyDescent="0.25">
      <c r="A1148" s="98">
        <v>171203</v>
      </c>
      <c r="B1148" s="99">
        <v>44606</v>
      </c>
      <c r="C1148" s="100" t="s">
        <v>470</v>
      </c>
      <c r="D1148" s="100" t="s">
        <v>3493</v>
      </c>
      <c r="E1148" s="99">
        <v>44606</v>
      </c>
      <c r="F1148" s="100" t="s">
        <v>597</v>
      </c>
      <c r="G1148" s="100" t="s">
        <v>3494</v>
      </c>
      <c r="H1148" s="100" t="s">
        <v>616</v>
      </c>
      <c r="I1148" s="100" t="s">
        <v>3376</v>
      </c>
      <c r="J1148" s="100" t="s">
        <v>3376</v>
      </c>
      <c r="K1148" s="100" t="s">
        <v>616</v>
      </c>
      <c r="L1148" s="100" t="s">
        <v>18</v>
      </c>
      <c r="M1148" s="100" t="s">
        <v>3409</v>
      </c>
      <c r="N1148" s="100" t="s">
        <v>656</v>
      </c>
      <c r="O1148" s="100" t="s">
        <v>657</v>
      </c>
      <c r="P1148" s="100" t="s">
        <v>618</v>
      </c>
      <c r="Q1148" s="100" t="s">
        <v>3377</v>
      </c>
      <c r="R1148" s="100" t="s">
        <v>3410</v>
      </c>
      <c r="S1148" s="98">
        <v>17820</v>
      </c>
      <c r="T1148" s="98">
        <v>13420</v>
      </c>
      <c r="U1148" s="98">
        <v>4400</v>
      </c>
      <c r="V1148" s="100" t="s">
        <v>78</v>
      </c>
      <c r="W1148" s="98">
        <v>2</v>
      </c>
      <c r="X1148" s="100" t="s">
        <v>69</v>
      </c>
      <c r="Y1148" s="100" t="s">
        <v>70</v>
      </c>
      <c r="Z1148" s="100" t="s">
        <v>71</v>
      </c>
      <c r="AA1148" s="100" t="s">
        <v>72</v>
      </c>
      <c r="AB1148" s="98">
        <v>0</v>
      </c>
      <c r="AC1148" s="101">
        <f t="shared" si="72"/>
        <v>7</v>
      </c>
      <c r="AD1148" s="101" t="str">
        <f t="shared" si="73"/>
        <v>février</v>
      </c>
      <c r="AE1148" s="96">
        <f t="shared" si="74"/>
        <v>4.4000000000000004</v>
      </c>
      <c r="AF1148" s="149">
        <f t="shared" si="75"/>
        <v>1.3194444444444453E-2</v>
      </c>
      <c r="AG1148" t="s">
        <v>3562</v>
      </c>
    </row>
    <row r="1149" spans="1:33" s="102" customFormat="1" ht="10.9" hidden="1" customHeight="1" x14ac:dyDescent="0.25">
      <c r="A1149" s="98">
        <v>171208</v>
      </c>
      <c r="B1149" s="99">
        <v>44606</v>
      </c>
      <c r="C1149" s="100" t="s">
        <v>756</v>
      </c>
      <c r="D1149" s="100" t="s">
        <v>3500</v>
      </c>
      <c r="E1149" s="99">
        <v>44606</v>
      </c>
      <c r="F1149" s="100" t="s">
        <v>565</v>
      </c>
      <c r="G1149" s="100" t="s">
        <v>3501</v>
      </c>
      <c r="H1149" s="100" t="s">
        <v>665</v>
      </c>
      <c r="I1149" s="100" t="s">
        <v>3376</v>
      </c>
      <c r="J1149" s="100" t="s">
        <v>3376</v>
      </c>
      <c r="K1149" s="100" t="s">
        <v>665</v>
      </c>
      <c r="L1149" s="100" t="s">
        <v>18</v>
      </c>
      <c r="M1149" s="100" t="s">
        <v>3409</v>
      </c>
      <c r="N1149" s="100" t="s">
        <v>656</v>
      </c>
      <c r="O1149" s="100" t="s">
        <v>657</v>
      </c>
      <c r="P1149" s="100" t="s">
        <v>666</v>
      </c>
      <c r="Q1149" s="100" t="s">
        <v>3377</v>
      </c>
      <c r="R1149" s="100" t="s">
        <v>3410</v>
      </c>
      <c r="S1149" s="98">
        <v>29500</v>
      </c>
      <c r="T1149" s="98">
        <v>18600</v>
      </c>
      <c r="U1149" s="98">
        <v>10900</v>
      </c>
      <c r="V1149" s="100" t="s">
        <v>78</v>
      </c>
      <c r="W1149" s="98">
        <v>2</v>
      </c>
      <c r="X1149" s="100" t="s">
        <v>69</v>
      </c>
      <c r="Y1149" s="100" t="s">
        <v>70</v>
      </c>
      <c r="Z1149" s="100" t="s">
        <v>71</v>
      </c>
      <c r="AA1149" s="100" t="s">
        <v>72</v>
      </c>
      <c r="AB1149" s="98">
        <v>0</v>
      </c>
      <c r="AC1149" s="101">
        <f t="shared" si="72"/>
        <v>7</v>
      </c>
      <c r="AD1149" s="101" t="str">
        <f t="shared" si="73"/>
        <v>février</v>
      </c>
      <c r="AE1149" s="96">
        <f t="shared" si="74"/>
        <v>10.9</v>
      </c>
      <c r="AF1149" s="149">
        <f t="shared" si="75"/>
        <v>4.0277777777777746E-2</v>
      </c>
      <c r="AG1149" t="s">
        <v>3562</v>
      </c>
    </row>
    <row r="1150" spans="1:33" s="102" customFormat="1" ht="10.9" hidden="1" customHeight="1" x14ac:dyDescent="0.25">
      <c r="A1150" s="98">
        <v>171207</v>
      </c>
      <c r="B1150" s="99">
        <v>44606</v>
      </c>
      <c r="C1150" s="100" t="s">
        <v>243</v>
      </c>
      <c r="D1150" s="100" t="s">
        <v>3498</v>
      </c>
      <c r="E1150" s="99">
        <v>44606</v>
      </c>
      <c r="F1150" s="100" t="s">
        <v>901</v>
      </c>
      <c r="G1150" s="100" t="s">
        <v>3499</v>
      </c>
      <c r="H1150" s="100" t="s">
        <v>580</v>
      </c>
      <c r="I1150" s="100" t="s">
        <v>3378</v>
      </c>
      <c r="J1150" s="100" t="s">
        <v>3378</v>
      </c>
      <c r="K1150" s="100" t="s">
        <v>580</v>
      </c>
      <c r="L1150" s="100" t="s">
        <v>18</v>
      </c>
      <c r="M1150" s="100" t="s">
        <v>18</v>
      </c>
      <c r="N1150" s="100" t="s">
        <v>581</v>
      </c>
      <c r="O1150" s="100" t="s">
        <v>582</v>
      </c>
      <c r="P1150" s="100" t="s">
        <v>583</v>
      </c>
      <c r="Q1150" s="100" t="s">
        <v>3377</v>
      </c>
      <c r="R1150" s="100" t="s">
        <v>3377</v>
      </c>
      <c r="S1150" s="98">
        <v>27880</v>
      </c>
      <c r="T1150" s="98">
        <v>22340</v>
      </c>
      <c r="U1150" s="98">
        <v>5540</v>
      </c>
      <c r="V1150" s="100" t="s">
        <v>78</v>
      </c>
      <c r="W1150" s="98">
        <v>2</v>
      </c>
      <c r="X1150" s="100" t="s">
        <v>69</v>
      </c>
      <c r="Y1150" s="100" t="s">
        <v>70</v>
      </c>
      <c r="Z1150" s="100" t="s">
        <v>71</v>
      </c>
      <c r="AA1150" s="100" t="s">
        <v>72</v>
      </c>
      <c r="AB1150" s="98">
        <v>0</v>
      </c>
      <c r="AC1150" s="101">
        <f t="shared" si="72"/>
        <v>7</v>
      </c>
      <c r="AD1150" s="101" t="str">
        <f t="shared" si="73"/>
        <v>février</v>
      </c>
      <c r="AE1150" s="96">
        <f t="shared" si="74"/>
        <v>5.54</v>
      </c>
      <c r="AF1150" s="149">
        <f t="shared" si="75"/>
        <v>2.5694444444444464E-2</v>
      </c>
      <c r="AG1150" t="s">
        <v>3562</v>
      </c>
    </row>
    <row r="1151" spans="1:33" s="102" customFormat="1" ht="10.9" hidden="1" customHeight="1" x14ac:dyDescent="0.25">
      <c r="A1151" s="98">
        <v>171210</v>
      </c>
      <c r="B1151" s="99">
        <v>44606</v>
      </c>
      <c r="C1151" s="100" t="s">
        <v>184</v>
      </c>
      <c r="D1151" s="100" t="s">
        <v>3502</v>
      </c>
      <c r="E1151" s="99">
        <v>44606</v>
      </c>
      <c r="F1151" s="100" t="s">
        <v>469</v>
      </c>
      <c r="G1151" s="100" t="s">
        <v>3503</v>
      </c>
      <c r="H1151" s="100" t="s">
        <v>616</v>
      </c>
      <c r="I1151" s="100" t="s">
        <v>3376</v>
      </c>
      <c r="J1151" s="100" t="s">
        <v>3376</v>
      </c>
      <c r="K1151" s="100" t="s">
        <v>616</v>
      </c>
      <c r="L1151" s="100" t="s">
        <v>18</v>
      </c>
      <c r="M1151" s="100" t="s">
        <v>3409</v>
      </c>
      <c r="N1151" s="100" t="s">
        <v>656</v>
      </c>
      <c r="O1151" s="100" t="s">
        <v>657</v>
      </c>
      <c r="P1151" s="100" t="s">
        <v>618</v>
      </c>
      <c r="Q1151" s="100" t="s">
        <v>3377</v>
      </c>
      <c r="R1151" s="100" t="s">
        <v>3410</v>
      </c>
      <c r="S1151" s="98">
        <v>16780</v>
      </c>
      <c r="T1151" s="98">
        <v>13180</v>
      </c>
      <c r="U1151" s="98">
        <v>3600</v>
      </c>
      <c r="V1151" s="100" t="s">
        <v>78</v>
      </c>
      <c r="W1151" s="98">
        <v>2</v>
      </c>
      <c r="X1151" s="100" t="s">
        <v>69</v>
      </c>
      <c r="Y1151" s="100" t="s">
        <v>70</v>
      </c>
      <c r="Z1151" s="100" t="s">
        <v>71</v>
      </c>
      <c r="AA1151" s="100" t="s">
        <v>72</v>
      </c>
      <c r="AB1151" s="98">
        <v>0</v>
      </c>
      <c r="AC1151" s="101">
        <f t="shared" si="72"/>
        <v>7</v>
      </c>
      <c r="AD1151" s="101" t="str">
        <f t="shared" si="73"/>
        <v>février</v>
      </c>
      <c r="AE1151" s="96">
        <f t="shared" si="74"/>
        <v>3.6</v>
      </c>
      <c r="AF1151" s="149">
        <f t="shared" si="75"/>
        <v>3.5416666666666652E-2</v>
      </c>
      <c r="AG1151" t="s">
        <v>3562</v>
      </c>
    </row>
    <row r="1152" spans="1:33" s="102" customFormat="1" ht="10.9" hidden="1" customHeight="1" x14ac:dyDescent="0.25">
      <c r="A1152" s="98">
        <v>171240</v>
      </c>
      <c r="B1152" s="99">
        <v>44606</v>
      </c>
      <c r="C1152" s="100" t="s">
        <v>198</v>
      </c>
      <c r="D1152" s="100" t="s">
        <v>3516</v>
      </c>
      <c r="E1152" s="99">
        <v>44606</v>
      </c>
      <c r="F1152" s="100" t="s">
        <v>246</v>
      </c>
      <c r="G1152" s="100" t="s">
        <v>3517</v>
      </c>
      <c r="H1152" s="100" t="s">
        <v>616</v>
      </c>
      <c r="I1152" s="100" t="s">
        <v>3376</v>
      </c>
      <c r="J1152" s="100" t="s">
        <v>3384</v>
      </c>
      <c r="K1152" s="100" t="s">
        <v>616</v>
      </c>
      <c r="L1152" s="100" t="s">
        <v>3414</v>
      </c>
      <c r="M1152" s="100" t="s">
        <v>18</v>
      </c>
      <c r="N1152" s="100" t="s">
        <v>656</v>
      </c>
      <c r="O1152" s="100" t="s">
        <v>261</v>
      </c>
      <c r="P1152" s="100" t="s">
        <v>618</v>
      </c>
      <c r="Q1152" s="100" t="s">
        <v>3415</v>
      </c>
      <c r="R1152" s="100" t="s">
        <v>3377</v>
      </c>
      <c r="S1152" s="98">
        <v>37220</v>
      </c>
      <c r="T1152" s="98">
        <v>22240</v>
      </c>
      <c r="U1152" s="98">
        <v>14980</v>
      </c>
      <c r="V1152" s="100" t="s">
        <v>78</v>
      </c>
      <c r="W1152" s="98">
        <v>2</v>
      </c>
      <c r="X1152" s="100" t="s">
        <v>69</v>
      </c>
      <c r="Y1152" s="100" t="s">
        <v>70</v>
      </c>
      <c r="Z1152" s="100" t="s">
        <v>71</v>
      </c>
      <c r="AA1152" s="100" t="s">
        <v>72</v>
      </c>
      <c r="AB1152" s="98">
        <v>0</v>
      </c>
      <c r="AC1152" s="101">
        <f t="shared" si="72"/>
        <v>7</v>
      </c>
      <c r="AD1152" s="101" t="str">
        <f t="shared" si="73"/>
        <v>février</v>
      </c>
      <c r="AE1152" s="96">
        <f t="shared" si="74"/>
        <v>14.98</v>
      </c>
      <c r="AF1152" s="149">
        <f t="shared" si="75"/>
        <v>9.7916666666666652E-2</v>
      </c>
      <c r="AG1152" t="s">
        <v>3888</v>
      </c>
    </row>
    <row r="1153" spans="1:33" s="102" customFormat="1" ht="10.9" hidden="1" customHeight="1" x14ac:dyDescent="0.25">
      <c r="A1153" s="98">
        <v>171215</v>
      </c>
      <c r="B1153" s="99">
        <v>44606</v>
      </c>
      <c r="C1153" s="100" t="s">
        <v>186</v>
      </c>
      <c r="D1153" s="100" t="s">
        <v>3504</v>
      </c>
      <c r="E1153" s="99">
        <v>44606</v>
      </c>
      <c r="F1153" s="100" t="s">
        <v>180</v>
      </c>
      <c r="G1153" s="100" t="s">
        <v>3505</v>
      </c>
      <c r="H1153" s="100" t="s">
        <v>779</v>
      </c>
      <c r="I1153" s="100" t="s">
        <v>3376</v>
      </c>
      <c r="J1153" s="100" t="s">
        <v>3376</v>
      </c>
      <c r="K1153" s="100" t="s">
        <v>779</v>
      </c>
      <c r="L1153" s="100" t="s">
        <v>18</v>
      </c>
      <c r="M1153" s="100" t="s">
        <v>3409</v>
      </c>
      <c r="N1153" s="100" t="s">
        <v>656</v>
      </c>
      <c r="O1153" s="100" t="s">
        <v>657</v>
      </c>
      <c r="P1153" s="100" t="s">
        <v>777</v>
      </c>
      <c r="Q1153" s="100" t="s">
        <v>3377</v>
      </c>
      <c r="R1153" s="100" t="s">
        <v>3410</v>
      </c>
      <c r="S1153" s="98">
        <v>29460</v>
      </c>
      <c r="T1153" s="98">
        <v>18680</v>
      </c>
      <c r="U1153" s="98">
        <v>10780</v>
      </c>
      <c r="V1153" s="100" t="s">
        <v>78</v>
      </c>
      <c r="W1153" s="98">
        <v>2</v>
      </c>
      <c r="X1153" s="100" t="s">
        <v>69</v>
      </c>
      <c r="Y1153" s="100" t="s">
        <v>70</v>
      </c>
      <c r="Z1153" s="100" t="s">
        <v>71</v>
      </c>
      <c r="AA1153" s="100" t="s">
        <v>72</v>
      </c>
      <c r="AB1153" s="98">
        <v>0</v>
      </c>
      <c r="AC1153" s="101">
        <f t="shared" si="72"/>
        <v>7</v>
      </c>
      <c r="AD1153" s="101" t="str">
        <f t="shared" si="73"/>
        <v>février</v>
      </c>
      <c r="AE1153" s="96">
        <f t="shared" si="74"/>
        <v>10.78</v>
      </c>
      <c r="AF1153" s="149">
        <f t="shared" si="75"/>
        <v>1.4583333333333337E-2</v>
      </c>
      <c r="AG1153" t="s">
        <v>3562</v>
      </c>
    </row>
    <row r="1154" spans="1:33" s="102" customFormat="1" ht="10.9" hidden="1" customHeight="1" x14ac:dyDescent="0.25">
      <c r="A1154" s="98">
        <v>171244</v>
      </c>
      <c r="B1154" s="99">
        <v>44606</v>
      </c>
      <c r="C1154" s="100" t="s">
        <v>201</v>
      </c>
      <c r="D1154" s="100" t="s">
        <v>3518</v>
      </c>
      <c r="E1154" s="99">
        <v>44606</v>
      </c>
      <c r="F1154" s="100" t="s">
        <v>846</v>
      </c>
      <c r="G1154" s="100" t="s">
        <v>3519</v>
      </c>
      <c r="H1154" s="100" t="s">
        <v>115</v>
      </c>
      <c r="I1154" s="100" t="s">
        <v>3397</v>
      </c>
      <c r="J1154" s="100" t="s">
        <v>3448</v>
      </c>
      <c r="K1154" s="100" t="s">
        <v>115</v>
      </c>
      <c r="L1154" s="100" t="s">
        <v>3487</v>
      </c>
      <c r="M1154" s="100" t="s">
        <v>18</v>
      </c>
      <c r="N1154" s="100" t="s">
        <v>721</v>
      </c>
      <c r="O1154" s="100" t="s">
        <v>722</v>
      </c>
      <c r="P1154" s="100" t="s">
        <v>116</v>
      </c>
      <c r="Q1154" s="100" t="s">
        <v>3488</v>
      </c>
      <c r="R1154" s="100" t="s">
        <v>3377</v>
      </c>
      <c r="S1154" s="98">
        <v>17980</v>
      </c>
      <c r="T1154" s="98">
        <v>27300</v>
      </c>
      <c r="U1154" s="98">
        <v>9320</v>
      </c>
      <c r="V1154" s="100" t="s">
        <v>78</v>
      </c>
      <c r="W1154" s="98">
        <v>2</v>
      </c>
      <c r="X1154" s="100" t="s">
        <v>69</v>
      </c>
      <c r="Y1154" s="100" t="s">
        <v>70</v>
      </c>
      <c r="Z1154" s="100" t="s">
        <v>71</v>
      </c>
      <c r="AA1154" s="100" t="s">
        <v>72</v>
      </c>
      <c r="AB1154" s="98">
        <v>0</v>
      </c>
      <c r="AC1154" s="101">
        <f t="shared" si="72"/>
        <v>7</v>
      </c>
      <c r="AD1154" s="101" t="str">
        <f t="shared" si="73"/>
        <v>février</v>
      </c>
      <c r="AE1154" s="96">
        <f t="shared" si="74"/>
        <v>9.32</v>
      </c>
      <c r="AF1154" s="149">
        <f t="shared" si="75"/>
        <v>7.3611111111111127E-2</v>
      </c>
      <c r="AG1154" t="s">
        <v>3888</v>
      </c>
    </row>
    <row r="1155" spans="1:33" s="102" customFormat="1" ht="10.9" hidden="1" customHeight="1" x14ac:dyDescent="0.25">
      <c r="A1155" s="98">
        <v>171257</v>
      </c>
      <c r="B1155" s="99">
        <v>44606</v>
      </c>
      <c r="C1155" s="100" t="s">
        <v>100</v>
      </c>
      <c r="D1155" s="100" t="s">
        <v>3528</v>
      </c>
      <c r="E1155" s="99">
        <v>44606</v>
      </c>
      <c r="F1155" s="100" t="s">
        <v>343</v>
      </c>
      <c r="G1155" s="100" t="s">
        <v>3529</v>
      </c>
      <c r="H1155" s="100" t="s">
        <v>3530</v>
      </c>
      <c r="I1155" s="100" t="s">
        <v>3397</v>
      </c>
      <c r="J1155" s="100" t="s">
        <v>3448</v>
      </c>
      <c r="K1155" s="100" t="s">
        <v>3530</v>
      </c>
      <c r="L1155" s="100" t="s">
        <v>3487</v>
      </c>
      <c r="M1155" s="100" t="s">
        <v>18</v>
      </c>
      <c r="N1155" s="100" t="s">
        <v>721</v>
      </c>
      <c r="O1155" s="100" t="s">
        <v>722</v>
      </c>
      <c r="P1155" s="100" t="s">
        <v>3531</v>
      </c>
      <c r="Q1155" s="100" t="s">
        <v>3488</v>
      </c>
      <c r="R1155" s="100" t="s">
        <v>3377</v>
      </c>
      <c r="S1155" s="98">
        <v>16640</v>
      </c>
      <c r="T1155" s="98">
        <v>27320</v>
      </c>
      <c r="U1155" s="98">
        <v>10680</v>
      </c>
      <c r="V1155" s="100" t="s">
        <v>78</v>
      </c>
      <c r="W1155" s="98">
        <v>2</v>
      </c>
      <c r="X1155" s="100" t="s">
        <v>69</v>
      </c>
      <c r="Y1155" s="100" t="s">
        <v>70</v>
      </c>
      <c r="Z1155" s="100" t="s">
        <v>71</v>
      </c>
      <c r="AA1155" s="100" t="s">
        <v>72</v>
      </c>
      <c r="AB1155" s="98">
        <v>0</v>
      </c>
      <c r="AC1155" s="101">
        <f t="shared" si="72"/>
        <v>7</v>
      </c>
      <c r="AD1155" s="101" t="str">
        <f t="shared" si="73"/>
        <v>février</v>
      </c>
      <c r="AE1155" s="96">
        <f t="shared" si="74"/>
        <v>10.68</v>
      </c>
      <c r="AF1155" s="149">
        <f t="shared" si="75"/>
        <v>8.6111111111111083E-2</v>
      </c>
      <c r="AG1155" t="s">
        <v>3888</v>
      </c>
    </row>
    <row r="1156" spans="1:33" s="102" customFormat="1" ht="10.9" hidden="1" customHeight="1" x14ac:dyDescent="0.25">
      <c r="A1156" s="98">
        <v>171239</v>
      </c>
      <c r="B1156" s="99">
        <v>44606</v>
      </c>
      <c r="C1156" s="100" t="s">
        <v>139</v>
      </c>
      <c r="D1156" s="100" t="s">
        <v>3512</v>
      </c>
      <c r="E1156" s="99">
        <v>44606</v>
      </c>
      <c r="F1156" s="100" t="s">
        <v>678</v>
      </c>
      <c r="G1156" s="100" t="s">
        <v>3513</v>
      </c>
      <c r="H1156" s="100" t="s">
        <v>3514</v>
      </c>
      <c r="I1156" s="100" t="s">
        <v>3379</v>
      </c>
      <c r="J1156" s="100" t="s">
        <v>3393</v>
      </c>
      <c r="K1156" s="100" t="s">
        <v>3514</v>
      </c>
      <c r="L1156" s="100" t="s">
        <v>3394</v>
      </c>
      <c r="M1156" s="100" t="s">
        <v>18</v>
      </c>
      <c r="N1156" s="100" t="s">
        <v>19</v>
      </c>
      <c r="O1156" s="100" t="s">
        <v>237</v>
      </c>
      <c r="P1156" s="100" t="s">
        <v>3515</v>
      </c>
      <c r="Q1156" s="100" t="s">
        <v>3395</v>
      </c>
      <c r="R1156" s="100" t="s">
        <v>3377</v>
      </c>
      <c r="S1156" s="98">
        <v>15760</v>
      </c>
      <c r="T1156" s="98">
        <v>40500</v>
      </c>
      <c r="U1156" s="98">
        <v>24740</v>
      </c>
      <c r="V1156" s="100" t="s">
        <v>78</v>
      </c>
      <c r="W1156" s="98">
        <v>2</v>
      </c>
      <c r="X1156" s="100" t="s">
        <v>69</v>
      </c>
      <c r="Y1156" s="100" t="s">
        <v>70</v>
      </c>
      <c r="Z1156" s="100" t="s">
        <v>71</v>
      </c>
      <c r="AA1156" s="100" t="s">
        <v>72</v>
      </c>
      <c r="AB1156" s="98">
        <v>0</v>
      </c>
      <c r="AC1156" s="101">
        <f t="shared" si="72"/>
        <v>7</v>
      </c>
      <c r="AD1156" s="101" t="str">
        <f t="shared" si="73"/>
        <v>février</v>
      </c>
      <c r="AE1156" s="96">
        <f t="shared" si="74"/>
        <v>24.74</v>
      </c>
      <c r="AF1156" s="149">
        <f t="shared" si="75"/>
        <v>4.0277777777777801E-2</v>
      </c>
      <c r="AG1156" t="s">
        <v>3888</v>
      </c>
    </row>
    <row r="1157" spans="1:33" s="102" customFormat="1" ht="10.9" hidden="1" customHeight="1" x14ac:dyDescent="0.25">
      <c r="A1157" s="98">
        <v>171226</v>
      </c>
      <c r="B1157" s="99">
        <v>44606</v>
      </c>
      <c r="C1157" s="100" t="s">
        <v>259</v>
      </c>
      <c r="D1157" s="100" t="s">
        <v>3506</v>
      </c>
      <c r="E1157" s="99">
        <v>44606</v>
      </c>
      <c r="F1157" s="100" t="s">
        <v>376</v>
      </c>
      <c r="G1157" s="100" t="s">
        <v>3507</v>
      </c>
      <c r="H1157" s="100" t="s">
        <v>341</v>
      </c>
      <c r="I1157" s="100" t="s">
        <v>3379</v>
      </c>
      <c r="J1157" s="100" t="s">
        <v>3421</v>
      </c>
      <c r="K1157" s="100" t="s">
        <v>341</v>
      </c>
      <c r="L1157" s="100" t="s">
        <v>18</v>
      </c>
      <c r="M1157" s="100" t="s">
        <v>18</v>
      </c>
      <c r="N1157" s="100" t="s">
        <v>19</v>
      </c>
      <c r="O1157" s="100" t="s">
        <v>161</v>
      </c>
      <c r="P1157" s="100" t="s">
        <v>342</v>
      </c>
      <c r="Q1157" s="100" t="s">
        <v>3377</v>
      </c>
      <c r="R1157" s="100" t="s">
        <v>3377</v>
      </c>
      <c r="S1157" s="98">
        <v>10760</v>
      </c>
      <c r="T1157" s="98">
        <v>10740</v>
      </c>
      <c r="U1157" s="98">
        <v>20</v>
      </c>
      <c r="V1157" s="100" t="s">
        <v>78</v>
      </c>
      <c r="W1157" s="98">
        <v>2</v>
      </c>
      <c r="X1157" s="100" t="s">
        <v>69</v>
      </c>
      <c r="Y1157" s="100" t="s">
        <v>70</v>
      </c>
      <c r="Z1157" s="100" t="s">
        <v>71</v>
      </c>
      <c r="AA1157" s="100" t="s">
        <v>72</v>
      </c>
      <c r="AB1157" s="98">
        <v>59085</v>
      </c>
      <c r="AC1157" s="101">
        <f t="shared" si="72"/>
        <v>7</v>
      </c>
      <c r="AD1157" s="101" t="str">
        <f t="shared" si="73"/>
        <v>février</v>
      </c>
      <c r="AE1157" s="96">
        <f t="shared" si="74"/>
        <v>0.02</v>
      </c>
      <c r="AF1157" s="149">
        <f t="shared" si="75"/>
        <v>4.1666666666667074E-3</v>
      </c>
      <c r="AG1157" t="s">
        <v>3886</v>
      </c>
    </row>
    <row r="1158" spans="1:33" s="102" customFormat="1" ht="10.9" hidden="1" customHeight="1" x14ac:dyDescent="0.25">
      <c r="A1158" s="98">
        <v>171227</v>
      </c>
      <c r="B1158" s="99">
        <v>44606</v>
      </c>
      <c r="C1158" s="100" t="s">
        <v>107</v>
      </c>
      <c r="D1158" s="100" t="s">
        <v>18</v>
      </c>
      <c r="E1158" s="99">
        <v>44606</v>
      </c>
      <c r="F1158" s="100" t="s">
        <v>107</v>
      </c>
      <c r="G1158" s="100" t="s">
        <v>18</v>
      </c>
      <c r="H1158" s="100" t="s">
        <v>3508</v>
      </c>
      <c r="I1158" s="100" t="s">
        <v>3397</v>
      </c>
      <c r="J1158" s="100" t="s">
        <v>3448</v>
      </c>
      <c r="K1158" s="100" t="s">
        <v>3508</v>
      </c>
      <c r="L1158" s="100" t="s">
        <v>3468</v>
      </c>
      <c r="M1158" s="100" t="s">
        <v>18</v>
      </c>
      <c r="N1158" s="100" t="s">
        <v>721</v>
      </c>
      <c r="O1158" s="100" t="s">
        <v>722</v>
      </c>
      <c r="P1158" s="100" t="s">
        <v>3509</v>
      </c>
      <c r="Q1158" s="100" t="s">
        <v>3469</v>
      </c>
      <c r="R1158" s="100" t="s">
        <v>3377</v>
      </c>
      <c r="S1158" s="98">
        <v>16660</v>
      </c>
      <c r="T1158" s="98">
        <v>25880</v>
      </c>
      <c r="U1158" s="98">
        <v>9220</v>
      </c>
      <c r="V1158" s="100" t="s">
        <v>68</v>
      </c>
      <c r="W1158" s="98">
        <v>2</v>
      </c>
      <c r="X1158" s="100" t="s">
        <v>69</v>
      </c>
      <c r="Y1158" s="100" t="s">
        <v>70</v>
      </c>
      <c r="Z1158" s="100" t="s">
        <v>71</v>
      </c>
      <c r="AA1158" s="100" t="s">
        <v>72</v>
      </c>
      <c r="AB1158" s="98">
        <v>0</v>
      </c>
      <c r="AC1158" s="101">
        <f t="shared" si="72"/>
        <v>7</v>
      </c>
      <c r="AD1158" s="101" t="str">
        <f t="shared" si="73"/>
        <v>février</v>
      </c>
      <c r="AE1158" s="96">
        <f t="shared" si="74"/>
        <v>9.2200000000000006</v>
      </c>
      <c r="AF1158" s="149">
        <f t="shared" si="75"/>
        <v>0</v>
      </c>
      <c r="AG1158" t="s">
        <v>3888</v>
      </c>
    </row>
    <row r="1159" spans="1:33" s="102" customFormat="1" ht="10.9" hidden="1" customHeight="1" x14ac:dyDescent="0.25">
      <c r="A1159" s="98">
        <v>171231</v>
      </c>
      <c r="B1159" s="99">
        <v>44606</v>
      </c>
      <c r="C1159" s="100" t="s">
        <v>225</v>
      </c>
      <c r="D1159" s="100" t="s">
        <v>3510</v>
      </c>
      <c r="E1159" s="99">
        <v>44606</v>
      </c>
      <c r="F1159" s="100" t="s">
        <v>134</v>
      </c>
      <c r="G1159" s="100" t="s">
        <v>3511</v>
      </c>
      <c r="H1159" s="100" t="s">
        <v>313</v>
      </c>
      <c r="I1159" s="100" t="s">
        <v>3379</v>
      </c>
      <c r="J1159" s="100" t="s">
        <v>3380</v>
      </c>
      <c r="K1159" s="100" t="s">
        <v>3381</v>
      </c>
      <c r="L1159" s="100" t="s">
        <v>18</v>
      </c>
      <c r="M1159" s="100" t="s">
        <v>18</v>
      </c>
      <c r="N1159" s="100" t="s">
        <v>19</v>
      </c>
      <c r="O1159" s="100" t="s">
        <v>314</v>
      </c>
      <c r="P1159" s="100" t="s">
        <v>315</v>
      </c>
      <c r="Q1159" s="100" t="s">
        <v>3377</v>
      </c>
      <c r="R1159" s="100" t="s">
        <v>3377</v>
      </c>
      <c r="S1159" s="98">
        <v>18720</v>
      </c>
      <c r="T1159" s="98">
        <v>18340</v>
      </c>
      <c r="U1159" s="98">
        <v>380</v>
      </c>
      <c r="V1159" s="100" t="s">
        <v>78</v>
      </c>
      <c r="W1159" s="98">
        <v>2</v>
      </c>
      <c r="X1159" s="100" t="s">
        <v>69</v>
      </c>
      <c r="Y1159" s="100" t="s">
        <v>70</v>
      </c>
      <c r="Z1159" s="100" t="s">
        <v>71</v>
      </c>
      <c r="AA1159" s="100" t="s">
        <v>72</v>
      </c>
      <c r="AB1159" s="98">
        <v>73522</v>
      </c>
      <c r="AC1159" s="101">
        <f t="shared" si="72"/>
        <v>7</v>
      </c>
      <c r="AD1159" s="101" t="str">
        <f t="shared" si="73"/>
        <v>février</v>
      </c>
      <c r="AE1159" s="96">
        <f t="shared" si="74"/>
        <v>0.38</v>
      </c>
      <c r="AF1159" s="149">
        <f t="shared" si="75"/>
        <v>8.3333333333333592E-3</v>
      </c>
      <c r="AG1159" t="s">
        <v>3886</v>
      </c>
    </row>
    <row r="1160" spans="1:33" s="102" customFormat="1" ht="10.9" hidden="1" customHeight="1" x14ac:dyDescent="0.25">
      <c r="A1160" s="98">
        <v>171255</v>
      </c>
      <c r="B1160" s="99">
        <v>44606</v>
      </c>
      <c r="C1160" s="100" t="s">
        <v>272</v>
      </c>
      <c r="D1160" s="100" t="s">
        <v>3524</v>
      </c>
      <c r="E1160" s="99">
        <v>44606</v>
      </c>
      <c r="F1160" s="100" t="s">
        <v>235</v>
      </c>
      <c r="G1160" s="100" t="s">
        <v>3525</v>
      </c>
      <c r="H1160" s="100" t="s">
        <v>3526</v>
      </c>
      <c r="I1160" s="100" t="s">
        <v>3379</v>
      </c>
      <c r="J1160" s="100" t="s">
        <v>3393</v>
      </c>
      <c r="K1160" s="100" t="s">
        <v>3526</v>
      </c>
      <c r="L1160" s="100" t="s">
        <v>3394</v>
      </c>
      <c r="M1160" s="100" t="s">
        <v>18</v>
      </c>
      <c r="N1160" s="100" t="s">
        <v>19</v>
      </c>
      <c r="O1160" s="100" t="s">
        <v>237</v>
      </c>
      <c r="P1160" s="100" t="s">
        <v>3527</v>
      </c>
      <c r="Q1160" s="100" t="s">
        <v>3395</v>
      </c>
      <c r="R1160" s="100" t="s">
        <v>3377</v>
      </c>
      <c r="S1160" s="98">
        <v>16200</v>
      </c>
      <c r="T1160" s="98">
        <v>41420</v>
      </c>
      <c r="U1160" s="98">
        <v>25220</v>
      </c>
      <c r="V1160" s="100" t="s">
        <v>78</v>
      </c>
      <c r="W1160" s="98">
        <v>2</v>
      </c>
      <c r="X1160" s="100" t="s">
        <v>69</v>
      </c>
      <c r="Y1160" s="100" t="s">
        <v>70</v>
      </c>
      <c r="Z1160" s="100" t="s">
        <v>71</v>
      </c>
      <c r="AA1160" s="100" t="s">
        <v>72</v>
      </c>
      <c r="AB1160" s="98">
        <v>0</v>
      </c>
      <c r="AC1160" s="101">
        <f t="shared" si="72"/>
        <v>7</v>
      </c>
      <c r="AD1160" s="101" t="str">
        <f t="shared" si="73"/>
        <v>février</v>
      </c>
      <c r="AE1160" s="96">
        <f t="shared" si="74"/>
        <v>25.22</v>
      </c>
      <c r="AF1160" s="149">
        <f t="shared" si="75"/>
        <v>4.5833333333333337E-2</v>
      </c>
      <c r="AG1160" t="s">
        <v>3888</v>
      </c>
    </row>
    <row r="1161" spans="1:33" s="102" customFormat="1" ht="10.9" hidden="1" customHeight="1" x14ac:dyDescent="0.25">
      <c r="A1161" s="98">
        <v>171250</v>
      </c>
      <c r="B1161" s="99">
        <v>44606</v>
      </c>
      <c r="C1161" s="100" t="s">
        <v>390</v>
      </c>
      <c r="D1161" s="100" t="s">
        <v>3520</v>
      </c>
      <c r="E1161" s="99">
        <v>44606</v>
      </c>
      <c r="F1161" s="100" t="s">
        <v>285</v>
      </c>
      <c r="G1161" s="100" t="s">
        <v>3521</v>
      </c>
      <c r="H1161" s="100" t="s">
        <v>690</v>
      </c>
      <c r="I1161" s="100" t="s">
        <v>3379</v>
      </c>
      <c r="J1161" s="100" t="s">
        <v>3382</v>
      </c>
      <c r="K1161" s="100" t="s">
        <v>3383</v>
      </c>
      <c r="L1161" s="100" t="s">
        <v>18</v>
      </c>
      <c r="M1161" s="100" t="s">
        <v>18</v>
      </c>
      <c r="N1161" s="100" t="s">
        <v>19</v>
      </c>
      <c r="O1161" s="100" t="s">
        <v>335</v>
      </c>
      <c r="P1161" s="100" t="s">
        <v>691</v>
      </c>
      <c r="Q1161" s="100" t="s">
        <v>3377</v>
      </c>
      <c r="R1161" s="100" t="s">
        <v>3377</v>
      </c>
      <c r="S1161" s="98">
        <v>16660</v>
      </c>
      <c r="T1161" s="98">
        <v>12920</v>
      </c>
      <c r="U1161" s="98">
        <v>3740</v>
      </c>
      <c r="V1161" s="100" t="s">
        <v>78</v>
      </c>
      <c r="W1161" s="98">
        <v>2</v>
      </c>
      <c r="X1161" s="100" t="s">
        <v>69</v>
      </c>
      <c r="Y1161" s="100" t="s">
        <v>70</v>
      </c>
      <c r="Z1161" s="100" t="s">
        <v>71</v>
      </c>
      <c r="AA1161" s="100" t="s">
        <v>72</v>
      </c>
      <c r="AB1161" s="98">
        <v>64488</v>
      </c>
      <c r="AC1161" s="101">
        <f t="shared" si="72"/>
        <v>7</v>
      </c>
      <c r="AD1161" s="101" t="str">
        <f t="shared" si="73"/>
        <v>février</v>
      </c>
      <c r="AE1161" s="96">
        <f t="shared" si="74"/>
        <v>3.74</v>
      </c>
      <c r="AF1161" s="149">
        <f t="shared" si="75"/>
        <v>4.8611111111110938E-3</v>
      </c>
      <c r="AG1161" t="s">
        <v>3886</v>
      </c>
    </row>
    <row r="1162" spans="1:33" s="102" customFormat="1" ht="10.9" hidden="1" customHeight="1" x14ac:dyDescent="0.25">
      <c r="A1162" s="98">
        <v>171253</v>
      </c>
      <c r="B1162" s="99">
        <v>44606</v>
      </c>
      <c r="C1162" s="100" t="s">
        <v>352</v>
      </c>
      <c r="D1162" s="100" t="s">
        <v>3522</v>
      </c>
      <c r="E1162" s="99">
        <v>44606</v>
      </c>
      <c r="F1162" s="100" t="s">
        <v>431</v>
      </c>
      <c r="G1162" s="100" t="s">
        <v>3523</v>
      </c>
      <c r="H1162" s="100" t="s">
        <v>318</v>
      </c>
      <c r="I1162" s="100" t="s">
        <v>3379</v>
      </c>
      <c r="J1162" s="100" t="s">
        <v>3380</v>
      </c>
      <c r="K1162" s="100" t="s">
        <v>3405</v>
      </c>
      <c r="L1162" s="100" t="s">
        <v>18</v>
      </c>
      <c r="M1162" s="100" t="s">
        <v>18</v>
      </c>
      <c r="N1162" s="100" t="s">
        <v>19</v>
      </c>
      <c r="O1162" s="100" t="s">
        <v>314</v>
      </c>
      <c r="P1162" s="100" t="s">
        <v>319</v>
      </c>
      <c r="Q1162" s="100" t="s">
        <v>3377</v>
      </c>
      <c r="R1162" s="100" t="s">
        <v>3377</v>
      </c>
      <c r="S1162" s="98">
        <v>20020</v>
      </c>
      <c r="T1162" s="98">
        <v>16980</v>
      </c>
      <c r="U1162" s="98">
        <v>3040</v>
      </c>
      <c r="V1162" s="100" t="s">
        <v>78</v>
      </c>
      <c r="W1162" s="98">
        <v>2</v>
      </c>
      <c r="X1162" s="100" t="s">
        <v>69</v>
      </c>
      <c r="Y1162" s="100" t="s">
        <v>70</v>
      </c>
      <c r="Z1162" s="100" t="s">
        <v>71</v>
      </c>
      <c r="AA1162" s="100" t="s">
        <v>72</v>
      </c>
      <c r="AB1162" s="98">
        <v>70062</v>
      </c>
      <c r="AC1162" s="101">
        <f t="shared" si="72"/>
        <v>7</v>
      </c>
      <c r="AD1162" s="101" t="str">
        <f t="shared" si="73"/>
        <v>février</v>
      </c>
      <c r="AE1162" s="96">
        <f t="shared" si="74"/>
        <v>3.04</v>
      </c>
      <c r="AF1162" s="149">
        <f t="shared" si="75"/>
        <v>1.0416666666666685E-2</v>
      </c>
      <c r="AG1162" t="s">
        <v>3886</v>
      </c>
    </row>
    <row r="1163" spans="1:33" s="102" customFormat="1" ht="10.9" hidden="1" customHeight="1" x14ac:dyDescent="0.25">
      <c r="A1163" s="98">
        <v>171258</v>
      </c>
      <c r="B1163" s="99">
        <v>44606</v>
      </c>
      <c r="C1163" s="100" t="s">
        <v>614</v>
      </c>
      <c r="D1163" s="100" t="s">
        <v>3532</v>
      </c>
      <c r="E1163" s="99">
        <v>44606</v>
      </c>
      <c r="F1163" s="100" t="s">
        <v>222</v>
      </c>
      <c r="G1163" s="100" t="s">
        <v>3533</v>
      </c>
      <c r="H1163" s="100" t="s">
        <v>480</v>
      </c>
      <c r="I1163" s="100" t="s">
        <v>3379</v>
      </c>
      <c r="J1163" s="100" t="s">
        <v>3380</v>
      </c>
      <c r="K1163" s="100" t="s">
        <v>923</v>
      </c>
      <c r="L1163" s="100" t="s">
        <v>18</v>
      </c>
      <c r="M1163" s="100" t="s">
        <v>18</v>
      </c>
      <c r="N1163" s="100" t="s">
        <v>19</v>
      </c>
      <c r="O1163" s="100" t="s">
        <v>314</v>
      </c>
      <c r="P1163" s="100" t="s">
        <v>481</v>
      </c>
      <c r="Q1163" s="100" t="s">
        <v>3377</v>
      </c>
      <c r="R1163" s="100" t="s">
        <v>3377</v>
      </c>
      <c r="S1163" s="98">
        <v>20940</v>
      </c>
      <c r="T1163" s="98">
        <v>18700</v>
      </c>
      <c r="U1163" s="98">
        <v>2240</v>
      </c>
      <c r="V1163" s="100" t="s">
        <v>78</v>
      </c>
      <c r="W1163" s="98">
        <v>2</v>
      </c>
      <c r="X1163" s="100" t="s">
        <v>69</v>
      </c>
      <c r="Y1163" s="100" t="s">
        <v>70</v>
      </c>
      <c r="Z1163" s="100" t="s">
        <v>71</v>
      </c>
      <c r="AA1163" s="100" t="s">
        <v>72</v>
      </c>
      <c r="AB1163" s="98">
        <v>83638</v>
      </c>
      <c r="AC1163" s="101">
        <f t="shared" si="72"/>
        <v>7</v>
      </c>
      <c r="AD1163" s="101" t="str">
        <f t="shared" si="73"/>
        <v>février</v>
      </c>
      <c r="AE1163" s="96">
        <f t="shared" si="74"/>
        <v>2.2400000000000002</v>
      </c>
      <c r="AF1163" s="149">
        <f t="shared" si="75"/>
        <v>1.8055555555555547E-2</v>
      </c>
      <c r="AG1163" t="s">
        <v>3886</v>
      </c>
    </row>
    <row r="1164" spans="1:33" s="102" customFormat="1" ht="10.9" hidden="1" customHeight="1" x14ac:dyDescent="0.25">
      <c r="A1164" s="98">
        <v>171259</v>
      </c>
      <c r="B1164" s="99">
        <v>44606</v>
      </c>
      <c r="C1164" s="100" t="s">
        <v>613</v>
      </c>
      <c r="D1164" s="100" t="s">
        <v>3534</v>
      </c>
      <c r="E1164" s="99">
        <v>44606</v>
      </c>
      <c r="F1164" s="100" t="s">
        <v>614</v>
      </c>
      <c r="G1164" s="100" t="s">
        <v>3535</v>
      </c>
      <c r="H1164" s="100" t="s">
        <v>370</v>
      </c>
      <c r="I1164" s="100" t="s">
        <v>3379</v>
      </c>
      <c r="J1164" s="100" t="s">
        <v>3382</v>
      </c>
      <c r="K1164" s="100" t="s">
        <v>3396</v>
      </c>
      <c r="L1164" s="100" t="s">
        <v>18</v>
      </c>
      <c r="M1164" s="100" t="s">
        <v>18</v>
      </c>
      <c r="N1164" s="100" t="s">
        <v>19</v>
      </c>
      <c r="O1164" s="100" t="s">
        <v>335</v>
      </c>
      <c r="P1164" s="100" t="s">
        <v>371</v>
      </c>
      <c r="Q1164" s="100" t="s">
        <v>3377</v>
      </c>
      <c r="R1164" s="100" t="s">
        <v>3377</v>
      </c>
      <c r="S1164" s="98">
        <v>14640</v>
      </c>
      <c r="T1164" s="98">
        <v>11780</v>
      </c>
      <c r="U1164" s="98">
        <v>2860</v>
      </c>
      <c r="V1164" s="100" t="s">
        <v>78</v>
      </c>
      <c r="W1164" s="98">
        <v>2</v>
      </c>
      <c r="X1164" s="100" t="s">
        <v>69</v>
      </c>
      <c r="Y1164" s="100" t="s">
        <v>70</v>
      </c>
      <c r="Z1164" s="100" t="s">
        <v>71</v>
      </c>
      <c r="AA1164" s="100" t="s">
        <v>72</v>
      </c>
      <c r="AB1164" s="98">
        <v>83621</v>
      </c>
      <c r="AC1164" s="101">
        <f t="shared" si="72"/>
        <v>7</v>
      </c>
      <c r="AD1164" s="101" t="str">
        <f t="shared" si="73"/>
        <v>février</v>
      </c>
      <c r="AE1164" s="96">
        <f t="shared" si="74"/>
        <v>2.86</v>
      </c>
      <c r="AF1164" s="149">
        <f t="shared" si="75"/>
        <v>6.2499999999999778E-3</v>
      </c>
      <c r="AG1164" t="s">
        <v>3886</v>
      </c>
    </row>
    <row r="1165" spans="1:33" s="102" customFormat="1" ht="10.9" hidden="1" customHeight="1" x14ac:dyDescent="0.25">
      <c r="A1165" s="98">
        <v>171265</v>
      </c>
      <c r="B1165" s="99">
        <v>44606</v>
      </c>
      <c r="C1165" s="100" t="s">
        <v>780</v>
      </c>
      <c r="D1165" s="100" t="s">
        <v>3538</v>
      </c>
      <c r="E1165" s="99">
        <v>44606</v>
      </c>
      <c r="F1165" s="100" t="s">
        <v>290</v>
      </c>
      <c r="G1165" s="100" t="s">
        <v>3539</v>
      </c>
      <c r="H1165" s="100" t="s">
        <v>3540</v>
      </c>
      <c r="I1165" s="100" t="s">
        <v>3397</v>
      </c>
      <c r="J1165" s="100" t="s">
        <v>3448</v>
      </c>
      <c r="K1165" s="100" t="s">
        <v>3540</v>
      </c>
      <c r="L1165" s="100" t="s">
        <v>3468</v>
      </c>
      <c r="M1165" s="100" t="s">
        <v>18</v>
      </c>
      <c r="N1165" s="100" t="s">
        <v>721</v>
      </c>
      <c r="O1165" s="100" t="s">
        <v>722</v>
      </c>
      <c r="P1165" s="100" t="s">
        <v>3541</v>
      </c>
      <c r="Q1165" s="100" t="s">
        <v>3469</v>
      </c>
      <c r="R1165" s="100" t="s">
        <v>3377</v>
      </c>
      <c r="S1165" s="98">
        <v>16440</v>
      </c>
      <c r="T1165" s="98">
        <v>26440</v>
      </c>
      <c r="U1165" s="98">
        <v>10000</v>
      </c>
      <c r="V1165" s="100" t="s">
        <v>78</v>
      </c>
      <c r="W1165" s="98">
        <v>2</v>
      </c>
      <c r="X1165" s="100" t="s">
        <v>69</v>
      </c>
      <c r="Y1165" s="100" t="s">
        <v>70</v>
      </c>
      <c r="Z1165" s="100" t="s">
        <v>71</v>
      </c>
      <c r="AA1165" s="100" t="s">
        <v>72</v>
      </c>
      <c r="AB1165" s="98">
        <v>0</v>
      </c>
      <c r="AC1165" s="101">
        <f t="shared" si="72"/>
        <v>7</v>
      </c>
      <c r="AD1165" s="101" t="str">
        <f t="shared" si="73"/>
        <v>février</v>
      </c>
      <c r="AE1165" s="96">
        <f t="shared" si="74"/>
        <v>10</v>
      </c>
      <c r="AF1165" s="149">
        <f t="shared" si="75"/>
        <v>6.7361111111111094E-2</v>
      </c>
      <c r="AG1165" t="s">
        <v>3888</v>
      </c>
    </row>
    <row r="1166" spans="1:33" s="102" customFormat="1" ht="10.9" hidden="1" customHeight="1" x14ac:dyDescent="0.25">
      <c r="A1166" s="98">
        <v>171271</v>
      </c>
      <c r="B1166" s="99">
        <v>44606</v>
      </c>
      <c r="C1166" s="100" t="s">
        <v>671</v>
      </c>
      <c r="D1166" s="100" t="s">
        <v>3546</v>
      </c>
      <c r="E1166" s="99">
        <v>44606</v>
      </c>
      <c r="F1166" s="100" t="s">
        <v>290</v>
      </c>
      <c r="G1166" s="100" t="s">
        <v>3547</v>
      </c>
      <c r="H1166" s="100" t="s">
        <v>616</v>
      </c>
      <c r="I1166" s="100" t="s">
        <v>3376</v>
      </c>
      <c r="J1166" s="100" t="s">
        <v>3384</v>
      </c>
      <c r="K1166" s="100" t="s">
        <v>616</v>
      </c>
      <c r="L1166" s="100" t="s">
        <v>3414</v>
      </c>
      <c r="M1166" s="100" t="s">
        <v>18</v>
      </c>
      <c r="N1166" s="100" t="s">
        <v>656</v>
      </c>
      <c r="O1166" s="100" t="s">
        <v>261</v>
      </c>
      <c r="P1166" s="100" t="s">
        <v>618</v>
      </c>
      <c r="Q1166" s="100" t="s">
        <v>3415</v>
      </c>
      <c r="R1166" s="100" t="s">
        <v>3377</v>
      </c>
      <c r="S1166" s="98">
        <v>36980</v>
      </c>
      <c r="T1166" s="98">
        <v>22220</v>
      </c>
      <c r="U1166" s="98">
        <v>14760</v>
      </c>
      <c r="V1166" s="100" t="s">
        <v>78</v>
      </c>
      <c r="W1166" s="98">
        <v>2</v>
      </c>
      <c r="X1166" s="100" t="s">
        <v>69</v>
      </c>
      <c r="Y1166" s="100" t="s">
        <v>70</v>
      </c>
      <c r="Z1166" s="100" t="s">
        <v>71</v>
      </c>
      <c r="AA1166" s="100" t="s">
        <v>72</v>
      </c>
      <c r="AB1166" s="98">
        <v>0</v>
      </c>
      <c r="AC1166" s="101">
        <f t="shared" si="72"/>
        <v>7</v>
      </c>
      <c r="AD1166" s="101" t="str">
        <f t="shared" si="73"/>
        <v>février</v>
      </c>
      <c r="AE1166" s="96">
        <f t="shared" si="74"/>
        <v>14.76</v>
      </c>
      <c r="AF1166" s="149">
        <f t="shared" si="75"/>
        <v>0.10138888888888886</v>
      </c>
      <c r="AG1166" t="s">
        <v>3888</v>
      </c>
    </row>
    <row r="1167" spans="1:33" s="102" customFormat="1" ht="10.9" hidden="1" customHeight="1" x14ac:dyDescent="0.25">
      <c r="A1167" s="98">
        <v>171263</v>
      </c>
      <c r="B1167" s="99">
        <v>44606</v>
      </c>
      <c r="C1167" s="100" t="s">
        <v>821</v>
      </c>
      <c r="D1167" s="100" t="s">
        <v>3536</v>
      </c>
      <c r="E1167" s="99">
        <v>44606</v>
      </c>
      <c r="F1167" s="100" t="s">
        <v>757</v>
      </c>
      <c r="G1167" s="100" t="s">
        <v>3537</v>
      </c>
      <c r="H1167" s="100" t="s">
        <v>655</v>
      </c>
      <c r="I1167" s="100" t="s">
        <v>3389</v>
      </c>
      <c r="J1167" s="100" t="s">
        <v>3389</v>
      </c>
      <c r="K1167" s="100" t="s">
        <v>655</v>
      </c>
      <c r="L1167" s="100" t="s">
        <v>18</v>
      </c>
      <c r="M1167" s="100" t="s">
        <v>3385</v>
      </c>
      <c r="N1167" s="100" t="s">
        <v>919</v>
      </c>
      <c r="O1167" s="100" t="s">
        <v>920</v>
      </c>
      <c r="P1167" s="100" t="s">
        <v>658</v>
      </c>
      <c r="Q1167" s="100" t="s">
        <v>3377</v>
      </c>
      <c r="R1167" s="100" t="s">
        <v>3390</v>
      </c>
      <c r="S1167" s="98">
        <v>23840</v>
      </c>
      <c r="T1167" s="98">
        <v>17700</v>
      </c>
      <c r="U1167" s="98">
        <v>6140</v>
      </c>
      <c r="V1167" s="100" t="s">
        <v>78</v>
      </c>
      <c r="W1167" s="98">
        <v>2</v>
      </c>
      <c r="X1167" s="100" t="s">
        <v>69</v>
      </c>
      <c r="Y1167" s="100" t="s">
        <v>70</v>
      </c>
      <c r="Z1167" s="100" t="s">
        <v>71</v>
      </c>
      <c r="AA1167" s="100" t="s">
        <v>72</v>
      </c>
      <c r="AB1167" s="98">
        <v>0</v>
      </c>
      <c r="AC1167" s="101">
        <f t="shared" si="72"/>
        <v>7</v>
      </c>
      <c r="AD1167" s="101" t="str">
        <f t="shared" si="73"/>
        <v>février</v>
      </c>
      <c r="AE1167" s="96">
        <f t="shared" si="74"/>
        <v>6.14</v>
      </c>
      <c r="AF1167" s="149">
        <f t="shared" si="75"/>
        <v>1.3194444444444398E-2</v>
      </c>
      <c r="AG1167" t="s">
        <v>3562</v>
      </c>
    </row>
    <row r="1168" spans="1:33" s="102" customFormat="1" ht="10.9" hidden="1" customHeight="1" x14ac:dyDescent="0.25">
      <c r="A1168" s="98">
        <v>171267</v>
      </c>
      <c r="B1168" s="99">
        <v>44606</v>
      </c>
      <c r="C1168" s="100" t="s">
        <v>621</v>
      </c>
      <c r="D1168" s="100" t="s">
        <v>3544</v>
      </c>
      <c r="E1168" s="99">
        <v>44606</v>
      </c>
      <c r="F1168" s="100" t="s">
        <v>830</v>
      </c>
      <c r="G1168" s="100" t="s">
        <v>3545</v>
      </c>
      <c r="H1168" s="100" t="s">
        <v>90</v>
      </c>
      <c r="I1168" s="100" t="s">
        <v>3387</v>
      </c>
      <c r="J1168" s="100" t="s">
        <v>3387</v>
      </c>
      <c r="K1168" s="100" t="s">
        <v>90</v>
      </c>
      <c r="L1168" s="100" t="s">
        <v>18</v>
      </c>
      <c r="M1168" s="100" t="s">
        <v>18</v>
      </c>
      <c r="N1168" s="100" t="s">
        <v>65</v>
      </c>
      <c r="O1168" s="100" t="s">
        <v>66</v>
      </c>
      <c r="P1168" s="100" t="s">
        <v>91</v>
      </c>
      <c r="Q1168" s="100" t="s">
        <v>3377</v>
      </c>
      <c r="R1168" s="100" t="s">
        <v>3377</v>
      </c>
      <c r="S1168" s="98">
        <v>19100</v>
      </c>
      <c r="T1168" s="98">
        <v>16800</v>
      </c>
      <c r="U1168" s="98">
        <v>2300</v>
      </c>
      <c r="V1168" s="100" t="s">
        <v>78</v>
      </c>
      <c r="W1168" s="98">
        <v>2</v>
      </c>
      <c r="X1168" s="100" t="s">
        <v>69</v>
      </c>
      <c r="Y1168" s="100" t="s">
        <v>70</v>
      </c>
      <c r="Z1168" s="100" t="s">
        <v>71</v>
      </c>
      <c r="AA1168" s="100" t="s">
        <v>72</v>
      </c>
      <c r="AB1168" s="98">
        <v>0</v>
      </c>
      <c r="AC1168" s="101">
        <f t="shared" si="72"/>
        <v>7</v>
      </c>
      <c r="AD1168" s="101" t="str">
        <f t="shared" si="73"/>
        <v>février</v>
      </c>
      <c r="AE1168" s="96">
        <f t="shared" si="74"/>
        <v>2.2999999999999998</v>
      </c>
      <c r="AF1168" s="149">
        <f t="shared" si="75"/>
        <v>1.1111111111111072E-2</v>
      </c>
      <c r="AG1168" t="s">
        <v>3886</v>
      </c>
    </row>
    <row r="1169" spans="1:33" s="102" customFormat="1" ht="10.9" hidden="1" customHeight="1" x14ac:dyDescent="0.25">
      <c r="A1169" s="98">
        <v>171266</v>
      </c>
      <c r="B1169" s="99">
        <v>44606</v>
      </c>
      <c r="C1169" s="100" t="s">
        <v>130</v>
      </c>
      <c r="D1169" s="100" t="s">
        <v>3542</v>
      </c>
      <c r="E1169" s="99">
        <v>44606</v>
      </c>
      <c r="F1169" s="100" t="s">
        <v>353</v>
      </c>
      <c r="G1169" s="100" t="s">
        <v>3543</v>
      </c>
      <c r="H1169" s="100" t="s">
        <v>64</v>
      </c>
      <c r="I1169" s="100" t="s">
        <v>3387</v>
      </c>
      <c r="J1169" s="100" t="s">
        <v>3388</v>
      </c>
      <c r="K1169" s="100" t="s">
        <v>64</v>
      </c>
      <c r="L1169" s="100" t="s">
        <v>18</v>
      </c>
      <c r="M1169" s="100" t="s">
        <v>18</v>
      </c>
      <c r="N1169" s="100" t="s">
        <v>65</v>
      </c>
      <c r="O1169" s="100" t="s">
        <v>185</v>
      </c>
      <c r="P1169" s="100" t="s">
        <v>67</v>
      </c>
      <c r="Q1169" s="100" t="s">
        <v>3377</v>
      </c>
      <c r="R1169" s="100" t="s">
        <v>3377</v>
      </c>
      <c r="S1169" s="98">
        <v>14880</v>
      </c>
      <c r="T1169" s="98">
        <v>13980</v>
      </c>
      <c r="U1169" s="98">
        <v>900</v>
      </c>
      <c r="V1169" s="100" t="s">
        <v>78</v>
      </c>
      <c r="W1169" s="98">
        <v>2</v>
      </c>
      <c r="X1169" s="100" t="s">
        <v>69</v>
      </c>
      <c r="Y1169" s="100" t="s">
        <v>70</v>
      </c>
      <c r="Z1169" s="100" t="s">
        <v>71</v>
      </c>
      <c r="AA1169" s="100" t="s">
        <v>72</v>
      </c>
      <c r="AB1169" s="98">
        <v>0</v>
      </c>
      <c r="AC1169" s="101">
        <f t="shared" si="72"/>
        <v>7</v>
      </c>
      <c r="AD1169" s="101" t="str">
        <f t="shared" si="73"/>
        <v>février</v>
      </c>
      <c r="AE1169" s="96">
        <f t="shared" si="74"/>
        <v>0.9</v>
      </c>
      <c r="AF1169" s="149">
        <f t="shared" si="75"/>
        <v>8.3333333333333037E-3</v>
      </c>
      <c r="AG1169" t="s">
        <v>3887</v>
      </c>
    </row>
    <row r="1170" spans="1:33" s="102" customFormat="1" ht="10.9" hidden="1" customHeight="1" x14ac:dyDescent="0.25">
      <c r="A1170" s="98">
        <v>171278</v>
      </c>
      <c r="B1170" s="99">
        <v>44606</v>
      </c>
      <c r="C1170" s="100" t="s">
        <v>804</v>
      </c>
      <c r="D1170" s="100" t="s">
        <v>3548</v>
      </c>
      <c r="E1170" s="99">
        <v>44606</v>
      </c>
      <c r="F1170" s="100" t="s">
        <v>3549</v>
      </c>
      <c r="G1170" s="100" t="s">
        <v>3550</v>
      </c>
      <c r="H1170" s="100" t="s">
        <v>3551</v>
      </c>
      <c r="I1170" s="100" t="s">
        <v>3379</v>
      </c>
      <c r="J1170" s="100" t="s">
        <v>3419</v>
      </c>
      <c r="K1170" s="100" t="s">
        <v>2902</v>
      </c>
      <c r="L1170" s="100" t="s">
        <v>3409</v>
      </c>
      <c r="M1170" s="100" t="s">
        <v>18</v>
      </c>
      <c r="N1170" s="100" t="s">
        <v>19</v>
      </c>
      <c r="O1170" s="100" t="s">
        <v>567</v>
      </c>
      <c r="P1170" s="100" t="s">
        <v>3552</v>
      </c>
      <c r="Q1170" s="100" t="s">
        <v>3451</v>
      </c>
      <c r="R1170" s="100" t="s">
        <v>3377</v>
      </c>
      <c r="S1170" s="98">
        <v>15280</v>
      </c>
      <c r="T1170" s="98">
        <v>42960</v>
      </c>
      <c r="U1170" s="98">
        <v>27680</v>
      </c>
      <c r="V1170" s="100" t="s">
        <v>78</v>
      </c>
      <c r="W1170" s="98">
        <v>2</v>
      </c>
      <c r="X1170" s="100" t="s">
        <v>69</v>
      </c>
      <c r="Y1170" s="100" t="s">
        <v>70</v>
      </c>
      <c r="Z1170" s="100" t="s">
        <v>71</v>
      </c>
      <c r="AA1170" s="100" t="s">
        <v>72</v>
      </c>
      <c r="AB1170" s="98">
        <v>0</v>
      </c>
      <c r="AC1170" s="101">
        <f t="shared" si="72"/>
        <v>7</v>
      </c>
      <c r="AD1170" s="101" t="str">
        <f t="shared" si="73"/>
        <v>février</v>
      </c>
      <c r="AE1170" s="96">
        <f t="shared" si="74"/>
        <v>27.68</v>
      </c>
      <c r="AF1170" s="149">
        <f t="shared" si="75"/>
        <v>5.1388888888888928E-2</v>
      </c>
      <c r="AG1170" t="s">
        <v>3888</v>
      </c>
    </row>
    <row r="1171" spans="1:33" s="102" customFormat="1" ht="10.9" hidden="1" customHeight="1" x14ac:dyDescent="0.25">
      <c r="A1171" s="98">
        <v>171276</v>
      </c>
      <c r="B1171" s="99">
        <v>44606</v>
      </c>
      <c r="C1171" s="100" t="s">
        <v>572</v>
      </c>
      <c r="D1171" s="100" t="s">
        <v>18</v>
      </c>
      <c r="E1171" s="99">
        <v>44606</v>
      </c>
      <c r="F1171" s="100" t="s">
        <v>572</v>
      </c>
      <c r="G1171" s="100" t="s">
        <v>18</v>
      </c>
      <c r="H1171" s="100" t="s">
        <v>881</v>
      </c>
      <c r="I1171" s="100" t="s">
        <v>3389</v>
      </c>
      <c r="J1171" s="100" t="s">
        <v>3400</v>
      </c>
      <c r="K1171" s="100" t="s">
        <v>665</v>
      </c>
      <c r="L1171" s="100" t="s">
        <v>18</v>
      </c>
      <c r="M1171" s="100" t="s">
        <v>3394</v>
      </c>
      <c r="N1171" s="100" t="s">
        <v>919</v>
      </c>
      <c r="O1171" s="100" t="s">
        <v>944</v>
      </c>
      <c r="P1171" s="100" t="s">
        <v>666</v>
      </c>
      <c r="Q1171" s="100" t="s">
        <v>3377</v>
      </c>
      <c r="R1171" s="100" t="s">
        <v>3401</v>
      </c>
      <c r="S1171" s="98">
        <v>25360</v>
      </c>
      <c r="T1171" s="98">
        <v>18520</v>
      </c>
      <c r="U1171" s="98">
        <v>6840</v>
      </c>
      <c r="V1171" s="100" t="s">
        <v>68</v>
      </c>
      <c r="W1171" s="98">
        <v>2</v>
      </c>
      <c r="X1171" s="100" t="s">
        <v>69</v>
      </c>
      <c r="Y1171" s="100" t="s">
        <v>70</v>
      </c>
      <c r="Z1171" s="100" t="s">
        <v>71</v>
      </c>
      <c r="AA1171" s="100" t="s">
        <v>72</v>
      </c>
      <c r="AB1171" s="98">
        <v>0</v>
      </c>
      <c r="AC1171" s="101">
        <f t="shared" si="72"/>
        <v>7</v>
      </c>
      <c r="AD1171" s="101" t="str">
        <f t="shared" si="73"/>
        <v>février</v>
      </c>
      <c r="AE1171" s="96">
        <f t="shared" si="74"/>
        <v>6.84</v>
      </c>
      <c r="AF1171" s="149">
        <f t="shared" si="75"/>
        <v>0</v>
      </c>
      <c r="AG1171" t="s">
        <v>3886</v>
      </c>
    </row>
    <row r="1172" spans="1:33" s="102" customFormat="1" ht="10.9" hidden="1" customHeight="1" x14ac:dyDescent="0.25">
      <c r="A1172" s="98">
        <v>171282</v>
      </c>
      <c r="B1172" s="99">
        <v>44606</v>
      </c>
      <c r="C1172" s="100" t="s">
        <v>629</v>
      </c>
      <c r="D1172" s="100" t="s">
        <v>3555</v>
      </c>
      <c r="E1172" s="99">
        <v>44606</v>
      </c>
      <c r="F1172" s="100" t="s">
        <v>232</v>
      </c>
      <c r="G1172" s="100" t="s">
        <v>3556</v>
      </c>
      <c r="H1172" s="100" t="s">
        <v>3557</v>
      </c>
      <c r="I1172" s="100" t="s">
        <v>3378</v>
      </c>
      <c r="J1172" s="100" t="s">
        <v>3406</v>
      </c>
      <c r="K1172" s="100" t="s">
        <v>3557</v>
      </c>
      <c r="L1172" s="100" t="s">
        <v>3407</v>
      </c>
      <c r="M1172" s="100" t="s">
        <v>18</v>
      </c>
      <c r="N1172" s="100" t="s">
        <v>581</v>
      </c>
      <c r="O1172" s="100" t="s">
        <v>763</v>
      </c>
      <c r="P1172" s="100" t="s">
        <v>2129</v>
      </c>
      <c r="Q1172" s="100" t="s">
        <v>3408</v>
      </c>
      <c r="R1172" s="100" t="s">
        <v>3377</v>
      </c>
      <c r="S1172" s="98">
        <v>17100</v>
      </c>
      <c r="T1172" s="98">
        <v>31760</v>
      </c>
      <c r="U1172" s="98">
        <v>14660</v>
      </c>
      <c r="V1172" s="100" t="s">
        <v>78</v>
      </c>
      <c r="W1172" s="98">
        <v>2</v>
      </c>
      <c r="X1172" s="100" t="s">
        <v>69</v>
      </c>
      <c r="Y1172" s="100" t="s">
        <v>70</v>
      </c>
      <c r="Z1172" s="100" t="s">
        <v>71</v>
      </c>
      <c r="AA1172" s="100" t="s">
        <v>72</v>
      </c>
      <c r="AB1172" s="98">
        <v>0</v>
      </c>
      <c r="AC1172" s="101">
        <f t="shared" si="72"/>
        <v>7</v>
      </c>
      <c r="AD1172" s="101" t="str">
        <f t="shared" si="73"/>
        <v>février</v>
      </c>
      <c r="AE1172" s="96">
        <f t="shared" si="74"/>
        <v>14.66</v>
      </c>
      <c r="AF1172" s="149">
        <f t="shared" si="75"/>
        <v>5.5555555555555469E-2</v>
      </c>
      <c r="AG1172" t="s">
        <v>3888</v>
      </c>
    </row>
    <row r="1173" spans="1:33" s="102" customFormat="1" ht="10.9" hidden="1" customHeight="1" x14ac:dyDescent="0.25">
      <c r="A1173" s="98">
        <v>171280</v>
      </c>
      <c r="B1173" s="99">
        <v>44606</v>
      </c>
      <c r="C1173" s="100" t="s">
        <v>356</v>
      </c>
      <c r="D1173" s="100" t="s">
        <v>3553</v>
      </c>
      <c r="E1173" s="99">
        <v>44606</v>
      </c>
      <c r="F1173" s="100" t="s">
        <v>2449</v>
      </c>
      <c r="G1173" s="100" t="s">
        <v>3554</v>
      </c>
      <c r="H1173" s="100" t="s">
        <v>325</v>
      </c>
      <c r="I1173" s="100" t="s">
        <v>3379</v>
      </c>
      <c r="J1173" s="100" t="s">
        <v>3380</v>
      </c>
      <c r="K1173" s="100" t="s">
        <v>3435</v>
      </c>
      <c r="L1173" s="100" t="s">
        <v>18</v>
      </c>
      <c r="M1173" s="100" t="s">
        <v>18</v>
      </c>
      <c r="N1173" s="100" t="s">
        <v>19</v>
      </c>
      <c r="O1173" s="100" t="s">
        <v>314</v>
      </c>
      <c r="P1173" s="100" t="s">
        <v>326</v>
      </c>
      <c r="Q1173" s="100" t="s">
        <v>3377</v>
      </c>
      <c r="R1173" s="100" t="s">
        <v>3377</v>
      </c>
      <c r="S1173" s="98">
        <v>21440</v>
      </c>
      <c r="T1173" s="98">
        <v>17200</v>
      </c>
      <c r="U1173" s="98">
        <v>4240</v>
      </c>
      <c r="V1173" s="100" t="s">
        <v>78</v>
      </c>
      <c r="W1173" s="98">
        <v>2</v>
      </c>
      <c r="X1173" s="100" t="s">
        <v>69</v>
      </c>
      <c r="Y1173" s="100" t="s">
        <v>70</v>
      </c>
      <c r="Z1173" s="100" t="s">
        <v>71</v>
      </c>
      <c r="AA1173" s="100" t="s">
        <v>72</v>
      </c>
      <c r="AB1173" s="98">
        <v>95031</v>
      </c>
      <c r="AC1173" s="101">
        <f t="shared" si="72"/>
        <v>7</v>
      </c>
      <c r="AD1173" s="101" t="str">
        <f t="shared" si="73"/>
        <v>février</v>
      </c>
      <c r="AE1173" s="96">
        <f t="shared" si="74"/>
        <v>4.24</v>
      </c>
      <c r="AF1173" s="149">
        <f t="shared" si="75"/>
        <v>1.041666666666663E-2</v>
      </c>
      <c r="AG1173" t="s">
        <v>3886</v>
      </c>
    </row>
    <row r="1174" spans="1:33" s="102" customFormat="1" ht="10.9" hidden="1" customHeight="1" x14ac:dyDescent="0.25">
      <c r="A1174" s="98">
        <v>171285</v>
      </c>
      <c r="B1174" s="99">
        <v>44606</v>
      </c>
      <c r="C1174" s="100" t="s">
        <v>1850</v>
      </c>
      <c r="D1174" s="100" t="s">
        <v>3560</v>
      </c>
      <c r="E1174" s="99">
        <v>44606</v>
      </c>
      <c r="F1174" s="100" t="s">
        <v>357</v>
      </c>
      <c r="G1174" s="100" t="s">
        <v>3561</v>
      </c>
      <c r="H1174" s="100" t="s">
        <v>3530</v>
      </c>
      <c r="I1174" s="100" t="s">
        <v>3397</v>
      </c>
      <c r="J1174" s="100" t="s">
        <v>3448</v>
      </c>
      <c r="K1174" s="100" t="s">
        <v>3530</v>
      </c>
      <c r="L1174" s="100" t="s">
        <v>3487</v>
      </c>
      <c r="M1174" s="100" t="s">
        <v>18</v>
      </c>
      <c r="N1174" s="100" t="s">
        <v>721</v>
      </c>
      <c r="O1174" s="100" t="s">
        <v>722</v>
      </c>
      <c r="P1174" s="100" t="s">
        <v>3531</v>
      </c>
      <c r="Q1174" s="100" t="s">
        <v>3488</v>
      </c>
      <c r="R1174" s="100" t="s">
        <v>3377</v>
      </c>
      <c r="S1174" s="98">
        <v>16620</v>
      </c>
      <c r="T1174" s="98">
        <v>26720</v>
      </c>
      <c r="U1174" s="98">
        <v>10100</v>
      </c>
      <c r="V1174" s="100" t="s">
        <v>78</v>
      </c>
      <c r="W1174" s="98">
        <v>2</v>
      </c>
      <c r="X1174" s="100" t="s">
        <v>69</v>
      </c>
      <c r="Y1174" s="100" t="s">
        <v>70</v>
      </c>
      <c r="Z1174" s="100" t="s">
        <v>71</v>
      </c>
      <c r="AA1174" s="100" t="s">
        <v>72</v>
      </c>
      <c r="AB1174" s="98">
        <v>0</v>
      </c>
      <c r="AC1174" s="101">
        <f t="shared" si="72"/>
        <v>7</v>
      </c>
      <c r="AD1174" s="101" t="str">
        <f t="shared" si="73"/>
        <v>février</v>
      </c>
      <c r="AE1174" s="96">
        <f t="shared" si="74"/>
        <v>10.1</v>
      </c>
      <c r="AF1174" s="149">
        <f t="shared" si="75"/>
        <v>4.0972222222222188E-2</v>
      </c>
      <c r="AG1174" t="s">
        <v>3888</v>
      </c>
    </row>
    <row r="1175" spans="1:33" s="102" customFormat="1" ht="10.9" hidden="1" customHeight="1" x14ac:dyDescent="0.25">
      <c r="A1175" s="98">
        <v>171283</v>
      </c>
      <c r="B1175" s="99">
        <v>44606</v>
      </c>
      <c r="C1175" s="100" t="s">
        <v>899</v>
      </c>
      <c r="D1175" s="100" t="s">
        <v>3558</v>
      </c>
      <c r="E1175" s="99">
        <v>44606</v>
      </c>
      <c r="F1175" s="100" t="s">
        <v>146</v>
      </c>
      <c r="G1175" s="100" t="s">
        <v>3559</v>
      </c>
      <c r="H1175" s="100" t="s">
        <v>562</v>
      </c>
      <c r="I1175" s="100" t="s">
        <v>3379</v>
      </c>
      <c r="J1175" s="100" t="s">
        <v>3380</v>
      </c>
      <c r="K1175" s="100" t="s">
        <v>3470</v>
      </c>
      <c r="L1175" s="100" t="s">
        <v>18</v>
      </c>
      <c r="M1175" s="100" t="s">
        <v>18</v>
      </c>
      <c r="N1175" s="100" t="s">
        <v>19</v>
      </c>
      <c r="O1175" s="100" t="s">
        <v>314</v>
      </c>
      <c r="P1175" s="100" t="s">
        <v>563</v>
      </c>
      <c r="Q1175" s="100" t="s">
        <v>3377</v>
      </c>
      <c r="R1175" s="100" t="s">
        <v>3377</v>
      </c>
      <c r="S1175" s="98">
        <v>18900</v>
      </c>
      <c r="T1175" s="98">
        <v>17200</v>
      </c>
      <c r="U1175" s="98">
        <v>1700</v>
      </c>
      <c r="V1175" s="100" t="s">
        <v>78</v>
      </c>
      <c r="W1175" s="98">
        <v>2</v>
      </c>
      <c r="X1175" s="100" t="s">
        <v>69</v>
      </c>
      <c r="Y1175" s="100" t="s">
        <v>70</v>
      </c>
      <c r="Z1175" s="100" t="s">
        <v>71</v>
      </c>
      <c r="AA1175" s="100" t="s">
        <v>72</v>
      </c>
      <c r="AB1175" s="98">
        <v>73518</v>
      </c>
      <c r="AC1175" s="101">
        <f t="shared" si="72"/>
        <v>7</v>
      </c>
      <c r="AD1175" s="101" t="str">
        <f t="shared" si="73"/>
        <v>février</v>
      </c>
      <c r="AE1175" s="96">
        <f t="shared" si="74"/>
        <v>1.7</v>
      </c>
      <c r="AF1175" s="149">
        <f t="shared" si="75"/>
        <v>6.9444444444445308E-3</v>
      </c>
      <c r="AG1175" t="s">
        <v>3886</v>
      </c>
    </row>
    <row r="1176" spans="1:33" s="102" customFormat="1" ht="10.9" hidden="1" customHeight="1" x14ac:dyDescent="0.25">
      <c r="A1176" s="98">
        <v>171299</v>
      </c>
      <c r="B1176" s="99">
        <v>44607</v>
      </c>
      <c r="C1176" s="100" t="s">
        <v>1029</v>
      </c>
      <c r="D1176" s="100" t="s">
        <v>3563</v>
      </c>
      <c r="E1176" s="99">
        <v>44607</v>
      </c>
      <c r="F1176" s="100" t="s">
        <v>861</v>
      </c>
      <c r="G1176" s="100" t="s">
        <v>3564</v>
      </c>
      <c r="H1176" s="100" t="s">
        <v>480</v>
      </c>
      <c r="I1176" s="100" t="s">
        <v>3379</v>
      </c>
      <c r="J1176" s="100" t="s">
        <v>3380</v>
      </c>
      <c r="K1176" s="100" t="s">
        <v>923</v>
      </c>
      <c r="L1176" s="100" t="s">
        <v>18</v>
      </c>
      <c r="M1176" s="100" t="s">
        <v>18</v>
      </c>
      <c r="N1176" s="100" t="s">
        <v>19</v>
      </c>
      <c r="O1176" s="100" t="s">
        <v>314</v>
      </c>
      <c r="P1176" s="100" t="s">
        <v>481</v>
      </c>
      <c r="Q1176" s="100" t="s">
        <v>3377</v>
      </c>
      <c r="R1176" s="100" t="s">
        <v>3377</v>
      </c>
      <c r="S1176" s="98">
        <v>19980</v>
      </c>
      <c r="T1176" s="98">
        <v>18800</v>
      </c>
      <c r="U1176" s="98">
        <v>1180</v>
      </c>
      <c r="V1176" s="100" t="s">
        <v>78</v>
      </c>
      <c r="W1176" s="98">
        <v>2</v>
      </c>
      <c r="X1176" s="100" t="s">
        <v>69</v>
      </c>
      <c r="Y1176" s="100" t="s">
        <v>70</v>
      </c>
      <c r="Z1176" s="100" t="s">
        <v>71</v>
      </c>
      <c r="AA1176" s="100" t="s">
        <v>72</v>
      </c>
      <c r="AB1176" s="98">
        <v>83638</v>
      </c>
      <c r="AC1176" s="101">
        <f t="shared" si="72"/>
        <v>7</v>
      </c>
      <c r="AD1176" s="101" t="str">
        <f t="shared" si="73"/>
        <v>février</v>
      </c>
      <c r="AE1176" s="96">
        <f t="shared" si="74"/>
        <v>1.18</v>
      </c>
      <c r="AF1176" s="149">
        <f t="shared" si="75"/>
        <v>6.2499999999999778E-3</v>
      </c>
      <c r="AG1176" t="s">
        <v>3886</v>
      </c>
    </row>
    <row r="1177" spans="1:33" s="102" customFormat="1" ht="10.9" hidden="1" customHeight="1" x14ac:dyDescent="0.25">
      <c r="A1177" s="98">
        <v>171302</v>
      </c>
      <c r="B1177" s="99">
        <v>44607</v>
      </c>
      <c r="C1177" s="100" t="s">
        <v>420</v>
      </c>
      <c r="D1177" s="100" t="s">
        <v>3565</v>
      </c>
      <c r="E1177" s="99">
        <v>44607</v>
      </c>
      <c r="F1177" s="100" t="s">
        <v>781</v>
      </c>
      <c r="G1177" s="100" t="s">
        <v>3566</v>
      </c>
      <c r="H1177" s="100" t="s">
        <v>665</v>
      </c>
      <c r="I1177" s="100" t="s">
        <v>3376</v>
      </c>
      <c r="J1177" s="100" t="s">
        <v>3376</v>
      </c>
      <c r="K1177" s="100" t="s">
        <v>665</v>
      </c>
      <c r="L1177" s="100" t="s">
        <v>18</v>
      </c>
      <c r="M1177" s="100" t="s">
        <v>3409</v>
      </c>
      <c r="N1177" s="100" t="s">
        <v>656</v>
      </c>
      <c r="O1177" s="100" t="s">
        <v>657</v>
      </c>
      <c r="P1177" s="100" t="s">
        <v>666</v>
      </c>
      <c r="Q1177" s="100" t="s">
        <v>3377</v>
      </c>
      <c r="R1177" s="100" t="s">
        <v>3410</v>
      </c>
      <c r="S1177" s="98">
        <v>29240</v>
      </c>
      <c r="T1177" s="98">
        <v>18480</v>
      </c>
      <c r="U1177" s="98">
        <v>10760</v>
      </c>
      <c r="V1177" s="100" t="s">
        <v>78</v>
      </c>
      <c r="W1177" s="98">
        <v>2</v>
      </c>
      <c r="X1177" s="100" t="s">
        <v>69</v>
      </c>
      <c r="Y1177" s="100" t="s">
        <v>70</v>
      </c>
      <c r="Z1177" s="100" t="s">
        <v>71</v>
      </c>
      <c r="AA1177" s="100" t="s">
        <v>72</v>
      </c>
      <c r="AB1177" s="98">
        <v>0</v>
      </c>
      <c r="AC1177" s="101">
        <f t="shared" si="72"/>
        <v>7</v>
      </c>
      <c r="AD1177" s="101" t="str">
        <f t="shared" si="73"/>
        <v>février</v>
      </c>
      <c r="AE1177" s="96">
        <f t="shared" si="74"/>
        <v>10.76</v>
      </c>
      <c r="AF1177" s="149">
        <f t="shared" si="75"/>
        <v>2.2222222222222199E-2</v>
      </c>
      <c r="AG1177" t="s">
        <v>3562</v>
      </c>
    </row>
    <row r="1178" spans="1:33" s="102" customFormat="1" ht="10.9" hidden="1" customHeight="1" x14ac:dyDescent="0.25">
      <c r="A1178" s="98">
        <v>171304</v>
      </c>
      <c r="B1178" s="99">
        <v>44607</v>
      </c>
      <c r="C1178" s="100" t="s">
        <v>771</v>
      </c>
      <c r="D1178" s="100" t="s">
        <v>3567</v>
      </c>
      <c r="E1178" s="99">
        <v>44607</v>
      </c>
      <c r="F1178" s="100" t="s">
        <v>738</v>
      </c>
      <c r="G1178" s="100" t="s">
        <v>3568</v>
      </c>
      <c r="H1178" s="100" t="s">
        <v>580</v>
      </c>
      <c r="I1178" s="100" t="s">
        <v>3378</v>
      </c>
      <c r="J1178" s="100" t="s">
        <v>3378</v>
      </c>
      <c r="K1178" s="100" t="s">
        <v>580</v>
      </c>
      <c r="L1178" s="100" t="s">
        <v>18</v>
      </c>
      <c r="M1178" s="100" t="s">
        <v>18</v>
      </c>
      <c r="N1178" s="100" t="s">
        <v>581</v>
      </c>
      <c r="O1178" s="100" t="s">
        <v>582</v>
      </c>
      <c r="P1178" s="100" t="s">
        <v>583</v>
      </c>
      <c r="Q1178" s="100" t="s">
        <v>3377</v>
      </c>
      <c r="R1178" s="100" t="s">
        <v>3377</v>
      </c>
      <c r="S1178" s="98">
        <v>30220</v>
      </c>
      <c r="T1178" s="98">
        <v>22220</v>
      </c>
      <c r="U1178" s="98">
        <v>8000</v>
      </c>
      <c r="V1178" s="100" t="s">
        <v>78</v>
      </c>
      <c r="W1178" s="98">
        <v>2</v>
      </c>
      <c r="X1178" s="100" t="s">
        <v>69</v>
      </c>
      <c r="Y1178" s="100" t="s">
        <v>70</v>
      </c>
      <c r="Z1178" s="100" t="s">
        <v>71</v>
      </c>
      <c r="AA1178" s="100" t="s">
        <v>72</v>
      </c>
      <c r="AB1178" s="98">
        <v>0</v>
      </c>
      <c r="AC1178" s="101">
        <f t="shared" si="72"/>
        <v>7</v>
      </c>
      <c r="AD1178" s="101" t="str">
        <f t="shared" si="73"/>
        <v>février</v>
      </c>
      <c r="AE1178" s="96">
        <f t="shared" si="74"/>
        <v>8</v>
      </c>
      <c r="AF1178" s="149">
        <f t="shared" si="75"/>
        <v>2.8472222222222232E-2</v>
      </c>
      <c r="AG1178" t="s">
        <v>3562</v>
      </c>
    </row>
    <row r="1179" spans="1:33" s="102" customFormat="1" ht="10.9" hidden="1" customHeight="1" x14ac:dyDescent="0.25">
      <c r="A1179" s="98">
        <v>171345</v>
      </c>
      <c r="B1179" s="99">
        <v>44607</v>
      </c>
      <c r="C1179" s="100" t="s">
        <v>844</v>
      </c>
      <c r="D1179" s="100" t="s">
        <v>3569</v>
      </c>
      <c r="E1179" s="99">
        <v>44607</v>
      </c>
      <c r="F1179" s="100" t="s">
        <v>717</v>
      </c>
      <c r="G1179" s="100" t="s">
        <v>3570</v>
      </c>
      <c r="H1179" s="100" t="s">
        <v>913</v>
      </c>
      <c r="I1179" s="100" t="s">
        <v>3379</v>
      </c>
      <c r="J1179" s="100" t="s">
        <v>3384</v>
      </c>
      <c r="K1179" s="100" t="s">
        <v>913</v>
      </c>
      <c r="L1179" s="100" t="s">
        <v>3385</v>
      </c>
      <c r="M1179" s="100" t="s">
        <v>18</v>
      </c>
      <c r="N1179" s="100" t="s">
        <v>19</v>
      </c>
      <c r="O1179" s="100" t="s">
        <v>261</v>
      </c>
      <c r="P1179" s="100" t="s">
        <v>914</v>
      </c>
      <c r="Q1179" s="100" t="s">
        <v>3386</v>
      </c>
      <c r="R1179" s="100" t="s">
        <v>3377</v>
      </c>
      <c r="S1179" s="98">
        <v>37640</v>
      </c>
      <c r="T1179" s="98">
        <v>22480</v>
      </c>
      <c r="U1179" s="98">
        <v>15160</v>
      </c>
      <c r="V1179" s="100" t="s">
        <v>78</v>
      </c>
      <c r="W1179" s="98">
        <v>2</v>
      </c>
      <c r="X1179" s="100" t="s">
        <v>69</v>
      </c>
      <c r="Y1179" s="100" t="s">
        <v>70</v>
      </c>
      <c r="Z1179" s="100" t="s">
        <v>71</v>
      </c>
      <c r="AA1179" s="100" t="s">
        <v>72</v>
      </c>
      <c r="AB1179" s="98">
        <v>0</v>
      </c>
      <c r="AC1179" s="101">
        <f t="shared" si="72"/>
        <v>7</v>
      </c>
      <c r="AD1179" s="101" t="str">
        <f t="shared" si="73"/>
        <v>février</v>
      </c>
      <c r="AE1179" s="96">
        <f t="shared" si="74"/>
        <v>15.16</v>
      </c>
      <c r="AF1179" s="149">
        <f t="shared" si="75"/>
        <v>0.17152777777777772</v>
      </c>
      <c r="AG1179" t="s">
        <v>3888</v>
      </c>
    </row>
    <row r="1180" spans="1:33" s="102" customFormat="1" ht="10.9" hidden="1" customHeight="1" x14ac:dyDescent="0.25">
      <c r="A1180" s="98">
        <v>171313</v>
      </c>
      <c r="B1180" s="99">
        <v>44607</v>
      </c>
      <c r="C1180" s="100" t="s">
        <v>879</v>
      </c>
      <c r="D1180" s="100" t="s">
        <v>3571</v>
      </c>
      <c r="E1180" s="99">
        <v>44607</v>
      </c>
      <c r="F1180" s="100" t="s">
        <v>153</v>
      </c>
      <c r="G1180" s="100" t="s">
        <v>3572</v>
      </c>
      <c r="H1180" s="100" t="s">
        <v>480</v>
      </c>
      <c r="I1180" s="100" t="s">
        <v>3379</v>
      </c>
      <c r="J1180" s="100" t="s">
        <v>3380</v>
      </c>
      <c r="K1180" s="100" t="s">
        <v>923</v>
      </c>
      <c r="L1180" s="100" t="s">
        <v>18</v>
      </c>
      <c r="M1180" s="100" t="s">
        <v>18</v>
      </c>
      <c r="N1180" s="100" t="s">
        <v>19</v>
      </c>
      <c r="O1180" s="100" t="s">
        <v>314</v>
      </c>
      <c r="P1180" s="100" t="s">
        <v>481</v>
      </c>
      <c r="Q1180" s="100" t="s">
        <v>3377</v>
      </c>
      <c r="R1180" s="100" t="s">
        <v>3377</v>
      </c>
      <c r="S1180" s="98">
        <v>20720</v>
      </c>
      <c r="T1180" s="98">
        <v>18780</v>
      </c>
      <c r="U1180" s="98">
        <v>1940</v>
      </c>
      <c r="V1180" s="100" t="s">
        <v>78</v>
      </c>
      <c r="W1180" s="98">
        <v>2</v>
      </c>
      <c r="X1180" s="100" t="s">
        <v>69</v>
      </c>
      <c r="Y1180" s="100" t="s">
        <v>70</v>
      </c>
      <c r="Z1180" s="100" t="s">
        <v>71</v>
      </c>
      <c r="AA1180" s="100" t="s">
        <v>72</v>
      </c>
      <c r="AB1180" s="98">
        <v>83638</v>
      </c>
      <c r="AC1180" s="101">
        <f t="shared" si="72"/>
        <v>7</v>
      </c>
      <c r="AD1180" s="101" t="str">
        <f t="shared" si="73"/>
        <v>février</v>
      </c>
      <c r="AE1180" s="96">
        <f t="shared" si="74"/>
        <v>1.94</v>
      </c>
      <c r="AF1180" s="149">
        <f t="shared" si="75"/>
        <v>6.9444444444444753E-3</v>
      </c>
      <c r="AG1180" t="s">
        <v>3886</v>
      </c>
    </row>
    <row r="1181" spans="1:33" s="102" customFormat="1" ht="10.9" hidden="1" customHeight="1" x14ac:dyDescent="0.25">
      <c r="A1181" s="98">
        <v>171317</v>
      </c>
      <c r="B1181" s="99">
        <v>44607</v>
      </c>
      <c r="C1181" s="100" t="s">
        <v>380</v>
      </c>
      <c r="D1181" s="100" t="s">
        <v>3573</v>
      </c>
      <c r="E1181" s="99">
        <v>44607</v>
      </c>
      <c r="F1181" s="100" t="s">
        <v>373</v>
      </c>
      <c r="G1181" s="100" t="s">
        <v>3574</v>
      </c>
      <c r="H1181" s="100" t="s">
        <v>655</v>
      </c>
      <c r="I1181" s="100" t="s">
        <v>3376</v>
      </c>
      <c r="J1181" s="100" t="s">
        <v>3376</v>
      </c>
      <c r="K1181" s="100" t="s">
        <v>655</v>
      </c>
      <c r="L1181" s="100" t="s">
        <v>18</v>
      </c>
      <c r="M1181" s="100" t="s">
        <v>3409</v>
      </c>
      <c r="N1181" s="100" t="s">
        <v>656</v>
      </c>
      <c r="O1181" s="100" t="s">
        <v>657</v>
      </c>
      <c r="P1181" s="100" t="s">
        <v>658</v>
      </c>
      <c r="Q1181" s="100" t="s">
        <v>3377</v>
      </c>
      <c r="R1181" s="100" t="s">
        <v>3410</v>
      </c>
      <c r="S1181" s="98">
        <v>30260</v>
      </c>
      <c r="T1181" s="98">
        <v>17940</v>
      </c>
      <c r="U1181" s="98">
        <v>12320</v>
      </c>
      <c r="V1181" s="100" t="s">
        <v>78</v>
      </c>
      <c r="W1181" s="98">
        <v>2</v>
      </c>
      <c r="X1181" s="100" t="s">
        <v>69</v>
      </c>
      <c r="Y1181" s="100" t="s">
        <v>70</v>
      </c>
      <c r="Z1181" s="100" t="s">
        <v>71</v>
      </c>
      <c r="AA1181" s="100" t="s">
        <v>72</v>
      </c>
      <c r="AB1181" s="98">
        <v>0</v>
      </c>
      <c r="AC1181" s="101">
        <f t="shared" si="72"/>
        <v>7</v>
      </c>
      <c r="AD1181" s="101" t="str">
        <f t="shared" si="73"/>
        <v>février</v>
      </c>
      <c r="AE1181" s="96">
        <f t="shared" si="74"/>
        <v>12.32</v>
      </c>
      <c r="AF1181" s="149">
        <f t="shared" si="75"/>
        <v>2.2916666666666696E-2</v>
      </c>
      <c r="AG1181" t="s">
        <v>3562</v>
      </c>
    </row>
    <row r="1182" spans="1:33" s="102" customFormat="1" ht="10.9" hidden="1" customHeight="1" x14ac:dyDescent="0.25">
      <c r="A1182" s="98">
        <v>171316</v>
      </c>
      <c r="B1182" s="99">
        <v>44607</v>
      </c>
      <c r="C1182" s="100" t="s">
        <v>259</v>
      </c>
      <c r="D1182" s="100" t="s">
        <v>3575</v>
      </c>
      <c r="E1182" s="99">
        <v>44607</v>
      </c>
      <c r="F1182" s="100" t="s">
        <v>80</v>
      </c>
      <c r="G1182" s="100" t="s">
        <v>3576</v>
      </c>
      <c r="H1182" s="100" t="s">
        <v>318</v>
      </c>
      <c r="I1182" s="100" t="s">
        <v>3379</v>
      </c>
      <c r="J1182" s="100" t="s">
        <v>3380</v>
      </c>
      <c r="K1182" s="100" t="s">
        <v>3405</v>
      </c>
      <c r="L1182" s="100" t="s">
        <v>18</v>
      </c>
      <c r="M1182" s="100" t="s">
        <v>18</v>
      </c>
      <c r="N1182" s="100" t="s">
        <v>19</v>
      </c>
      <c r="O1182" s="100" t="s">
        <v>314</v>
      </c>
      <c r="P1182" s="100" t="s">
        <v>319</v>
      </c>
      <c r="Q1182" s="100" t="s">
        <v>3377</v>
      </c>
      <c r="R1182" s="100" t="s">
        <v>3377</v>
      </c>
      <c r="S1182" s="98">
        <v>21460</v>
      </c>
      <c r="T1182" s="98">
        <v>17040</v>
      </c>
      <c r="U1182" s="98">
        <v>4420</v>
      </c>
      <c r="V1182" s="100" t="s">
        <v>78</v>
      </c>
      <c r="W1182" s="98">
        <v>2</v>
      </c>
      <c r="X1182" s="100" t="s">
        <v>69</v>
      </c>
      <c r="Y1182" s="100" t="s">
        <v>70</v>
      </c>
      <c r="Z1182" s="100" t="s">
        <v>71</v>
      </c>
      <c r="AA1182" s="100" t="s">
        <v>72</v>
      </c>
      <c r="AB1182" s="98">
        <v>70062</v>
      </c>
      <c r="AC1182" s="101">
        <f t="shared" si="72"/>
        <v>7</v>
      </c>
      <c r="AD1182" s="101" t="str">
        <f t="shared" si="73"/>
        <v>février</v>
      </c>
      <c r="AE1182" s="96">
        <f t="shared" si="74"/>
        <v>4.42</v>
      </c>
      <c r="AF1182" s="149">
        <f t="shared" si="75"/>
        <v>1.0416666666666685E-2</v>
      </c>
      <c r="AG1182" t="s">
        <v>3886</v>
      </c>
    </row>
    <row r="1183" spans="1:33" s="102" customFormat="1" ht="10.9" hidden="1" customHeight="1" x14ac:dyDescent="0.25">
      <c r="A1183" s="98">
        <v>171321</v>
      </c>
      <c r="B1183" s="99">
        <v>44607</v>
      </c>
      <c r="C1183" s="100" t="s">
        <v>241</v>
      </c>
      <c r="D1183" s="100" t="s">
        <v>3577</v>
      </c>
      <c r="E1183" s="99">
        <v>44607</v>
      </c>
      <c r="F1183" s="100" t="s">
        <v>376</v>
      </c>
      <c r="G1183" s="100" t="s">
        <v>3578</v>
      </c>
      <c r="H1183" s="100" t="s">
        <v>681</v>
      </c>
      <c r="I1183" s="100" t="s">
        <v>3389</v>
      </c>
      <c r="J1183" s="100" t="s">
        <v>3389</v>
      </c>
      <c r="K1183" s="100" t="s">
        <v>681</v>
      </c>
      <c r="L1183" s="100" t="s">
        <v>18</v>
      </c>
      <c r="M1183" s="100" t="s">
        <v>3414</v>
      </c>
      <c r="N1183" s="100" t="s">
        <v>919</v>
      </c>
      <c r="O1183" s="100" t="s">
        <v>920</v>
      </c>
      <c r="P1183" s="100" t="s">
        <v>740</v>
      </c>
      <c r="Q1183" s="100" t="s">
        <v>3377</v>
      </c>
      <c r="R1183" s="100" t="s">
        <v>3418</v>
      </c>
      <c r="S1183" s="98">
        <v>28440</v>
      </c>
      <c r="T1183" s="98">
        <v>22520</v>
      </c>
      <c r="U1183" s="98">
        <v>5920</v>
      </c>
      <c r="V1183" s="100" t="s">
        <v>78</v>
      </c>
      <c r="W1183" s="98">
        <v>2</v>
      </c>
      <c r="X1183" s="100" t="s">
        <v>69</v>
      </c>
      <c r="Y1183" s="100" t="s">
        <v>70</v>
      </c>
      <c r="Z1183" s="100" t="s">
        <v>71</v>
      </c>
      <c r="AA1183" s="100" t="s">
        <v>72</v>
      </c>
      <c r="AB1183" s="98">
        <v>0</v>
      </c>
      <c r="AC1183" s="101">
        <f t="shared" si="72"/>
        <v>7</v>
      </c>
      <c r="AD1183" s="101" t="str">
        <f t="shared" si="73"/>
        <v>février</v>
      </c>
      <c r="AE1183" s="96">
        <f t="shared" si="74"/>
        <v>5.92</v>
      </c>
      <c r="AF1183" s="149">
        <f t="shared" si="75"/>
        <v>2.8472222222222232E-2</v>
      </c>
      <c r="AG1183" t="s">
        <v>3562</v>
      </c>
    </row>
    <row r="1184" spans="1:33" s="102" customFormat="1" ht="10.9" hidden="1" customHeight="1" x14ac:dyDescent="0.25">
      <c r="A1184" s="98">
        <v>171342</v>
      </c>
      <c r="B1184" s="99">
        <v>44607</v>
      </c>
      <c r="C1184" s="100" t="s">
        <v>221</v>
      </c>
      <c r="D1184" s="100" t="s">
        <v>3579</v>
      </c>
      <c r="E1184" s="99">
        <v>44607</v>
      </c>
      <c r="F1184" s="100" t="s">
        <v>427</v>
      </c>
      <c r="G1184" s="100" t="s">
        <v>3580</v>
      </c>
      <c r="H1184" s="100" t="s">
        <v>3581</v>
      </c>
      <c r="I1184" s="100" t="s">
        <v>3379</v>
      </c>
      <c r="J1184" s="100" t="s">
        <v>3419</v>
      </c>
      <c r="K1184" s="100" t="s">
        <v>3581</v>
      </c>
      <c r="L1184" s="100" t="s">
        <v>3409</v>
      </c>
      <c r="M1184" s="100" t="s">
        <v>18</v>
      </c>
      <c r="N1184" s="100" t="s">
        <v>19</v>
      </c>
      <c r="O1184" s="100" t="s">
        <v>567</v>
      </c>
      <c r="P1184" s="100" t="s">
        <v>3582</v>
      </c>
      <c r="Q1184" s="100" t="s">
        <v>3451</v>
      </c>
      <c r="R1184" s="100" t="s">
        <v>3377</v>
      </c>
      <c r="S1184" s="98">
        <v>16520</v>
      </c>
      <c r="T1184" s="98">
        <v>42200</v>
      </c>
      <c r="U1184" s="98">
        <v>25680</v>
      </c>
      <c r="V1184" s="100" t="s">
        <v>78</v>
      </c>
      <c r="W1184" s="98">
        <v>2</v>
      </c>
      <c r="X1184" s="100" t="s">
        <v>69</v>
      </c>
      <c r="Y1184" s="100" t="s">
        <v>70</v>
      </c>
      <c r="Z1184" s="100" t="s">
        <v>71</v>
      </c>
      <c r="AA1184" s="100" t="s">
        <v>72</v>
      </c>
      <c r="AB1184" s="98">
        <v>0</v>
      </c>
      <c r="AC1184" s="101">
        <f t="shared" si="72"/>
        <v>7</v>
      </c>
      <c r="AD1184" s="101" t="str">
        <f t="shared" si="73"/>
        <v>février</v>
      </c>
      <c r="AE1184" s="96">
        <f t="shared" si="74"/>
        <v>25.68</v>
      </c>
      <c r="AF1184" s="149">
        <f t="shared" si="75"/>
        <v>5.555555555555558E-2</v>
      </c>
      <c r="AG1184" t="s">
        <v>3888</v>
      </c>
    </row>
    <row r="1185" spans="1:33" s="102" customFormat="1" ht="10.9" hidden="1" customHeight="1" x14ac:dyDescent="0.25">
      <c r="A1185" s="98">
        <v>171338</v>
      </c>
      <c r="B1185" s="99">
        <v>44607</v>
      </c>
      <c r="C1185" s="100" t="s">
        <v>431</v>
      </c>
      <c r="D1185" s="100" t="s">
        <v>3583</v>
      </c>
      <c r="E1185" s="99">
        <v>44607</v>
      </c>
      <c r="F1185" s="100" t="s">
        <v>195</v>
      </c>
      <c r="G1185" s="100" t="s">
        <v>3584</v>
      </c>
      <c r="H1185" s="100" t="s">
        <v>3530</v>
      </c>
      <c r="I1185" s="100" t="s">
        <v>3397</v>
      </c>
      <c r="J1185" s="100" t="s">
        <v>3448</v>
      </c>
      <c r="K1185" s="100" t="s">
        <v>3530</v>
      </c>
      <c r="L1185" s="100" t="s">
        <v>3487</v>
      </c>
      <c r="M1185" s="100" t="s">
        <v>18</v>
      </c>
      <c r="N1185" s="100" t="s">
        <v>721</v>
      </c>
      <c r="O1185" s="100" t="s">
        <v>722</v>
      </c>
      <c r="P1185" s="100" t="s">
        <v>3531</v>
      </c>
      <c r="Q1185" s="100" t="s">
        <v>3488</v>
      </c>
      <c r="R1185" s="100" t="s">
        <v>3377</v>
      </c>
      <c r="S1185" s="98">
        <v>16520</v>
      </c>
      <c r="T1185" s="98">
        <v>27080</v>
      </c>
      <c r="U1185" s="98">
        <v>10560</v>
      </c>
      <c r="V1185" s="100" t="s">
        <v>78</v>
      </c>
      <c r="W1185" s="98">
        <v>2</v>
      </c>
      <c r="X1185" s="100" t="s">
        <v>69</v>
      </c>
      <c r="Y1185" s="100" t="s">
        <v>70</v>
      </c>
      <c r="Z1185" s="100" t="s">
        <v>71</v>
      </c>
      <c r="AA1185" s="100" t="s">
        <v>72</v>
      </c>
      <c r="AB1185" s="98">
        <v>0</v>
      </c>
      <c r="AC1185" s="101">
        <f t="shared" si="72"/>
        <v>7</v>
      </c>
      <c r="AD1185" s="101" t="str">
        <f t="shared" si="73"/>
        <v>février</v>
      </c>
      <c r="AE1185" s="96">
        <f t="shared" si="74"/>
        <v>10.56</v>
      </c>
      <c r="AF1185" s="149">
        <f t="shared" si="75"/>
        <v>3.6111111111111094E-2</v>
      </c>
      <c r="AG1185" t="s">
        <v>3888</v>
      </c>
    </row>
    <row r="1186" spans="1:33" s="102" customFormat="1" ht="10.9" hidden="1" customHeight="1" x14ac:dyDescent="0.25">
      <c r="A1186" s="98">
        <v>171350</v>
      </c>
      <c r="B1186" s="99">
        <v>44607</v>
      </c>
      <c r="C1186" s="100" t="s">
        <v>396</v>
      </c>
      <c r="D1186" s="100" t="s">
        <v>3585</v>
      </c>
      <c r="E1186" s="99">
        <v>44607</v>
      </c>
      <c r="F1186" s="100" t="s">
        <v>235</v>
      </c>
      <c r="G1186" s="100" t="s">
        <v>3586</v>
      </c>
      <c r="H1186" s="100" t="s">
        <v>3587</v>
      </c>
      <c r="I1186" s="100" t="s">
        <v>3379</v>
      </c>
      <c r="J1186" s="100" t="s">
        <v>3393</v>
      </c>
      <c r="K1186" s="100" t="s">
        <v>3587</v>
      </c>
      <c r="L1186" s="100" t="s">
        <v>3394</v>
      </c>
      <c r="M1186" s="100" t="s">
        <v>18</v>
      </c>
      <c r="N1186" s="100" t="s">
        <v>19</v>
      </c>
      <c r="O1186" s="100" t="s">
        <v>237</v>
      </c>
      <c r="P1186" s="100" t="s">
        <v>3588</v>
      </c>
      <c r="Q1186" s="100" t="s">
        <v>3395</v>
      </c>
      <c r="R1186" s="100" t="s">
        <v>3377</v>
      </c>
      <c r="S1186" s="98">
        <v>15220</v>
      </c>
      <c r="T1186" s="98">
        <v>32680</v>
      </c>
      <c r="U1186" s="98">
        <v>17460</v>
      </c>
      <c r="V1186" s="100" t="s">
        <v>78</v>
      </c>
      <c r="W1186" s="98">
        <v>2</v>
      </c>
      <c r="X1186" s="100" t="s">
        <v>69</v>
      </c>
      <c r="Y1186" s="100" t="s">
        <v>70</v>
      </c>
      <c r="Z1186" s="100" t="s">
        <v>71</v>
      </c>
      <c r="AA1186" s="100" t="s">
        <v>72</v>
      </c>
      <c r="AB1186" s="98">
        <v>0</v>
      </c>
      <c r="AC1186" s="101">
        <f t="shared" si="72"/>
        <v>7</v>
      </c>
      <c r="AD1186" s="101" t="str">
        <f t="shared" si="73"/>
        <v>février</v>
      </c>
      <c r="AE1186" s="96">
        <f t="shared" si="74"/>
        <v>17.46</v>
      </c>
      <c r="AF1186" s="149">
        <f t="shared" si="75"/>
        <v>0.17013888888888895</v>
      </c>
      <c r="AG1186" t="s">
        <v>3888</v>
      </c>
    </row>
    <row r="1187" spans="1:33" s="102" customFormat="1" ht="10.9" hidden="1" customHeight="1" x14ac:dyDescent="0.25">
      <c r="A1187" s="98">
        <v>171335</v>
      </c>
      <c r="B1187" s="99">
        <v>44607</v>
      </c>
      <c r="C1187" s="100" t="s">
        <v>388</v>
      </c>
      <c r="D1187" s="100" t="s">
        <v>3589</v>
      </c>
      <c r="E1187" s="99">
        <v>44607</v>
      </c>
      <c r="F1187" s="100" t="s">
        <v>98</v>
      </c>
      <c r="G1187" s="100" t="s">
        <v>3590</v>
      </c>
      <c r="H1187" s="100" t="s">
        <v>334</v>
      </c>
      <c r="I1187" s="100" t="s">
        <v>3379</v>
      </c>
      <c r="J1187" s="100" t="s">
        <v>3382</v>
      </c>
      <c r="K1187" s="100" t="s">
        <v>531</v>
      </c>
      <c r="L1187" s="100" t="s">
        <v>18</v>
      </c>
      <c r="M1187" s="100" t="s">
        <v>18</v>
      </c>
      <c r="N1187" s="100" t="s">
        <v>19</v>
      </c>
      <c r="O1187" s="100" t="s">
        <v>335</v>
      </c>
      <c r="P1187" s="100" t="s">
        <v>336</v>
      </c>
      <c r="Q1187" s="100" t="s">
        <v>3377</v>
      </c>
      <c r="R1187" s="100" t="s">
        <v>3377</v>
      </c>
      <c r="S1187" s="98">
        <v>18520</v>
      </c>
      <c r="T1187" s="98">
        <v>14960</v>
      </c>
      <c r="U1187" s="98">
        <v>3560</v>
      </c>
      <c r="V1187" s="100" t="s">
        <v>78</v>
      </c>
      <c r="W1187" s="98">
        <v>2</v>
      </c>
      <c r="X1187" s="100" t="s">
        <v>69</v>
      </c>
      <c r="Y1187" s="100" t="s">
        <v>70</v>
      </c>
      <c r="Z1187" s="100" t="s">
        <v>71</v>
      </c>
      <c r="AA1187" s="100" t="s">
        <v>72</v>
      </c>
      <c r="AB1187" s="98">
        <v>83625</v>
      </c>
      <c r="AC1187" s="101">
        <f t="shared" si="72"/>
        <v>7</v>
      </c>
      <c r="AD1187" s="101" t="str">
        <f t="shared" si="73"/>
        <v>février</v>
      </c>
      <c r="AE1187" s="96">
        <f t="shared" si="74"/>
        <v>3.56</v>
      </c>
      <c r="AF1187" s="149">
        <f t="shared" si="75"/>
        <v>6.2500000000000333E-3</v>
      </c>
      <c r="AG1187" t="s">
        <v>3886</v>
      </c>
    </row>
    <row r="1188" spans="1:33" s="102" customFormat="1" ht="10.9" hidden="1" customHeight="1" x14ac:dyDescent="0.25">
      <c r="A1188" s="98">
        <v>171347</v>
      </c>
      <c r="B1188" s="99">
        <v>44607</v>
      </c>
      <c r="C1188" s="100" t="s">
        <v>865</v>
      </c>
      <c r="D1188" s="100" t="s">
        <v>3591</v>
      </c>
      <c r="E1188" s="99">
        <v>44607</v>
      </c>
      <c r="F1188" s="100" t="s">
        <v>510</v>
      </c>
      <c r="G1188" s="100" t="s">
        <v>3592</v>
      </c>
      <c r="H1188" s="100" t="s">
        <v>115</v>
      </c>
      <c r="I1188" s="100" t="s">
        <v>3397</v>
      </c>
      <c r="J1188" s="100" t="s">
        <v>3448</v>
      </c>
      <c r="K1188" s="100" t="s">
        <v>115</v>
      </c>
      <c r="L1188" s="100" t="s">
        <v>3487</v>
      </c>
      <c r="M1188" s="100" t="s">
        <v>18</v>
      </c>
      <c r="N1188" s="100" t="s">
        <v>721</v>
      </c>
      <c r="O1188" s="100" t="s">
        <v>722</v>
      </c>
      <c r="P1188" s="100" t="s">
        <v>116</v>
      </c>
      <c r="Q1188" s="100" t="s">
        <v>3488</v>
      </c>
      <c r="R1188" s="100" t="s">
        <v>3377</v>
      </c>
      <c r="S1188" s="98">
        <v>17900</v>
      </c>
      <c r="T1188" s="98">
        <v>28120</v>
      </c>
      <c r="U1188" s="98">
        <v>10220</v>
      </c>
      <c r="V1188" s="100" t="s">
        <v>78</v>
      </c>
      <c r="W1188" s="98">
        <v>2</v>
      </c>
      <c r="X1188" s="100" t="s">
        <v>69</v>
      </c>
      <c r="Y1188" s="100" t="s">
        <v>70</v>
      </c>
      <c r="Z1188" s="100" t="s">
        <v>71</v>
      </c>
      <c r="AA1188" s="100" t="s">
        <v>72</v>
      </c>
      <c r="AB1188" s="98">
        <v>0</v>
      </c>
      <c r="AC1188" s="101">
        <f t="shared" si="72"/>
        <v>7</v>
      </c>
      <c r="AD1188" s="101" t="str">
        <f t="shared" si="73"/>
        <v>février</v>
      </c>
      <c r="AE1188" s="96">
        <f t="shared" si="74"/>
        <v>10.220000000000001</v>
      </c>
      <c r="AF1188" s="149">
        <f t="shared" si="75"/>
        <v>4.0972222222222299E-2</v>
      </c>
      <c r="AG1188" t="s">
        <v>3888</v>
      </c>
    </row>
    <row r="1189" spans="1:33" s="102" customFormat="1" ht="10.9" hidden="1" customHeight="1" x14ac:dyDescent="0.25">
      <c r="A1189" s="98">
        <v>171344</v>
      </c>
      <c r="B1189" s="99">
        <v>44607</v>
      </c>
      <c r="C1189" s="100" t="s">
        <v>73</v>
      </c>
      <c r="D1189" s="100" t="s">
        <v>3593</v>
      </c>
      <c r="E1189" s="99">
        <v>44607</v>
      </c>
      <c r="F1189" s="100" t="s">
        <v>513</v>
      </c>
      <c r="G1189" s="100" t="s">
        <v>3594</v>
      </c>
      <c r="H1189" s="100" t="s">
        <v>480</v>
      </c>
      <c r="I1189" s="100" t="s">
        <v>3379</v>
      </c>
      <c r="J1189" s="100" t="s">
        <v>3380</v>
      </c>
      <c r="K1189" s="100" t="s">
        <v>923</v>
      </c>
      <c r="L1189" s="100" t="s">
        <v>18</v>
      </c>
      <c r="M1189" s="100" t="s">
        <v>18</v>
      </c>
      <c r="N1189" s="100" t="s">
        <v>19</v>
      </c>
      <c r="O1189" s="100" t="s">
        <v>314</v>
      </c>
      <c r="P1189" s="100" t="s">
        <v>481</v>
      </c>
      <c r="Q1189" s="100" t="s">
        <v>3377</v>
      </c>
      <c r="R1189" s="100" t="s">
        <v>3377</v>
      </c>
      <c r="S1189" s="98">
        <v>20440</v>
      </c>
      <c r="T1189" s="98">
        <v>18740</v>
      </c>
      <c r="U1189" s="98">
        <v>1700</v>
      </c>
      <c r="V1189" s="100" t="s">
        <v>78</v>
      </c>
      <c r="W1189" s="98">
        <v>2</v>
      </c>
      <c r="X1189" s="100" t="s">
        <v>69</v>
      </c>
      <c r="Y1189" s="100" t="s">
        <v>70</v>
      </c>
      <c r="Z1189" s="100" t="s">
        <v>71</v>
      </c>
      <c r="AA1189" s="100" t="s">
        <v>72</v>
      </c>
      <c r="AB1189" s="98">
        <v>83638</v>
      </c>
      <c r="AC1189" s="101">
        <f t="shared" si="72"/>
        <v>7</v>
      </c>
      <c r="AD1189" s="101" t="str">
        <f t="shared" si="73"/>
        <v>février</v>
      </c>
      <c r="AE1189" s="96">
        <f t="shared" si="74"/>
        <v>1.7</v>
      </c>
      <c r="AF1189" s="149">
        <f t="shared" si="75"/>
        <v>6.9444444444444198E-3</v>
      </c>
      <c r="AG1189" t="s">
        <v>3886</v>
      </c>
    </row>
    <row r="1190" spans="1:33" s="102" customFormat="1" ht="10.9" hidden="1" customHeight="1" x14ac:dyDescent="0.25">
      <c r="A1190" s="98">
        <v>171362</v>
      </c>
      <c r="B1190" s="99">
        <v>44607</v>
      </c>
      <c r="C1190" s="100" t="s">
        <v>589</v>
      </c>
      <c r="D1190" s="100" t="s">
        <v>3595</v>
      </c>
      <c r="E1190" s="99">
        <v>44607</v>
      </c>
      <c r="F1190" s="100" t="s">
        <v>3596</v>
      </c>
      <c r="G1190" s="100" t="s">
        <v>3597</v>
      </c>
      <c r="H1190" s="100" t="s">
        <v>913</v>
      </c>
      <c r="I1190" s="100" t="s">
        <v>3379</v>
      </c>
      <c r="J1190" s="100" t="s">
        <v>3384</v>
      </c>
      <c r="K1190" s="100" t="s">
        <v>913</v>
      </c>
      <c r="L1190" s="100" t="s">
        <v>3385</v>
      </c>
      <c r="M1190" s="100" t="s">
        <v>18</v>
      </c>
      <c r="N1190" s="100" t="s">
        <v>19</v>
      </c>
      <c r="O1190" s="100" t="s">
        <v>261</v>
      </c>
      <c r="P1190" s="100" t="s">
        <v>914</v>
      </c>
      <c r="Q1190" s="100" t="s">
        <v>3386</v>
      </c>
      <c r="R1190" s="100" t="s">
        <v>3377</v>
      </c>
      <c r="S1190" s="98">
        <v>38920</v>
      </c>
      <c r="T1190" s="98">
        <v>23380</v>
      </c>
      <c r="U1190" s="98">
        <v>15540</v>
      </c>
      <c r="V1190" s="100" t="s">
        <v>78</v>
      </c>
      <c r="W1190" s="98">
        <v>2</v>
      </c>
      <c r="X1190" s="100" t="s">
        <v>69</v>
      </c>
      <c r="Y1190" s="100" t="s">
        <v>70</v>
      </c>
      <c r="Z1190" s="100" t="s">
        <v>71</v>
      </c>
      <c r="AA1190" s="100" t="s">
        <v>72</v>
      </c>
      <c r="AB1190" s="98">
        <v>0</v>
      </c>
      <c r="AC1190" s="101">
        <f t="shared" si="72"/>
        <v>7</v>
      </c>
      <c r="AD1190" s="101" t="str">
        <f t="shared" si="73"/>
        <v>février</v>
      </c>
      <c r="AE1190" s="96">
        <f t="shared" si="74"/>
        <v>15.54</v>
      </c>
      <c r="AF1190" s="149">
        <f t="shared" si="75"/>
        <v>0.12638888888888888</v>
      </c>
      <c r="AG1190" t="s">
        <v>3888</v>
      </c>
    </row>
    <row r="1191" spans="1:33" s="102" customFormat="1" ht="10.9" hidden="1" customHeight="1" x14ac:dyDescent="0.25">
      <c r="A1191" s="98">
        <v>171355</v>
      </c>
      <c r="B1191" s="99">
        <v>44607</v>
      </c>
      <c r="C1191" s="100" t="s">
        <v>491</v>
      </c>
      <c r="D1191" s="100" t="s">
        <v>3598</v>
      </c>
      <c r="E1191" s="99">
        <v>44607</v>
      </c>
      <c r="F1191" s="100" t="s">
        <v>239</v>
      </c>
      <c r="G1191" s="100" t="s">
        <v>3599</v>
      </c>
      <c r="H1191" s="100" t="s">
        <v>3600</v>
      </c>
      <c r="I1191" s="100" t="s">
        <v>3379</v>
      </c>
      <c r="J1191" s="100" t="s">
        <v>3442</v>
      </c>
      <c r="K1191" s="100" t="s">
        <v>3600</v>
      </c>
      <c r="L1191" s="100" t="s">
        <v>3421</v>
      </c>
      <c r="M1191" s="100" t="s">
        <v>18</v>
      </c>
      <c r="N1191" s="100" t="s">
        <v>19</v>
      </c>
      <c r="O1191" s="100" t="s">
        <v>748</v>
      </c>
      <c r="P1191" s="100" t="s">
        <v>3601</v>
      </c>
      <c r="Q1191" s="100" t="s">
        <v>3444</v>
      </c>
      <c r="R1191" s="100" t="s">
        <v>3377</v>
      </c>
      <c r="S1191" s="98">
        <v>16060</v>
      </c>
      <c r="T1191" s="98">
        <v>33220</v>
      </c>
      <c r="U1191" s="98">
        <v>17160</v>
      </c>
      <c r="V1191" s="100" t="s">
        <v>78</v>
      </c>
      <c r="W1191" s="98">
        <v>2</v>
      </c>
      <c r="X1191" s="100" t="s">
        <v>69</v>
      </c>
      <c r="Y1191" s="100" t="s">
        <v>70</v>
      </c>
      <c r="Z1191" s="100" t="s">
        <v>71</v>
      </c>
      <c r="AA1191" s="100" t="s">
        <v>72</v>
      </c>
      <c r="AB1191" s="98">
        <v>0</v>
      </c>
      <c r="AC1191" s="101">
        <f t="shared" si="72"/>
        <v>7</v>
      </c>
      <c r="AD1191" s="101" t="str">
        <f t="shared" si="73"/>
        <v>février</v>
      </c>
      <c r="AE1191" s="96">
        <f t="shared" si="74"/>
        <v>17.16</v>
      </c>
      <c r="AF1191" s="149">
        <f t="shared" si="75"/>
        <v>9.8611111111111094E-2</v>
      </c>
      <c r="AG1191" t="s">
        <v>3888</v>
      </c>
    </row>
    <row r="1192" spans="1:33" s="102" customFormat="1" ht="10.9" hidden="1" customHeight="1" x14ac:dyDescent="0.25">
      <c r="A1192" s="98">
        <v>171351</v>
      </c>
      <c r="B1192" s="99">
        <v>44607</v>
      </c>
      <c r="C1192" s="100" t="s">
        <v>3602</v>
      </c>
      <c r="D1192" s="100" t="s">
        <v>3603</v>
      </c>
      <c r="E1192" s="99">
        <v>44607</v>
      </c>
      <c r="F1192" s="100" t="s">
        <v>745</v>
      </c>
      <c r="G1192" s="100" t="s">
        <v>3604</v>
      </c>
      <c r="H1192" s="100" t="s">
        <v>90</v>
      </c>
      <c r="I1192" s="100" t="s">
        <v>3387</v>
      </c>
      <c r="J1192" s="100" t="s">
        <v>3388</v>
      </c>
      <c r="K1192" s="100" t="s">
        <v>90</v>
      </c>
      <c r="L1192" s="100" t="s">
        <v>18</v>
      </c>
      <c r="M1192" s="100" t="s">
        <v>18</v>
      </c>
      <c r="N1192" s="100" t="s">
        <v>65</v>
      </c>
      <c r="O1192" s="100" t="s">
        <v>185</v>
      </c>
      <c r="P1192" s="100" t="s">
        <v>91</v>
      </c>
      <c r="Q1192" s="100" t="s">
        <v>3377</v>
      </c>
      <c r="R1192" s="100" t="s">
        <v>3377</v>
      </c>
      <c r="S1192" s="98">
        <v>18780</v>
      </c>
      <c r="T1192" s="98">
        <v>17400</v>
      </c>
      <c r="U1192" s="98">
        <v>1380</v>
      </c>
      <c r="V1192" s="100" t="s">
        <v>78</v>
      </c>
      <c r="W1192" s="98">
        <v>2</v>
      </c>
      <c r="X1192" s="100" t="s">
        <v>69</v>
      </c>
      <c r="Y1192" s="100" t="s">
        <v>70</v>
      </c>
      <c r="Z1192" s="100" t="s">
        <v>71</v>
      </c>
      <c r="AA1192" s="100" t="s">
        <v>72</v>
      </c>
      <c r="AB1192" s="98">
        <v>0</v>
      </c>
      <c r="AC1192" s="101">
        <f t="shared" si="72"/>
        <v>7</v>
      </c>
      <c r="AD1192" s="101" t="str">
        <f t="shared" si="73"/>
        <v>février</v>
      </c>
      <c r="AE1192" s="96">
        <f t="shared" si="74"/>
        <v>1.38</v>
      </c>
      <c r="AF1192" s="149">
        <f t="shared" si="75"/>
        <v>9.7222222222222987E-3</v>
      </c>
      <c r="AG1192" t="s">
        <v>3887</v>
      </c>
    </row>
    <row r="1193" spans="1:33" s="102" customFormat="1" ht="10.9" hidden="1" customHeight="1" x14ac:dyDescent="0.25">
      <c r="A1193" s="98">
        <v>171356</v>
      </c>
      <c r="B1193" s="99">
        <v>44607</v>
      </c>
      <c r="C1193" s="100" t="s">
        <v>547</v>
      </c>
      <c r="D1193" s="100" t="s">
        <v>3605</v>
      </c>
      <c r="E1193" s="99">
        <v>44607</v>
      </c>
      <c r="F1193" s="100" t="s">
        <v>324</v>
      </c>
      <c r="G1193" s="100" t="s">
        <v>3606</v>
      </c>
      <c r="H1193" s="100" t="s">
        <v>325</v>
      </c>
      <c r="I1193" s="100" t="s">
        <v>3379</v>
      </c>
      <c r="J1193" s="100" t="s">
        <v>3380</v>
      </c>
      <c r="K1193" s="100" t="s">
        <v>3435</v>
      </c>
      <c r="L1193" s="100" t="s">
        <v>18</v>
      </c>
      <c r="M1193" s="100" t="s">
        <v>18</v>
      </c>
      <c r="N1193" s="100" t="s">
        <v>19</v>
      </c>
      <c r="O1193" s="100" t="s">
        <v>314</v>
      </c>
      <c r="P1193" s="100" t="s">
        <v>326</v>
      </c>
      <c r="Q1193" s="100" t="s">
        <v>3377</v>
      </c>
      <c r="R1193" s="100" t="s">
        <v>3377</v>
      </c>
      <c r="S1193" s="98">
        <v>22040</v>
      </c>
      <c r="T1193" s="98">
        <v>17200</v>
      </c>
      <c r="U1193" s="98">
        <v>4840</v>
      </c>
      <c r="V1193" s="100" t="s">
        <v>78</v>
      </c>
      <c r="W1193" s="98">
        <v>2</v>
      </c>
      <c r="X1193" s="100" t="s">
        <v>69</v>
      </c>
      <c r="Y1193" s="100" t="s">
        <v>70</v>
      </c>
      <c r="Z1193" s="100" t="s">
        <v>71</v>
      </c>
      <c r="AA1193" s="100" t="s">
        <v>72</v>
      </c>
      <c r="AB1193" s="98">
        <v>95031</v>
      </c>
      <c r="AC1193" s="101">
        <f t="shared" si="72"/>
        <v>7</v>
      </c>
      <c r="AD1193" s="101" t="str">
        <f t="shared" si="73"/>
        <v>février</v>
      </c>
      <c r="AE1193" s="96">
        <f t="shared" si="74"/>
        <v>4.84</v>
      </c>
      <c r="AF1193" s="149">
        <f t="shared" si="75"/>
        <v>1.4583333333333393E-2</v>
      </c>
      <c r="AG1193" t="s">
        <v>3886</v>
      </c>
    </row>
    <row r="1194" spans="1:33" s="102" customFormat="1" ht="10.9" hidden="1" customHeight="1" x14ac:dyDescent="0.25">
      <c r="A1194" s="98">
        <v>171361</v>
      </c>
      <c r="B1194" s="99">
        <v>44607</v>
      </c>
      <c r="C1194" s="100" t="s">
        <v>445</v>
      </c>
      <c r="D1194" s="100" t="s">
        <v>3607</v>
      </c>
      <c r="E1194" s="99">
        <v>44607</v>
      </c>
      <c r="F1194" s="100" t="s">
        <v>523</v>
      </c>
      <c r="G1194" s="100" t="s">
        <v>3608</v>
      </c>
      <c r="H1194" s="100" t="s">
        <v>2109</v>
      </c>
      <c r="I1194" s="100" t="s">
        <v>3397</v>
      </c>
      <c r="J1194" s="100" t="s">
        <v>3430</v>
      </c>
      <c r="K1194" s="100" t="s">
        <v>2109</v>
      </c>
      <c r="L1194" s="100" t="s">
        <v>3431</v>
      </c>
      <c r="M1194" s="100" t="s">
        <v>18</v>
      </c>
      <c r="N1194" s="100" t="s">
        <v>721</v>
      </c>
      <c r="O1194" s="100" t="s">
        <v>1792</v>
      </c>
      <c r="P1194" s="100" t="s">
        <v>1347</v>
      </c>
      <c r="Q1194" s="100" t="s">
        <v>3432</v>
      </c>
      <c r="R1194" s="100" t="s">
        <v>3377</v>
      </c>
      <c r="S1194" s="98">
        <v>13840</v>
      </c>
      <c r="T1194" s="98">
        <v>17760</v>
      </c>
      <c r="U1194" s="98">
        <v>3920</v>
      </c>
      <c r="V1194" s="100" t="s">
        <v>78</v>
      </c>
      <c r="W1194" s="98">
        <v>2</v>
      </c>
      <c r="X1194" s="100" t="s">
        <v>69</v>
      </c>
      <c r="Y1194" s="100" t="s">
        <v>70</v>
      </c>
      <c r="Z1194" s="100" t="s">
        <v>71</v>
      </c>
      <c r="AA1194" s="100" t="s">
        <v>72</v>
      </c>
      <c r="AB1194" s="98">
        <v>0</v>
      </c>
      <c r="AC1194" s="101">
        <f t="shared" si="72"/>
        <v>7</v>
      </c>
      <c r="AD1194" s="101" t="str">
        <f t="shared" si="73"/>
        <v>février</v>
      </c>
      <c r="AE1194" s="96">
        <f t="shared" si="74"/>
        <v>3.92</v>
      </c>
      <c r="AF1194" s="149">
        <f t="shared" si="75"/>
        <v>1.2499999999999956E-2</v>
      </c>
      <c r="AG1194" t="s">
        <v>3888</v>
      </c>
    </row>
    <row r="1195" spans="1:33" s="102" customFormat="1" ht="10.9" hidden="1" customHeight="1" x14ac:dyDescent="0.25">
      <c r="A1195" s="98">
        <v>171360</v>
      </c>
      <c r="B1195" s="99">
        <v>44607</v>
      </c>
      <c r="C1195" s="100" t="s">
        <v>83</v>
      </c>
      <c r="D1195" s="100" t="s">
        <v>3609</v>
      </c>
      <c r="E1195" s="99">
        <v>44607</v>
      </c>
      <c r="F1195" s="100" t="s">
        <v>571</v>
      </c>
      <c r="G1195" s="100" t="s">
        <v>3610</v>
      </c>
      <c r="H1195" s="100" t="s">
        <v>345</v>
      </c>
      <c r="I1195" s="100" t="s">
        <v>3379</v>
      </c>
      <c r="J1195" s="100" t="s">
        <v>3382</v>
      </c>
      <c r="K1195" s="100" t="s">
        <v>1979</v>
      </c>
      <c r="L1195" s="100" t="s">
        <v>18</v>
      </c>
      <c r="M1195" s="100" t="s">
        <v>18</v>
      </c>
      <c r="N1195" s="100" t="s">
        <v>19</v>
      </c>
      <c r="O1195" s="100" t="s">
        <v>335</v>
      </c>
      <c r="P1195" s="100" t="s">
        <v>346</v>
      </c>
      <c r="Q1195" s="100" t="s">
        <v>3377</v>
      </c>
      <c r="R1195" s="100" t="s">
        <v>3377</v>
      </c>
      <c r="S1195" s="98">
        <v>16880</v>
      </c>
      <c r="T1195" s="98">
        <v>14940</v>
      </c>
      <c r="U1195" s="98">
        <v>1940</v>
      </c>
      <c r="V1195" s="100" t="s">
        <v>78</v>
      </c>
      <c r="W1195" s="98">
        <v>2</v>
      </c>
      <c r="X1195" s="100" t="s">
        <v>69</v>
      </c>
      <c r="Y1195" s="100" t="s">
        <v>70</v>
      </c>
      <c r="Z1195" s="100" t="s">
        <v>71</v>
      </c>
      <c r="AA1195" s="100" t="s">
        <v>72</v>
      </c>
      <c r="AB1195" s="98">
        <v>83627</v>
      </c>
      <c r="AC1195" s="101">
        <f t="shared" si="72"/>
        <v>7</v>
      </c>
      <c r="AD1195" s="101" t="str">
        <f t="shared" si="73"/>
        <v>février</v>
      </c>
      <c r="AE1195" s="96">
        <f t="shared" si="74"/>
        <v>1.94</v>
      </c>
      <c r="AF1195" s="149">
        <f t="shared" si="75"/>
        <v>4.8611111111110938E-3</v>
      </c>
      <c r="AG1195" t="s">
        <v>3886</v>
      </c>
    </row>
    <row r="1196" spans="1:33" s="102" customFormat="1" ht="10.9" hidden="1" customHeight="1" x14ac:dyDescent="0.25">
      <c r="A1196" s="98">
        <v>171364</v>
      </c>
      <c r="B1196" s="99">
        <v>44607</v>
      </c>
      <c r="C1196" s="100" t="s">
        <v>294</v>
      </c>
      <c r="D1196" s="100" t="s">
        <v>3611</v>
      </c>
      <c r="E1196" s="99">
        <v>44607</v>
      </c>
      <c r="F1196" s="100" t="s">
        <v>642</v>
      </c>
      <c r="G1196" s="100" t="s">
        <v>3612</v>
      </c>
      <c r="H1196" s="100" t="s">
        <v>480</v>
      </c>
      <c r="I1196" s="100" t="s">
        <v>3379</v>
      </c>
      <c r="J1196" s="100" t="s">
        <v>3380</v>
      </c>
      <c r="K1196" s="100" t="s">
        <v>923</v>
      </c>
      <c r="L1196" s="100" t="s">
        <v>18</v>
      </c>
      <c r="M1196" s="100" t="s">
        <v>18</v>
      </c>
      <c r="N1196" s="100" t="s">
        <v>19</v>
      </c>
      <c r="O1196" s="100" t="s">
        <v>314</v>
      </c>
      <c r="P1196" s="100" t="s">
        <v>481</v>
      </c>
      <c r="Q1196" s="100" t="s">
        <v>3377</v>
      </c>
      <c r="R1196" s="100" t="s">
        <v>3377</v>
      </c>
      <c r="S1196" s="98">
        <v>20620</v>
      </c>
      <c r="T1196" s="98">
        <v>18720</v>
      </c>
      <c r="U1196" s="98">
        <v>1900</v>
      </c>
      <c r="V1196" s="100" t="s">
        <v>78</v>
      </c>
      <c r="W1196" s="98">
        <v>2</v>
      </c>
      <c r="X1196" s="100" t="s">
        <v>69</v>
      </c>
      <c r="Y1196" s="100" t="s">
        <v>70</v>
      </c>
      <c r="Z1196" s="100" t="s">
        <v>71</v>
      </c>
      <c r="AA1196" s="100" t="s">
        <v>72</v>
      </c>
      <c r="AB1196" s="98">
        <v>83638</v>
      </c>
      <c r="AC1196" s="101">
        <f t="shared" si="72"/>
        <v>7</v>
      </c>
      <c r="AD1196" s="101" t="str">
        <f t="shared" si="73"/>
        <v>février</v>
      </c>
      <c r="AE1196" s="96">
        <f t="shared" si="74"/>
        <v>1.9</v>
      </c>
      <c r="AF1196" s="149">
        <f t="shared" si="75"/>
        <v>1.1805555555555625E-2</v>
      </c>
      <c r="AG1196" t="s">
        <v>3886</v>
      </c>
    </row>
    <row r="1197" spans="1:33" s="102" customFormat="1" ht="10.9" hidden="1" customHeight="1" x14ac:dyDescent="0.25">
      <c r="A1197" s="98">
        <v>171367</v>
      </c>
      <c r="B1197" s="99">
        <v>44607</v>
      </c>
      <c r="C1197" s="100" t="s">
        <v>1229</v>
      </c>
      <c r="D1197" s="100" t="s">
        <v>3613</v>
      </c>
      <c r="E1197" s="99">
        <v>44607</v>
      </c>
      <c r="F1197" s="100" t="s">
        <v>524</v>
      </c>
      <c r="G1197" s="100" t="s">
        <v>3614</v>
      </c>
      <c r="H1197" s="100" t="s">
        <v>318</v>
      </c>
      <c r="I1197" s="100" t="s">
        <v>3379</v>
      </c>
      <c r="J1197" s="100" t="s">
        <v>3380</v>
      </c>
      <c r="K1197" s="100" t="s">
        <v>3405</v>
      </c>
      <c r="L1197" s="100" t="s">
        <v>18</v>
      </c>
      <c r="M1197" s="100" t="s">
        <v>18</v>
      </c>
      <c r="N1197" s="100" t="s">
        <v>19</v>
      </c>
      <c r="O1197" s="100" t="s">
        <v>314</v>
      </c>
      <c r="P1197" s="100" t="s">
        <v>319</v>
      </c>
      <c r="Q1197" s="100" t="s">
        <v>3377</v>
      </c>
      <c r="R1197" s="100" t="s">
        <v>3377</v>
      </c>
      <c r="S1197" s="98">
        <v>20620</v>
      </c>
      <c r="T1197" s="98">
        <v>17000</v>
      </c>
      <c r="U1197" s="98">
        <v>3620</v>
      </c>
      <c r="V1197" s="100" t="s">
        <v>78</v>
      </c>
      <c r="W1197" s="98">
        <v>2</v>
      </c>
      <c r="X1197" s="100" t="s">
        <v>69</v>
      </c>
      <c r="Y1197" s="100" t="s">
        <v>70</v>
      </c>
      <c r="Z1197" s="100" t="s">
        <v>71</v>
      </c>
      <c r="AA1197" s="100" t="s">
        <v>72</v>
      </c>
      <c r="AB1197" s="98">
        <v>70062</v>
      </c>
      <c r="AC1197" s="101">
        <f t="shared" si="72"/>
        <v>7</v>
      </c>
      <c r="AD1197" s="101" t="str">
        <f t="shared" si="73"/>
        <v>février</v>
      </c>
      <c r="AE1197" s="96">
        <f t="shared" si="74"/>
        <v>3.62</v>
      </c>
      <c r="AF1197" s="149">
        <f t="shared" si="75"/>
        <v>1.4583333333333282E-2</v>
      </c>
      <c r="AG1197" t="s">
        <v>3886</v>
      </c>
    </row>
    <row r="1198" spans="1:33" s="102" customFormat="1" ht="10.9" hidden="1" customHeight="1" x14ac:dyDescent="0.25">
      <c r="A1198" s="98">
        <v>171368</v>
      </c>
      <c r="B1198" s="99">
        <v>44607</v>
      </c>
      <c r="C1198" s="100" t="s">
        <v>643</v>
      </c>
      <c r="D1198" s="100" t="s">
        <v>3615</v>
      </c>
      <c r="E1198" s="99">
        <v>44607</v>
      </c>
      <c r="F1198" s="100" t="s">
        <v>625</v>
      </c>
      <c r="G1198" s="100" t="s">
        <v>3616</v>
      </c>
      <c r="H1198" s="100" t="s">
        <v>655</v>
      </c>
      <c r="I1198" s="100" t="s">
        <v>3389</v>
      </c>
      <c r="J1198" s="100" t="s">
        <v>3400</v>
      </c>
      <c r="K1198" s="100" t="s">
        <v>655</v>
      </c>
      <c r="L1198" s="100" t="s">
        <v>18</v>
      </c>
      <c r="M1198" s="100" t="s">
        <v>3394</v>
      </c>
      <c r="N1198" s="100" t="s">
        <v>919</v>
      </c>
      <c r="O1198" s="100" t="s">
        <v>944</v>
      </c>
      <c r="P1198" s="100" t="s">
        <v>658</v>
      </c>
      <c r="Q1198" s="100" t="s">
        <v>3377</v>
      </c>
      <c r="R1198" s="100" t="s">
        <v>3401</v>
      </c>
      <c r="S1198" s="98">
        <v>25940</v>
      </c>
      <c r="T1198" s="98">
        <v>17880</v>
      </c>
      <c r="U1198" s="98">
        <v>8060</v>
      </c>
      <c r="V1198" s="100" t="s">
        <v>78</v>
      </c>
      <c r="W1198" s="98">
        <v>2</v>
      </c>
      <c r="X1198" s="100" t="s">
        <v>69</v>
      </c>
      <c r="Y1198" s="100" t="s">
        <v>70</v>
      </c>
      <c r="Z1198" s="100" t="s">
        <v>71</v>
      </c>
      <c r="AA1198" s="100" t="s">
        <v>72</v>
      </c>
      <c r="AB1198" s="98">
        <v>0</v>
      </c>
      <c r="AC1198" s="101">
        <f t="shared" si="72"/>
        <v>7</v>
      </c>
      <c r="AD1198" s="101" t="str">
        <f t="shared" si="73"/>
        <v>février</v>
      </c>
      <c r="AE1198" s="96">
        <f t="shared" si="74"/>
        <v>8.06</v>
      </c>
      <c r="AF1198" s="149">
        <f t="shared" si="75"/>
        <v>2.083333333333337E-2</v>
      </c>
      <c r="AG1198" t="s">
        <v>3886</v>
      </c>
    </row>
    <row r="1199" spans="1:33" s="102" customFormat="1" ht="10.9" hidden="1" customHeight="1" x14ac:dyDescent="0.25">
      <c r="A1199" s="98">
        <v>171373</v>
      </c>
      <c r="B1199" s="99">
        <v>44607</v>
      </c>
      <c r="C1199" s="100" t="s">
        <v>890</v>
      </c>
      <c r="D1199" s="100" t="s">
        <v>3617</v>
      </c>
      <c r="E1199" s="99">
        <v>44607</v>
      </c>
      <c r="F1199" s="100" t="s">
        <v>2449</v>
      </c>
      <c r="G1199" s="100" t="s">
        <v>3618</v>
      </c>
      <c r="H1199" s="100" t="s">
        <v>3530</v>
      </c>
      <c r="I1199" s="100" t="s">
        <v>3397</v>
      </c>
      <c r="J1199" s="100" t="s">
        <v>3448</v>
      </c>
      <c r="K1199" s="100" t="s">
        <v>3530</v>
      </c>
      <c r="L1199" s="100" t="s">
        <v>3487</v>
      </c>
      <c r="M1199" s="100" t="s">
        <v>18</v>
      </c>
      <c r="N1199" s="100" t="s">
        <v>721</v>
      </c>
      <c r="O1199" s="100" t="s">
        <v>722</v>
      </c>
      <c r="P1199" s="100" t="s">
        <v>3531</v>
      </c>
      <c r="Q1199" s="100" t="s">
        <v>3488</v>
      </c>
      <c r="R1199" s="100" t="s">
        <v>3377</v>
      </c>
      <c r="S1199" s="98">
        <v>16460</v>
      </c>
      <c r="T1199" s="98">
        <v>26280</v>
      </c>
      <c r="U1199" s="98">
        <v>9820</v>
      </c>
      <c r="V1199" s="100" t="s">
        <v>78</v>
      </c>
      <c r="W1199" s="98">
        <v>2</v>
      </c>
      <c r="X1199" s="100" t="s">
        <v>69</v>
      </c>
      <c r="Y1199" s="100" t="s">
        <v>70</v>
      </c>
      <c r="Z1199" s="100" t="s">
        <v>71</v>
      </c>
      <c r="AA1199" s="100" t="s">
        <v>72</v>
      </c>
      <c r="AB1199" s="98">
        <v>0</v>
      </c>
      <c r="AC1199" s="101">
        <f t="shared" si="72"/>
        <v>7</v>
      </c>
      <c r="AD1199" s="101" t="str">
        <f t="shared" si="73"/>
        <v>février</v>
      </c>
      <c r="AE1199" s="96">
        <f t="shared" si="74"/>
        <v>9.82</v>
      </c>
      <c r="AF1199" s="149">
        <f t="shared" si="75"/>
        <v>5.208333333333337E-2</v>
      </c>
      <c r="AG1199" t="s">
        <v>3888</v>
      </c>
    </row>
    <row r="1200" spans="1:33" s="102" customFormat="1" ht="10.9" hidden="1" customHeight="1" x14ac:dyDescent="0.25">
      <c r="A1200" s="98">
        <v>171374</v>
      </c>
      <c r="B1200" s="99">
        <v>44607</v>
      </c>
      <c r="C1200" s="100" t="s">
        <v>644</v>
      </c>
      <c r="D1200" s="100" t="s">
        <v>3619</v>
      </c>
      <c r="E1200" s="99">
        <v>44607</v>
      </c>
      <c r="F1200" s="100" t="s">
        <v>826</v>
      </c>
      <c r="G1200" s="100" t="s">
        <v>3620</v>
      </c>
      <c r="H1200" s="100" t="s">
        <v>460</v>
      </c>
      <c r="I1200" s="100" t="s">
        <v>3379</v>
      </c>
      <c r="J1200" s="100" t="s">
        <v>3382</v>
      </c>
      <c r="K1200" s="100" t="s">
        <v>3416</v>
      </c>
      <c r="L1200" s="100" t="s">
        <v>18</v>
      </c>
      <c r="M1200" s="100" t="s">
        <v>18</v>
      </c>
      <c r="N1200" s="100" t="s">
        <v>19</v>
      </c>
      <c r="O1200" s="100" t="s">
        <v>335</v>
      </c>
      <c r="P1200" s="100" t="s">
        <v>461</v>
      </c>
      <c r="Q1200" s="100" t="s">
        <v>3377</v>
      </c>
      <c r="R1200" s="100" t="s">
        <v>3377</v>
      </c>
      <c r="S1200" s="98">
        <v>17120</v>
      </c>
      <c r="T1200" s="98">
        <v>14800</v>
      </c>
      <c r="U1200" s="98">
        <v>2320</v>
      </c>
      <c r="V1200" s="100" t="s">
        <v>78</v>
      </c>
      <c r="W1200" s="98">
        <v>2</v>
      </c>
      <c r="X1200" s="100" t="s">
        <v>69</v>
      </c>
      <c r="Y1200" s="100" t="s">
        <v>70</v>
      </c>
      <c r="Z1200" s="100" t="s">
        <v>71</v>
      </c>
      <c r="AA1200" s="100" t="s">
        <v>72</v>
      </c>
      <c r="AB1200" s="98">
        <v>83628</v>
      </c>
      <c r="AC1200" s="101">
        <f t="shared" si="72"/>
        <v>7</v>
      </c>
      <c r="AD1200" s="101" t="str">
        <f t="shared" si="73"/>
        <v>février</v>
      </c>
      <c r="AE1200" s="96">
        <f t="shared" si="74"/>
        <v>2.3199999999999998</v>
      </c>
      <c r="AF1200" s="149">
        <f t="shared" si="75"/>
        <v>9.0277777777778567E-3</v>
      </c>
      <c r="AG1200" t="s">
        <v>3886</v>
      </c>
    </row>
    <row r="1201" spans="1:33" s="102" customFormat="1" ht="10.9" hidden="1" customHeight="1" x14ac:dyDescent="0.25">
      <c r="A1201" s="98">
        <v>171380</v>
      </c>
      <c r="B1201" s="99">
        <v>44607</v>
      </c>
      <c r="C1201" s="100" t="s">
        <v>358</v>
      </c>
      <c r="D1201" s="100" t="s">
        <v>3621</v>
      </c>
      <c r="E1201" s="99">
        <v>44607</v>
      </c>
      <c r="F1201" s="100" t="s">
        <v>455</v>
      </c>
      <c r="G1201" s="100" t="s">
        <v>3622</v>
      </c>
      <c r="H1201" s="100" t="s">
        <v>334</v>
      </c>
      <c r="I1201" s="100" t="s">
        <v>3379</v>
      </c>
      <c r="J1201" s="100" t="s">
        <v>3382</v>
      </c>
      <c r="K1201" s="100" t="s">
        <v>531</v>
      </c>
      <c r="L1201" s="100" t="s">
        <v>18</v>
      </c>
      <c r="M1201" s="100" t="s">
        <v>18</v>
      </c>
      <c r="N1201" s="100" t="s">
        <v>19</v>
      </c>
      <c r="O1201" s="100" t="s">
        <v>335</v>
      </c>
      <c r="P1201" s="100" t="s">
        <v>336</v>
      </c>
      <c r="Q1201" s="100" t="s">
        <v>3377</v>
      </c>
      <c r="R1201" s="100" t="s">
        <v>3377</v>
      </c>
      <c r="S1201" s="98">
        <v>17580</v>
      </c>
      <c r="T1201" s="98">
        <v>14880</v>
      </c>
      <c r="U1201" s="98">
        <v>2700</v>
      </c>
      <c r="V1201" s="100" t="s">
        <v>78</v>
      </c>
      <c r="W1201" s="98">
        <v>2</v>
      </c>
      <c r="X1201" s="100" t="s">
        <v>69</v>
      </c>
      <c r="Y1201" s="100" t="s">
        <v>70</v>
      </c>
      <c r="Z1201" s="100" t="s">
        <v>71</v>
      </c>
      <c r="AA1201" s="100" t="s">
        <v>72</v>
      </c>
      <c r="AB1201" s="98">
        <v>83625</v>
      </c>
      <c r="AC1201" s="101">
        <f t="shared" si="72"/>
        <v>7</v>
      </c>
      <c r="AD1201" s="101" t="str">
        <f t="shared" si="73"/>
        <v>février</v>
      </c>
      <c r="AE1201" s="96">
        <f t="shared" si="74"/>
        <v>2.7</v>
      </c>
      <c r="AF1201" s="149">
        <f t="shared" si="75"/>
        <v>4.8611111111110938E-3</v>
      </c>
      <c r="AG1201" t="s">
        <v>3886</v>
      </c>
    </row>
    <row r="1202" spans="1:33" s="102" customFormat="1" ht="10.9" hidden="1" customHeight="1" x14ac:dyDescent="0.25">
      <c r="A1202" s="98">
        <v>171384</v>
      </c>
      <c r="B1202" s="99">
        <v>44607</v>
      </c>
      <c r="C1202" s="100" t="s">
        <v>303</v>
      </c>
      <c r="D1202" s="100" t="s">
        <v>3623</v>
      </c>
      <c r="E1202" s="99">
        <v>44607</v>
      </c>
      <c r="F1202" s="100" t="s">
        <v>358</v>
      </c>
      <c r="G1202" s="100" t="s">
        <v>3624</v>
      </c>
      <c r="H1202" s="100" t="s">
        <v>370</v>
      </c>
      <c r="I1202" s="100" t="s">
        <v>3379</v>
      </c>
      <c r="J1202" s="100" t="s">
        <v>3382</v>
      </c>
      <c r="K1202" s="100" t="s">
        <v>3396</v>
      </c>
      <c r="L1202" s="100" t="s">
        <v>18</v>
      </c>
      <c r="M1202" s="100" t="s">
        <v>18</v>
      </c>
      <c r="N1202" s="100" t="s">
        <v>19</v>
      </c>
      <c r="O1202" s="100" t="s">
        <v>335</v>
      </c>
      <c r="P1202" s="100" t="s">
        <v>371</v>
      </c>
      <c r="Q1202" s="100" t="s">
        <v>3377</v>
      </c>
      <c r="R1202" s="100" t="s">
        <v>3377</v>
      </c>
      <c r="S1202" s="98">
        <v>14460</v>
      </c>
      <c r="T1202" s="98">
        <v>11720</v>
      </c>
      <c r="U1202" s="98">
        <v>2740</v>
      </c>
      <c r="V1202" s="100" t="s">
        <v>78</v>
      </c>
      <c r="W1202" s="98">
        <v>2</v>
      </c>
      <c r="X1202" s="100" t="s">
        <v>69</v>
      </c>
      <c r="Y1202" s="100" t="s">
        <v>70</v>
      </c>
      <c r="Z1202" s="100" t="s">
        <v>71</v>
      </c>
      <c r="AA1202" s="100" t="s">
        <v>72</v>
      </c>
      <c r="AB1202" s="98">
        <v>83621</v>
      </c>
      <c r="AC1202" s="101">
        <f t="shared" si="72"/>
        <v>7</v>
      </c>
      <c r="AD1202" s="101" t="str">
        <f t="shared" si="73"/>
        <v>février</v>
      </c>
      <c r="AE1202" s="96">
        <f t="shared" si="74"/>
        <v>2.74</v>
      </c>
      <c r="AF1202" s="149">
        <f t="shared" si="75"/>
        <v>5.5555555555555358E-3</v>
      </c>
      <c r="AG1202" t="s">
        <v>3886</v>
      </c>
    </row>
    <row r="1203" spans="1:33" s="102" customFormat="1" ht="10.9" hidden="1" customHeight="1" x14ac:dyDescent="0.25">
      <c r="A1203" s="98">
        <v>171397</v>
      </c>
      <c r="B1203" s="99">
        <v>44608</v>
      </c>
      <c r="C1203" s="100" t="s">
        <v>168</v>
      </c>
      <c r="D1203" s="100" t="s">
        <v>3625</v>
      </c>
      <c r="E1203" s="99">
        <v>44608</v>
      </c>
      <c r="F1203" s="100" t="s">
        <v>565</v>
      </c>
      <c r="G1203" s="100" t="s">
        <v>3626</v>
      </c>
      <c r="H1203" s="100" t="s">
        <v>3627</v>
      </c>
      <c r="I1203" s="100" t="s">
        <v>3379</v>
      </c>
      <c r="J1203" s="100" t="s">
        <v>3380</v>
      </c>
      <c r="K1203" s="100" t="s">
        <v>3628</v>
      </c>
      <c r="L1203" s="100" t="s">
        <v>18</v>
      </c>
      <c r="M1203" s="100" t="s">
        <v>18</v>
      </c>
      <c r="N1203" s="100" t="s">
        <v>19</v>
      </c>
      <c r="O1203" s="100" t="s">
        <v>314</v>
      </c>
      <c r="P1203" s="100" t="s">
        <v>3629</v>
      </c>
      <c r="Q1203" s="100" t="s">
        <v>3377</v>
      </c>
      <c r="R1203" s="100" t="s">
        <v>3377</v>
      </c>
      <c r="S1203" s="98">
        <v>19580</v>
      </c>
      <c r="T1203" s="98">
        <v>16800</v>
      </c>
      <c r="U1203" s="98">
        <v>2780</v>
      </c>
      <c r="V1203" s="100" t="s">
        <v>78</v>
      </c>
      <c r="W1203" s="98">
        <v>2</v>
      </c>
      <c r="X1203" s="100" t="s">
        <v>69</v>
      </c>
      <c r="Y1203" s="100" t="s">
        <v>70</v>
      </c>
      <c r="Z1203" s="100" t="s">
        <v>71</v>
      </c>
      <c r="AA1203" s="100" t="s">
        <v>72</v>
      </c>
      <c r="AB1203" s="98">
        <v>70063</v>
      </c>
      <c r="AC1203" s="101">
        <f t="shared" si="72"/>
        <v>7</v>
      </c>
      <c r="AD1203" s="101" t="str">
        <f t="shared" si="73"/>
        <v>février</v>
      </c>
      <c r="AE1203" s="96">
        <f t="shared" si="74"/>
        <v>2.78</v>
      </c>
      <c r="AF1203" s="149">
        <f t="shared" si="75"/>
        <v>5.6944444444444409E-2</v>
      </c>
      <c r="AG1203" t="s">
        <v>3886</v>
      </c>
    </row>
    <row r="1204" spans="1:33" s="102" customFormat="1" ht="10.9" hidden="1" customHeight="1" x14ac:dyDescent="0.25">
      <c r="A1204" s="98">
        <v>171392</v>
      </c>
      <c r="B1204" s="99">
        <v>44608</v>
      </c>
      <c r="C1204" s="100" t="s">
        <v>244</v>
      </c>
      <c r="D1204" s="100" t="s">
        <v>3630</v>
      </c>
      <c r="E1204" s="99">
        <v>44608</v>
      </c>
      <c r="F1204" s="100" t="s">
        <v>420</v>
      </c>
      <c r="G1204" s="100" t="s">
        <v>3631</v>
      </c>
      <c r="H1204" s="100" t="s">
        <v>160</v>
      </c>
      <c r="I1204" s="100" t="s">
        <v>3379</v>
      </c>
      <c r="J1204" s="100" t="s">
        <v>3421</v>
      </c>
      <c r="K1204" s="100" t="s">
        <v>160</v>
      </c>
      <c r="L1204" s="100" t="s">
        <v>18</v>
      </c>
      <c r="M1204" s="100" t="s">
        <v>18</v>
      </c>
      <c r="N1204" s="100" t="s">
        <v>19</v>
      </c>
      <c r="O1204" s="100" t="s">
        <v>161</v>
      </c>
      <c r="P1204" s="100" t="s">
        <v>162</v>
      </c>
      <c r="Q1204" s="100" t="s">
        <v>3377</v>
      </c>
      <c r="R1204" s="100" t="s">
        <v>3377</v>
      </c>
      <c r="S1204" s="98">
        <v>14220</v>
      </c>
      <c r="T1204" s="98">
        <v>11800</v>
      </c>
      <c r="U1204" s="98">
        <v>2420</v>
      </c>
      <c r="V1204" s="100" t="s">
        <v>78</v>
      </c>
      <c r="W1204" s="98">
        <v>2</v>
      </c>
      <c r="X1204" s="100" t="s">
        <v>69</v>
      </c>
      <c r="Y1204" s="100" t="s">
        <v>70</v>
      </c>
      <c r="Z1204" s="100" t="s">
        <v>71</v>
      </c>
      <c r="AA1204" s="100" t="s">
        <v>72</v>
      </c>
      <c r="AB1204" s="98">
        <v>89407</v>
      </c>
      <c r="AC1204" s="101">
        <f t="shared" si="72"/>
        <v>7</v>
      </c>
      <c r="AD1204" s="101" t="str">
        <f t="shared" si="73"/>
        <v>février</v>
      </c>
      <c r="AE1204" s="96">
        <f t="shared" si="74"/>
        <v>2.42</v>
      </c>
      <c r="AF1204" s="149">
        <f t="shared" si="75"/>
        <v>6.2500000000000333E-3</v>
      </c>
      <c r="AG1204" t="s">
        <v>3886</v>
      </c>
    </row>
    <row r="1205" spans="1:33" s="102" customFormat="1" ht="10.9" hidden="1" customHeight="1" x14ac:dyDescent="0.25">
      <c r="A1205" s="98">
        <v>171393</v>
      </c>
      <c r="B1205" s="99">
        <v>44608</v>
      </c>
      <c r="C1205" s="100" t="s">
        <v>3632</v>
      </c>
      <c r="D1205" s="100" t="s">
        <v>3633</v>
      </c>
      <c r="E1205" s="99">
        <v>44608</v>
      </c>
      <c r="F1205" s="100" t="s">
        <v>489</v>
      </c>
      <c r="G1205" s="100" t="s">
        <v>3634</v>
      </c>
      <c r="H1205" s="100" t="s">
        <v>165</v>
      </c>
      <c r="I1205" s="100" t="s">
        <v>3379</v>
      </c>
      <c r="J1205" s="100" t="s">
        <v>3421</v>
      </c>
      <c r="K1205" s="100" t="s">
        <v>165</v>
      </c>
      <c r="L1205" s="100" t="s">
        <v>18</v>
      </c>
      <c r="M1205" s="100" t="s">
        <v>18</v>
      </c>
      <c r="N1205" s="100" t="s">
        <v>19</v>
      </c>
      <c r="O1205" s="100" t="s">
        <v>161</v>
      </c>
      <c r="P1205" s="100" t="s">
        <v>166</v>
      </c>
      <c r="Q1205" s="100" t="s">
        <v>3377</v>
      </c>
      <c r="R1205" s="100" t="s">
        <v>3377</v>
      </c>
      <c r="S1205" s="98">
        <v>7820</v>
      </c>
      <c r="T1205" s="98">
        <v>6440</v>
      </c>
      <c r="U1205" s="98">
        <v>1380</v>
      </c>
      <c r="V1205" s="100" t="s">
        <v>78</v>
      </c>
      <c r="W1205" s="98">
        <v>2</v>
      </c>
      <c r="X1205" s="100" t="s">
        <v>69</v>
      </c>
      <c r="Y1205" s="100" t="s">
        <v>70</v>
      </c>
      <c r="Z1205" s="100" t="s">
        <v>71</v>
      </c>
      <c r="AA1205" s="100" t="s">
        <v>72</v>
      </c>
      <c r="AB1205" s="98">
        <v>93890</v>
      </c>
      <c r="AC1205" s="101">
        <f t="shared" si="72"/>
        <v>7</v>
      </c>
      <c r="AD1205" s="101" t="str">
        <f t="shared" si="73"/>
        <v>février</v>
      </c>
      <c r="AE1205" s="96">
        <f t="shared" si="74"/>
        <v>1.38</v>
      </c>
      <c r="AF1205" s="149">
        <f t="shared" si="75"/>
        <v>5.5555555555555358E-3</v>
      </c>
      <c r="AG1205" t="s">
        <v>3886</v>
      </c>
    </row>
    <row r="1206" spans="1:33" s="102" customFormat="1" ht="10.9" hidden="1" customHeight="1" x14ac:dyDescent="0.25">
      <c r="A1206" s="98">
        <v>171394</v>
      </c>
      <c r="B1206" s="99">
        <v>44608</v>
      </c>
      <c r="C1206" s="100" t="s">
        <v>811</v>
      </c>
      <c r="D1206" s="100" t="s">
        <v>3635</v>
      </c>
      <c r="E1206" s="99">
        <v>44608</v>
      </c>
      <c r="F1206" s="100" t="s">
        <v>756</v>
      </c>
      <c r="G1206" s="100" t="s">
        <v>3636</v>
      </c>
      <c r="H1206" s="100" t="s">
        <v>363</v>
      </c>
      <c r="I1206" s="100" t="s">
        <v>3379</v>
      </c>
      <c r="J1206" s="100" t="s">
        <v>3421</v>
      </c>
      <c r="K1206" s="100" t="s">
        <v>363</v>
      </c>
      <c r="L1206" s="100" t="s">
        <v>18</v>
      </c>
      <c r="M1206" s="100" t="s">
        <v>18</v>
      </c>
      <c r="N1206" s="100" t="s">
        <v>19</v>
      </c>
      <c r="O1206" s="100" t="s">
        <v>161</v>
      </c>
      <c r="P1206" s="100" t="s">
        <v>364</v>
      </c>
      <c r="Q1206" s="100" t="s">
        <v>3377</v>
      </c>
      <c r="R1206" s="100" t="s">
        <v>3377</v>
      </c>
      <c r="S1206" s="98">
        <v>14380</v>
      </c>
      <c r="T1206" s="98">
        <v>11860</v>
      </c>
      <c r="U1206" s="98">
        <v>2520</v>
      </c>
      <c r="V1206" s="100" t="s">
        <v>78</v>
      </c>
      <c r="W1206" s="98">
        <v>2</v>
      </c>
      <c r="X1206" s="100" t="s">
        <v>69</v>
      </c>
      <c r="Y1206" s="100" t="s">
        <v>70</v>
      </c>
      <c r="Z1206" s="100" t="s">
        <v>71</v>
      </c>
      <c r="AA1206" s="100" t="s">
        <v>72</v>
      </c>
      <c r="AB1206" s="98">
        <v>60050</v>
      </c>
      <c r="AC1206" s="101">
        <f t="shared" si="72"/>
        <v>7</v>
      </c>
      <c r="AD1206" s="101" t="str">
        <f t="shared" si="73"/>
        <v>février</v>
      </c>
      <c r="AE1206" s="96">
        <f t="shared" si="74"/>
        <v>2.52</v>
      </c>
      <c r="AF1206" s="149">
        <f t="shared" si="75"/>
        <v>5.5555555555555358E-3</v>
      </c>
      <c r="AG1206" t="s">
        <v>3886</v>
      </c>
    </row>
    <row r="1207" spans="1:33" s="102" customFormat="1" ht="10.9" hidden="1" customHeight="1" x14ac:dyDescent="0.25">
      <c r="A1207" s="98">
        <v>171396</v>
      </c>
      <c r="B1207" s="99">
        <v>44608</v>
      </c>
      <c r="C1207" s="100" t="s">
        <v>1330</v>
      </c>
      <c r="D1207" s="100" t="s">
        <v>3637</v>
      </c>
      <c r="E1207" s="99">
        <v>44608</v>
      </c>
      <c r="F1207" s="100" t="s">
        <v>579</v>
      </c>
      <c r="G1207" s="100" t="s">
        <v>3638</v>
      </c>
      <c r="H1207" s="100" t="s">
        <v>213</v>
      </c>
      <c r="I1207" s="100" t="s">
        <v>3379</v>
      </c>
      <c r="J1207" s="100" t="s">
        <v>3421</v>
      </c>
      <c r="K1207" s="100" t="s">
        <v>213</v>
      </c>
      <c r="L1207" s="100" t="s">
        <v>18</v>
      </c>
      <c r="M1207" s="100" t="s">
        <v>18</v>
      </c>
      <c r="N1207" s="100" t="s">
        <v>19</v>
      </c>
      <c r="O1207" s="100" t="s">
        <v>161</v>
      </c>
      <c r="P1207" s="100" t="s">
        <v>214</v>
      </c>
      <c r="Q1207" s="100" t="s">
        <v>3377</v>
      </c>
      <c r="R1207" s="100" t="s">
        <v>3377</v>
      </c>
      <c r="S1207" s="98">
        <v>14720</v>
      </c>
      <c r="T1207" s="98">
        <v>11840</v>
      </c>
      <c r="U1207" s="98">
        <v>2880</v>
      </c>
      <c r="V1207" s="100" t="s">
        <v>78</v>
      </c>
      <c r="W1207" s="98">
        <v>2</v>
      </c>
      <c r="X1207" s="100" t="s">
        <v>69</v>
      </c>
      <c r="Y1207" s="100" t="s">
        <v>70</v>
      </c>
      <c r="Z1207" s="100" t="s">
        <v>71</v>
      </c>
      <c r="AA1207" s="100" t="s">
        <v>72</v>
      </c>
      <c r="AB1207" s="98">
        <v>50222</v>
      </c>
      <c r="AC1207" s="101">
        <f t="shared" si="72"/>
        <v>7</v>
      </c>
      <c r="AD1207" s="101" t="str">
        <f t="shared" si="73"/>
        <v>février</v>
      </c>
      <c r="AE1207" s="96">
        <f t="shared" si="74"/>
        <v>2.88</v>
      </c>
      <c r="AF1207" s="149">
        <f t="shared" si="75"/>
        <v>6.2500000000000333E-3</v>
      </c>
      <c r="AG1207" t="s">
        <v>3886</v>
      </c>
    </row>
    <row r="1208" spans="1:33" s="102" customFormat="1" ht="10.9" hidden="1" customHeight="1" x14ac:dyDescent="0.25">
      <c r="A1208" s="98">
        <v>171428</v>
      </c>
      <c r="B1208" s="99">
        <v>44608</v>
      </c>
      <c r="C1208" s="100" t="s">
        <v>270</v>
      </c>
      <c r="D1208" s="100" t="s">
        <v>3639</v>
      </c>
      <c r="E1208" s="99">
        <v>44608</v>
      </c>
      <c r="F1208" s="100" t="s">
        <v>184</v>
      </c>
      <c r="G1208" s="100" t="s">
        <v>3640</v>
      </c>
      <c r="H1208" s="100" t="s">
        <v>913</v>
      </c>
      <c r="I1208" s="100" t="s">
        <v>3379</v>
      </c>
      <c r="J1208" s="100" t="s">
        <v>3384</v>
      </c>
      <c r="K1208" s="100" t="s">
        <v>913</v>
      </c>
      <c r="L1208" s="100" t="s">
        <v>3385</v>
      </c>
      <c r="M1208" s="100" t="s">
        <v>18</v>
      </c>
      <c r="N1208" s="100" t="s">
        <v>19</v>
      </c>
      <c r="O1208" s="100" t="s">
        <v>261</v>
      </c>
      <c r="P1208" s="100" t="s">
        <v>914</v>
      </c>
      <c r="Q1208" s="100" t="s">
        <v>3386</v>
      </c>
      <c r="R1208" s="100" t="s">
        <v>3377</v>
      </c>
      <c r="S1208" s="98">
        <v>39620</v>
      </c>
      <c r="T1208" s="98">
        <v>23500</v>
      </c>
      <c r="U1208" s="98">
        <v>16120</v>
      </c>
      <c r="V1208" s="100" t="s">
        <v>78</v>
      </c>
      <c r="W1208" s="98">
        <v>2</v>
      </c>
      <c r="X1208" s="100" t="s">
        <v>69</v>
      </c>
      <c r="Y1208" s="100" t="s">
        <v>70</v>
      </c>
      <c r="Z1208" s="100" t="s">
        <v>71</v>
      </c>
      <c r="AA1208" s="100" t="s">
        <v>72</v>
      </c>
      <c r="AB1208" s="98">
        <v>0</v>
      </c>
      <c r="AC1208" s="101">
        <f t="shared" ref="AC1208:AC1271" si="76">_xlfn.ISOWEEKNUM(B1208)</f>
        <v>7</v>
      </c>
      <c r="AD1208" s="101" t="str">
        <f t="shared" ref="AD1208:AD1271" si="77">TEXT(B1208,"mmmm")</f>
        <v>février</v>
      </c>
      <c r="AE1208" s="96">
        <f t="shared" ref="AE1208:AE1271" si="78">U1208/1000</f>
        <v>16.12</v>
      </c>
      <c r="AF1208" s="149">
        <f t="shared" ref="AF1208:AF1271" si="79">C1208-F1208</f>
        <v>0.12291666666666667</v>
      </c>
      <c r="AG1208" t="s">
        <v>3888</v>
      </c>
    </row>
    <row r="1209" spans="1:33" s="102" customFormat="1" ht="10.9" hidden="1" customHeight="1" x14ac:dyDescent="0.25">
      <c r="A1209" s="98">
        <v>171416</v>
      </c>
      <c r="B1209" s="99">
        <v>44608</v>
      </c>
      <c r="C1209" s="100" t="s">
        <v>3641</v>
      </c>
      <c r="D1209" s="100" t="s">
        <v>18</v>
      </c>
      <c r="E1209" s="99">
        <v>44608</v>
      </c>
      <c r="F1209" s="100" t="s">
        <v>3641</v>
      </c>
      <c r="G1209" s="100" t="s">
        <v>18</v>
      </c>
      <c r="H1209" s="100" t="s">
        <v>90</v>
      </c>
      <c r="I1209" s="100" t="s">
        <v>3387</v>
      </c>
      <c r="J1209" s="100" t="s">
        <v>3388</v>
      </c>
      <c r="K1209" s="100" t="s">
        <v>90</v>
      </c>
      <c r="L1209" s="100" t="s">
        <v>18</v>
      </c>
      <c r="M1209" s="100" t="s">
        <v>18</v>
      </c>
      <c r="N1209" s="100" t="s">
        <v>65</v>
      </c>
      <c r="O1209" s="100" t="s">
        <v>185</v>
      </c>
      <c r="P1209" s="100" t="s">
        <v>91</v>
      </c>
      <c r="Q1209" s="100" t="s">
        <v>3377</v>
      </c>
      <c r="R1209" s="100" t="s">
        <v>3377</v>
      </c>
      <c r="S1209" s="98">
        <v>18680</v>
      </c>
      <c r="T1209" s="98">
        <v>17620</v>
      </c>
      <c r="U1209" s="98">
        <v>1060</v>
      </c>
      <c r="V1209" s="100" t="s">
        <v>68</v>
      </c>
      <c r="W1209" s="98">
        <v>2</v>
      </c>
      <c r="X1209" s="100" t="s">
        <v>69</v>
      </c>
      <c r="Y1209" s="100" t="s">
        <v>70</v>
      </c>
      <c r="Z1209" s="100" t="s">
        <v>71</v>
      </c>
      <c r="AA1209" s="100" t="s">
        <v>72</v>
      </c>
      <c r="AB1209" s="98">
        <v>0</v>
      </c>
      <c r="AC1209" s="101">
        <f t="shared" si="76"/>
        <v>7</v>
      </c>
      <c r="AD1209" s="101" t="str">
        <f t="shared" si="77"/>
        <v>février</v>
      </c>
      <c r="AE1209" s="96">
        <f t="shared" si="78"/>
        <v>1.06</v>
      </c>
      <c r="AF1209" s="149">
        <f t="shared" si="79"/>
        <v>0</v>
      </c>
      <c r="AG1209" t="s">
        <v>3887</v>
      </c>
    </row>
    <row r="1210" spans="1:33" s="102" customFormat="1" ht="10.9" hidden="1" customHeight="1" x14ac:dyDescent="0.25">
      <c r="A1210" s="98">
        <v>171398</v>
      </c>
      <c r="B1210" s="99">
        <v>44608</v>
      </c>
      <c r="C1210" s="100" t="s">
        <v>718</v>
      </c>
      <c r="D1210" s="100" t="s">
        <v>3642</v>
      </c>
      <c r="E1210" s="99">
        <v>44608</v>
      </c>
      <c r="F1210" s="100" t="s">
        <v>423</v>
      </c>
      <c r="G1210" s="100" t="s">
        <v>3643</v>
      </c>
      <c r="H1210" s="100" t="s">
        <v>196</v>
      </c>
      <c r="I1210" s="100" t="s">
        <v>3379</v>
      </c>
      <c r="J1210" s="100" t="s">
        <v>3421</v>
      </c>
      <c r="K1210" s="100" t="s">
        <v>196</v>
      </c>
      <c r="L1210" s="100" t="s">
        <v>18</v>
      </c>
      <c r="M1210" s="100" t="s">
        <v>18</v>
      </c>
      <c r="N1210" s="100" t="s">
        <v>19</v>
      </c>
      <c r="O1210" s="100" t="s">
        <v>161</v>
      </c>
      <c r="P1210" s="100" t="s">
        <v>197</v>
      </c>
      <c r="Q1210" s="100" t="s">
        <v>3377</v>
      </c>
      <c r="R1210" s="100" t="s">
        <v>3377</v>
      </c>
      <c r="S1210" s="98">
        <v>17800</v>
      </c>
      <c r="T1210" s="98">
        <v>14580</v>
      </c>
      <c r="U1210" s="98">
        <v>3220</v>
      </c>
      <c r="V1210" s="100" t="s">
        <v>78</v>
      </c>
      <c r="W1210" s="98">
        <v>2</v>
      </c>
      <c r="X1210" s="100" t="s">
        <v>69</v>
      </c>
      <c r="Y1210" s="100" t="s">
        <v>70</v>
      </c>
      <c r="Z1210" s="100" t="s">
        <v>71</v>
      </c>
      <c r="AA1210" s="100" t="s">
        <v>72</v>
      </c>
      <c r="AB1210" s="98">
        <v>78868</v>
      </c>
      <c r="AC1210" s="101">
        <f t="shared" si="76"/>
        <v>7</v>
      </c>
      <c r="AD1210" s="101" t="str">
        <f t="shared" si="77"/>
        <v>février</v>
      </c>
      <c r="AE1210" s="96">
        <f t="shared" si="78"/>
        <v>3.22</v>
      </c>
      <c r="AF1210" s="149">
        <f t="shared" si="79"/>
        <v>5.5555555555555913E-3</v>
      </c>
      <c r="AG1210" t="s">
        <v>3886</v>
      </c>
    </row>
    <row r="1211" spans="1:33" s="102" customFormat="1" ht="10.9" hidden="1" customHeight="1" x14ac:dyDescent="0.25">
      <c r="A1211" s="98">
        <v>171404</v>
      </c>
      <c r="B1211" s="99">
        <v>44608</v>
      </c>
      <c r="C1211" s="100" t="s">
        <v>739</v>
      </c>
      <c r="D1211" s="100" t="s">
        <v>3644</v>
      </c>
      <c r="E1211" s="99">
        <v>44608</v>
      </c>
      <c r="F1211" s="100" t="s">
        <v>316</v>
      </c>
      <c r="G1211" s="100" t="s">
        <v>3645</v>
      </c>
      <c r="H1211" s="100" t="s">
        <v>370</v>
      </c>
      <c r="I1211" s="100" t="s">
        <v>3379</v>
      </c>
      <c r="J1211" s="100" t="s">
        <v>3382</v>
      </c>
      <c r="K1211" s="100" t="s">
        <v>3396</v>
      </c>
      <c r="L1211" s="100" t="s">
        <v>18</v>
      </c>
      <c r="M1211" s="100" t="s">
        <v>18</v>
      </c>
      <c r="N1211" s="100" t="s">
        <v>19</v>
      </c>
      <c r="O1211" s="100" t="s">
        <v>335</v>
      </c>
      <c r="P1211" s="100" t="s">
        <v>371</v>
      </c>
      <c r="Q1211" s="100" t="s">
        <v>3377</v>
      </c>
      <c r="R1211" s="100" t="s">
        <v>3377</v>
      </c>
      <c r="S1211" s="98">
        <v>14940</v>
      </c>
      <c r="T1211" s="98">
        <v>11880</v>
      </c>
      <c r="U1211" s="98">
        <v>3060</v>
      </c>
      <c r="V1211" s="100" t="s">
        <v>78</v>
      </c>
      <c r="W1211" s="98">
        <v>2</v>
      </c>
      <c r="X1211" s="100" t="s">
        <v>69</v>
      </c>
      <c r="Y1211" s="100" t="s">
        <v>70</v>
      </c>
      <c r="Z1211" s="100" t="s">
        <v>71</v>
      </c>
      <c r="AA1211" s="100" t="s">
        <v>72</v>
      </c>
      <c r="AB1211" s="98">
        <v>83621</v>
      </c>
      <c r="AC1211" s="101">
        <f t="shared" si="76"/>
        <v>7</v>
      </c>
      <c r="AD1211" s="101" t="str">
        <f t="shared" si="77"/>
        <v>février</v>
      </c>
      <c r="AE1211" s="96">
        <f t="shared" si="78"/>
        <v>3.06</v>
      </c>
      <c r="AF1211" s="149">
        <f t="shared" si="79"/>
        <v>5.5555555555555913E-3</v>
      </c>
      <c r="AG1211" t="s">
        <v>3886</v>
      </c>
    </row>
    <row r="1212" spans="1:33" s="102" customFormat="1" ht="10.9" hidden="1" customHeight="1" x14ac:dyDescent="0.25">
      <c r="A1212" s="98">
        <v>171406</v>
      </c>
      <c r="B1212" s="99">
        <v>44608</v>
      </c>
      <c r="C1212" s="100" t="s">
        <v>317</v>
      </c>
      <c r="D1212" s="100" t="s">
        <v>3646</v>
      </c>
      <c r="E1212" s="99">
        <v>44608</v>
      </c>
      <c r="F1212" s="100" t="s">
        <v>566</v>
      </c>
      <c r="G1212" s="100" t="s">
        <v>3647</v>
      </c>
      <c r="H1212" s="100" t="s">
        <v>345</v>
      </c>
      <c r="I1212" s="100" t="s">
        <v>3379</v>
      </c>
      <c r="J1212" s="100" t="s">
        <v>3382</v>
      </c>
      <c r="K1212" s="100" t="s">
        <v>1979</v>
      </c>
      <c r="L1212" s="100" t="s">
        <v>18</v>
      </c>
      <c r="M1212" s="100" t="s">
        <v>18</v>
      </c>
      <c r="N1212" s="100" t="s">
        <v>19</v>
      </c>
      <c r="O1212" s="100" t="s">
        <v>335</v>
      </c>
      <c r="P1212" s="100" t="s">
        <v>346</v>
      </c>
      <c r="Q1212" s="100" t="s">
        <v>3377</v>
      </c>
      <c r="R1212" s="100" t="s">
        <v>3377</v>
      </c>
      <c r="S1212" s="98">
        <v>18380</v>
      </c>
      <c r="T1212" s="98">
        <v>15060</v>
      </c>
      <c r="U1212" s="98">
        <v>3320</v>
      </c>
      <c r="V1212" s="100" t="s">
        <v>78</v>
      </c>
      <c r="W1212" s="98">
        <v>2</v>
      </c>
      <c r="X1212" s="100" t="s">
        <v>69</v>
      </c>
      <c r="Y1212" s="100" t="s">
        <v>70</v>
      </c>
      <c r="Z1212" s="100" t="s">
        <v>71</v>
      </c>
      <c r="AA1212" s="100" t="s">
        <v>72</v>
      </c>
      <c r="AB1212" s="98">
        <v>83627</v>
      </c>
      <c r="AC1212" s="101">
        <f t="shared" si="76"/>
        <v>7</v>
      </c>
      <c r="AD1212" s="101" t="str">
        <f t="shared" si="77"/>
        <v>février</v>
      </c>
      <c r="AE1212" s="96">
        <f t="shared" si="78"/>
        <v>3.32</v>
      </c>
      <c r="AF1212" s="149">
        <f t="shared" si="79"/>
        <v>5.5555555555555358E-3</v>
      </c>
      <c r="AG1212" t="s">
        <v>3886</v>
      </c>
    </row>
    <row r="1213" spans="1:33" s="102" customFormat="1" ht="10.9" hidden="1" customHeight="1" x14ac:dyDescent="0.25">
      <c r="A1213" s="98">
        <v>171408</v>
      </c>
      <c r="B1213" s="99">
        <v>44608</v>
      </c>
      <c r="C1213" s="100" t="s">
        <v>380</v>
      </c>
      <c r="D1213" s="100" t="s">
        <v>3648</v>
      </c>
      <c r="E1213" s="99">
        <v>44608</v>
      </c>
      <c r="F1213" s="100" t="s">
        <v>317</v>
      </c>
      <c r="G1213" s="100" t="s">
        <v>3649</v>
      </c>
      <c r="H1213" s="100" t="s">
        <v>460</v>
      </c>
      <c r="I1213" s="100" t="s">
        <v>3379</v>
      </c>
      <c r="J1213" s="100" t="s">
        <v>3382</v>
      </c>
      <c r="K1213" s="100" t="s">
        <v>3416</v>
      </c>
      <c r="L1213" s="100" t="s">
        <v>18</v>
      </c>
      <c r="M1213" s="100" t="s">
        <v>18</v>
      </c>
      <c r="N1213" s="100" t="s">
        <v>19</v>
      </c>
      <c r="O1213" s="100" t="s">
        <v>335</v>
      </c>
      <c r="P1213" s="100" t="s">
        <v>461</v>
      </c>
      <c r="Q1213" s="100" t="s">
        <v>3377</v>
      </c>
      <c r="R1213" s="100" t="s">
        <v>3377</v>
      </c>
      <c r="S1213" s="98">
        <v>18920</v>
      </c>
      <c r="T1213" s="98">
        <v>14920</v>
      </c>
      <c r="U1213" s="98">
        <v>4000</v>
      </c>
      <c r="V1213" s="100" t="s">
        <v>78</v>
      </c>
      <c r="W1213" s="98">
        <v>2</v>
      </c>
      <c r="X1213" s="100" t="s">
        <v>69</v>
      </c>
      <c r="Y1213" s="100" t="s">
        <v>70</v>
      </c>
      <c r="Z1213" s="100" t="s">
        <v>71</v>
      </c>
      <c r="AA1213" s="100" t="s">
        <v>72</v>
      </c>
      <c r="AB1213" s="98">
        <v>83628</v>
      </c>
      <c r="AC1213" s="101">
        <f t="shared" si="76"/>
        <v>7</v>
      </c>
      <c r="AD1213" s="101" t="str">
        <f t="shared" si="77"/>
        <v>février</v>
      </c>
      <c r="AE1213" s="96">
        <f t="shared" si="78"/>
        <v>4</v>
      </c>
      <c r="AF1213" s="149">
        <f t="shared" si="79"/>
        <v>6.9444444444444753E-3</v>
      </c>
      <c r="AG1213" t="s">
        <v>3886</v>
      </c>
    </row>
    <row r="1214" spans="1:33" s="102" customFormat="1" ht="10.9" hidden="1" customHeight="1" x14ac:dyDescent="0.25">
      <c r="A1214" s="98">
        <v>171422</v>
      </c>
      <c r="B1214" s="99">
        <v>44608</v>
      </c>
      <c r="C1214" s="100" t="s">
        <v>199</v>
      </c>
      <c r="D1214" s="100" t="s">
        <v>3650</v>
      </c>
      <c r="E1214" s="99">
        <v>44608</v>
      </c>
      <c r="F1214" s="100" t="s">
        <v>506</v>
      </c>
      <c r="G1214" s="100" t="s">
        <v>3651</v>
      </c>
      <c r="H1214" s="100" t="s">
        <v>3530</v>
      </c>
      <c r="I1214" s="100" t="s">
        <v>3397</v>
      </c>
      <c r="J1214" s="100" t="s">
        <v>3448</v>
      </c>
      <c r="K1214" s="100" t="s">
        <v>3530</v>
      </c>
      <c r="L1214" s="100" t="s">
        <v>3487</v>
      </c>
      <c r="M1214" s="100" t="s">
        <v>18</v>
      </c>
      <c r="N1214" s="100" t="s">
        <v>721</v>
      </c>
      <c r="O1214" s="100" t="s">
        <v>722</v>
      </c>
      <c r="P1214" s="100" t="s">
        <v>3531</v>
      </c>
      <c r="Q1214" s="100" t="s">
        <v>3488</v>
      </c>
      <c r="R1214" s="100" t="s">
        <v>3377</v>
      </c>
      <c r="S1214" s="98">
        <v>16460</v>
      </c>
      <c r="T1214" s="98">
        <v>25640</v>
      </c>
      <c r="U1214" s="98">
        <v>9180</v>
      </c>
      <c r="V1214" s="100" t="s">
        <v>78</v>
      </c>
      <c r="W1214" s="98">
        <v>2</v>
      </c>
      <c r="X1214" s="100" t="s">
        <v>69</v>
      </c>
      <c r="Y1214" s="100" t="s">
        <v>70</v>
      </c>
      <c r="Z1214" s="100" t="s">
        <v>71</v>
      </c>
      <c r="AA1214" s="100" t="s">
        <v>72</v>
      </c>
      <c r="AB1214" s="98">
        <v>0</v>
      </c>
      <c r="AC1214" s="101">
        <f t="shared" si="76"/>
        <v>7</v>
      </c>
      <c r="AD1214" s="101" t="str">
        <f t="shared" si="77"/>
        <v>février</v>
      </c>
      <c r="AE1214" s="96">
        <f t="shared" si="78"/>
        <v>9.18</v>
      </c>
      <c r="AF1214" s="149">
        <f t="shared" si="79"/>
        <v>3.3333333333333326E-2</v>
      </c>
      <c r="AG1214" t="s">
        <v>3888</v>
      </c>
    </row>
    <row r="1215" spans="1:33" s="102" customFormat="1" ht="10.9" hidden="1" customHeight="1" x14ac:dyDescent="0.25">
      <c r="A1215" s="98">
        <v>171433</v>
      </c>
      <c r="B1215" s="99">
        <v>44608</v>
      </c>
      <c r="C1215" s="100" t="s">
        <v>390</v>
      </c>
      <c r="D1215" s="100" t="s">
        <v>3652</v>
      </c>
      <c r="E1215" s="99">
        <v>44608</v>
      </c>
      <c r="F1215" s="100" t="s">
        <v>107</v>
      </c>
      <c r="G1215" s="100" t="s">
        <v>3653</v>
      </c>
      <c r="H1215" s="100" t="s">
        <v>3654</v>
      </c>
      <c r="I1215" s="100" t="s">
        <v>3379</v>
      </c>
      <c r="J1215" s="100" t="s">
        <v>3419</v>
      </c>
      <c r="K1215" s="100" t="s">
        <v>3654</v>
      </c>
      <c r="L1215" s="100" t="s">
        <v>3409</v>
      </c>
      <c r="M1215" s="100" t="s">
        <v>18</v>
      </c>
      <c r="N1215" s="100" t="s">
        <v>19</v>
      </c>
      <c r="O1215" s="100" t="s">
        <v>567</v>
      </c>
      <c r="P1215" s="100" t="s">
        <v>3655</v>
      </c>
      <c r="Q1215" s="100" t="s">
        <v>3451</v>
      </c>
      <c r="R1215" s="100" t="s">
        <v>3377</v>
      </c>
      <c r="S1215" s="98">
        <v>14820</v>
      </c>
      <c r="T1215" s="98">
        <v>44000</v>
      </c>
      <c r="U1215" s="98">
        <v>29180</v>
      </c>
      <c r="V1215" s="100" t="s">
        <v>78</v>
      </c>
      <c r="W1215" s="98">
        <v>2</v>
      </c>
      <c r="X1215" s="100" t="s">
        <v>69</v>
      </c>
      <c r="Y1215" s="100" t="s">
        <v>70</v>
      </c>
      <c r="Z1215" s="100" t="s">
        <v>71</v>
      </c>
      <c r="AA1215" s="100" t="s">
        <v>72</v>
      </c>
      <c r="AB1215" s="98">
        <v>0</v>
      </c>
      <c r="AC1215" s="101">
        <f t="shared" si="76"/>
        <v>7</v>
      </c>
      <c r="AD1215" s="101" t="str">
        <f t="shared" si="77"/>
        <v>février</v>
      </c>
      <c r="AE1215" s="96">
        <f t="shared" si="78"/>
        <v>29.18</v>
      </c>
      <c r="AF1215" s="149">
        <f t="shared" si="79"/>
        <v>5.0694444444444431E-2</v>
      </c>
      <c r="AG1215" t="s">
        <v>3888</v>
      </c>
    </row>
    <row r="1216" spans="1:33" s="102" customFormat="1" ht="10.9" hidden="1" customHeight="1" x14ac:dyDescent="0.25">
      <c r="A1216" s="98">
        <v>171409</v>
      </c>
      <c r="B1216" s="99">
        <v>44608</v>
      </c>
      <c r="C1216" s="100" t="s">
        <v>585</v>
      </c>
      <c r="D1216" s="100" t="s">
        <v>18</v>
      </c>
      <c r="E1216" s="99">
        <v>44608</v>
      </c>
      <c r="F1216" s="100" t="s">
        <v>585</v>
      </c>
      <c r="G1216" s="100" t="s">
        <v>18</v>
      </c>
      <c r="H1216" s="100" t="s">
        <v>3656</v>
      </c>
      <c r="I1216" s="100" t="s">
        <v>3376</v>
      </c>
      <c r="J1216" s="100" t="s">
        <v>3442</v>
      </c>
      <c r="K1216" s="100" t="s">
        <v>3656</v>
      </c>
      <c r="L1216" s="100" t="s">
        <v>3421</v>
      </c>
      <c r="M1216" s="100" t="s">
        <v>18</v>
      </c>
      <c r="N1216" s="100" t="s">
        <v>656</v>
      </c>
      <c r="O1216" s="100" t="s">
        <v>748</v>
      </c>
      <c r="P1216" s="100" t="s">
        <v>3657</v>
      </c>
      <c r="Q1216" s="100" t="s">
        <v>3444</v>
      </c>
      <c r="R1216" s="100" t="s">
        <v>3377</v>
      </c>
      <c r="S1216" s="98">
        <v>15560</v>
      </c>
      <c r="T1216" s="98">
        <v>32360</v>
      </c>
      <c r="U1216" s="98">
        <v>16800</v>
      </c>
      <c r="V1216" s="100" t="s">
        <v>68</v>
      </c>
      <c r="W1216" s="98">
        <v>2</v>
      </c>
      <c r="X1216" s="100" t="s">
        <v>69</v>
      </c>
      <c r="Y1216" s="100" t="s">
        <v>70</v>
      </c>
      <c r="Z1216" s="100" t="s">
        <v>71</v>
      </c>
      <c r="AA1216" s="100" t="s">
        <v>72</v>
      </c>
      <c r="AB1216" s="98">
        <v>0</v>
      </c>
      <c r="AC1216" s="101">
        <f t="shared" si="76"/>
        <v>7</v>
      </c>
      <c r="AD1216" s="101" t="str">
        <f t="shared" si="77"/>
        <v>février</v>
      </c>
      <c r="AE1216" s="96">
        <f t="shared" si="78"/>
        <v>16.8</v>
      </c>
      <c r="AF1216" s="149">
        <f t="shared" si="79"/>
        <v>0</v>
      </c>
      <c r="AG1216" t="s">
        <v>3888</v>
      </c>
    </row>
    <row r="1217" spans="1:33" s="102" customFormat="1" ht="10.9" hidden="1" customHeight="1" x14ac:dyDescent="0.25">
      <c r="A1217" s="98">
        <v>171419</v>
      </c>
      <c r="B1217" s="99">
        <v>44608</v>
      </c>
      <c r="C1217" s="100" t="s">
        <v>264</v>
      </c>
      <c r="D1217" s="100" t="s">
        <v>3658</v>
      </c>
      <c r="E1217" s="99">
        <v>44608</v>
      </c>
      <c r="F1217" s="100" t="s">
        <v>383</v>
      </c>
      <c r="G1217" s="100" t="s">
        <v>3659</v>
      </c>
      <c r="H1217" s="100" t="s">
        <v>665</v>
      </c>
      <c r="I1217" s="100" t="s">
        <v>3389</v>
      </c>
      <c r="J1217" s="100" t="s">
        <v>3389</v>
      </c>
      <c r="K1217" s="100" t="s">
        <v>665</v>
      </c>
      <c r="L1217" s="100" t="s">
        <v>18</v>
      </c>
      <c r="M1217" s="100" t="s">
        <v>3385</v>
      </c>
      <c r="N1217" s="100" t="s">
        <v>919</v>
      </c>
      <c r="O1217" s="100" t="s">
        <v>920</v>
      </c>
      <c r="P1217" s="100" t="s">
        <v>666</v>
      </c>
      <c r="Q1217" s="100" t="s">
        <v>3377</v>
      </c>
      <c r="R1217" s="100" t="s">
        <v>3390</v>
      </c>
      <c r="S1217" s="98">
        <v>25400</v>
      </c>
      <c r="T1217" s="98">
        <v>18640</v>
      </c>
      <c r="U1217" s="98">
        <v>6760</v>
      </c>
      <c r="V1217" s="100" t="s">
        <v>78</v>
      </c>
      <c r="W1217" s="98">
        <v>2</v>
      </c>
      <c r="X1217" s="100" t="s">
        <v>69</v>
      </c>
      <c r="Y1217" s="100" t="s">
        <v>70</v>
      </c>
      <c r="Z1217" s="100" t="s">
        <v>71</v>
      </c>
      <c r="AA1217" s="100" t="s">
        <v>72</v>
      </c>
      <c r="AB1217" s="98">
        <v>0</v>
      </c>
      <c r="AC1217" s="101">
        <f t="shared" si="76"/>
        <v>7</v>
      </c>
      <c r="AD1217" s="101" t="str">
        <f t="shared" si="77"/>
        <v>février</v>
      </c>
      <c r="AE1217" s="96">
        <f t="shared" si="78"/>
        <v>6.76</v>
      </c>
      <c r="AF1217" s="149">
        <f t="shared" si="79"/>
        <v>2.430555555555558E-2</v>
      </c>
      <c r="AG1217" t="s">
        <v>3562</v>
      </c>
    </row>
    <row r="1218" spans="1:33" s="102" customFormat="1" ht="10.9" hidden="1" customHeight="1" x14ac:dyDescent="0.25">
      <c r="A1218" s="98">
        <v>171412</v>
      </c>
      <c r="B1218" s="99">
        <v>44608</v>
      </c>
      <c r="C1218" s="100" t="s">
        <v>148</v>
      </c>
      <c r="D1218" s="100" t="s">
        <v>3660</v>
      </c>
      <c r="E1218" s="99">
        <v>44608</v>
      </c>
      <c r="F1218" s="100" t="s">
        <v>134</v>
      </c>
      <c r="G1218" s="100" t="s">
        <v>3661</v>
      </c>
      <c r="H1218" s="100" t="s">
        <v>202</v>
      </c>
      <c r="I1218" s="100" t="s">
        <v>3379</v>
      </c>
      <c r="J1218" s="100" t="s">
        <v>3421</v>
      </c>
      <c r="K1218" s="100" t="s">
        <v>202</v>
      </c>
      <c r="L1218" s="100" t="s">
        <v>18</v>
      </c>
      <c r="M1218" s="100" t="s">
        <v>18</v>
      </c>
      <c r="N1218" s="100" t="s">
        <v>19</v>
      </c>
      <c r="O1218" s="100" t="s">
        <v>161</v>
      </c>
      <c r="P1218" s="100" t="s">
        <v>203</v>
      </c>
      <c r="Q1218" s="100" t="s">
        <v>3377</v>
      </c>
      <c r="R1218" s="100" t="s">
        <v>3377</v>
      </c>
      <c r="S1218" s="98">
        <v>19320</v>
      </c>
      <c r="T1218" s="98">
        <v>14920</v>
      </c>
      <c r="U1218" s="98">
        <v>4400</v>
      </c>
      <c r="V1218" s="100" t="s">
        <v>78</v>
      </c>
      <c r="W1218" s="98">
        <v>2</v>
      </c>
      <c r="X1218" s="100" t="s">
        <v>69</v>
      </c>
      <c r="Y1218" s="100" t="s">
        <v>70</v>
      </c>
      <c r="Z1218" s="100" t="s">
        <v>71</v>
      </c>
      <c r="AA1218" s="100" t="s">
        <v>72</v>
      </c>
      <c r="AB1218" s="98">
        <v>83218</v>
      </c>
      <c r="AC1218" s="101">
        <f t="shared" si="76"/>
        <v>7</v>
      </c>
      <c r="AD1218" s="101" t="str">
        <f t="shared" si="77"/>
        <v>février</v>
      </c>
      <c r="AE1218" s="96">
        <f t="shared" si="78"/>
        <v>4.4000000000000004</v>
      </c>
      <c r="AF1218" s="149">
        <f t="shared" si="79"/>
        <v>1.1111111111111127E-2</v>
      </c>
      <c r="AG1218" t="s">
        <v>3886</v>
      </c>
    </row>
    <row r="1219" spans="1:33" s="102" customFormat="1" ht="10.9" hidden="1" customHeight="1" x14ac:dyDescent="0.25">
      <c r="A1219" s="98">
        <v>171413</v>
      </c>
      <c r="B1219" s="99">
        <v>44608</v>
      </c>
      <c r="C1219" s="100" t="s">
        <v>227</v>
      </c>
      <c r="D1219" s="100" t="s">
        <v>3662</v>
      </c>
      <c r="E1219" s="99">
        <v>44608</v>
      </c>
      <c r="F1219" s="100" t="s">
        <v>134</v>
      </c>
      <c r="G1219" s="100" t="s">
        <v>3663</v>
      </c>
      <c r="H1219" s="100" t="s">
        <v>188</v>
      </c>
      <c r="I1219" s="100" t="s">
        <v>3379</v>
      </c>
      <c r="J1219" s="100" t="s">
        <v>3421</v>
      </c>
      <c r="K1219" s="100" t="s">
        <v>188</v>
      </c>
      <c r="L1219" s="100" t="s">
        <v>18</v>
      </c>
      <c r="M1219" s="100" t="s">
        <v>18</v>
      </c>
      <c r="N1219" s="100" t="s">
        <v>19</v>
      </c>
      <c r="O1219" s="100" t="s">
        <v>161</v>
      </c>
      <c r="P1219" s="100" t="s">
        <v>189</v>
      </c>
      <c r="Q1219" s="100" t="s">
        <v>3377</v>
      </c>
      <c r="R1219" s="100" t="s">
        <v>3377</v>
      </c>
      <c r="S1219" s="98">
        <v>15020</v>
      </c>
      <c r="T1219" s="98">
        <v>11840</v>
      </c>
      <c r="U1219" s="98">
        <v>3180</v>
      </c>
      <c r="V1219" s="100" t="s">
        <v>78</v>
      </c>
      <c r="W1219" s="98">
        <v>2</v>
      </c>
      <c r="X1219" s="100" t="s">
        <v>69</v>
      </c>
      <c r="Y1219" s="100" t="s">
        <v>70</v>
      </c>
      <c r="Z1219" s="100" t="s">
        <v>71</v>
      </c>
      <c r="AA1219" s="100" t="s">
        <v>72</v>
      </c>
      <c r="AB1219" s="98">
        <v>60049</v>
      </c>
      <c r="AC1219" s="101">
        <f t="shared" si="76"/>
        <v>7</v>
      </c>
      <c r="AD1219" s="101" t="str">
        <f t="shared" si="77"/>
        <v>février</v>
      </c>
      <c r="AE1219" s="96">
        <f t="shared" si="78"/>
        <v>3.18</v>
      </c>
      <c r="AF1219" s="149">
        <f t="shared" si="79"/>
        <v>1.1805555555555569E-2</v>
      </c>
      <c r="AG1219" t="s">
        <v>3886</v>
      </c>
    </row>
    <row r="1220" spans="1:33" s="102" customFormat="1" ht="10.9" hidden="1" customHeight="1" x14ac:dyDescent="0.25">
      <c r="A1220" s="98">
        <v>171414</v>
      </c>
      <c r="B1220" s="99">
        <v>44608</v>
      </c>
      <c r="C1220" s="100" t="s">
        <v>63</v>
      </c>
      <c r="D1220" s="100" t="s">
        <v>3664</v>
      </c>
      <c r="E1220" s="99">
        <v>44608</v>
      </c>
      <c r="F1220" s="100" t="s">
        <v>195</v>
      </c>
      <c r="G1220" s="100" t="s">
        <v>3665</v>
      </c>
      <c r="H1220" s="100" t="s">
        <v>160</v>
      </c>
      <c r="I1220" s="100" t="s">
        <v>3379</v>
      </c>
      <c r="J1220" s="100" t="s">
        <v>3421</v>
      </c>
      <c r="K1220" s="100" t="s">
        <v>160</v>
      </c>
      <c r="L1220" s="100" t="s">
        <v>18</v>
      </c>
      <c r="M1220" s="100" t="s">
        <v>18</v>
      </c>
      <c r="N1220" s="100" t="s">
        <v>19</v>
      </c>
      <c r="O1220" s="100" t="s">
        <v>161</v>
      </c>
      <c r="P1220" s="100" t="s">
        <v>162</v>
      </c>
      <c r="Q1220" s="100" t="s">
        <v>3377</v>
      </c>
      <c r="R1220" s="100" t="s">
        <v>3377</v>
      </c>
      <c r="S1220" s="98">
        <v>14000</v>
      </c>
      <c r="T1220" s="98">
        <v>11760</v>
      </c>
      <c r="U1220" s="98">
        <v>2240</v>
      </c>
      <c r="V1220" s="100" t="s">
        <v>78</v>
      </c>
      <c r="W1220" s="98">
        <v>2</v>
      </c>
      <c r="X1220" s="100" t="s">
        <v>69</v>
      </c>
      <c r="Y1220" s="100" t="s">
        <v>70</v>
      </c>
      <c r="Z1220" s="100" t="s">
        <v>71</v>
      </c>
      <c r="AA1220" s="100" t="s">
        <v>72</v>
      </c>
      <c r="AB1220" s="98">
        <v>89407</v>
      </c>
      <c r="AC1220" s="101">
        <f t="shared" si="76"/>
        <v>7</v>
      </c>
      <c r="AD1220" s="101" t="str">
        <f t="shared" si="77"/>
        <v>février</v>
      </c>
      <c r="AE1220" s="96">
        <f t="shared" si="78"/>
        <v>2.2400000000000002</v>
      </c>
      <c r="AF1220" s="149">
        <f t="shared" si="79"/>
        <v>8.3333333333333037E-3</v>
      </c>
      <c r="AG1220" t="s">
        <v>3886</v>
      </c>
    </row>
    <row r="1221" spans="1:33" s="102" customFormat="1" ht="10.9" hidden="1" customHeight="1" x14ac:dyDescent="0.25">
      <c r="A1221" s="98">
        <v>171415</v>
      </c>
      <c r="B1221" s="99">
        <v>44608</v>
      </c>
      <c r="C1221" s="100" t="s">
        <v>568</v>
      </c>
      <c r="D1221" s="100" t="s">
        <v>3666</v>
      </c>
      <c r="E1221" s="99">
        <v>44608</v>
      </c>
      <c r="F1221" s="100" t="s">
        <v>195</v>
      </c>
      <c r="G1221" s="100" t="s">
        <v>3667</v>
      </c>
      <c r="H1221" s="100" t="s">
        <v>3668</v>
      </c>
      <c r="I1221" s="100" t="s">
        <v>3379</v>
      </c>
      <c r="J1221" s="100" t="s">
        <v>3421</v>
      </c>
      <c r="K1221" s="100" t="s">
        <v>3668</v>
      </c>
      <c r="L1221" s="100" t="s">
        <v>18</v>
      </c>
      <c r="M1221" s="100" t="s">
        <v>18</v>
      </c>
      <c r="N1221" s="100" t="s">
        <v>19</v>
      </c>
      <c r="O1221" s="100" t="s">
        <v>161</v>
      </c>
      <c r="P1221" s="100" t="s">
        <v>3669</v>
      </c>
      <c r="Q1221" s="100" t="s">
        <v>3377</v>
      </c>
      <c r="R1221" s="100" t="s">
        <v>3377</v>
      </c>
      <c r="S1221" s="98">
        <v>13000</v>
      </c>
      <c r="T1221" s="98">
        <v>11220</v>
      </c>
      <c r="U1221" s="98">
        <v>1780</v>
      </c>
      <c r="V1221" s="100" t="s">
        <v>78</v>
      </c>
      <c r="W1221" s="98">
        <v>2</v>
      </c>
      <c r="X1221" s="100" t="s">
        <v>69</v>
      </c>
      <c r="Y1221" s="100" t="s">
        <v>70</v>
      </c>
      <c r="Z1221" s="100" t="s">
        <v>71</v>
      </c>
      <c r="AA1221" s="100" t="s">
        <v>72</v>
      </c>
      <c r="AB1221" s="98">
        <v>83222</v>
      </c>
      <c r="AC1221" s="101">
        <f t="shared" si="76"/>
        <v>7</v>
      </c>
      <c r="AD1221" s="101" t="str">
        <f t="shared" si="77"/>
        <v>février</v>
      </c>
      <c r="AE1221" s="96">
        <f t="shared" si="78"/>
        <v>1.78</v>
      </c>
      <c r="AF1221" s="149">
        <f t="shared" si="79"/>
        <v>9.0277777777777457E-3</v>
      </c>
      <c r="AG1221" t="s">
        <v>3886</v>
      </c>
    </row>
    <row r="1222" spans="1:33" s="102" customFormat="1" ht="10.9" hidden="1" customHeight="1" x14ac:dyDescent="0.25">
      <c r="A1222" s="98">
        <v>171417</v>
      </c>
      <c r="B1222" s="99">
        <v>44608</v>
      </c>
      <c r="C1222" s="100" t="s">
        <v>94</v>
      </c>
      <c r="D1222" s="100" t="s">
        <v>3670</v>
      </c>
      <c r="E1222" s="99">
        <v>44608</v>
      </c>
      <c r="F1222" s="100" t="s">
        <v>281</v>
      </c>
      <c r="G1222" s="100" t="s">
        <v>3671</v>
      </c>
      <c r="H1222" s="100" t="s">
        <v>385</v>
      </c>
      <c r="I1222" s="100" t="s">
        <v>3379</v>
      </c>
      <c r="J1222" s="100" t="s">
        <v>3421</v>
      </c>
      <c r="K1222" s="100" t="s">
        <v>385</v>
      </c>
      <c r="L1222" s="100" t="s">
        <v>18</v>
      </c>
      <c r="M1222" s="100" t="s">
        <v>18</v>
      </c>
      <c r="N1222" s="100" t="s">
        <v>19</v>
      </c>
      <c r="O1222" s="100" t="s">
        <v>161</v>
      </c>
      <c r="P1222" s="100" t="s">
        <v>386</v>
      </c>
      <c r="Q1222" s="100" t="s">
        <v>3377</v>
      </c>
      <c r="R1222" s="100" t="s">
        <v>3377</v>
      </c>
      <c r="S1222" s="98">
        <v>18820</v>
      </c>
      <c r="T1222" s="98">
        <v>14800</v>
      </c>
      <c r="U1222" s="98">
        <v>4020</v>
      </c>
      <c r="V1222" s="100" t="s">
        <v>78</v>
      </c>
      <c r="W1222" s="98">
        <v>2</v>
      </c>
      <c r="X1222" s="100" t="s">
        <v>69</v>
      </c>
      <c r="Y1222" s="100" t="s">
        <v>70</v>
      </c>
      <c r="Z1222" s="100" t="s">
        <v>71</v>
      </c>
      <c r="AA1222" s="100" t="s">
        <v>72</v>
      </c>
      <c r="AB1222" s="98">
        <v>83223</v>
      </c>
      <c r="AC1222" s="101">
        <f t="shared" si="76"/>
        <v>7</v>
      </c>
      <c r="AD1222" s="101" t="str">
        <f t="shared" si="77"/>
        <v>février</v>
      </c>
      <c r="AE1222" s="96">
        <f t="shared" si="78"/>
        <v>4.0199999999999996</v>
      </c>
      <c r="AF1222" s="149">
        <f t="shared" si="79"/>
        <v>1.1111111111111127E-2</v>
      </c>
      <c r="AG1222" t="s">
        <v>3886</v>
      </c>
    </row>
    <row r="1223" spans="1:33" s="102" customFormat="1" ht="10.9" hidden="1" customHeight="1" x14ac:dyDescent="0.25">
      <c r="A1223" s="98">
        <v>171420</v>
      </c>
      <c r="B1223" s="99">
        <v>44608</v>
      </c>
      <c r="C1223" s="100" t="s">
        <v>608</v>
      </c>
      <c r="D1223" s="100" t="s">
        <v>3672</v>
      </c>
      <c r="E1223" s="99">
        <v>44608</v>
      </c>
      <c r="F1223" s="100" t="s">
        <v>281</v>
      </c>
      <c r="G1223" s="100" t="s">
        <v>3673</v>
      </c>
      <c r="H1223" s="100" t="s">
        <v>283</v>
      </c>
      <c r="I1223" s="100" t="s">
        <v>3379</v>
      </c>
      <c r="J1223" s="100" t="s">
        <v>3421</v>
      </c>
      <c r="K1223" s="100" t="s">
        <v>283</v>
      </c>
      <c r="L1223" s="100" t="s">
        <v>18</v>
      </c>
      <c r="M1223" s="100" t="s">
        <v>18</v>
      </c>
      <c r="N1223" s="100" t="s">
        <v>19</v>
      </c>
      <c r="O1223" s="100" t="s">
        <v>161</v>
      </c>
      <c r="P1223" s="100" t="s">
        <v>284</v>
      </c>
      <c r="Q1223" s="100" t="s">
        <v>3377</v>
      </c>
      <c r="R1223" s="100" t="s">
        <v>3377</v>
      </c>
      <c r="S1223" s="98">
        <v>15060</v>
      </c>
      <c r="T1223" s="98">
        <v>11680</v>
      </c>
      <c r="U1223" s="98">
        <v>3380</v>
      </c>
      <c r="V1223" s="100" t="s">
        <v>78</v>
      </c>
      <c r="W1223" s="98">
        <v>2</v>
      </c>
      <c r="X1223" s="100" t="s">
        <v>69</v>
      </c>
      <c r="Y1223" s="100" t="s">
        <v>70</v>
      </c>
      <c r="Z1223" s="100" t="s">
        <v>71</v>
      </c>
      <c r="AA1223" s="100" t="s">
        <v>72</v>
      </c>
      <c r="AB1223" s="98">
        <v>60059</v>
      </c>
      <c r="AC1223" s="101">
        <f t="shared" si="76"/>
        <v>7</v>
      </c>
      <c r="AD1223" s="101" t="str">
        <f t="shared" si="77"/>
        <v>février</v>
      </c>
      <c r="AE1223" s="96">
        <f t="shared" si="78"/>
        <v>3.38</v>
      </c>
      <c r="AF1223" s="149">
        <f t="shared" si="79"/>
        <v>1.5972222222222221E-2</v>
      </c>
      <c r="AG1223" t="s">
        <v>3886</v>
      </c>
    </row>
    <row r="1224" spans="1:33" s="102" customFormat="1" ht="10.9" hidden="1" customHeight="1" x14ac:dyDescent="0.25">
      <c r="A1224" s="98">
        <v>171421</v>
      </c>
      <c r="B1224" s="99">
        <v>44608</v>
      </c>
      <c r="C1224" s="100" t="s">
        <v>199</v>
      </c>
      <c r="D1224" s="100" t="s">
        <v>3674</v>
      </c>
      <c r="E1224" s="99">
        <v>44608</v>
      </c>
      <c r="F1224" s="100" t="s">
        <v>225</v>
      </c>
      <c r="G1224" s="100" t="s">
        <v>3675</v>
      </c>
      <c r="H1224" s="100" t="s">
        <v>213</v>
      </c>
      <c r="I1224" s="100" t="s">
        <v>3379</v>
      </c>
      <c r="J1224" s="100" t="s">
        <v>3421</v>
      </c>
      <c r="K1224" s="100" t="s">
        <v>213</v>
      </c>
      <c r="L1224" s="100" t="s">
        <v>18</v>
      </c>
      <c r="M1224" s="100" t="s">
        <v>18</v>
      </c>
      <c r="N1224" s="100" t="s">
        <v>19</v>
      </c>
      <c r="O1224" s="100" t="s">
        <v>161</v>
      </c>
      <c r="P1224" s="100" t="s">
        <v>214</v>
      </c>
      <c r="Q1224" s="100" t="s">
        <v>3377</v>
      </c>
      <c r="R1224" s="100" t="s">
        <v>3377</v>
      </c>
      <c r="S1224" s="98">
        <v>13760</v>
      </c>
      <c r="T1224" s="98">
        <v>11840</v>
      </c>
      <c r="U1224" s="98">
        <v>1920</v>
      </c>
      <c r="V1224" s="100" t="s">
        <v>78</v>
      </c>
      <c r="W1224" s="98">
        <v>2</v>
      </c>
      <c r="X1224" s="100" t="s">
        <v>69</v>
      </c>
      <c r="Y1224" s="100" t="s">
        <v>70</v>
      </c>
      <c r="Z1224" s="100" t="s">
        <v>71</v>
      </c>
      <c r="AA1224" s="100" t="s">
        <v>72</v>
      </c>
      <c r="AB1224" s="98">
        <v>50222</v>
      </c>
      <c r="AC1224" s="101">
        <f t="shared" si="76"/>
        <v>7</v>
      </c>
      <c r="AD1224" s="101" t="str">
        <f t="shared" si="77"/>
        <v>février</v>
      </c>
      <c r="AE1224" s="96">
        <f t="shared" si="78"/>
        <v>1.92</v>
      </c>
      <c r="AF1224" s="149">
        <f t="shared" si="79"/>
        <v>1.5972222222222221E-2</v>
      </c>
      <c r="AG1224" t="s">
        <v>3886</v>
      </c>
    </row>
    <row r="1225" spans="1:33" s="102" customFormat="1" ht="10.9" hidden="1" customHeight="1" x14ac:dyDescent="0.25">
      <c r="A1225" s="98">
        <v>171423</v>
      </c>
      <c r="B1225" s="99">
        <v>44608</v>
      </c>
      <c r="C1225" s="100" t="s">
        <v>462</v>
      </c>
      <c r="D1225" s="100" t="s">
        <v>3676</v>
      </c>
      <c r="E1225" s="99">
        <v>44608</v>
      </c>
      <c r="F1225" s="100" t="s">
        <v>429</v>
      </c>
      <c r="G1225" s="100" t="s">
        <v>3677</v>
      </c>
      <c r="H1225" s="100" t="s">
        <v>105</v>
      </c>
      <c r="I1225" s="100" t="s">
        <v>3387</v>
      </c>
      <c r="J1225" s="100" t="s">
        <v>3387</v>
      </c>
      <c r="K1225" s="100" t="s">
        <v>105</v>
      </c>
      <c r="L1225" s="100" t="s">
        <v>18</v>
      </c>
      <c r="M1225" s="100" t="s">
        <v>18</v>
      </c>
      <c r="N1225" s="100" t="s">
        <v>65</v>
      </c>
      <c r="O1225" s="100" t="s">
        <v>66</v>
      </c>
      <c r="P1225" s="100" t="s">
        <v>106</v>
      </c>
      <c r="Q1225" s="100" t="s">
        <v>3377</v>
      </c>
      <c r="R1225" s="100" t="s">
        <v>3377</v>
      </c>
      <c r="S1225" s="98">
        <v>14200</v>
      </c>
      <c r="T1225" s="98">
        <v>12920</v>
      </c>
      <c r="U1225" s="98">
        <v>1280</v>
      </c>
      <c r="V1225" s="100" t="s">
        <v>78</v>
      </c>
      <c r="W1225" s="98">
        <v>2</v>
      </c>
      <c r="X1225" s="100" t="s">
        <v>69</v>
      </c>
      <c r="Y1225" s="100" t="s">
        <v>70</v>
      </c>
      <c r="Z1225" s="100" t="s">
        <v>71</v>
      </c>
      <c r="AA1225" s="100" t="s">
        <v>72</v>
      </c>
      <c r="AB1225" s="98">
        <v>0</v>
      </c>
      <c r="AC1225" s="101">
        <f t="shared" si="76"/>
        <v>7</v>
      </c>
      <c r="AD1225" s="101" t="str">
        <f t="shared" si="77"/>
        <v>février</v>
      </c>
      <c r="AE1225" s="96">
        <f t="shared" si="78"/>
        <v>1.28</v>
      </c>
      <c r="AF1225" s="149">
        <f t="shared" si="79"/>
        <v>1.8055555555555547E-2</v>
      </c>
      <c r="AG1225" t="s">
        <v>3886</v>
      </c>
    </row>
    <row r="1226" spans="1:33" s="102" customFormat="1" ht="10.9" hidden="1" customHeight="1" x14ac:dyDescent="0.25">
      <c r="A1226" s="98">
        <v>171424</v>
      </c>
      <c r="B1226" s="99">
        <v>44608</v>
      </c>
      <c r="C1226" s="100" t="s">
        <v>320</v>
      </c>
      <c r="D1226" s="100" t="s">
        <v>3678</v>
      </c>
      <c r="E1226" s="99">
        <v>44608</v>
      </c>
      <c r="F1226" s="100" t="s">
        <v>95</v>
      </c>
      <c r="G1226" s="100" t="s">
        <v>3679</v>
      </c>
      <c r="H1226" s="100" t="s">
        <v>405</v>
      </c>
      <c r="I1226" s="100" t="s">
        <v>3379</v>
      </c>
      <c r="J1226" s="100" t="s">
        <v>3421</v>
      </c>
      <c r="K1226" s="100" t="s">
        <v>405</v>
      </c>
      <c r="L1226" s="100" t="s">
        <v>18</v>
      </c>
      <c r="M1226" s="100" t="s">
        <v>18</v>
      </c>
      <c r="N1226" s="100" t="s">
        <v>19</v>
      </c>
      <c r="O1226" s="100" t="s">
        <v>161</v>
      </c>
      <c r="P1226" s="100" t="s">
        <v>406</v>
      </c>
      <c r="Q1226" s="100" t="s">
        <v>3377</v>
      </c>
      <c r="R1226" s="100" t="s">
        <v>3377</v>
      </c>
      <c r="S1226" s="98">
        <v>16340</v>
      </c>
      <c r="T1226" s="98">
        <v>14520</v>
      </c>
      <c r="U1226" s="98">
        <v>1820</v>
      </c>
      <c r="V1226" s="100" t="s">
        <v>78</v>
      </c>
      <c r="W1226" s="98">
        <v>2</v>
      </c>
      <c r="X1226" s="100" t="s">
        <v>69</v>
      </c>
      <c r="Y1226" s="100" t="s">
        <v>70</v>
      </c>
      <c r="Z1226" s="100" t="s">
        <v>71</v>
      </c>
      <c r="AA1226" s="100" t="s">
        <v>72</v>
      </c>
      <c r="AB1226" s="98">
        <v>60056</v>
      </c>
      <c r="AC1226" s="101">
        <f t="shared" si="76"/>
        <v>7</v>
      </c>
      <c r="AD1226" s="101" t="str">
        <f t="shared" si="77"/>
        <v>février</v>
      </c>
      <c r="AE1226" s="96">
        <f t="shared" si="78"/>
        <v>1.82</v>
      </c>
      <c r="AF1226" s="149">
        <f t="shared" si="79"/>
        <v>1.7361111111111105E-2</v>
      </c>
      <c r="AG1226" t="s">
        <v>3886</v>
      </c>
    </row>
    <row r="1227" spans="1:33" s="102" customFormat="1" ht="10.9" hidden="1" customHeight="1" x14ac:dyDescent="0.25">
      <c r="A1227" s="98">
        <v>171425</v>
      </c>
      <c r="B1227" s="99">
        <v>44608</v>
      </c>
      <c r="C1227" s="100" t="s">
        <v>269</v>
      </c>
      <c r="D1227" s="100" t="s">
        <v>3680</v>
      </c>
      <c r="E1227" s="99">
        <v>44608</v>
      </c>
      <c r="F1227" s="100" t="s">
        <v>95</v>
      </c>
      <c r="G1227" s="100" t="s">
        <v>3681</v>
      </c>
      <c r="H1227" s="100" t="s">
        <v>1856</v>
      </c>
      <c r="I1227" s="100" t="s">
        <v>3379</v>
      </c>
      <c r="J1227" s="100" t="s">
        <v>3421</v>
      </c>
      <c r="K1227" s="100" t="s">
        <v>1856</v>
      </c>
      <c r="L1227" s="100" t="s">
        <v>18</v>
      </c>
      <c r="M1227" s="100" t="s">
        <v>18</v>
      </c>
      <c r="N1227" s="100" t="s">
        <v>19</v>
      </c>
      <c r="O1227" s="100" t="s">
        <v>161</v>
      </c>
      <c r="P1227" s="100" t="s">
        <v>1655</v>
      </c>
      <c r="Q1227" s="100" t="s">
        <v>3377</v>
      </c>
      <c r="R1227" s="100" t="s">
        <v>3377</v>
      </c>
      <c r="S1227" s="98">
        <v>18300</v>
      </c>
      <c r="T1227" s="98">
        <v>14840</v>
      </c>
      <c r="U1227" s="98">
        <v>3460</v>
      </c>
      <c r="V1227" s="100" t="s">
        <v>78</v>
      </c>
      <c r="W1227" s="98">
        <v>2</v>
      </c>
      <c r="X1227" s="100" t="s">
        <v>69</v>
      </c>
      <c r="Y1227" s="100" t="s">
        <v>70</v>
      </c>
      <c r="Z1227" s="100" t="s">
        <v>71</v>
      </c>
      <c r="AA1227" s="100" t="s">
        <v>72</v>
      </c>
      <c r="AB1227" s="98">
        <v>14945</v>
      </c>
      <c r="AC1227" s="101">
        <f t="shared" si="76"/>
        <v>7</v>
      </c>
      <c r="AD1227" s="101" t="str">
        <f t="shared" si="77"/>
        <v>février</v>
      </c>
      <c r="AE1227" s="96">
        <f t="shared" si="78"/>
        <v>3.46</v>
      </c>
      <c r="AF1227" s="149">
        <f t="shared" si="79"/>
        <v>2.1527777777777812E-2</v>
      </c>
      <c r="AG1227" t="s">
        <v>3886</v>
      </c>
    </row>
    <row r="1228" spans="1:33" s="102" customFormat="1" ht="10.9" hidden="1" customHeight="1" x14ac:dyDescent="0.25">
      <c r="A1228" s="98">
        <v>171426</v>
      </c>
      <c r="B1228" s="99">
        <v>44608</v>
      </c>
      <c r="C1228" s="100" t="s">
        <v>430</v>
      </c>
      <c r="D1228" s="100" t="s">
        <v>3682</v>
      </c>
      <c r="E1228" s="99">
        <v>44608</v>
      </c>
      <c r="F1228" s="100" t="s">
        <v>218</v>
      </c>
      <c r="G1228" s="100" t="s">
        <v>3683</v>
      </c>
      <c r="H1228" s="100" t="s">
        <v>1654</v>
      </c>
      <c r="I1228" s="100" t="s">
        <v>3379</v>
      </c>
      <c r="J1228" s="100" t="s">
        <v>3421</v>
      </c>
      <c r="K1228" s="100" t="s">
        <v>1856</v>
      </c>
      <c r="L1228" s="100" t="s">
        <v>18</v>
      </c>
      <c r="M1228" s="100" t="s">
        <v>18</v>
      </c>
      <c r="N1228" s="100" t="s">
        <v>19</v>
      </c>
      <c r="O1228" s="100" t="s">
        <v>161</v>
      </c>
      <c r="P1228" s="100" t="s">
        <v>1655</v>
      </c>
      <c r="Q1228" s="100" t="s">
        <v>3377</v>
      </c>
      <c r="R1228" s="100" t="s">
        <v>3377</v>
      </c>
      <c r="S1228" s="98">
        <v>17920</v>
      </c>
      <c r="T1228" s="98">
        <v>15080</v>
      </c>
      <c r="U1228" s="98">
        <v>2840</v>
      </c>
      <c r="V1228" s="100" t="s">
        <v>78</v>
      </c>
      <c r="W1228" s="98">
        <v>2</v>
      </c>
      <c r="X1228" s="100" t="s">
        <v>69</v>
      </c>
      <c r="Y1228" s="100" t="s">
        <v>70</v>
      </c>
      <c r="Z1228" s="100" t="s">
        <v>71</v>
      </c>
      <c r="AA1228" s="100" t="s">
        <v>72</v>
      </c>
      <c r="AB1228" s="98">
        <v>80133</v>
      </c>
      <c r="AC1228" s="101">
        <f t="shared" si="76"/>
        <v>7</v>
      </c>
      <c r="AD1228" s="101" t="str">
        <f t="shared" si="77"/>
        <v>février</v>
      </c>
      <c r="AE1228" s="96">
        <f t="shared" si="78"/>
        <v>2.84</v>
      </c>
      <c r="AF1228" s="149">
        <f t="shared" si="79"/>
        <v>2.1527777777777812E-2</v>
      </c>
      <c r="AG1228" t="s">
        <v>3886</v>
      </c>
    </row>
    <row r="1229" spans="1:33" s="102" customFormat="1" ht="10.9" hidden="1" customHeight="1" x14ac:dyDescent="0.25">
      <c r="A1229" s="98">
        <v>171427</v>
      </c>
      <c r="B1229" s="99">
        <v>44608</v>
      </c>
      <c r="C1229" s="100" t="s">
        <v>430</v>
      </c>
      <c r="D1229" s="100" t="s">
        <v>3684</v>
      </c>
      <c r="E1229" s="99">
        <v>44608</v>
      </c>
      <c r="F1229" s="100" t="s">
        <v>218</v>
      </c>
      <c r="G1229" s="100" t="s">
        <v>3685</v>
      </c>
      <c r="H1229" s="100" t="s">
        <v>192</v>
      </c>
      <c r="I1229" s="100" t="s">
        <v>3379</v>
      </c>
      <c r="J1229" s="100" t="s">
        <v>3421</v>
      </c>
      <c r="K1229" s="100" t="s">
        <v>192</v>
      </c>
      <c r="L1229" s="100" t="s">
        <v>18</v>
      </c>
      <c r="M1229" s="100" t="s">
        <v>18</v>
      </c>
      <c r="N1229" s="100" t="s">
        <v>19</v>
      </c>
      <c r="O1229" s="100" t="s">
        <v>161</v>
      </c>
      <c r="P1229" s="100" t="s">
        <v>193</v>
      </c>
      <c r="Q1229" s="100" t="s">
        <v>3377</v>
      </c>
      <c r="R1229" s="100" t="s">
        <v>3377</v>
      </c>
      <c r="S1229" s="98">
        <v>13380</v>
      </c>
      <c r="T1229" s="98">
        <v>11660</v>
      </c>
      <c r="U1229" s="98">
        <v>1720</v>
      </c>
      <c r="V1229" s="100" t="s">
        <v>78</v>
      </c>
      <c r="W1229" s="98">
        <v>2</v>
      </c>
      <c r="X1229" s="100" t="s">
        <v>69</v>
      </c>
      <c r="Y1229" s="100" t="s">
        <v>70</v>
      </c>
      <c r="Z1229" s="100" t="s">
        <v>71</v>
      </c>
      <c r="AA1229" s="100" t="s">
        <v>72</v>
      </c>
      <c r="AB1229" s="98">
        <v>83219</v>
      </c>
      <c r="AC1229" s="101">
        <f t="shared" si="76"/>
        <v>7</v>
      </c>
      <c r="AD1229" s="101" t="str">
        <f t="shared" si="77"/>
        <v>février</v>
      </c>
      <c r="AE1229" s="96">
        <f t="shared" si="78"/>
        <v>1.72</v>
      </c>
      <c r="AF1229" s="149">
        <f t="shared" si="79"/>
        <v>2.1527777777777812E-2</v>
      </c>
      <c r="AG1229" t="s">
        <v>3886</v>
      </c>
    </row>
    <row r="1230" spans="1:33" s="102" customFormat="1" ht="10.9" hidden="1" customHeight="1" x14ac:dyDescent="0.25">
      <c r="A1230" s="98">
        <v>171429</v>
      </c>
      <c r="B1230" s="99">
        <v>44608</v>
      </c>
      <c r="C1230" s="100" t="s">
        <v>208</v>
      </c>
      <c r="D1230" s="100" t="s">
        <v>3686</v>
      </c>
      <c r="E1230" s="99">
        <v>44608</v>
      </c>
      <c r="F1230" s="100" t="s">
        <v>200</v>
      </c>
      <c r="G1230" s="100" t="s">
        <v>3687</v>
      </c>
      <c r="H1230" s="100" t="s">
        <v>507</v>
      </c>
      <c r="I1230" s="100" t="s">
        <v>3379</v>
      </c>
      <c r="J1230" s="100" t="s">
        <v>3421</v>
      </c>
      <c r="K1230" s="100" t="s">
        <v>507</v>
      </c>
      <c r="L1230" s="100" t="s">
        <v>18</v>
      </c>
      <c r="M1230" s="100" t="s">
        <v>18</v>
      </c>
      <c r="N1230" s="100" t="s">
        <v>19</v>
      </c>
      <c r="O1230" s="100" t="s">
        <v>161</v>
      </c>
      <c r="P1230" s="100" t="s">
        <v>508</v>
      </c>
      <c r="Q1230" s="100" t="s">
        <v>3377</v>
      </c>
      <c r="R1230" s="100" t="s">
        <v>3377</v>
      </c>
      <c r="S1230" s="98">
        <v>12980</v>
      </c>
      <c r="T1230" s="98">
        <v>11720</v>
      </c>
      <c r="U1230" s="98">
        <v>1260</v>
      </c>
      <c r="V1230" s="100" t="s">
        <v>78</v>
      </c>
      <c r="W1230" s="98">
        <v>2</v>
      </c>
      <c r="X1230" s="100" t="s">
        <v>69</v>
      </c>
      <c r="Y1230" s="100" t="s">
        <v>70</v>
      </c>
      <c r="Z1230" s="100" t="s">
        <v>71</v>
      </c>
      <c r="AA1230" s="100" t="s">
        <v>72</v>
      </c>
      <c r="AB1230" s="98">
        <v>89414</v>
      </c>
      <c r="AC1230" s="101">
        <f t="shared" si="76"/>
        <v>7</v>
      </c>
      <c r="AD1230" s="101" t="str">
        <f t="shared" si="77"/>
        <v>février</v>
      </c>
      <c r="AE1230" s="96">
        <f t="shared" si="78"/>
        <v>1.26</v>
      </c>
      <c r="AF1230" s="149">
        <f t="shared" si="79"/>
        <v>2.2222222222222254E-2</v>
      </c>
      <c r="AG1230" t="s">
        <v>3886</v>
      </c>
    </row>
    <row r="1231" spans="1:33" s="102" customFormat="1" ht="10.9" hidden="1" customHeight="1" x14ac:dyDescent="0.25">
      <c r="A1231" s="98">
        <v>171432</v>
      </c>
      <c r="B1231" s="99">
        <v>44608</v>
      </c>
      <c r="C1231" s="100" t="s">
        <v>231</v>
      </c>
      <c r="D1231" s="100" t="s">
        <v>3688</v>
      </c>
      <c r="E1231" s="99">
        <v>44608</v>
      </c>
      <c r="F1231" s="100" t="s">
        <v>63</v>
      </c>
      <c r="G1231" s="100" t="s">
        <v>3689</v>
      </c>
      <c r="H1231" s="100" t="s">
        <v>177</v>
      </c>
      <c r="I1231" s="100" t="s">
        <v>3379</v>
      </c>
      <c r="J1231" s="100" t="s">
        <v>3421</v>
      </c>
      <c r="K1231" s="100" t="s">
        <v>177</v>
      </c>
      <c r="L1231" s="100" t="s">
        <v>18</v>
      </c>
      <c r="M1231" s="100" t="s">
        <v>18</v>
      </c>
      <c r="N1231" s="100" t="s">
        <v>19</v>
      </c>
      <c r="O1231" s="100" t="s">
        <v>161</v>
      </c>
      <c r="P1231" s="100" t="s">
        <v>178</v>
      </c>
      <c r="Q1231" s="100" t="s">
        <v>3377</v>
      </c>
      <c r="R1231" s="100" t="s">
        <v>3377</v>
      </c>
      <c r="S1231" s="98">
        <v>14660</v>
      </c>
      <c r="T1231" s="98">
        <v>11340</v>
      </c>
      <c r="U1231" s="98">
        <v>3320</v>
      </c>
      <c r="V1231" s="100" t="s">
        <v>78</v>
      </c>
      <c r="W1231" s="98">
        <v>2</v>
      </c>
      <c r="X1231" s="100" t="s">
        <v>69</v>
      </c>
      <c r="Y1231" s="100" t="s">
        <v>70</v>
      </c>
      <c r="Z1231" s="100" t="s">
        <v>71</v>
      </c>
      <c r="AA1231" s="100" t="s">
        <v>72</v>
      </c>
      <c r="AB1231" s="98">
        <v>60052</v>
      </c>
      <c r="AC1231" s="101">
        <f t="shared" si="76"/>
        <v>7</v>
      </c>
      <c r="AD1231" s="101" t="str">
        <f t="shared" si="77"/>
        <v>février</v>
      </c>
      <c r="AE1231" s="96">
        <f t="shared" si="78"/>
        <v>3.32</v>
      </c>
      <c r="AF1231" s="149">
        <f t="shared" si="79"/>
        <v>2.7083333333333348E-2</v>
      </c>
      <c r="AG1231" t="s">
        <v>3886</v>
      </c>
    </row>
    <row r="1232" spans="1:33" s="102" customFormat="1" ht="10.9" hidden="1" customHeight="1" x14ac:dyDescent="0.25">
      <c r="A1232" s="98">
        <v>171434</v>
      </c>
      <c r="B1232" s="99">
        <v>44608</v>
      </c>
      <c r="C1232" s="100" t="s">
        <v>390</v>
      </c>
      <c r="D1232" s="100" t="s">
        <v>3690</v>
      </c>
      <c r="E1232" s="99">
        <v>44608</v>
      </c>
      <c r="F1232" s="100" t="s">
        <v>156</v>
      </c>
      <c r="G1232" s="100" t="s">
        <v>3691</v>
      </c>
      <c r="H1232" s="100" t="s">
        <v>609</v>
      </c>
      <c r="I1232" s="100" t="s">
        <v>3379</v>
      </c>
      <c r="J1232" s="100" t="s">
        <v>3421</v>
      </c>
      <c r="K1232" s="100" t="s">
        <v>609</v>
      </c>
      <c r="L1232" s="100" t="s">
        <v>18</v>
      </c>
      <c r="M1232" s="100" t="s">
        <v>18</v>
      </c>
      <c r="N1232" s="100" t="s">
        <v>19</v>
      </c>
      <c r="O1232" s="100" t="s">
        <v>161</v>
      </c>
      <c r="P1232" s="100" t="s">
        <v>610</v>
      </c>
      <c r="Q1232" s="100" t="s">
        <v>3377</v>
      </c>
      <c r="R1232" s="100" t="s">
        <v>3377</v>
      </c>
      <c r="S1232" s="98">
        <v>18780</v>
      </c>
      <c r="T1232" s="98">
        <v>14620</v>
      </c>
      <c r="U1232" s="98">
        <v>4160</v>
      </c>
      <c r="V1232" s="100" t="s">
        <v>78</v>
      </c>
      <c r="W1232" s="98">
        <v>2</v>
      </c>
      <c r="X1232" s="100" t="s">
        <v>69</v>
      </c>
      <c r="Y1232" s="100" t="s">
        <v>70</v>
      </c>
      <c r="Z1232" s="100" t="s">
        <v>71</v>
      </c>
      <c r="AA1232" s="100" t="s">
        <v>72</v>
      </c>
      <c r="AB1232" s="98">
        <v>83216</v>
      </c>
      <c r="AC1232" s="101">
        <f t="shared" si="76"/>
        <v>7</v>
      </c>
      <c r="AD1232" s="101" t="str">
        <f t="shared" si="77"/>
        <v>février</v>
      </c>
      <c r="AE1232" s="96">
        <f t="shared" si="78"/>
        <v>4.16</v>
      </c>
      <c r="AF1232" s="149">
        <f t="shared" si="79"/>
        <v>2.6388888888888851E-2</v>
      </c>
      <c r="AG1232" t="s">
        <v>3886</v>
      </c>
    </row>
    <row r="1233" spans="1:33" s="102" customFormat="1" ht="10.9" hidden="1" customHeight="1" x14ac:dyDescent="0.25">
      <c r="A1233" s="98">
        <v>171435</v>
      </c>
      <c r="B1233" s="99">
        <v>44608</v>
      </c>
      <c r="C1233" s="100" t="s">
        <v>512</v>
      </c>
      <c r="D1233" s="100" t="s">
        <v>3692</v>
      </c>
      <c r="E1233" s="99">
        <v>44608</v>
      </c>
      <c r="F1233" s="100" t="s">
        <v>206</v>
      </c>
      <c r="G1233" s="100" t="s">
        <v>3693</v>
      </c>
      <c r="H1233" s="100" t="s">
        <v>363</v>
      </c>
      <c r="I1233" s="100" t="s">
        <v>3379</v>
      </c>
      <c r="J1233" s="100" t="s">
        <v>3421</v>
      </c>
      <c r="K1233" s="100" t="s">
        <v>363</v>
      </c>
      <c r="L1233" s="100" t="s">
        <v>18</v>
      </c>
      <c r="M1233" s="100" t="s">
        <v>18</v>
      </c>
      <c r="N1233" s="100" t="s">
        <v>19</v>
      </c>
      <c r="O1233" s="100" t="s">
        <v>161</v>
      </c>
      <c r="P1233" s="100" t="s">
        <v>364</v>
      </c>
      <c r="Q1233" s="100" t="s">
        <v>3377</v>
      </c>
      <c r="R1233" s="100" t="s">
        <v>3377</v>
      </c>
      <c r="S1233" s="98">
        <v>13160</v>
      </c>
      <c r="T1233" s="98">
        <v>11680</v>
      </c>
      <c r="U1233" s="98">
        <v>1480</v>
      </c>
      <c r="V1233" s="100" t="s">
        <v>78</v>
      </c>
      <c r="W1233" s="98">
        <v>2</v>
      </c>
      <c r="X1233" s="100" t="s">
        <v>69</v>
      </c>
      <c r="Y1233" s="100" t="s">
        <v>70</v>
      </c>
      <c r="Z1233" s="100" t="s">
        <v>71</v>
      </c>
      <c r="AA1233" s="100" t="s">
        <v>72</v>
      </c>
      <c r="AB1233" s="98">
        <v>60050</v>
      </c>
      <c r="AC1233" s="101">
        <f t="shared" si="76"/>
        <v>7</v>
      </c>
      <c r="AD1233" s="101" t="str">
        <f t="shared" si="77"/>
        <v>février</v>
      </c>
      <c r="AE1233" s="96">
        <f t="shared" si="78"/>
        <v>1.48</v>
      </c>
      <c r="AF1233" s="149">
        <f t="shared" si="79"/>
        <v>2.4999999999999967E-2</v>
      </c>
      <c r="AG1233" t="s">
        <v>3886</v>
      </c>
    </row>
    <row r="1234" spans="1:33" s="102" customFormat="1" ht="10.9" hidden="1" customHeight="1" x14ac:dyDescent="0.25">
      <c r="A1234" s="98">
        <v>171430</v>
      </c>
      <c r="B1234" s="99">
        <v>44608</v>
      </c>
      <c r="C1234" s="100" t="s">
        <v>433</v>
      </c>
      <c r="D1234" s="100" t="s">
        <v>3694</v>
      </c>
      <c r="E1234" s="99">
        <v>44608</v>
      </c>
      <c r="F1234" s="100" t="s">
        <v>98</v>
      </c>
      <c r="G1234" s="100" t="s">
        <v>3695</v>
      </c>
      <c r="H1234" s="100" t="s">
        <v>276</v>
      </c>
      <c r="I1234" s="100" t="s">
        <v>3379</v>
      </c>
      <c r="J1234" s="100" t="s">
        <v>3421</v>
      </c>
      <c r="K1234" s="100" t="s">
        <v>276</v>
      </c>
      <c r="L1234" s="100" t="s">
        <v>18</v>
      </c>
      <c r="M1234" s="100" t="s">
        <v>18</v>
      </c>
      <c r="N1234" s="100" t="s">
        <v>19</v>
      </c>
      <c r="O1234" s="100" t="s">
        <v>161</v>
      </c>
      <c r="P1234" s="100" t="s">
        <v>277</v>
      </c>
      <c r="Q1234" s="100" t="s">
        <v>3377</v>
      </c>
      <c r="R1234" s="100" t="s">
        <v>3377</v>
      </c>
      <c r="S1234" s="98">
        <v>2960</v>
      </c>
      <c r="T1234" s="98">
        <v>2780</v>
      </c>
      <c r="U1234" s="98">
        <v>180</v>
      </c>
      <c r="V1234" s="100" t="s">
        <v>78</v>
      </c>
      <c r="W1234" s="98">
        <v>2</v>
      </c>
      <c r="X1234" s="100" t="s">
        <v>69</v>
      </c>
      <c r="Y1234" s="100" t="s">
        <v>70</v>
      </c>
      <c r="Z1234" s="100" t="s">
        <v>71</v>
      </c>
      <c r="AA1234" s="100" t="s">
        <v>72</v>
      </c>
      <c r="AB1234" s="98">
        <v>64489</v>
      </c>
      <c r="AC1234" s="101">
        <f t="shared" si="76"/>
        <v>7</v>
      </c>
      <c r="AD1234" s="101" t="str">
        <f t="shared" si="77"/>
        <v>février</v>
      </c>
      <c r="AE1234" s="96">
        <f t="shared" si="78"/>
        <v>0.18</v>
      </c>
      <c r="AF1234" s="149">
        <f t="shared" si="79"/>
        <v>1.1805555555555569E-2</v>
      </c>
      <c r="AG1234" t="s">
        <v>3886</v>
      </c>
    </row>
    <row r="1235" spans="1:33" s="102" customFormat="1" ht="10.9" hidden="1" customHeight="1" x14ac:dyDescent="0.25">
      <c r="A1235" s="98">
        <v>171442</v>
      </c>
      <c r="B1235" s="99">
        <v>44608</v>
      </c>
      <c r="C1235" s="100" t="s">
        <v>389</v>
      </c>
      <c r="D1235" s="100" t="s">
        <v>3696</v>
      </c>
      <c r="E1235" s="99">
        <v>44608</v>
      </c>
      <c r="F1235" s="100" t="s">
        <v>388</v>
      </c>
      <c r="G1235" s="100" t="s">
        <v>3697</v>
      </c>
      <c r="H1235" s="100" t="s">
        <v>480</v>
      </c>
      <c r="I1235" s="100" t="s">
        <v>3379</v>
      </c>
      <c r="J1235" s="100" t="s">
        <v>3380</v>
      </c>
      <c r="K1235" s="100" t="s">
        <v>923</v>
      </c>
      <c r="L1235" s="100" t="s">
        <v>18</v>
      </c>
      <c r="M1235" s="100" t="s">
        <v>18</v>
      </c>
      <c r="N1235" s="100" t="s">
        <v>19</v>
      </c>
      <c r="O1235" s="100" t="s">
        <v>314</v>
      </c>
      <c r="P1235" s="100" t="s">
        <v>481</v>
      </c>
      <c r="Q1235" s="100" t="s">
        <v>3377</v>
      </c>
      <c r="R1235" s="100" t="s">
        <v>3377</v>
      </c>
      <c r="S1235" s="98">
        <v>21160</v>
      </c>
      <c r="T1235" s="98">
        <v>18760</v>
      </c>
      <c r="U1235" s="98">
        <v>2400</v>
      </c>
      <c r="V1235" s="100" t="s">
        <v>78</v>
      </c>
      <c r="W1235" s="98">
        <v>2</v>
      </c>
      <c r="X1235" s="100" t="s">
        <v>69</v>
      </c>
      <c r="Y1235" s="100" t="s">
        <v>70</v>
      </c>
      <c r="Z1235" s="100" t="s">
        <v>71</v>
      </c>
      <c r="AA1235" s="100" t="s">
        <v>72</v>
      </c>
      <c r="AB1235" s="98">
        <v>83638</v>
      </c>
      <c r="AC1235" s="101">
        <f t="shared" si="76"/>
        <v>7</v>
      </c>
      <c r="AD1235" s="101" t="str">
        <f t="shared" si="77"/>
        <v>février</v>
      </c>
      <c r="AE1235" s="96">
        <f t="shared" si="78"/>
        <v>2.4</v>
      </c>
      <c r="AF1235" s="149">
        <f t="shared" si="79"/>
        <v>2.5694444444444409E-2</v>
      </c>
      <c r="AG1235" t="s">
        <v>3886</v>
      </c>
    </row>
    <row r="1236" spans="1:33" s="102" customFormat="1" ht="10.9" hidden="1" customHeight="1" x14ac:dyDescent="0.25">
      <c r="A1236" s="98">
        <v>171445</v>
      </c>
      <c r="B1236" s="99">
        <v>44608</v>
      </c>
      <c r="C1236" s="100" t="s">
        <v>274</v>
      </c>
      <c r="D1236" s="100" t="s">
        <v>3698</v>
      </c>
      <c r="E1236" s="99">
        <v>44608</v>
      </c>
      <c r="F1236" s="100" t="s">
        <v>351</v>
      </c>
      <c r="G1236" s="100" t="s">
        <v>3699</v>
      </c>
      <c r="H1236" s="100" t="s">
        <v>115</v>
      </c>
      <c r="I1236" s="100" t="s">
        <v>3397</v>
      </c>
      <c r="J1236" s="100" t="s">
        <v>3448</v>
      </c>
      <c r="K1236" s="100" t="s">
        <v>115</v>
      </c>
      <c r="L1236" s="100" t="s">
        <v>3487</v>
      </c>
      <c r="M1236" s="100" t="s">
        <v>18</v>
      </c>
      <c r="N1236" s="100" t="s">
        <v>721</v>
      </c>
      <c r="O1236" s="100" t="s">
        <v>722</v>
      </c>
      <c r="P1236" s="100" t="s">
        <v>116</v>
      </c>
      <c r="Q1236" s="100" t="s">
        <v>3488</v>
      </c>
      <c r="R1236" s="100" t="s">
        <v>3377</v>
      </c>
      <c r="S1236" s="98">
        <v>17960</v>
      </c>
      <c r="T1236" s="98">
        <v>27220</v>
      </c>
      <c r="U1236" s="98">
        <v>9260</v>
      </c>
      <c r="V1236" s="100" t="s">
        <v>78</v>
      </c>
      <c r="W1236" s="98">
        <v>2</v>
      </c>
      <c r="X1236" s="100" t="s">
        <v>69</v>
      </c>
      <c r="Y1236" s="100" t="s">
        <v>70</v>
      </c>
      <c r="Z1236" s="100" t="s">
        <v>71</v>
      </c>
      <c r="AA1236" s="100" t="s">
        <v>72</v>
      </c>
      <c r="AB1236" s="98">
        <v>0</v>
      </c>
      <c r="AC1236" s="101">
        <f t="shared" si="76"/>
        <v>7</v>
      </c>
      <c r="AD1236" s="101" t="str">
        <f t="shared" si="77"/>
        <v>février</v>
      </c>
      <c r="AE1236" s="96">
        <f t="shared" si="78"/>
        <v>9.26</v>
      </c>
      <c r="AF1236" s="149">
        <f t="shared" si="79"/>
        <v>6.9444444444444475E-2</v>
      </c>
      <c r="AG1236" t="s">
        <v>3888</v>
      </c>
    </row>
    <row r="1237" spans="1:33" s="102" customFormat="1" ht="10.9" hidden="1" customHeight="1" x14ac:dyDescent="0.25">
      <c r="A1237" s="98">
        <v>171443</v>
      </c>
      <c r="B1237" s="99">
        <v>44608</v>
      </c>
      <c r="C1237" s="100" t="s">
        <v>613</v>
      </c>
      <c r="D1237" s="100" t="s">
        <v>3700</v>
      </c>
      <c r="E1237" s="99">
        <v>44608</v>
      </c>
      <c r="F1237" s="100" t="s">
        <v>434</v>
      </c>
      <c r="G1237" s="100" t="s">
        <v>3701</v>
      </c>
      <c r="H1237" s="100" t="s">
        <v>276</v>
      </c>
      <c r="I1237" s="100" t="s">
        <v>3379</v>
      </c>
      <c r="J1237" s="100" t="s">
        <v>3421</v>
      </c>
      <c r="K1237" s="100" t="s">
        <v>276</v>
      </c>
      <c r="L1237" s="100" t="s">
        <v>18</v>
      </c>
      <c r="M1237" s="100" t="s">
        <v>18</v>
      </c>
      <c r="N1237" s="100" t="s">
        <v>19</v>
      </c>
      <c r="O1237" s="100" t="s">
        <v>161</v>
      </c>
      <c r="P1237" s="100" t="s">
        <v>277</v>
      </c>
      <c r="Q1237" s="100" t="s">
        <v>3377</v>
      </c>
      <c r="R1237" s="100" t="s">
        <v>3377</v>
      </c>
      <c r="S1237" s="98">
        <v>2840</v>
      </c>
      <c r="T1237" s="98">
        <v>2780</v>
      </c>
      <c r="U1237" s="98">
        <v>60</v>
      </c>
      <c r="V1237" s="100" t="s">
        <v>78</v>
      </c>
      <c r="W1237" s="98">
        <v>2</v>
      </c>
      <c r="X1237" s="100" t="s">
        <v>69</v>
      </c>
      <c r="Y1237" s="100" t="s">
        <v>70</v>
      </c>
      <c r="Z1237" s="100" t="s">
        <v>71</v>
      </c>
      <c r="AA1237" s="100" t="s">
        <v>72</v>
      </c>
      <c r="AB1237" s="98">
        <v>64489</v>
      </c>
      <c r="AC1237" s="101">
        <f t="shared" si="76"/>
        <v>7</v>
      </c>
      <c r="AD1237" s="101" t="str">
        <f t="shared" si="77"/>
        <v>février</v>
      </c>
      <c r="AE1237" s="96">
        <f t="shared" si="78"/>
        <v>0.06</v>
      </c>
      <c r="AF1237" s="149">
        <f t="shared" si="79"/>
        <v>1.3888888888888895E-2</v>
      </c>
      <c r="AG1237" t="s">
        <v>3886</v>
      </c>
    </row>
    <row r="1238" spans="1:33" s="102" customFormat="1" ht="10.9" hidden="1" customHeight="1" x14ac:dyDescent="0.25">
      <c r="A1238" s="98">
        <v>171446</v>
      </c>
      <c r="B1238" s="99">
        <v>44608</v>
      </c>
      <c r="C1238" s="100" t="s">
        <v>3702</v>
      </c>
      <c r="D1238" s="100" t="s">
        <v>3703</v>
      </c>
      <c r="E1238" s="99">
        <v>44608</v>
      </c>
      <c r="F1238" s="100" t="s">
        <v>1861</v>
      </c>
      <c r="G1238" s="100" t="s">
        <v>3704</v>
      </c>
      <c r="H1238" s="100" t="s">
        <v>665</v>
      </c>
      <c r="I1238" s="100" t="s">
        <v>3389</v>
      </c>
      <c r="J1238" s="100" t="s">
        <v>3400</v>
      </c>
      <c r="K1238" s="100" t="s">
        <v>665</v>
      </c>
      <c r="L1238" s="100" t="s">
        <v>18</v>
      </c>
      <c r="M1238" s="100" t="s">
        <v>3394</v>
      </c>
      <c r="N1238" s="100" t="s">
        <v>919</v>
      </c>
      <c r="O1238" s="100" t="s">
        <v>944</v>
      </c>
      <c r="P1238" s="100" t="s">
        <v>666</v>
      </c>
      <c r="Q1238" s="100" t="s">
        <v>3377</v>
      </c>
      <c r="R1238" s="100" t="s">
        <v>3401</v>
      </c>
      <c r="S1238" s="98">
        <v>25160</v>
      </c>
      <c r="T1238" s="98">
        <v>18580</v>
      </c>
      <c r="U1238" s="98">
        <v>6580</v>
      </c>
      <c r="V1238" s="100" t="s">
        <v>78</v>
      </c>
      <c r="W1238" s="98">
        <v>2</v>
      </c>
      <c r="X1238" s="100" t="s">
        <v>69</v>
      </c>
      <c r="Y1238" s="100" t="s">
        <v>70</v>
      </c>
      <c r="Z1238" s="100" t="s">
        <v>71</v>
      </c>
      <c r="AA1238" s="100" t="s">
        <v>72</v>
      </c>
      <c r="AB1238" s="98">
        <v>0</v>
      </c>
      <c r="AC1238" s="101">
        <f t="shared" si="76"/>
        <v>7</v>
      </c>
      <c r="AD1238" s="101" t="str">
        <f t="shared" si="77"/>
        <v>février</v>
      </c>
      <c r="AE1238" s="96">
        <f t="shared" si="78"/>
        <v>6.58</v>
      </c>
      <c r="AF1238" s="149">
        <f t="shared" si="79"/>
        <v>2.0138888888888928E-2</v>
      </c>
      <c r="AG1238" t="s">
        <v>3886</v>
      </c>
    </row>
    <row r="1239" spans="1:33" s="102" customFormat="1" ht="10.9" hidden="1" customHeight="1" x14ac:dyDescent="0.25">
      <c r="A1239" s="98">
        <v>171447</v>
      </c>
      <c r="B1239" s="99">
        <v>44608</v>
      </c>
      <c r="C1239" s="100" t="s">
        <v>3705</v>
      </c>
      <c r="D1239" s="100" t="s">
        <v>3706</v>
      </c>
      <c r="E1239" s="99">
        <v>44608</v>
      </c>
      <c r="F1239" s="100" t="s">
        <v>437</v>
      </c>
      <c r="G1239" s="100" t="s">
        <v>3707</v>
      </c>
      <c r="H1239" s="100" t="s">
        <v>325</v>
      </c>
      <c r="I1239" s="100" t="s">
        <v>3379</v>
      </c>
      <c r="J1239" s="100" t="s">
        <v>3380</v>
      </c>
      <c r="K1239" s="100" t="s">
        <v>3435</v>
      </c>
      <c r="L1239" s="100" t="s">
        <v>18</v>
      </c>
      <c r="M1239" s="100" t="s">
        <v>18</v>
      </c>
      <c r="N1239" s="100" t="s">
        <v>19</v>
      </c>
      <c r="O1239" s="100" t="s">
        <v>314</v>
      </c>
      <c r="P1239" s="100" t="s">
        <v>326</v>
      </c>
      <c r="Q1239" s="100" t="s">
        <v>3377</v>
      </c>
      <c r="R1239" s="100" t="s">
        <v>3377</v>
      </c>
      <c r="S1239" s="98">
        <v>21420</v>
      </c>
      <c r="T1239" s="98">
        <v>17180</v>
      </c>
      <c r="U1239" s="98">
        <v>4240</v>
      </c>
      <c r="V1239" s="100" t="s">
        <v>78</v>
      </c>
      <c r="W1239" s="98">
        <v>2</v>
      </c>
      <c r="X1239" s="100" t="s">
        <v>69</v>
      </c>
      <c r="Y1239" s="100" t="s">
        <v>70</v>
      </c>
      <c r="Z1239" s="100" t="s">
        <v>71</v>
      </c>
      <c r="AA1239" s="100" t="s">
        <v>72</v>
      </c>
      <c r="AB1239" s="98">
        <v>95031</v>
      </c>
      <c r="AC1239" s="101">
        <f t="shared" si="76"/>
        <v>7</v>
      </c>
      <c r="AD1239" s="101" t="str">
        <f t="shared" si="77"/>
        <v>février</v>
      </c>
      <c r="AE1239" s="96">
        <f t="shared" si="78"/>
        <v>4.24</v>
      </c>
      <c r="AF1239" s="149">
        <f t="shared" si="79"/>
        <v>1.388888888888884E-2</v>
      </c>
      <c r="AG1239" t="s">
        <v>3886</v>
      </c>
    </row>
    <row r="1240" spans="1:33" s="102" customFormat="1" ht="10.9" hidden="1" customHeight="1" x14ac:dyDescent="0.25">
      <c r="A1240" s="98">
        <v>171448</v>
      </c>
      <c r="B1240" s="99">
        <v>44608</v>
      </c>
      <c r="C1240" s="100" t="s">
        <v>1498</v>
      </c>
      <c r="D1240" s="100" t="s">
        <v>3708</v>
      </c>
      <c r="E1240" s="99">
        <v>44608</v>
      </c>
      <c r="F1240" s="100" t="s">
        <v>830</v>
      </c>
      <c r="G1240" s="100" t="s">
        <v>3709</v>
      </c>
      <c r="H1240" s="100" t="s">
        <v>85</v>
      </c>
      <c r="I1240" s="100" t="s">
        <v>3387</v>
      </c>
      <c r="J1240" s="100" t="s">
        <v>3387</v>
      </c>
      <c r="K1240" s="100" t="s">
        <v>85</v>
      </c>
      <c r="L1240" s="100" t="s">
        <v>18</v>
      </c>
      <c r="M1240" s="100" t="s">
        <v>18</v>
      </c>
      <c r="N1240" s="100" t="s">
        <v>65</v>
      </c>
      <c r="O1240" s="100" t="s">
        <v>66</v>
      </c>
      <c r="P1240" s="100" t="s">
        <v>86</v>
      </c>
      <c r="Q1240" s="100" t="s">
        <v>3377</v>
      </c>
      <c r="R1240" s="100" t="s">
        <v>3377</v>
      </c>
      <c r="S1240" s="98">
        <v>20360</v>
      </c>
      <c r="T1240" s="98">
        <v>14520</v>
      </c>
      <c r="U1240" s="98">
        <v>5840</v>
      </c>
      <c r="V1240" s="100" t="s">
        <v>78</v>
      </c>
      <c r="W1240" s="98">
        <v>2</v>
      </c>
      <c r="X1240" s="100" t="s">
        <v>69</v>
      </c>
      <c r="Y1240" s="100" t="s">
        <v>70</v>
      </c>
      <c r="Z1240" s="100" t="s">
        <v>71</v>
      </c>
      <c r="AA1240" s="100" t="s">
        <v>72</v>
      </c>
      <c r="AB1240" s="98">
        <v>0</v>
      </c>
      <c r="AC1240" s="101">
        <f t="shared" si="76"/>
        <v>7</v>
      </c>
      <c r="AD1240" s="101" t="str">
        <f t="shared" si="77"/>
        <v>février</v>
      </c>
      <c r="AE1240" s="96">
        <f t="shared" si="78"/>
        <v>5.84</v>
      </c>
      <c r="AF1240" s="149">
        <f t="shared" si="79"/>
        <v>6.2499999999999778E-3</v>
      </c>
      <c r="AG1240" t="s">
        <v>3886</v>
      </c>
    </row>
    <row r="1241" spans="1:33" s="102" customFormat="1" ht="10.9" hidden="1" customHeight="1" x14ac:dyDescent="0.25">
      <c r="A1241" s="98">
        <v>171450</v>
      </c>
      <c r="B1241" s="99">
        <v>44608</v>
      </c>
      <c r="C1241" s="100" t="s">
        <v>392</v>
      </c>
      <c r="D1241" s="100" t="s">
        <v>3710</v>
      </c>
      <c r="E1241" s="99">
        <v>44608</v>
      </c>
      <c r="F1241" s="100" t="s">
        <v>780</v>
      </c>
      <c r="G1241" s="100" t="s">
        <v>3711</v>
      </c>
      <c r="H1241" s="100" t="s">
        <v>90</v>
      </c>
      <c r="I1241" s="100" t="s">
        <v>3387</v>
      </c>
      <c r="J1241" s="100" t="s">
        <v>3388</v>
      </c>
      <c r="K1241" s="100" t="s">
        <v>90</v>
      </c>
      <c r="L1241" s="100" t="s">
        <v>18</v>
      </c>
      <c r="M1241" s="100" t="s">
        <v>18</v>
      </c>
      <c r="N1241" s="100" t="s">
        <v>65</v>
      </c>
      <c r="O1241" s="100" t="s">
        <v>185</v>
      </c>
      <c r="P1241" s="100" t="s">
        <v>91</v>
      </c>
      <c r="Q1241" s="100" t="s">
        <v>3377</v>
      </c>
      <c r="R1241" s="100" t="s">
        <v>3377</v>
      </c>
      <c r="S1241" s="98">
        <v>18640</v>
      </c>
      <c r="T1241" s="98">
        <v>17540</v>
      </c>
      <c r="U1241" s="98">
        <v>1100</v>
      </c>
      <c r="V1241" s="100" t="s">
        <v>78</v>
      </c>
      <c r="W1241" s="98">
        <v>2</v>
      </c>
      <c r="X1241" s="100" t="s">
        <v>69</v>
      </c>
      <c r="Y1241" s="100" t="s">
        <v>70</v>
      </c>
      <c r="Z1241" s="100" t="s">
        <v>71</v>
      </c>
      <c r="AA1241" s="100" t="s">
        <v>72</v>
      </c>
      <c r="AB1241" s="98">
        <v>0</v>
      </c>
      <c r="AC1241" s="101">
        <f t="shared" si="76"/>
        <v>7</v>
      </c>
      <c r="AD1241" s="101" t="str">
        <f t="shared" si="77"/>
        <v>février</v>
      </c>
      <c r="AE1241" s="96">
        <f t="shared" si="78"/>
        <v>1.1000000000000001</v>
      </c>
      <c r="AF1241" s="149">
        <f t="shared" si="79"/>
        <v>1.1111111111111072E-2</v>
      </c>
      <c r="AG1241" t="s">
        <v>3887</v>
      </c>
    </row>
    <row r="1242" spans="1:33" s="102" customFormat="1" ht="10.9" hidden="1" customHeight="1" x14ac:dyDescent="0.25">
      <c r="A1242" s="98">
        <v>171449</v>
      </c>
      <c r="B1242" s="99">
        <v>44608</v>
      </c>
      <c r="C1242" s="100" t="s">
        <v>800</v>
      </c>
      <c r="D1242" s="100" t="s">
        <v>3712</v>
      </c>
      <c r="E1242" s="99">
        <v>44608</v>
      </c>
      <c r="F1242" s="100" t="s">
        <v>438</v>
      </c>
      <c r="G1242" s="100" t="s">
        <v>3713</v>
      </c>
      <c r="H1242" s="100" t="s">
        <v>143</v>
      </c>
      <c r="I1242" s="100" t="s">
        <v>3387</v>
      </c>
      <c r="J1242" s="100" t="s">
        <v>3387</v>
      </c>
      <c r="K1242" s="100" t="s">
        <v>143</v>
      </c>
      <c r="L1242" s="100" t="s">
        <v>18</v>
      </c>
      <c r="M1242" s="100" t="s">
        <v>18</v>
      </c>
      <c r="N1242" s="100" t="s">
        <v>65</v>
      </c>
      <c r="O1242" s="100" t="s">
        <v>66</v>
      </c>
      <c r="P1242" s="100" t="s">
        <v>144</v>
      </c>
      <c r="Q1242" s="100" t="s">
        <v>3377</v>
      </c>
      <c r="R1242" s="100" t="s">
        <v>3377</v>
      </c>
      <c r="S1242" s="98">
        <v>17260</v>
      </c>
      <c r="T1242" s="98">
        <v>14100</v>
      </c>
      <c r="U1242" s="98">
        <v>3160</v>
      </c>
      <c r="V1242" s="100" t="s">
        <v>78</v>
      </c>
      <c r="W1242" s="98">
        <v>2</v>
      </c>
      <c r="X1242" s="100" t="s">
        <v>69</v>
      </c>
      <c r="Y1242" s="100" t="s">
        <v>70</v>
      </c>
      <c r="Z1242" s="100" t="s">
        <v>71</v>
      </c>
      <c r="AA1242" s="100" t="s">
        <v>72</v>
      </c>
      <c r="AB1242" s="98">
        <v>0</v>
      </c>
      <c r="AC1242" s="101">
        <f t="shared" si="76"/>
        <v>7</v>
      </c>
      <c r="AD1242" s="101" t="str">
        <f t="shared" si="77"/>
        <v>février</v>
      </c>
      <c r="AE1242" s="96">
        <f t="shared" si="78"/>
        <v>3.16</v>
      </c>
      <c r="AF1242" s="149">
        <f t="shared" si="79"/>
        <v>6.2499999999999778E-3</v>
      </c>
      <c r="AG1242" t="s">
        <v>3886</v>
      </c>
    </row>
    <row r="1243" spans="1:33" s="102" customFormat="1" ht="10.9" hidden="1" customHeight="1" x14ac:dyDescent="0.25">
      <c r="A1243" s="98">
        <v>171456</v>
      </c>
      <c r="B1243" s="99">
        <v>44608</v>
      </c>
      <c r="C1243" s="100" t="s">
        <v>700</v>
      </c>
      <c r="D1243" s="100" t="s">
        <v>3714</v>
      </c>
      <c r="E1243" s="99">
        <v>44608</v>
      </c>
      <c r="F1243" s="100" t="s">
        <v>743</v>
      </c>
      <c r="G1243" s="100" t="s">
        <v>3715</v>
      </c>
      <c r="H1243" s="100" t="s">
        <v>90</v>
      </c>
      <c r="I1243" s="100" t="s">
        <v>3387</v>
      </c>
      <c r="J1243" s="100" t="s">
        <v>3388</v>
      </c>
      <c r="K1243" s="100" t="s">
        <v>90</v>
      </c>
      <c r="L1243" s="100" t="s">
        <v>18</v>
      </c>
      <c r="M1243" s="100" t="s">
        <v>18</v>
      </c>
      <c r="N1243" s="100" t="s">
        <v>65</v>
      </c>
      <c r="O1243" s="100" t="s">
        <v>185</v>
      </c>
      <c r="P1243" s="100" t="s">
        <v>91</v>
      </c>
      <c r="Q1243" s="100" t="s">
        <v>3377</v>
      </c>
      <c r="R1243" s="100" t="s">
        <v>3377</v>
      </c>
      <c r="S1243" s="98">
        <v>18480</v>
      </c>
      <c r="T1243" s="98">
        <v>17400</v>
      </c>
      <c r="U1243" s="98">
        <v>1080</v>
      </c>
      <c r="V1243" s="100" t="s">
        <v>78</v>
      </c>
      <c r="W1243" s="98">
        <v>2</v>
      </c>
      <c r="X1243" s="100" t="s">
        <v>69</v>
      </c>
      <c r="Y1243" s="100" t="s">
        <v>70</v>
      </c>
      <c r="Z1243" s="100" t="s">
        <v>71</v>
      </c>
      <c r="AA1243" s="100" t="s">
        <v>72</v>
      </c>
      <c r="AB1243" s="98">
        <v>0</v>
      </c>
      <c r="AC1243" s="101">
        <f t="shared" si="76"/>
        <v>7</v>
      </c>
      <c r="AD1243" s="101" t="str">
        <f t="shared" si="77"/>
        <v>février</v>
      </c>
      <c r="AE1243" s="96">
        <f t="shared" si="78"/>
        <v>1.08</v>
      </c>
      <c r="AF1243" s="149">
        <f t="shared" si="79"/>
        <v>1.1805555555555514E-2</v>
      </c>
      <c r="AG1243" t="s">
        <v>3887</v>
      </c>
    </row>
    <row r="1244" spans="1:33" s="102" customFormat="1" ht="10.9" hidden="1" customHeight="1" x14ac:dyDescent="0.25">
      <c r="A1244" s="98">
        <v>171457</v>
      </c>
      <c r="B1244" s="99">
        <v>44608</v>
      </c>
      <c r="C1244" s="100" t="s">
        <v>3716</v>
      </c>
      <c r="D1244" s="100" t="s">
        <v>3717</v>
      </c>
      <c r="E1244" s="99">
        <v>44608</v>
      </c>
      <c r="F1244" s="100" t="s">
        <v>3718</v>
      </c>
      <c r="G1244" s="100" t="s">
        <v>3719</v>
      </c>
      <c r="H1244" s="100" t="s">
        <v>321</v>
      </c>
      <c r="I1244" s="100" t="s">
        <v>3379</v>
      </c>
      <c r="J1244" s="100" t="s">
        <v>3380</v>
      </c>
      <c r="K1244" s="100" t="s">
        <v>3483</v>
      </c>
      <c r="L1244" s="100" t="s">
        <v>18</v>
      </c>
      <c r="M1244" s="100" t="s">
        <v>18</v>
      </c>
      <c r="N1244" s="100" t="s">
        <v>19</v>
      </c>
      <c r="O1244" s="100" t="s">
        <v>314</v>
      </c>
      <c r="P1244" s="100" t="s">
        <v>322</v>
      </c>
      <c r="Q1244" s="100" t="s">
        <v>3377</v>
      </c>
      <c r="R1244" s="100" t="s">
        <v>3377</v>
      </c>
      <c r="S1244" s="98">
        <v>25720</v>
      </c>
      <c r="T1244" s="98">
        <v>19960</v>
      </c>
      <c r="U1244" s="98">
        <v>5760</v>
      </c>
      <c r="V1244" s="100" t="s">
        <v>78</v>
      </c>
      <c r="W1244" s="98">
        <v>2</v>
      </c>
      <c r="X1244" s="100" t="s">
        <v>69</v>
      </c>
      <c r="Y1244" s="100" t="s">
        <v>70</v>
      </c>
      <c r="Z1244" s="100" t="s">
        <v>71</v>
      </c>
      <c r="AA1244" s="100" t="s">
        <v>72</v>
      </c>
      <c r="AB1244" s="98">
        <v>95033</v>
      </c>
      <c r="AC1244" s="101">
        <f t="shared" si="76"/>
        <v>7</v>
      </c>
      <c r="AD1244" s="101" t="str">
        <f t="shared" si="77"/>
        <v>février</v>
      </c>
      <c r="AE1244" s="96">
        <f t="shared" si="78"/>
        <v>5.76</v>
      </c>
      <c r="AF1244" s="149">
        <f t="shared" si="79"/>
        <v>8.3333333333333037E-3</v>
      </c>
      <c r="AG1244" t="s">
        <v>3886</v>
      </c>
    </row>
    <row r="1245" spans="1:33" s="102" customFormat="1" ht="10.9" hidden="1" customHeight="1" x14ac:dyDescent="0.25">
      <c r="A1245" s="98">
        <v>171459</v>
      </c>
      <c r="B1245" s="99">
        <v>44608</v>
      </c>
      <c r="C1245" s="100" t="s">
        <v>572</v>
      </c>
      <c r="D1245" s="100" t="s">
        <v>3720</v>
      </c>
      <c r="E1245" s="99">
        <v>44608</v>
      </c>
      <c r="F1245" s="100" t="s">
        <v>492</v>
      </c>
      <c r="G1245" s="100" t="s">
        <v>3721</v>
      </c>
      <c r="H1245" s="100" t="s">
        <v>192</v>
      </c>
      <c r="I1245" s="100" t="s">
        <v>3379</v>
      </c>
      <c r="J1245" s="100" t="s">
        <v>3421</v>
      </c>
      <c r="K1245" s="100" t="s">
        <v>192</v>
      </c>
      <c r="L1245" s="100" t="s">
        <v>18</v>
      </c>
      <c r="M1245" s="100" t="s">
        <v>18</v>
      </c>
      <c r="N1245" s="100" t="s">
        <v>19</v>
      </c>
      <c r="O1245" s="100" t="s">
        <v>161</v>
      </c>
      <c r="P1245" s="100" t="s">
        <v>193</v>
      </c>
      <c r="Q1245" s="100" t="s">
        <v>3377</v>
      </c>
      <c r="R1245" s="100" t="s">
        <v>3377</v>
      </c>
      <c r="S1245" s="98">
        <v>13880</v>
      </c>
      <c r="T1245" s="98">
        <v>11660</v>
      </c>
      <c r="U1245" s="98">
        <v>2220</v>
      </c>
      <c r="V1245" s="100" t="s">
        <v>78</v>
      </c>
      <c r="W1245" s="98">
        <v>2</v>
      </c>
      <c r="X1245" s="100" t="s">
        <v>69</v>
      </c>
      <c r="Y1245" s="100" t="s">
        <v>70</v>
      </c>
      <c r="Z1245" s="100" t="s">
        <v>71</v>
      </c>
      <c r="AA1245" s="100" t="s">
        <v>72</v>
      </c>
      <c r="AB1245" s="98">
        <v>83219</v>
      </c>
      <c r="AC1245" s="101">
        <f t="shared" si="76"/>
        <v>7</v>
      </c>
      <c r="AD1245" s="101" t="str">
        <f t="shared" si="77"/>
        <v>février</v>
      </c>
      <c r="AE1245" s="96">
        <f t="shared" si="78"/>
        <v>2.2200000000000002</v>
      </c>
      <c r="AF1245" s="149">
        <f t="shared" si="79"/>
        <v>4.1666666666666519E-3</v>
      </c>
      <c r="AG1245" t="s">
        <v>3886</v>
      </c>
    </row>
    <row r="1246" spans="1:33" s="102" customFormat="1" ht="10.9" hidden="1" customHeight="1" x14ac:dyDescent="0.25">
      <c r="A1246" s="98">
        <v>171462</v>
      </c>
      <c r="B1246" s="99">
        <v>44608</v>
      </c>
      <c r="C1246" s="100" t="s">
        <v>573</v>
      </c>
      <c r="D1246" s="100" t="s">
        <v>3722</v>
      </c>
      <c r="E1246" s="99">
        <v>44608</v>
      </c>
      <c r="F1246" s="100" t="s">
        <v>482</v>
      </c>
      <c r="G1246" s="100" t="s">
        <v>3723</v>
      </c>
      <c r="H1246" s="100" t="s">
        <v>681</v>
      </c>
      <c r="I1246" s="100" t="s">
        <v>3389</v>
      </c>
      <c r="J1246" s="100" t="s">
        <v>3389</v>
      </c>
      <c r="K1246" s="100" t="s">
        <v>681</v>
      </c>
      <c r="L1246" s="100" t="s">
        <v>18</v>
      </c>
      <c r="M1246" s="100" t="s">
        <v>3427</v>
      </c>
      <c r="N1246" s="100" t="s">
        <v>919</v>
      </c>
      <c r="O1246" s="100" t="s">
        <v>920</v>
      </c>
      <c r="P1246" s="100" t="s">
        <v>740</v>
      </c>
      <c r="Q1246" s="100" t="s">
        <v>3377</v>
      </c>
      <c r="R1246" s="100" t="s">
        <v>3428</v>
      </c>
      <c r="S1246" s="98">
        <v>27080</v>
      </c>
      <c r="T1246" s="98">
        <v>22120</v>
      </c>
      <c r="U1246" s="98">
        <v>4960</v>
      </c>
      <c r="V1246" s="100" t="s">
        <v>78</v>
      </c>
      <c r="W1246" s="98">
        <v>2</v>
      </c>
      <c r="X1246" s="100" t="s">
        <v>69</v>
      </c>
      <c r="Y1246" s="100" t="s">
        <v>70</v>
      </c>
      <c r="Z1246" s="100" t="s">
        <v>71</v>
      </c>
      <c r="AA1246" s="100" t="s">
        <v>72</v>
      </c>
      <c r="AB1246" s="98">
        <v>0</v>
      </c>
      <c r="AC1246" s="101">
        <f t="shared" si="76"/>
        <v>7</v>
      </c>
      <c r="AD1246" s="101" t="str">
        <f t="shared" si="77"/>
        <v>février</v>
      </c>
      <c r="AE1246" s="96">
        <f t="shared" si="78"/>
        <v>4.96</v>
      </c>
      <c r="AF1246" s="149">
        <f t="shared" si="79"/>
        <v>2.1527777777777812E-2</v>
      </c>
      <c r="AG1246" t="s">
        <v>3562</v>
      </c>
    </row>
    <row r="1247" spans="1:33" s="102" customFormat="1" ht="10.9" hidden="1" customHeight="1" x14ac:dyDescent="0.25">
      <c r="A1247" s="98">
        <v>171465</v>
      </c>
      <c r="B1247" s="99">
        <v>44608</v>
      </c>
      <c r="C1247" s="100" t="s">
        <v>444</v>
      </c>
      <c r="D1247" s="100" t="s">
        <v>3724</v>
      </c>
      <c r="E1247" s="99">
        <v>44608</v>
      </c>
      <c r="F1247" s="100" t="s">
        <v>327</v>
      </c>
      <c r="G1247" s="100" t="s">
        <v>3725</v>
      </c>
      <c r="H1247" s="100" t="s">
        <v>2109</v>
      </c>
      <c r="I1247" s="100" t="s">
        <v>3397</v>
      </c>
      <c r="J1247" s="100" t="s">
        <v>3430</v>
      </c>
      <c r="K1247" s="100" t="s">
        <v>2109</v>
      </c>
      <c r="L1247" s="100" t="s">
        <v>3431</v>
      </c>
      <c r="M1247" s="100" t="s">
        <v>18</v>
      </c>
      <c r="N1247" s="100" t="s">
        <v>721</v>
      </c>
      <c r="O1247" s="100" t="s">
        <v>1792</v>
      </c>
      <c r="P1247" s="100" t="s">
        <v>1347</v>
      </c>
      <c r="Q1247" s="100" t="s">
        <v>3432</v>
      </c>
      <c r="R1247" s="100" t="s">
        <v>3377</v>
      </c>
      <c r="S1247" s="98">
        <v>19240</v>
      </c>
      <c r="T1247" s="98">
        <v>15180</v>
      </c>
      <c r="U1247" s="98">
        <v>4060</v>
      </c>
      <c r="V1247" s="100" t="s">
        <v>78</v>
      </c>
      <c r="W1247" s="98">
        <v>2</v>
      </c>
      <c r="X1247" s="100" t="s">
        <v>69</v>
      </c>
      <c r="Y1247" s="100" t="s">
        <v>70</v>
      </c>
      <c r="Z1247" s="100" t="s">
        <v>71</v>
      </c>
      <c r="AA1247" s="100" t="s">
        <v>72</v>
      </c>
      <c r="AB1247" s="98">
        <v>0</v>
      </c>
      <c r="AC1247" s="101">
        <f t="shared" si="76"/>
        <v>7</v>
      </c>
      <c r="AD1247" s="101" t="str">
        <f t="shared" si="77"/>
        <v>février</v>
      </c>
      <c r="AE1247" s="96">
        <f t="shared" si="78"/>
        <v>4.0599999999999996</v>
      </c>
      <c r="AF1247" s="149">
        <f t="shared" si="79"/>
        <v>2.2222222222222143E-2</v>
      </c>
      <c r="AG1247" t="s">
        <v>3888</v>
      </c>
    </row>
    <row r="1248" spans="1:33" s="102" customFormat="1" ht="10.9" hidden="1" customHeight="1" x14ac:dyDescent="0.25">
      <c r="A1248" s="98">
        <v>171463</v>
      </c>
      <c r="B1248" s="99">
        <v>44608</v>
      </c>
      <c r="C1248" s="100" t="s">
        <v>804</v>
      </c>
      <c r="D1248" s="100" t="s">
        <v>3726</v>
      </c>
      <c r="E1248" s="99">
        <v>44608</v>
      </c>
      <c r="F1248" s="100" t="s">
        <v>122</v>
      </c>
      <c r="G1248" s="100" t="s">
        <v>3727</v>
      </c>
      <c r="H1248" s="100" t="s">
        <v>480</v>
      </c>
      <c r="I1248" s="100" t="s">
        <v>3379</v>
      </c>
      <c r="J1248" s="100" t="s">
        <v>3380</v>
      </c>
      <c r="K1248" s="100" t="s">
        <v>923</v>
      </c>
      <c r="L1248" s="100" t="s">
        <v>18</v>
      </c>
      <c r="M1248" s="100" t="s">
        <v>18</v>
      </c>
      <c r="N1248" s="100" t="s">
        <v>19</v>
      </c>
      <c r="O1248" s="100" t="s">
        <v>314</v>
      </c>
      <c r="P1248" s="100" t="s">
        <v>481</v>
      </c>
      <c r="Q1248" s="100" t="s">
        <v>3377</v>
      </c>
      <c r="R1248" s="100" t="s">
        <v>3377</v>
      </c>
      <c r="S1248" s="98">
        <v>20360</v>
      </c>
      <c r="T1248" s="98">
        <v>18720</v>
      </c>
      <c r="U1248" s="98">
        <v>1640</v>
      </c>
      <c r="V1248" s="100" t="s">
        <v>78</v>
      </c>
      <c r="W1248" s="98">
        <v>2</v>
      </c>
      <c r="X1248" s="100" t="s">
        <v>69</v>
      </c>
      <c r="Y1248" s="100" t="s">
        <v>70</v>
      </c>
      <c r="Z1248" s="100" t="s">
        <v>71</v>
      </c>
      <c r="AA1248" s="100" t="s">
        <v>72</v>
      </c>
      <c r="AB1248" s="98">
        <v>83638</v>
      </c>
      <c r="AC1248" s="101">
        <f t="shared" si="76"/>
        <v>7</v>
      </c>
      <c r="AD1248" s="101" t="str">
        <f t="shared" si="77"/>
        <v>février</v>
      </c>
      <c r="AE1248" s="96">
        <f t="shared" si="78"/>
        <v>1.64</v>
      </c>
      <c r="AF1248" s="149">
        <f t="shared" si="79"/>
        <v>8.3333333333333037E-3</v>
      </c>
      <c r="AG1248" t="s">
        <v>3886</v>
      </c>
    </row>
    <row r="1249" spans="1:33" s="102" customFormat="1" ht="10.9" hidden="1" customHeight="1" x14ac:dyDescent="0.25">
      <c r="A1249" s="98">
        <v>171471</v>
      </c>
      <c r="B1249" s="99">
        <v>44608</v>
      </c>
      <c r="C1249" s="100" t="s">
        <v>575</v>
      </c>
      <c r="D1249" s="100" t="s">
        <v>3728</v>
      </c>
      <c r="E1249" s="99">
        <v>44608</v>
      </c>
      <c r="F1249" s="100" t="s">
        <v>122</v>
      </c>
      <c r="G1249" s="100" t="s">
        <v>3729</v>
      </c>
      <c r="H1249" s="100" t="s">
        <v>3730</v>
      </c>
      <c r="I1249" s="100" t="s">
        <v>3379</v>
      </c>
      <c r="J1249" s="100" t="s">
        <v>3419</v>
      </c>
      <c r="K1249" s="100" t="s">
        <v>3730</v>
      </c>
      <c r="L1249" s="100" t="s">
        <v>3409</v>
      </c>
      <c r="M1249" s="100" t="s">
        <v>18</v>
      </c>
      <c r="N1249" s="100" t="s">
        <v>19</v>
      </c>
      <c r="O1249" s="100" t="s">
        <v>567</v>
      </c>
      <c r="P1249" s="100" t="s">
        <v>3731</v>
      </c>
      <c r="Q1249" s="100" t="s">
        <v>3451</v>
      </c>
      <c r="R1249" s="100" t="s">
        <v>3377</v>
      </c>
      <c r="S1249" s="98">
        <v>14760</v>
      </c>
      <c r="T1249" s="98">
        <v>43200</v>
      </c>
      <c r="U1249" s="98">
        <v>28440</v>
      </c>
      <c r="V1249" s="100" t="s">
        <v>78</v>
      </c>
      <c r="W1249" s="98">
        <v>2</v>
      </c>
      <c r="X1249" s="100" t="s">
        <v>69</v>
      </c>
      <c r="Y1249" s="100" t="s">
        <v>70</v>
      </c>
      <c r="Z1249" s="100" t="s">
        <v>71</v>
      </c>
      <c r="AA1249" s="100" t="s">
        <v>72</v>
      </c>
      <c r="AB1249" s="98">
        <v>0</v>
      </c>
      <c r="AC1249" s="101">
        <f t="shared" si="76"/>
        <v>7</v>
      </c>
      <c r="AD1249" s="101" t="str">
        <f t="shared" si="77"/>
        <v>février</v>
      </c>
      <c r="AE1249" s="96">
        <f t="shared" si="78"/>
        <v>28.44</v>
      </c>
      <c r="AF1249" s="149">
        <f t="shared" si="79"/>
        <v>4.3749999999999956E-2</v>
      </c>
      <c r="AG1249" t="s">
        <v>3888</v>
      </c>
    </row>
    <row r="1250" spans="1:33" s="102" customFormat="1" ht="10.9" hidden="1" customHeight="1" x14ac:dyDescent="0.25">
      <c r="A1250" s="98">
        <v>171464</v>
      </c>
      <c r="B1250" s="99">
        <v>44608</v>
      </c>
      <c r="C1250" s="100" t="s">
        <v>549</v>
      </c>
      <c r="D1250" s="100" t="s">
        <v>3732</v>
      </c>
      <c r="E1250" s="99">
        <v>44608</v>
      </c>
      <c r="F1250" s="100" t="s">
        <v>445</v>
      </c>
      <c r="G1250" s="100" t="s">
        <v>3733</v>
      </c>
      <c r="H1250" s="100" t="s">
        <v>381</v>
      </c>
      <c r="I1250" s="100" t="s">
        <v>3379</v>
      </c>
      <c r="J1250" s="100" t="s">
        <v>3382</v>
      </c>
      <c r="K1250" s="100" t="s">
        <v>3434</v>
      </c>
      <c r="L1250" s="100" t="s">
        <v>18</v>
      </c>
      <c r="M1250" s="100" t="s">
        <v>18</v>
      </c>
      <c r="N1250" s="100" t="s">
        <v>19</v>
      </c>
      <c r="O1250" s="100" t="s">
        <v>335</v>
      </c>
      <c r="P1250" s="100" t="s">
        <v>382</v>
      </c>
      <c r="Q1250" s="100" t="s">
        <v>3377</v>
      </c>
      <c r="R1250" s="100" t="s">
        <v>3377</v>
      </c>
      <c r="S1250" s="98">
        <v>16620</v>
      </c>
      <c r="T1250" s="98">
        <v>14920</v>
      </c>
      <c r="U1250" s="98">
        <v>1700</v>
      </c>
      <c r="V1250" s="100" t="s">
        <v>78</v>
      </c>
      <c r="W1250" s="98">
        <v>2</v>
      </c>
      <c r="X1250" s="100" t="s">
        <v>69</v>
      </c>
      <c r="Y1250" s="100" t="s">
        <v>70</v>
      </c>
      <c r="Z1250" s="100" t="s">
        <v>71</v>
      </c>
      <c r="AA1250" s="100" t="s">
        <v>72</v>
      </c>
      <c r="AB1250" s="98">
        <v>83626</v>
      </c>
      <c r="AC1250" s="101">
        <f t="shared" si="76"/>
        <v>7</v>
      </c>
      <c r="AD1250" s="101" t="str">
        <f t="shared" si="77"/>
        <v>février</v>
      </c>
      <c r="AE1250" s="96">
        <f t="shared" si="78"/>
        <v>1.7</v>
      </c>
      <c r="AF1250" s="149">
        <f t="shared" si="79"/>
        <v>9.0277777777777457E-3</v>
      </c>
      <c r="AG1250" t="s">
        <v>3886</v>
      </c>
    </row>
    <row r="1251" spans="1:33" s="102" customFormat="1" ht="10.9" hidden="1" customHeight="1" x14ac:dyDescent="0.25">
      <c r="A1251" s="98">
        <v>171466</v>
      </c>
      <c r="B1251" s="99">
        <v>44608</v>
      </c>
      <c r="C1251" s="100" t="s">
        <v>329</v>
      </c>
      <c r="D1251" s="100" t="s">
        <v>3734</v>
      </c>
      <c r="E1251" s="99">
        <v>44608</v>
      </c>
      <c r="F1251" s="100" t="s">
        <v>804</v>
      </c>
      <c r="G1251" s="100" t="s">
        <v>3735</v>
      </c>
      <c r="H1251" s="100" t="s">
        <v>318</v>
      </c>
      <c r="I1251" s="100" t="s">
        <v>3379</v>
      </c>
      <c r="J1251" s="100" t="s">
        <v>3380</v>
      </c>
      <c r="K1251" s="100" t="s">
        <v>3405</v>
      </c>
      <c r="L1251" s="100" t="s">
        <v>18</v>
      </c>
      <c r="M1251" s="100" t="s">
        <v>18</v>
      </c>
      <c r="N1251" s="100" t="s">
        <v>19</v>
      </c>
      <c r="O1251" s="100" t="s">
        <v>314</v>
      </c>
      <c r="P1251" s="100" t="s">
        <v>319</v>
      </c>
      <c r="Q1251" s="100" t="s">
        <v>3377</v>
      </c>
      <c r="R1251" s="100" t="s">
        <v>3377</v>
      </c>
      <c r="S1251" s="98">
        <v>21060</v>
      </c>
      <c r="T1251" s="98">
        <v>17020</v>
      </c>
      <c r="U1251" s="98">
        <v>4040</v>
      </c>
      <c r="V1251" s="100" t="s">
        <v>78</v>
      </c>
      <c r="W1251" s="98">
        <v>2</v>
      </c>
      <c r="X1251" s="100" t="s">
        <v>69</v>
      </c>
      <c r="Y1251" s="100" t="s">
        <v>70</v>
      </c>
      <c r="Z1251" s="100" t="s">
        <v>71</v>
      </c>
      <c r="AA1251" s="100" t="s">
        <v>72</v>
      </c>
      <c r="AB1251" s="98">
        <v>70062</v>
      </c>
      <c r="AC1251" s="101">
        <f t="shared" si="76"/>
        <v>7</v>
      </c>
      <c r="AD1251" s="101" t="str">
        <f t="shared" si="77"/>
        <v>février</v>
      </c>
      <c r="AE1251" s="96">
        <f t="shared" si="78"/>
        <v>4.04</v>
      </c>
      <c r="AF1251" s="149">
        <f t="shared" si="79"/>
        <v>9.7222222222221877E-3</v>
      </c>
      <c r="AG1251" t="s">
        <v>3886</v>
      </c>
    </row>
    <row r="1252" spans="1:33" s="102" customFormat="1" ht="10.9" hidden="1" customHeight="1" x14ac:dyDescent="0.25">
      <c r="A1252" s="98">
        <v>171478</v>
      </c>
      <c r="B1252" s="99">
        <v>44608</v>
      </c>
      <c r="C1252" s="100" t="s">
        <v>450</v>
      </c>
      <c r="D1252" s="100" t="s">
        <v>3736</v>
      </c>
      <c r="E1252" s="99">
        <v>44608</v>
      </c>
      <c r="F1252" s="100" t="s">
        <v>291</v>
      </c>
      <c r="G1252" s="100" t="s">
        <v>3737</v>
      </c>
      <c r="H1252" s="100" t="s">
        <v>3738</v>
      </c>
      <c r="I1252" s="100" t="s">
        <v>3379</v>
      </c>
      <c r="J1252" s="100" t="s">
        <v>3411</v>
      </c>
      <c r="K1252" s="100" t="s">
        <v>3738</v>
      </c>
      <c r="L1252" s="100" t="s">
        <v>3379</v>
      </c>
      <c r="M1252" s="100" t="s">
        <v>18</v>
      </c>
      <c r="N1252" s="100" t="s">
        <v>19</v>
      </c>
      <c r="O1252" s="100" t="s">
        <v>600</v>
      </c>
      <c r="P1252" s="100" t="s">
        <v>3739</v>
      </c>
      <c r="Q1252" s="100" t="s">
        <v>3452</v>
      </c>
      <c r="R1252" s="100" t="s">
        <v>3377</v>
      </c>
      <c r="S1252" s="98">
        <v>15180</v>
      </c>
      <c r="T1252" s="98">
        <v>39540</v>
      </c>
      <c r="U1252" s="98">
        <v>24360</v>
      </c>
      <c r="V1252" s="100" t="s">
        <v>78</v>
      </c>
      <c r="W1252" s="98">
        <v>2</v>
      </c>
      <c r="X1252" s="100" t="s">
        <v>69</v>
      </c>
      <c r="Y1252" s="100" t="s">
        <v>70</v>
      </c>
      <c r="Z1252" s="100" t="s">
        <v>71</v>
      </c>
      <c r="AA1252" s="100" t="s">
        <v>72</v>
      </c>
      <c r="AB1252" s="98">
        <v>0</v>
      </c>
      <c r="AC1252" s="101">
        <f t="shared" si="76"/>
        <v>7</v>
      </c>
      <c r="AD1252" s="101" t="str">
        <f t="shared" si="77"/>
        <v>février</v>
      </c>
      <c r="AE1252" s="96">
        <f t="shared" si="78"/>
        <v>24.36</v>
      </c>
      <c r="AF1252" s="149">
        <f t="shared" si="79"/>
        <v>8.2638888888888928E-2</v>
      </c>
      <c r="AG1252" t="s">
        <v>3888</v>
      </c>
    </row>
    <row r="1253" spans="1:33" s="102" customFormat="1" ht="10.9" hidden="1" customHeight="1" x14ac:dyDescent="0.25">
      <c r="A1253" s="98">
        <v>171467</v>
      </c>
      <c r="B1253" s="99">
        <v>44608</v>
      </c>
      <c r="C1253" s="100" t="s">
        <v>121</v>
      </c>
      <c r="D1253" s="100" t="s">
        <v>3740</v>
      </c>
      <c r="E1253" s="99">
        <v>44608</v>
      </c>
      <c r="F1253" s="100" t="s">
        <v>642</v>
      </c>
      <c r="G1253" s="100" t="s">
        <v>3741</v>
      </c>
      <c r="H1253" s="100" t="s">
        <v>460</v>
      </c>
      <c r="I1253" s="100" t="s">
        <v>3379</v>
      </c>
      <c r="J1253" s="100" t="s">
        <v>3382</v>
      </c>
      <c r="K1253" s="100" t="s">
        <v>3416</v>
      </c>
      <c r="L1253" s="100" t="s">
        <v>18</v>
      </c>
      <c r="M1253" s="100" t="s">
        <v>18</v>
      </c>
      <c r="N1253" s="100" t="s">
        <v>19</v>
      </c>
      <c r="O1253" s="100" t="s">
        <v>335</v>
      </c>
      <c r="P1253" s="100" t="s">
        <v>461</v>
      </c>
      <c r="Q1253" s="100" t="s">
        <v>3377</v>
      </c>
      <c r="R1253" s="100" t="s">
        <v>3377</v>
      </c>
      <c r="S1253" s="98">
        <v>17240</v>
      </c>
      <c r="T1253" s="98">
        <v>14900</v>
      </c>
      <c r="U1253" s="98">
        <v>2340</v>
      </c>
      <c r="V1253" s="100" t="s">
        <v>78</v>
      </c>
      <c r="W1253" s="98">
        <v>2</v>
      </c>
      <c r="X1253" s="100" t="s">
        <v>69</v>
      </c>
      <c r="Y1253" s="100" t="s">
        <v>70</v>
      </c>
      <c r="Z1253" s="100" t="s">
        <v>71</v>
      </c>
      <c r="AA1253" s="100" t="s">
        <v>72</v>
      </c>
      <c r="AB1253" s="98">
        <v>83628</v>
      </c>
      <c r="AC1253" s="101">
        <f t="shared" si="76"/>
        <v>7</v>
      </c>
      <c r="AD1253" s="101" t="str">
        <f t="shared" si="77"/>
        <v>février</v>
      </c>
      <c r="AE1253" s="96">
        <f t="shared" si="78"/>
        <v>2.34</v>
      </c>
      <c r="AF1253" s="149">
        <f t="shared" si="79"/>
        <v>6.2500000000000888E-3</v>
      </c>
      <c r="AG1253" t="s">
        <v>3886</v>
      </c>
    </row>
    <row r="1254" spans="1:33" s="102" customFormat="1" ht="10.9" hidden="1" customHeight="1" x14ac:dyDescent="0.25">
      <c r="A1254" s="98">
        <v>171473</v>
      </c>
      <c r="B1254" s="99">
        <v>44608</v>
      </c>
      <c r="C1254" s="100" t="s">
        <v>643</v>
      </c>
      <c r="D1254" s="100" t="s">
        <v>3742</v>
      </c>
      <c r="E1254" s="99">
        <v>44608</v>
      </c>
      <c r="F1254" s="100" t="s">
        <v>850</v>
      </c>
      <c r="G1254" s="100" t="s">
        <v>3743</v>
      </c>
      <c r="H1254" s="100" t="s">
        <v>348</v>
      </c>
      <c r="I1254" s="100" t="s">
        <v>3379</v>
      </c>
      <c r="J1254" s="100" t="s">
        <v>3382</v>
      </c>
      <c r="K1254" s="100" t="s">
        <v>3391</v>
      </c>
      <c r="L1254" s="100" t="s">
        <v>18</v>
      </c>
      <c r="M1254" s="100" t="s">
        <v>18</v>
      </c>
      <c r="N1254" s="100" t="s">
        <v>19</v>
      </c>
      <c r="O1254" s="100" t="s">
        <v>335</v>
      </c>
      <c r="P1254" s="100" t="s">
        <v>349</v>
      </c>
      <c r="Q1254" s="100" t="s">
        <v>3377</v>
      </c>
      <c r="R1254" s="100" t="s">
        <v>3377</v>
      </c>
      <c r="S1254" s="98">
        <v>15740</v>
      </c>
      <c r="T1254" s="98">
        <v>12720</v>
      </c>
      <c r="U1254" s="98">
        <v>3020</v>
      </c>
      <c r="V1254" s="100" t="s">
        <v>78</v>
      </c>
      <c r="W1254" s="98">
        <v>2</v>
      </c>
      <c r="X1254" s="100" t="s">
        <v>69</v>
      </c>
      <c r="Y1254" s="100" t="s">
        <v>70</v>
      </c>
      <c r="Z1254" s="100" t="s">
        <v>71</v>
      </c>
      <c r="AA1254" s="100" t="s">
        <v>72</v>
      </c>
      <c r="AB1254" s="98">
        <v>64487</v>
      </c>
      <c r="AC1254" s="101">
        <f t="shared" si="76"/>
        <v>7</v>
      </c>
      <c r="AD1254" s="101" t="str">
        <f t="shared" si="77"/>
        <v>février</v>
      </c>
      <c r="AE1254" s="96">
        <f t="shared" si="78"/>
        <v>3.02</v>
      </c>
      <c r="AF1254" s="149">
        <f t="shared" si="79"/>
        <v>4.8611111111112049E-3</v>
      </c>
      <c r="AG1254" t="s">
        <v>3886</v>
      </c>
    </row>
    <row r="1255" spans="1:33" s="102" customFormat="1" ht="10.9" hidden="1" customHeight="1" x14ac:dyDescent="0.25">
      <c r="A1255" s="98">
        <v>171481</v>
      </c>
      <c r="B1255" s="99">
        <v>44608</v>
      </c>
      <c r="C1255" s="100" t="s">
        <v>630</v>
      </c>
      <c r="D1255" s="100" t="s">
        <v>3744</v>
      </c>
      <c r="E1255" s="99">
        <v>44608</v>
      </c>
      <c r="F1255" s="100" t="s">
        <v>684</v>
      </c>
      <c r="G1255" s="100" t="s">
        <v>3745</v>
      </c>
      <c r="H1255" s="100" t="s">
        <v>3530</v>
      </c>
      <c r="I1255" s="100" t="s">
        <v>3397</v>
      </c>
      <c r="J1255" s="100" t="s">
        <v>3448</v>
      </c>
      <c r="K1255" s="100" t="s">
        <v>3530</v>
      </c>
      <c r="L1255" s="100" t="s">
        <v>3487</v>
      </c>
      <c r="M1255" s="100" t="s">
        <v>18</v>
      </c>
      <c r="N1255" s="100" t="s">
        <v>721</v>
      </c>
      <c r="O1255" s="100" t="s">
        <v>722</v>
      </c>
      <c r="P1255" s="100" t="s">
        <v>3531</v>
      </c>
      <c r="Q1255" s="100" t="s">
        <v>3488</v>
      </c>
      <c r="R1255" s="100" t="s">
        <v>3377</v>
      </c>
      <c r="S1255" s="98">
        <v>16460</v>
      </c>
      <c r="T1255" s="98">
        <v>25420</v>
      </c>
      <c r="U1255" s="98">
        <v>8960</v>
      </c>
      <c r="V1255" s="100" t="s">
        <v>78</v>
      </c>
      <c r="W1255" s="98">
        <v>2</v>
      </c>
      <c r="X1255" s="100" t="s">
        <v>69</v>
      </c>
      <c r="Y1255" s="100" t="s">
        <v>70</v>
      </c>
      <c r="Z1255" s="100" t="s">
        <v>71</v>
      </c>
      <c r="AA1255" s="100" t="s">
        <v>72</v>
      </c>
      <c r="AB1255" s="98">
        <v>0</v>
      </c>
      <c r="AC1255" s="101">
        <f t="shared" si="76"/>
        <v>7</v>
      </c>
      <c r="AD1255" s="101" t="str">
        <f t="shared" si="77"/>
        <v>février</v>
      </c>
      <c r="AE1255" s="96">
        <f t="shared" si="78"/>
        <v>8.9600000000000009</v>
      </c>
      <c r="AF1255" s="149">
        <f t="shared" si="79"/>
        <v>4.8611111111111049E-2</v>
      </c>
      <c r="AG1255" t="s">
        <v>3888</v>
      </c>
    </row>
    <row r="1256" spans="1:33" s="102" customFormat="1" ht="10.9" hidden="1" customHeight="1" x14ac:dyDescent="0.25">
      <c r="A1256" s="98">
        <v>171475</v>
      </c>
      <c r="B1256" s="99">
        <v>44608</v>
      </c>
      <c r="C1256" s="100" t="s">
        <v>299</v>
      </c>
      <c r="D1256" s="100" t="s">
        <v>3746</v>
      </c>
      <c r="E1256" s="99">
        <v>44608</v>
      </c>
      <c r="F1256" s="100" t="s">
        <v>827</v>
      </c>
      <c r="G1256" s="100" t="s">
        <v>3747</v>
      </c>
      <c r="H1256" s="100" t="s">
        <v>181</v>
      </c>
      <c r="I1256" s="100" t="s">
        <v>3379</v>
      </c>
      <c r="J1256" s="100" t="s">
        <v>3421</v>
      </c>
      <c r="K1256" s="100" t="s">
        <v>181</v>
      </c>
      <c r="L1256" s="100" t="s">
        <v>18</v>
      </c>
      <c r="M1256" s="100" t="s">
        <v>18</v>
      </c>
      <c r="N1256" s="100" t="s">
        <v>19</v>
      </c>
      <c r="O1256" s="100" t="s">
        <v>161</v>
      </c>
      <c r="P1256" s="100" t="s">
        <v>182</v>
      </c>
      <c r="Q1256" s="100" t="s">
        <v>3377</v>
      </c>
      <c r="R1256" s="100" t="s">
        <v>3377</v>
      </c>
      <c r="S1256" s="98">
        <v>15140</v>
      </c>
      <c r="T1256" s="98">
        <v>11480</v>
      </c>
      <c r="U1256" s="98">
        <v>3660</v>
      </c>
      <c r="V1256" s="100" t="s">
        <v>78</v>
      </c>
      <c r="W1256" s="98">
        <v>2</v>
      </c>
      <c r="X1256" s="100" t="s">
        <v>69</v>
      </c>
      <c r="Y1256" s="100" t="s">
        <v>70</v>
      </c>
      <c r="Z1256" s="100" t="s">
        <v>71</v>
      </c>
      <c r="AA1256" s="100" t="s">
        <v>72</v>
      </c>
      <c r="AB1256" s="98">
        <v>89412</v>
      </c>
      <c r="AC1256" s="101">
        <f t="shared" si="76"/>
        <v>7</v>
      </c>
      <c r="AD1256" s="101" t="str">
        <f t="shared" si="77"/>
        <v>février</v>
      </c>
      <c r="AE1256" s="96">
        <f t="shared" si="78"/>
        <v>3.66</v>
      </c>
      <c r="AF1256" s="149">
        <f t="shared" si="79"/>
        <v>4.8611111111110938E-3</v>
      </c>
      <c r="AG1256" t="s">
        <v>3886</v>
      </c>
    </row>
    <row r="1257" spans="1:33" s="102" customFormat="1" ht="10.9" hidden="1" customHeight="1" x14ac:dyDescent="0.25">
      <c r="A1257" s="98">
        <v>171476</v>
      </c>
      <c r="B1257" s="99">
        <v>44608</v>
      </c>
      <c r="C1257" s="100" t="s">
        <v>3748</v>
      </c>
      <c r="D1257" s="100" t="s">
        <v>3749</v>
      </c>
      <c r="E1257" s="99">
        <v>44608</v>
      </c>
      <c r="F1257" s="100" t="s">
        <v>675</v>
      </c>
      <c r="G1257" s="100" t="s">
        <v>3750</v>
      </c>
      <c r="H1257" s="100" t="s">
        <v>728</v>
      </c>
      <c r="I1257" s="100" t="s">
        <v>3379</v>
      </c>
      <c r="J1257" s="100" t="s">
        <v>3421</v>
      </c>
      <c r="K1257" s="100" t="s">
        <v>728</v>
      </c>
      <c r="L1257" s="100" t="s">
        <v>18</v>
      </c>
      <c r="M1257" s="100" t="s">
        <v>18</v>
      </c>
      <c r="N1257" s="100" t="s">
        <v>19</v>
      </c>
      <c r="O1257" s="100" t="s">
        <v>161</v>
      </c>
      <c r="P1257" s="100" t="s">
        <v>729</v>
      </c>
      <c r="Q1257" s="100" t="s">
        <v>3377</v>
      </c>
      <c r="R1257" s="100" t="s">
        <v>3377</v>
      </c>
      <c r="S1257" s="98">
        <v>16880</v>
      </c>
      <c r="T1257" s="98">
        <v>14600</v>
      </c>
      <c r="U1257" s="98">
        <v>2280</v>
      </c>
      <c r="V1257" s="100" t="s">
        <v>78</v>
      </c>
      <c r="W1257" s="98">
        <v>2</v>
      </c>
      <c r="X1257" s="100" t="s">
        <v>69</v>
      </c>
      <c r="Y1257" s="100" t="s">
        <v>70</v>
      </c>
      <c r="Z1257" s="100" t="s">
        <v>71</v>
      </c>
      <c r="AA1257" s="100" t="s">
        <v>72</v>
      </c>
      <c r="AB1257" s="98">
        <v>60053</v>
      </c>
      <c r="AC1257" s="101">
        <f t="shared" si="76"/>
        <v>7</v>
      </c>
      <c r="AD1257" s="101" t="str">
        <f t="shared" si="77"/>
        <v>février</v>
      </c>
      <c r="AE1257" s="96">
        <f t="shared" si="78"/>
        <v>2.2799999999999998</v>
      </c>
      <c r="AF1257" s="149">
        <f t="shared" si="79"/>
        <v>6.2500000000000888E-3</v>
      </c>
      <c r="AG1257" t="s">
        <v>3886</v>
      </c>
    </row>
    <row r="1258" spans="1:33" s="102" customFormat="1" ht="10.9" hidden="1" customHeight="1" x14ac:dyDescent="0.25">
      <c r="A1258" s="98">
        <v>171480</v>
      </c>
      <c r="B1258" s="99">
        <v>44608</v>
      </c>
      <c r="C1258" s="100" t="s">
        <v>455</v>
      </c>
      <c r="D1258" s="100" t="s">
        <v>3751</v>
      </c>
      <c r="E1258" s="99">
        <v>44608</v>
      </c>
      <c r="F1258" s="100" t="s">
        <v>647</v>
      </c>
      <c r="G1258" s="100" t="s">
        <v>3752</v>
      </c>
      <c r="H1258" s="100" t="s">
        <v>1654</v>
      </c>
      <c r="I1258" s="100" t="s">
        <v>3379</v>
      </c>
      <c r="J1258" s="100" t="s">
        <v>3421</v>
      </c>
      <c r="K1258" s="100" t="s">
        <v>1856</v>
      </c>
      <c r="L1258" s="100" t="s">
        <v>18</v>
      </c>
      <c r="M1258" s="100" t="s">
        <v>18</v>
      </c>
      <c r="N1258" s="100" t="s">
        <v>19</v>
      </c>
      <c r="O1258" s="100" t="s">
        <v>161</v>
      </c>
      <c r="P1258" s="100" t="s">
        <v>1655</v>
      </c>
      <c r="Q1258" s="100" t="s">
        <v>3377</v>
      </c>
      <c r="R1258" s="100" t="s">
        <v>3377</v>
      </c>
      <c r="S1258" s="98">
        <v>18080</v>
      </c>
      <c r="T1258" s="98">
        <v>15020</v>
      </c>
      <c r="U1258" s="98">
        <v>3060</v>
      </c>
      <c r="V1258" s="100" t="s">
        <v>78</v>
      </c>
      <c r="W1258" s="98">
        <v>2</v>
      </c>
      <c r="X1258" s="100" t="s">
        <v>69</v>
      </c>
      <c r="Y1258" s="100" t="s">
        <v>70</v>
      </c>
      <c r="Z1258" s="100" t="s">
        <v>71</v>
      </c>
      <c r="AA1258" s="100" t="s">
        <v>72</v>
      </c>
      <c r="AB1258" s="98">
        <v>80133</v>
      </c>
      <c r="AC1258" s="101">
        <f t="shared" si="76"/>
        <v>7</v>
      </c>
      <c r="AD1258" s="101" t="str">
        <f t="shared" si="77"/>
        <v>février</v>
      </c>
      <c r="AE1258" s="96">
        <f t="shared" si="78"/>
        <v>3.06</v>
      </c>
      <c r="AF1258" s="149">
        <f t="shared" si="79"/>
        <v>5.5555555555555358E-3</v>
      </c>
      <c r="AG1258" t="s">
        <v>3886</v>
      </c>
    </row>
    <row r="1259" spans="1:33" s="102" customFormat="1" ht="10.9" hidden="1" customHeight="1" x14ac:dyDescent="0.25">
      <c r="A1259" s="98">
        <v>171485</v>
      </c>
      <c r="B1259" s="99">
        <v>44608</v>
      </c>
      <c r="C1259" s="100" t="s">
        <v>1524</v>
      </c>
      <c r="D1259" s="100" t="s">
        <v>3753</v>
      </c>
      <c r="E1259" s="99">
        <v>44608</v>
      </c>
      <c r="F1259" s="100" t="s">
        <v>647</v>
      </c>
      <c r="G1259" s="100" t="s">
        <v>3754</v>
      </c>
      <c r="H1259" s="100" t="s">
        <v>252</v>
      </c>
      <c r="I1259" s="100" t="s">
        <v>3379</v>
      </c>
      <c r="J1259" s="100" t="s">
        <v>3421</v>
      </c>
      <c r="K1259" s="100" t="s">
        <v>252</v>
      </c>
      <c r="L1259" s="100" t="s">
        <v>18</v>
      </c>
      <c r="M1259" s="100" t="s">
        <v>18</v>
      </c>
      <c r="N1259" s="100" t="s">
        <v>19</v>
      </c>
      <c r="O1259" s="100" t="s">
        <v>161</v>
      </c>
      <c r="P1259" s="100" t="s">
        <v>253</v>
      </c>
      <c r="Q1259" s="100" t="s">
        <v>3377</v>
      </c>
      <c r="R1259" s="100" t="s">
        <v>3377</v>
      </c>
      <c r="S1259" s="98">
        <v>17420</v>
      </c>
      <c r="T1259" s="98">
        <v>14680</v>
      </c>
      <c r="U1259" s="98">
        <v>2740</v>
      </c>
      <c r="V1259" s="100" t="s">
        <v>78</v>
      </c>
      <c r="W1259" s="98">
        <v>2</v>
      </c>
      <c r="X1259" s="100" t="s">
        <v>69</v>
      </c>
      <c r="Y1259" s="100" t="s">
        <v>70</v>
      </c>
      <c r="Z1259" s="100" t="s">
        <v>71</v>
      </c>
      <c r="AA1259" s="100" t="s">
        <v>72</v>
      </c>
      <c r="AB1259" s="98">
        <v>60054</v>
      </c>
      <c r="AC1259" s="101">
        <f t="shared" si="76"/>
        <v>7</v>
      </c>
      <c r="AD1259" s="101" t="str">
        <f t="shared" si="77"/>
        <v>février</v>
      </c>
      <c r="AE1259" s="96">
        <f t="shared" si="78"/>
        <v>2.74</v>
      </c>
      <c r="AF1259" s="149">
        <f t="shared" si="79"/>
        <v>2.1527777777777701E-2</v>
      </c>
      <c r="AG1259" t="s">
        <v>3886</v>
      </c>
    </row>
    <row r="1260" spans="1:33" s="102" customFormat="1" ht="10.9" hidden="1" customHeight="1" x14ac:dyDescent="0.25">
      <c r="A1260" s="98">
        <v>171484</v>
      </c>
      <c r="B1260" s="99">
        <v>44608</v>
      </c>
      <c r="C1260" s="100" t="s">
        <v>891</v>
      </c>
      <c r="D1260" s="100" t="s">
        <v>3755</v>
      </c>
      <c r="E1260" s="99">
        <v>44608</v>
      </c>
      <c r="F1260" s="100" t="s">
        <v>338</v>
      </c>
      <c r="G1260" s="100" t="s">
        <v>3756</v>
      </c>
      <c r="H1260" s="100" t="s">
        <v>192</v>
      </c>
      <c r="I1260" s="100" t="s">
        <v>3379</v>
      </c>
      <c r="J1260" s="100" t="s">
        <v>3421</v>
      </c>
      <c r="K1260" s="100" t="s">
        <v>192</v>
      </c>
      <c r="L1260" s="100" t="s">
        <v>18</v>
      </c>
      <c r="M1260" s="100" t="s">
        <v>18</v>
      </c>
      <c r="N1260" s="100" t="s">
        <v>19</v>
      </c>
      <c r="O1260" s="100" t="s">
        <v>161</v>
      </c>
      <c r="P1260" s="100" t="s">
        <v>193</v>
      </c>
      <c r="Q1260" s="100" t="s">
        <v>3377</v>
      </c>
      <c r="R1260" s="100" t="s">
        <v>3377</v>
      </c>
      <c r="S1260" s="98">
        <v>14060</v>
      </c>
      <c r="T1260" s="98">
        <v>11660</v>
      </c>
      <c r="U1260" s="98">
        <v>2400</v>
      </c>
      <c r="V1260" s="100" t="s">
        <v>78</v>
      </c>
      <c r="W1260" s="98">
        <v>2</v>
      </c>
      <c r="X1260" s="100" t="s">
        <v>69</v>
      </c>
      <c r="Y1260" s="100" t="s">
        <v>70</v>
      </c>
      <c r="Z1260" s="100" t="s">
        <v>71</v>
      </c>
      <c r="AA1260" s="100" t="s">
        <v>72</v>
      </c>
      <c r="AB1260" s="98">
        <v>83219</v>
      </c>
      <c r="AC1260" s="101">
        <f t="shared" si="76"/>
        <v>7</v>
      </c>
      <c r="AD1260" s="101" t="str">
        <f t="shared" si="77"/>
        <v>février</v>
      </c>
      <c r="AE1260" s="96">
        <f t="shared" si="78"/>
        <v>2.4</v>
      </c>
      <c r="AF1260" s="149">
        <f t="shared" si="79"/>
        <v>4.1666666666666519E-3</v>
      </c>
      <c r="AG1260" t="s">
        <v>3886</v>
      </c>
    </row>
    <row r="1261" spans="1:33" s="102" customFormat="1" ht="10.9" hidden="1" customHeight="1" x14ac:dyDescent="0.25">
      <c r="A1261" s="98">
        <v>171486</v>
      </c>
      <c r="B1261" s="99">
        <v>44608</v>
      </c>
      <c r="C1261" s="100" t="s">
        <v>360</v>
      </c>
      <c r="D1261" s="100" t="s">
        <v>3757</v>
      </c>
      <c r="E1261" s="99">
        <v>44608</v>
      </c>
      <c r="F1261" s="100" t="s">
        <v>732</v>
      </c>
      <c r="G1261" s="100" t="s">
        <v>3758</v>
      </c>
      <c r="H1261" s="100" t="s">
        <v>609</v>
      </c>
      <c r="I1261" s="100" t="s">
        <v>3379</v>
      </c>
      <c r="J1261" s="100" t="s">
        <v>3421</v>
      </c>
      <c r="K1261" s="100" t="s">
        <v>609</v>
      </c>
      <c r="L1261" s="100" t="s">
        <v>18</v>
      </c>
      <c r="M1261" s="100" t="s">
        <v>18</v>
      </c>
      <c r="N1261" s="100" t="s">
        <v>19</v>
      </c>
      <c r="O1261" s="100" t="s">
        <v>161</v>
      </c>
      <c r="P1261" s="100" t="s">
        <v>610</v>
      </c>
      <c r="Q1261" s="100" t="s">
        <v>3377</v>
      </c>
      <c r="R1261" s="100" t="s">
        <v>3377</v>
      </c>
      <c r="S1261" s="98">
        <v>19460</v>
      </c>
      <c r="T1261" s="98">
        <v>14560</v>
      </c>
      <c r="U1261" s="98">
        <v>4900</v>
      </c>
      <c r="V1261" s="100" t="s">
        <v>78</v>
      </c>
      <c r="W1261" s="98">
        <v>2</v>
      </c>
      <c r="X1261" s="100" t="s">
        <v>69</v>
      </c>
      <c r="Y1261" s="100" t="s">
        <v>70</v>
      </c>
      <c r="Z1261" s="100" t="s">
        <v>71</v>
      </c>
      <c r="AA1261" s="100" t="s">
        <v>72</v>
      </c>
      <c r="AB1261" s="98">
        <v>83216</v>
      </c>
      <c r="AC1261" s="101">
        <f t="shared" si="76"/>
        <v>7</v>
      </c>
      <c r="AD1261" s="101" t="str">
        <f t="shared" si="77"/>
        <v>février</v>
      </c>
      <c r="AE1261" s="96">
        <f t="shared" si="78"/>
        <v>4.9000000000000004</v>
      </c>
      <c r="AF1261" s="149">
        <f t="shared" si="79"/>
        <v>4.8611111111110938E-3</v>
      </c>
      <c r="AG1261" t="s">
        <v>3886</v>
      </c>
    </row>
    <row r="1262" spans="1:33" s="102" customFormat="1" ht="10.9" hidden="1" customHeight="1" x14ac:dyDescent="0.25">
      <c r="A1262" s="98">
        <v>171487</v>
      </c>
      <c r="B1262" s="99">
        <v>44608</v>
      </c>
      <c r="C1262" s="100" t="s">
        <v>416</v>
      </c>
      <c r="D1262" s="100" t="s">
        <v>3759</v>
      </c>
      <c r="E1262" s="99">
        <v>44608</v>
      </c>
      <c r="F1262" s="100" t="s">
        <v>497</v>
      </c>
      <c r="G1262" s="100" t="s">
        <v>3760</v>
      </c>
      <c r="H1262" s="100" t="s">
        <v>385</v>
      </c>
      <c r="I1262" s="100" t="s">
        <v>3379</v>
      </c>
      <c r="J1262" s="100" t="s">
        <v>3421</v>
      </c>
      <c r="K1262" s="100" t="s">
        <v>385</v>
      </c>
      <c r="L1262" s="100" t="s">
        <v>18</v>
      </c>
      <c r="M1262" s="100" t="s">
        <v>18</v>
      </c>
      <c r="N1262" s="100" t="s">
        <v>19</v>
      </c>
      <c r="O1262" s="100" t="s">
        <v>161</v>
      </c>
      <c r="P1262" s="100" t="s">
        <v>386</v>
      </c>
      <c r="Q1262" s="100" t="s">
        <v>3377</v>
      </c>
      <c r="R1262" s="100" t="s">
        <v>3377</v>
      </c>
      <c r="S1262" s="98">
        <v>19040</v>
      </c>
      <c r="T1262" s="98">
        <v>14800</v>
      </c>
      <c r="U1262" s="98">
        <v>4240</v>
      </c>
      <c r="V1262" s="100" t="s">
        <v>78</v>
      </c>
      <c r="W1262" s="98">
        <v>2</v>
      </c>
      <c r="X1262" s="100" t="s">
        <v>69</v>
      </c>
      <c r="Y1262" s="100" t="s">
        <v>70</v>
      </c>
      <c r="Z1262" s="100" t="s">
        <v>71</v>
      </c>
      <c r="AA1262" s="100" t="s">
        <v>72</v>
      </c>
      <c r="AB1262" s="98">
        <v>83223</v>
      </c>
      <c r="AC1262" s="101">
        <f t="shared" si="76"/>
        <v>7</v>
      </c>
      <c r="AD1262" s="101" t="str">
        <f t="shared" si="77"/>
        <v>février</v>
      </c>
      <c r="AE1262" s="96">
        <f t="shared" si="78"/>
        <v>4.24</v>
      </c>
      <c r="AF1262" s="149">
        <f t="shared" si="79"/>
        <v>4.8611111111110938E-3</v>
      </c>
      <c r="AG1262" t="s">
        <v>3886</v>
      </c>
    </row>
    <row r="1263" spans="1:33" s="102" customFormat="1" ht="10.9" hidden="1" customHeight="1" x14ac:dyDescent="0.25">
      <c r="A1263" s="98">
        <v>171488</v>
      </c>
      <c r="B1263" s="99">
        <v>44608</v>
      </c>
      <c r="C1263" s="100" t="s">
        <v>305</v>
      </c>
      <c r="D1263" s="100" t="s">
        <v>3761</v>
      </c>
      <c r="E1263" s="99">
        <v>44608</v>
      </c>
      <c r="F1263" s="100" t="s">
        <v>591</v>
      </c>
      <c r="G1263" s="100" t="s">
        <v>3762</v>
      </c>
      <c r="H1263" s="100" t="s">
        <v>363</v>
      </c>
      <c r="I1263" s="100" t="s">
        <v>3379</v>
      </c>
      <c r="J1263" s="100" t="s">
        <v>3421</v>
      </c>
      <c r="K1263" s="100" t="s">
        <v>363</v>
      </c>
      <c r="L1263" s="100" t="s">
        <v>18</v>
      </c>
      <c r="M1263" s="100" t="s">
        <v>18</v>
      </c>
      <c r="N1263" s="100" t="s">
        <v>19</v>
      </c>
      <c r="O1263" s="100" t="s">
        <v>161</v>
      </c>
      <c r="P1263" s="100" t="s">
        <v>364</v>
      </c>
      <c r="Q1263" s="100" t="s">
        <v>3377</v>
      </c>
      <c r="R1263" s="100" t="s">
        <v>3377</v>
      </c>
      <c r="S1263" s="98">
        <v>12940</v>
      </c>
      <c r="T1263" s="98">
        <v>11660</v>
      </c>
      <c r="U1263" s="98">
        <v>1280</v>
      </c>
      <c r="V1263" s="100" t="s">
        <v>78</v>
      </c>
      <c r="W1263" s="98">
        <v>2</v>
      </c>
      <c r="X1263" s="100" t="s">
        <v>69</v>
      </c>
      <c r="Y1263" s="100" t="s">
        <v>70</v>
      </c>
      <c r="Z1263" s="100" t="s">
        <v>71</v>
      </c>
      <c r="AA1263" s="100" t="s">
        <v>72</v>
      </c>
      <c r="AB1263" s="98">
        <v>60050</v>
      </c>
      <c r="AC1263" s="101">
        <f t="shared" si="76"/>
        <v>7</v>
      </c>
      <c r="AD1263" s="101" t="str">
        <f t="shared" si="77"/>
        <v>février</v>
      </c>
      <c r="AE1263" s="96">
        <f t="shared" si="78"/>
        <v>1.28</v>
      </c>
      <c r="AF1263" s="149">
        <f t="shared" si="79"/>
        <v>6.9444444444444198E-3</v>
      </c>
      <c r="AG1263" t="s">
        <v>3886</v>
      </c>
    </row>
    <row r="1264" spans="1:33" s="102" customFormat="1" ht="10.9" hidden="1" customHeight="1" x14ac:dyDescent="0.25">
      <c r="A1264" s="98">
        <v>171490</v>
      </c>
      <c r="B1264" s="99">
        <v>44609</v>
      </c>
      <c r="C1264" s="100" t="s">
        <v>2108</v>
      </c>
      <c r="D1264" s="100" t="s">
        <v>3763</v>
      </c>
      <c r="E1264" s="99">
        <v>44609</v>
      </c>
      <c r="F1264" s="100" t="s">
        <v>1884</v>
      </c>
      <c r="G1264" s="100" t="s">
        <v>3764</v>
      </c>
      <c r="H1264" s="100" t="s">
        <v>160</v>
      </c>
      <c r="I1264" s="100" t="s">
        <v>3379</v>
      </c>
      <c r="J1264" s="100" t="s">
        <v>3421</v>
      </c>
      <c r="K1264" s="100" t="s">
        <v>160</v>
      </c>
      <c r="L1264" s="100" t="s">
        <v>18</v>
      </c>
      <c r="M1264" s="100" t="s">
        <v>18</v>
      </c>
      <c r="N1264" s="100" t="s">
        <v>19</v>
      </c>
      <c r="O1264" s="100" t="s">
        <v>161</v>
      </c>
      <c r="P1264" s="100" t="s">
        <v>162</v>
      </c>
      <c r="Q1264" s="100" t="s">
        <v>3377</v>
      </c>
      <c r="R1264" s="100" t="s">
        <v>3377</v>
      </c>
      <c r="S1264" s="98">
        <v>15580</v>
      </c>
      <c r="T1264" s="98">
        <v>11600</v>
      </c>
      <c r="U1264" s="98">
        <v>3980</v>
      </c>
      <c r="V1264" s="100" t="s">
        <v>78</v>
      </c>
      <c r="W1264" s="98">
        <v>2</v>
      </c>
      <c r="X1264" s="100" t="s">
        <v>69</v>
      </c>
      <c r="Y1264" s="100" t="s">
        <v>70</v>
      </c>
      <c r="Z1264" s="100" t="s">
        <v>71</v>
      </c>
      <c r="AA1264" s="100" t="s">
        <v>72</v>
      </c>
      <c r="AB1264" s="98">
        <v>89407</v>
      </c>
      <c r="AC1264" s="101">
        <f t="shared" si="76"/>
        <v>7</v>
      </c>
      <c r="AD1264" s="101" t="str">
        <f t="shared" si="77"/>
        <v>février</v>
      </c>
      <c r="AE1264" s="96">
        <f t="shared" si="78"/>
        <v>3.98</v>
      </c>
      <c r="AF1264" s="149">
        <f t="shared" si="79"/>
        <v>4.1666666666666675E-3</v>
      </c>
      <c r="AG1264" t="s">
        <v>3886</v>
      </c>
    </row>
    <row r="1265" spans="1:33" s="102" customFormat="1" ht="10.9" hidden="1" customHeight="1" x14ac:dyDescent="0.25">
      <c r="A1265" s="98">
        <v>171491</v>
      </c>
      <c r="B1265" s="99">
        <v>44609</v>
      </c>
      <c r="C1265" s="100" t="s">
        <v>3765</v>
      </c>
      <c r="D1265" s="100" t="s">
        <v>3766</v>
      </c>
      <c r="E1265" s="99">
        <v>44609</v>
      </c>
      <c r="F1265" s="100" t="s">
        <v>3767</v>
      </c>
      <c r="G1265" s="100" t="s">
        <v>3768</v>
      </c>
      <c r="H1265" s="100" t="s">
        <v>537</v>
      </c>
      <c r="I1265" s="100" t="s">
        <v>3379</v>
      </c>
      <c r="J1265" s="100" t="s">
        <v>3421</v>
      </c>
      <c r="K1265" s="100" t="s">
        <v>537</v>
      </c>
      <c r="L1265" s="100" t="s">
        <v>18</v>
      </c>
      <c r="M1265" s="100" t="s">
        <v>18</v>
      </c>
      <c r="N1265" s="100" t="s">
        <v>19</v>
      </c>
      <c r="O1265" s="100" t="s">
        <v>161</v>
      </c>
      <c r="P1265" s="100" t="s">
        <v>538</v>
      </c>
      <c r="Q1265" s="100" t="s">
        <v>3377</v>
      </c>
      <c r="R1265" s="100" t="s">
        <v>3377</v>
      </c>
      <c r="S1265" s="98">
        <v>13900</v>
      </c>
      <c r="T1265" s="98">
        <v>10800</v>
      </c>
      <c r="U1265" s="98">
        <v>3100</v>
      </c>
      <c r="V1265" s="100" t="s">
        <v>78</v>
      </c>
      <c r="W1265" s="98">
        <v>2</v>
      </c>
      <c r="X1265" s="100" t="s">
        <v>69</v>
      </c>
      <c r="Y1265" s="100" t="s">
        <v>70</v>
      </c>
      <c r="Z1265" s="100" t="s">
        <v>71</v>
      </c>
      <c r="AA1265" s="100" t="s">
        <v>72</v>
      </c>
      <c r="AB1265" s="98">
        <v>60061</v>
      </c>
      <c r="AC1265" s="101">
        <f t="shared" si="76"/>
        <v>7</v>
      </c>
      <c r="AD1265" s="101" t="str">
        <f t="shared" si="77"/>
        <v>février</v>
      </c>
      <c r="AE1265" s="96">
        <f t="shared" si="78"/>
        <v>3.1</v>
      </c>
      <c r="AF1265" s="149">
        <f t="shared" si="79"/>
        <v>3.472222222222222E-3</v>
      </c>
      <c r="AG1265" t="s">
        <v>3886</v>
      </c>
    </row>
    <row r="1266" spans="1:33" s="102" customFormat="1" ht="10.9" hidden="1" customHeight="1" x14ac:dyDescent="0.25">
      <c r="A1266" s="98">
        <v>171492</v>
      </c>
      <c r="B1266" s="99">
        <v>44609</v>
      </c>
      <c r="C1266" s="100" t="s">
        <v>1164</v>
      </c>
      <c r="D1266" s="100" t="s">
        <v>3769</v>
      </c>
      <c r="E1266" s="99">
        <v>44609</v>
      </c>
      <c r="F1266" s="100" t="s">
        <v>3200</v>
      </c>
      <c r="G1266" s="100" t="s">
        <v>3770</v>
      </c>
      <c r="H1266" s="100" t="s">
        <v>160</v>
      </c>
      <c r="I1266" s="100" t="s">
        <v>3379</v>
      </c>
      <c r="J1266" s="100" t="s">
        <v>3421</v>
      </c>
      <c r="K1266" s="100" t="s">
        <v>160</v>
      </c>
      <c r="L1266" s="100" t="s">
        <v>18</v>
      </c>
      <c r="M1266" s="100" t="s">
        <v>18</v>
      </c>
      <c r="N1266" s="100" t="s">
        <v>19</v>
      </c>
      <c r="O1266" s="100" t="s">
        <v>161</v>
      </c>
      <c r="P1266" s="100" t="s">
        <v>162</v>
      </c>
      <c r="Q1266" s="100" t="s">
        <v>3377</v>
      </c>
      <c r="R1266" s="100" t="s">
        <v>3377</v>
      </c>
      <c r="S1266" s="98">
        <v>13500</v>
      </c>
      <c r="T1266" s="98">
        <v>11600</v>
      </c>
      <c r="U1266" s="98">
        <v>1900</v>
      </c>
      <c r="V1266" s="100" t="s">
        <v>78</v>
      </c>
      <c r="W1266" s="98">
        <v>2</v>
      </c>
      <c r="X1266" s="100" t="s">
        <v>69</v>
      </c>
      <c r="Y1266" s="100" t="s">
        <v>70</v>
      </c>
      <c r="Z1266" s="100" t="s">
        <v>71</v>
      </c>
      <c r="AA1266" s="100" t="s">
        <v>72</v>
      </c>
      <c r="AB1266" s="98">
        <v>89407</v>
      </c>
      <c r="AC1266" s="101">
        <f t="shared" si="76"/>
        <v>7</v>
      </c>
      <c r="AD1266" s="101" t="str">
        <f t="shared" si="77"/>
        <v>février</v>
      </c>
      <c r="AE1266" s="96">
        <f t="shared" si="78"/>
        <v>1.9</v>
      </c>
      <c r="AF1266" s="149">
        <f t="shared" si="79"/>
        <v>3.4722222222222238E-3</v>
      </c>
      <c r="AG1266" t="s">
        <v>3886</v>
      </c>
    </row>
    <row r="1267" spans="1:33" s="102" customFormat="1" ht="10.9" hidden="1" customHeight="1" x14ac:dyDescent="0.25">
      <c r="A1267" s="98">
        <v>171493</v>
      </c>
      <c r="B1267" s="99">
        <v>44609</v>
      </c>
      <c r="C1267" s="100" t="s">
        <v>1168</v>
      </c>
      <c r="D1267" s="100" t="s">
        <v>3771</v>
      </c>
      <c r="E1267" s="99">
        <v>44609</v>
      </c>
      <c r="F1267" s="100" t="s">
        <v>3204</v>
      </c>
      <c r="G1267" s="100" t="s">
        <v>3772</v>
      </c>
      <c r="H1267" s="100" t="s">
        <v>537</v>
      </c>
      <c r="I1267" s="100" t="s">
        <v>3379</v>
      </c>
      <c r="J1267" s="100" t="s">
        <v>3421</v>
      </c>
      <c r="K1267" s="100" t="s">
        <v>537</v>
      </c>
      <c r="L1267" s="100" t="s">
        <v>18</v>
      </c>
      <c r="M1267" s="100" t="s">
        <v>18</v>
      </c>
      <c r="N1267" s="100" t="s">
        <v>19</v>
      </c>
      <c r="O1267" s="100" t="s">
        <v>161</v>
      </c>
      <c r="P1267" s="100" t="s">
        <v>538</v>
      </c>
      <c r="Q1267" s="100" t="s">
        <v>3377</v>
      </c>
      <c r="R1267" s="100" t="s">
        <v>3377</v>
      </c>
      <c r="S1267" s="98">
        <v>12260</v>
      </c>
      <c r="T1267" s="98">
        <v>10760</v>
      </c>
      <c r="U1267" s="98">
        <v>1500</v>
      </c>
      <c r="V1267" s="100" t="s">
        <v>78</v>
      </c>
      <c r="W1267" s="98">
        <v>2</v>
      </c>
      <c r="X1267" s="100" t="s">
        <v>69</v>
      </c>
      <c r="Y1267" s="100" t="s">
        <v>70</v>
      </c>
      <c r="Z1267" s="100" t="s">
        <v>71</v>
      </c>
      <c r="AA1267" s="100" t="s">
        <v>72</v>
      </c>
      <c r="AB1267" s="98">
        <v>60061</v>
      </c>
      <c r="AC1267" s="101">
        <f t="shared" si="76"/>
        <v>7</v>
      </c>
      <c r="AD1267" s="101" t="str">
        <f t="shared" si="77"/>
        <v>février</v>
      </c>
      <c r="AE1267" s="96">
        <f t="shared" si="78"/>
        <v>1.5</v>
      </c>
      <c r="AF1267" s="149">
        <f t="shared" si="79"/>
        <v>4.8611111111111077E-3</v>
      </c>
      <c r="AG1267" t="s">
        <v>3886</v>
      </c>
    </row>
    <row r="1268" spans="1:33" s="102" customFormat="1" ht="10.9" hidden="1" customHeight="1" x14ac:dyDescent="0.25">
      <c r="A1268" s="98">
        <v>171505</v>
      </c>
      <c r="B1268" s="99">
        <v>44609</v>
      </c>
      <c r="C1268" s="100" t="s">
        <v>424</v>
      </c>
      <c r="D1268" s="100" t="s">
        <v>3773</v>
      </c>
      <c r="E1268" s="99">
        <v>44609</v>
      </c>
      <c r="F1268" s="100" t="s">
        <v>902</v>
      </c>
      <c r="G1268" s="100" t="s">
        <v>3774</v>
      </c>
      <c r="H1268" s="100" t="s">
        <v>3775</v>
      </c>
      <c r="I1268" s="100" t="s">
        <v>3379</v>
      </c>
      <c r="J1268" s="100" t="s">
        <v>3393</v>
      </c>
      <c r="K1268" s="100" t="s">
        <v>3775</v>
      </c>
      <c r="L1268" s="100" t="s">
        <v>3394</v>
      </c>
      <c r="M1268" s="100" t="s">
        <v>18</v>
      </c>
      <c r="N1268" s="100" t="s">
        <v>19</v>
      </c>
      <c r="O1268" s="100" t="s">
        <v>237</v>
      </c>
      <c r="P1268" s="100" t="s">
        <v>3776</v>
      </c>
      <c r="Q1268" s="100" t="s">
        <v>3395</v>
      </c>
      <c r="R1268" s="100" t="s">
        <v>3377</v>
      </c>
      <c r="S1268" s="98">
        <v>15100</v>
      </c>
      <c r="T1268" s="98">
        <v>34480</v>
      </c>
      <c r="U1268" s="98">
        <v>19380</v>
      </c>
      <c r="V1268" s="100" t="s">
        <v>78</v>
      </c>
      <c r="W1268" s="98">
        <v>2</v>
      </c>
      <c r="X1268" s="100" t="s">
        <v>69</v>
      </c>
      <c r="Y1268" s="100" t="s">
        <v>70</v>
      </c>
      <c r="Z1268" s="100" t="s">
        <v>71</v>
      </c>
      <c r="AA1268" s="100" t="s">
        <v>72</v>
      </c>
      <c r="AB1268" s="98">
        <v>0</v>
      </c>
      <c r="AC1268" s="101">
        <f t="shared" si="76"/>
        <v>7</v>
      </c>
      <c r="AD1268" s="101" t="str">
        <f t="shared" si="77"/>
        <v>février</v>
      </c>
      <c r="AE1268" s="96">
        <f t="shared" si="78"/>
        <v>19.38</v>
      </c>
      <c r="AF1268" s="149">
        <f t="shared" si="79"/>
        <v>9.375E-2</v>
      </c>
      <c r="AG1268" t="s">
        <v>3888</v>
      </c>
    </row>
    <row r="1269" spans="1:33" s="102" customFormat="1" ht="10.9" hidden="1" customHeight="1" x14ac:dyDescent="0.25">
      <c r="A1269" s="98">
        <v>171495</v>
      </c>
      <c r="B1269" s="99">
        <v>44609</v>
      </c>
      <c r="C1269" s="100" t="s">
        <v>3777</v>
      </c>
      <c r="D1269" s="100" t="s">
        <v>3778</v>
      </c>
      <c r="E1269" s="99">
        <v>44609</v>
      </c>
      <c r="F1269" s="100" t="s">
        <v>469</v>
      </c>
      <c r="G1269" s="100" t="s">
        <v>3779</v>
      </c>
      <c r="H1269" s="100" t="s">
        <v>616</v>
      </c>
      <c r="I1269" s="100" t="s">
        <v>3376</v>
      </c>
      <c r="J1269" s="100" t="s">
        <v>3376</v>
      </c>
      <c r="K1269" s="100" t="s">
        <v>616</v>
      </c>
      <c r="L1269" s="100" t="s">
        <v>18</v>
      </c>
      <c r="M1269" s="100" t="s">
        <v>3409</v>
      </c>
      <c r="N1269" s="100" t="s">
        <v>656</v>
      </c>
      <c r="O1269" s="100" t="s">
        <v>657</v>
      </c>
      <c r="P1269" s="100" t="s">
        <v>618</v>
      </c>
      <c r="Q1269" s="100" t="s">
        <v>3377</v>
      </c>
      <c r="R1269" s="100" t="s">
        <v>3410</v>
      </c>
      <c r="S1269" s="98">
        <v>17620</v>
      </c>
      <c r="T1269" s="98">
        <v>13440</v>
      </c>
      <c r="U1269" s="98">
        <v>4180</v>
      </c>
      <c r="V1269" s="100" t="s">
        <v>78</v>
      </c>
      <c r="W1269" s="98">
        <v>2</v>
      </c>
      <c r="X1269" s="100" t="s">
        <v>69</v>
      </c>
      <c r="Y1269" s="100" t="s">
        <v>70</v>
      </c>
      <c r="Z1269" s="100" t="s">
        <v>71</v>
      </c>
      <c r="AA1269" s="100" t="s">
        <v>72</v>
      </c>
      <c r="AB1269" s="98">
        <v>0</v>
      </c>
      <c r="AC1269" s="101">
        <f t="shared" si="76"/>
        <v>7</v>
      </c>
      <c r="AD1269" s="101" t="str">
        <f t="shared" si="77"/>
        <v>février</v>
      </c>
      <c r="AE1269" s="96">
        <f t="shared" si="78"/>
        <v>4.18</v>
      </c>
      <c r="AF1269" s="149">
        <f t="shared" si="79"/>
        <v>6.9444444444444198E-3</v>
      </c>
      <c r="AG1269" t="s">
        <v>3562</v>
      </c>
    </row>
    <row r="1270" spans="1:33" s="102" customFormat="1" ht="10.9" hidden="1" customHeight="1" x14ac:dyDescent="0.25">
      <c r="A1270" s="98">
        <v>171497</v>
      </c>
      <c r="B1270" s="99">
        <v>44609</v>
      </c>
      <c r="C1270" s="100" t="s">
        <v>756</v>
      </c>
      <c r="D1270" s="100" t="s">
        <v>18</v>
      </c>
      <c r="E1270" s="99">
        <v>44609</v>
      </c>
      <c r="F1270" s="100" t="s">
        <v>756</v>
      </c>
      <c r="G1270" s="100" t="s">
        <v>18</v>
      </c>
      <c r="H1270" s="100" t="s">
        <v>616</v>
      </c>
      <c r="I1270" s="100" t="s">
        <v>3376</v>
      </c>
      <c r="J1270" s="100" t="s">
        <v>3376</v>
      </c>
      <c r="K1270" s="100" t="s">
        <v>616</v>
      </c>
      <c r="L1270" s="100" t="s">
        <v>18</v>
      </c>
      <c r="M1270" s="100" t="s">
        <v>3409</v>
      </c>
      <c r="N1270" s="100" t="s">
        <v>656</v>
      </c>
      <c r="O1270" s="100" t="s">
        <v>657</v>
      </c>
      <c r="P1270" s="100" t="s">
        <v>618</v>
      </c>
      <c r="Q1270" s="100" t="s">
        <v>3377</v>
      </c>
      <c r="R1270" s="100" t="s">
        <v>3410</v>
      </c>
      <c r="S1270" s="98">
        <v>17780</v>
      </c>
      <c r="T1270" s="98">
        <v>13240</v>
      </c>
      <c r="U1270" s="98">
        <v>4540</v>
      </c>
      <c r="V1270" s="100" t="s">
        <v>68</v>
      </c>
      <c r="W1270" s="98">
        <v>2</v>
      </c>
      <c r="X1270" s="100" t="s">
        <v>69</v>
      </c>
      <c r="Y1270" s="100" t="s">
        <v>70</v>
      </c>
      <c r="Z1270" s="100" t="s">
        <v>71</v>
      </c>
      <c r="AA1270" s="100" t="s">
        <v>72</v>
      </c>
      <c r="AB1270" s="98">
        <v>0</v>
      </c>
      <c r="AC1270" s="101">
        <f t="shared" si="76"/>
        <v>7</v>
      </c>
      <c r="AD1270" s="101" t="str">
        <f t="shared" si="77"/>
        <v>février</v>
      </c>
      <c r="AE1270" s="96">
        <f t="shared" si="78"/>
        <v>4.54</v>
      </c>
      <c r="AF1270" s="149">
        <f t="shared" si="79"/>
        <v>0</v>
      </c>
      <c r="AG1270" t="s">
        <v>3562</v>
      </c>
    </row>
    <row r="1271" spans="1:33" s="102" customFormat="1" ht="10.9" hidden="1" customHeight="1" x14ac:dyDescent="0.25">
      <c r="A1271" s="98">
        <v>171500</v>
      </c>
      <c r="B1271" s="99">
        <v>44609</v>
      </c>
      <c r="C1271" s="100" t="s">
        <v>792</v>
      </c>
      <c r="D1271" s="100" t="s">
        <v>3780</v>
      </c>
      <c r="E1271" s="99">
        <v>44609</v>
      </c>
      <c r="F1271" s="100" t="s">
        <v>661</v>
      </c>
      <c r="G1271" s="100" t="s">
        <v>3781</v>
      </c>
      <c r="H1271" s="100" t="s">
        <v>363</v>
      </c>
      <c r="I1271" s="100" t="s">
        <v>3379</v>
      </c>
      <c r="J1271" s="100" t="s">
        <v>3421</v>
      </c>
      <c r="K1271" s="100" t="s">
        <v>363</v>
      </c>
      <c r="L1271" s="100" t="s">
        <v>18</v>
      </c>
      <c r="M1271" s="100" t="s">
        <v>18</v>
      </c>
      <c r="N1271" s="100" t="s">
        <v>19</v>
      </c>
      <c r="O1271" s="100" t="s">
        <v>161</v>
      </c>
      <c r="P1271" s="100" t="s">
        <v>364</v>
      </c>
      <c r="Q1271" s="100" t="s">
        <v>3377</v>
      </c>
      <c r="R1271" s="100" t="s">
        <v>3377</v>
      </c>
      <c r="S1271" s="98">
        <v>14500</v>
      </c>
      <c r="T1271" s="98">
        <v>11900</v>
      </c>
      <c r="U1271" s="98">
        <v>2600</v>
      </c>
      <c r="V1271" s="100" t="s">
        <v>78</v>
      </c>
      <c r="W1271" s="98">
        <v>2</v>
      </c>
      <c r="X1271" s="100" t="s">
        <v>69</v>
      </c>
      <c r="Y1271" s="100" t="s">
        <v>70</v>
      </c>
      <c r="Z1271" s="100" t="s">
        <v>71</v>
      </c>
      <c r="AA1271" s="100" t="s">
        <v>72</v>
      </c>
      <c r="AB1271" s="98">
        <v>60050</v>
      </c>
      <c r="AC1271" s="101">
        <f t="shared" si="76"/>
        <v>7</v>
      </c>
      <c r="AD1271" s="101" t="str">
        <f t="shared" si="77"/>
        <v>février</v>
      </c>
      <c r="AE1271" s="96">
        <f t="shared" si="78"/>
        <v>2.6</v>
      </c>
      <c r="AF1271" s="149">
        <f t="shared" si="79"/>
        <v>4.1666666666666519E-3</v>
      </c>
      <c r="AG1271" t="s">
        <v>3886</v>
      </c>
    </row>
    <row r="1272" spans="1:33" s="102" customFormat="1" ht="10.9" hidden="1" customHeight="1" x14ac:dyDescent="0.25">
      <c r="A1272" s="98">
        <v>171502</v>
      </c>
      <c r="B1272" s="99">
        <v>44609</v>
      </c>
      <c r="C1272" s="100" t="s">
        <v>603</v>
      </c>
      <c r="D1272" s="100" t="s">
        <v>3782</v>
      </c>
      <c r="E1272" s="99">
        <v>44609</v>
      </c>
      <c r="F1272" s="100" t="s">
        <v>604</v>
      </c>
      <c r="G1272" s="100" t="s">
        <v>3783</v>
      </c>
      <c r="H1272" s="100" t="s">
        <v>160</v>
      </c>
      <c r="I1272" s="100" t="s">
        <v>3379</v>
      </c>
      <c r="J1272" s="100" t="s">
        <v>3421</v>
      </c>
      <c r="K1272" s="100" t="s">
        <v>160</v>
      </c>
      <c r="L1272" s="100" t="s">
        <v>18</v>
      </c>
      <c r="M1272" s="100" t="s">
        <v>18</v>
      </c>
      <c r="N1272" s="100" t="s">
        <v>19</v>
      </c>
      <c r="O1272" s="100" t="s">
        <v>161</v>
      </c>
      <c r="P1272" s="100" t="s">
        <v>162</v>
      </c>
      <c r="Q1272" s="100" t="s">
        <v>3377</v>
      </c>
      <c r="R1272" s="100" t="s">
        <v>3377</v>
      </c>
      <c r="S1272" s="98">
        <v>15120</v>
      </c>
      <c r="T1272" s="98">
        <v>11800</v>
      </c>
      <c r="U1272" s="98">
        <v>3320</v>
      </c>
      <c r="V1272" s="100" t="s">
        <v>78</v>
      </c>
      <c r="W1272" s="98">
        <v>2</v>
      </c>
      <c r="X1272" s="100" t="s">
        <v>69</v>
      </c>
      <c r="Y1272" s="100" t="s">
        <v>70</v>
      </c>
      <c r="Z1272" s="100" t="s">
        <v>71</v>
      </c>
      <c r="AA1272" s="100" t="s">
        <v>72</v>
      </c>
      <c r="AB1272" s="98">
        <v>89407</v>
      </c>
      <c r="AC1272" s="101">
        <f t="shared" ref="AC1272:AC1319" si="80">_xlfn.ISOWEEKNUM(B1272)</f>
        <v>7</v>
      </c>
      <c r="AD1272" s="101" t="str">
        <f t="shared" ref="AD1272:AD1319" si="81">TEXT(B1272,"mmmm")</f>
        <v>février</v>
      </c>
      <c r="AE1272" s="96">
        <f t="shared" ref="AE1272:AE1319" si="82">U1272/1000</f>
        <v>3.32</v>
      </c>
      <c r="AF1272" s="149">
        <f t="shared" ref="AF1272:AF1319" si="83">C1272-F1272</f>
        <v>4.8611111111110938E-3</v>
      </c>
      <c r="AG1272" t="s">
        <v>3886</v>
      </c>
    </row>
    <row r="1273" spans="1:33" s="102" customFormat="1" ht="10.9" hidden="1" customHeight="1" x14ac:dyDescent="0.25">
      <c r="A1273" s="98">
        <v>171523</v>
      </c>
      <c r="B1273" s="99">
        <v>44609</v>
      </c>
      <c r="C1273" s="100" t="s">
        <v>148</v>
      </c>
      <c r="D1273" s="100" t="s">
        <v>3784</v>
      </c>
      <c r="E1273" s="99">
        <v>44609</v>
      </c>
      <c r="F1273" s="100" t="s">
        <v>167</v>
      </c>
      <c r="G1273" s="100" t="s">
        <v>3785</v>
      </c>
      <c r="H1273" s="100" t="s">
        <v>616</v>
      </c>
      <c r="I1273" s="100" t="s">
        <v>3389</v>
      </c>
      <c r="J1273" s="100" t="s">
        <v>3384</v>
      </c>
      <c r="K1273" s="100" t="s">
        <v>616</v>
      </c>
      <c r="L1273" s="100" t="s">
        <v>3414</v>
      </c>
      <c r="M1273" s="100" t="s">
        <v>18</v>
      </c>
      <c r="N1273" s="100" t="s">
        <v>919</v>
      </c>
      <c r="O1273" s="100" t="s">
        <v>261</v>
      </c>
      <c r="P1273" s="100" t="s">
        <v>618</v>
      </c>
      <c r="Q1273" s="100" t="s">
        <v>3415</v>
      </c>
      <c r="R1273" s="100" t="s">
        <v>3377</v>
      </c>
      <c r="S1273" s="98">
        <v>37980</v>
      </c>
      <c r="T1273" s="98">
        <v>21500</v>
      </c>
      <c r="U1273" s="98">
        <v>16480</v>
      </c>
      <c r="V1273" s="100" t="s">
        <v>78</v>
      </c>
      <c r="W1273" s="98">
        <v>2</v>
      </c>
      <c r="X1273" s="100" t="s">
        <v>69</v>
      </c>
      <c r="Y1273" s="100" t="s">
        <v>70</v>
      </c>
      <c r="Z1273" s="100" t="s">
        <v>71</v>
      </c>
      <c r="AA1273" s="100" t="s">
        <v>72</v>
      </c>
      <c r="AB1273" s="98">
        <v>0</v>
      </c>
      <c r="AC1273" s="101">
        <f t="shared" si="80"/>
        <v>7</v>
      </c>
      <c r="AD1273" s="101" t="str">
        <f t="shared" si="81"/>
        <v>février</v>
      </c>
      <c r="AE1273" s="96">
        <f t="shared" si="82"/>
        <v>16.48</v>
      </c>
      <c r="AF1273" s="149">
        <f t="shared" si="83"/>
        <v>8.6805555555555525E-2</v>
      </c>
      <c r="AG1273" t="s">
        <v>3888</v>
      </c>
    </row>
    <row r="1274" spans="1:33" s="102" customFormat="1" ht="10.9" hidden="1" customHeight="1" x14ac:dyDescent="0.25">
      <c r="A1274" s="98">
        <v>171524</v>
      </c>
      <c r="B1274" s="99">
        <v>44609</v>
      </c>
      <c r="C1274" s="100" t="s">
        <v>148</v>
      </c>
      <c r="D1274" s="100" t="s">
        <v>3786</v>
      </c>
      <c r="E1274" s="99">
        <v>44609</v>
      </c>
      <c r="F1274" s="100" t="s">
        <v>606</v>
      </c>
      <c r="G1274" s="100" t="s">
        <v>3787</v>
      </c>
      <c r="H1274" s="100" t="s">
        <v>3788</v>
      </c>
      <c r="I1274" s="100" t="s">
        <v>3379</v>
      </c>
      <c r="J1274" s="100" t="s">
        <v>3442</v>
      </c>
      <c r="K1274" s="100" t="s">
        <v>3788</v>
      </c>
      <c r="L1274" s="100" t="s">
        <v>3421</v>
      </c>
      <c r="M1274" s="100" t="s">
        <v>18</v>
      </c>
      <c r="N1274" s="100" t="s">
        <v>19</v>
      </c>
      <c r="O1274" s="100" t="s">
        <v>748</v>
      </c>
      <c r="P1274" s="100" t="s">
        <v>3789</v>
      </c>
      <c r="Q1274" s="100" t="s">
        <v>3444</v>
      </c>
      <c r="R1274" s="100" t="s">
        <v>3377</v>
      </c>
      <c r="S1274" s="98">
        <v>16460</v>
      </c>
      <c r="T1274" s="98">
        <v>38200</v>
      </c>
      <c r="U1274" s="98">
        <v>21740</v>
      </c>
      <c r="V1274" s="100" t="s">
        <v>78</v>
      </c>
      <c r="W1274" s="98">
        <v>2</v>
      </c>
      <c r="X1274" s="100" t="s">
        <v>69</v>
      </c>
      <c r="Y1274" s="100" t="s">
        <v>70</v>
      </c>
      <c r="Z1274" s="100" t="s">
        <v>71</v>
      </c>
      <c r="AA1274" s="100" t="s">
        <v>72</v>
      </c>
      <c r="AB1274" s="98">
        <v>0</v>
      </c>
      <c r="AC1274" s="101">
        <f t="shared" si="80"/>
        <v>7</v>
      </c>
      <c r="AD1274" s="101" t="str">
        <f t="shared" si="81"/>
        <v>février</v>
      </c>
      <c r="AE1274" s="96">
        <f t="shared" si="82"/>
        <v>21.74</v>
      </c>
      <c r="AF1274" s="149">
        <f t="shared" si="83"/>
        <v>8.5416666666666641E-2</v>
      </c>
      <c r="AG1274" t="s">
        <v>3888</v>
      </c>
    </row>
    <row r="1275" spans="1:33" s="102" customFormat="1" ht="10.9" hidden="1" customHeight="1" x14ac:dyDescent="0.25">
      <c r="A1275" s="98">
        <v>171503</v>
      </c>
      <c r="B1275" s="99">
        <v>44609</v>
      </c>
      <c r="C1275" s="100" t="s">
        <v>500</v>
      </c>
      <c r="D1275" s="100" t="s">
        <v>3790</v>
      </c>
      <c r="E1275" s="99">
        <v>44609</v>
      </c>
      <c r="F1275" s="100" t="s">
        <v>423</v>
      </c>
      <c r="G1275" s="100" t="s">
        <v>3791</v>
      </c>
      <c r="H1275" s="100" t="s">
        <v>188</v>
      </c>
      <c r="I1275" s="100" t="s">
        <v>3379</v>
      </c>
      <c r="J1275" s="100" t="s">
        <v>3421</v>
      </c>
      <c r="K1275" s="100" t="s">
        <v>188</v>
      </c>
      <c r="L1275" s="100" t="s">
        <v>18</v>
      </c>
      <c r="M1275" s="100" t="s">
        <v>18</v>
      </c>
      <c r="N1275" s="100" t="s">
        <v>19</v>
      </c>
      <c r="O1275" s="100" t="s">
        <v>161</v>
      </c>
      <c r="P1275" s="100" t="s">
        <v>189</v>
      </c>
      <c r="Q1275" s="100" t="s">
        <v>3377</v>
      </c>
      <c r="R1275" s="100" t="s">
        <v>3377</v>
      </c>
      <c r="S1275" s="98">
        <v>15680</v>
      </c>
      <c r="T1275" s="98">
        <v>11820</v>
      </c>
      <c r="U1275" s="98">
        <v>3860</v>
      </c>
      <c r="V1275" s="100" t="s">
        <v>78</v>
      </c>
      <c r="W1275" s="98">
        <v>2</v>
      </c>
      <c r="X1275" s="100" t="s">
        <v>69</v>
      </c>
      <c r="Y1275" s="100" t="s">
        <v>70</v>
      </c>
      <c r="Z1275" s="100" t="s">
        <v>71</v>
      </c>
      <c r="AA1275" s="100" t="s">
        <v>72</v>
      </c>
      <c r="AB1275" s="98">
        <v>60049</v>
      </c>
      <c r="AC1275" s="101">
        <f t="shared" si="80"/>
        <v>7</v>
      </c>
      <c r="AD1275" s="101" t="str">
        <f t="shared" si="81"/>
        <v>février</v>
      </c>
      <c r="AE1275" s="96">
        <f t="shared" si="82"/>
        <v>3.86</v>
      </c>
      <c r="AF1275" s="149">
        <f t="shared" si="83"/>
        <v>4.8611111111110938E-3</v>
      </c>
      <c r="AG1275" t="s">
        <v>3886</v>
      </c>
    </row>
    <row r="1276" spans="1:33" s="102" customFormat="1" ht="10.9" hidden="1" customHeight="1" x14ac:dyDescent="0.25">
      <c r="A1276" s="98">
        <v>171506</v>
      </c>
      <c r="B1276" s="99">
        <v>44609</v>
      </c>
      <c r="C1276" s="100" t="s">
        <v>503</v>
      </c>
      <c r="D1276" s="100" t="s">
        <v>3792</v>
      </c>
      <c r="E1276" s="99">
        <v>44609</v>
      </c>
      <c r="F1276" s="100" t="s">
        <v>504</v>
      </c>
      <c r="G1276" s="100" t="s">
        <v>3793</v>
      </c>
      <c r="H1276" s="100" t="s">
        <v>507</v>
      </c>
      <c r="I1276" s="100" t="s">
        <v>3379</v>
      </c>
      <c r="J1276" s="100" t="s">
        <v>3421</v>
      </c>
      <c r="K1276" s="100" t="s">
        <v>507</v>
      </c>
      <c r="L1276" s="100" t="s">
        <v>18</v>
      </c>
      <c r="M1276" s="100" t="s">
        <v>18</v>
      </c>
      <c r="N1276" s="100" t="s">
        <v>19</v>
      </c>
      <c r="O1276" s="100" t="s">
        <v>161</v>
      </c>
      <c r="P1276" s="100" t="s">
        <v>508</v>
      </c>
      <c r="Q1276" s="100" t="s">
        <v>3377</v>
      </c>
      <c r="R1276" s="100" t="s">
        <v>3377</v>
      </c>
      <c r="S1276" s="98">
        <v>15620</v>
      </c>
      <c r="T1276" s="98">
        <v>11740</v>
      </c>
      <c r="U1276" s="98">
        <v>3880</v>
      </c>
      <c r="V1276" s="100" t="s">
        <v>78</v>
      </c>
      <c r="W1276" s="98">
        <v>2</v>
      </c>
      <c r="X1276" s="100" t="s">
        <v>69</v>
      </c>
      <c r="Y1276" s="100" t="s">
        <v>70</v>
      </c>
      <c r="Z1276" s="100" t="s">
        <v>71</v>
      </c>
      <c r="AA1276" s="100" t="s">
        <v>72</v>
      </c>
      <c r="AB1276" s="98">
        <v>89414</v>
      </c>
      <c r="AC1276" s="101">
        <f t="shared" si="80"/>
        <v>7</v>
      </c>
      <c r="AD1276" s="101" t="str">
        <f t="shared" si="81"/>
        <v>février</v>
      </c>
      <c r="AE1276" s="96">
        <f t="shared" si="82"/>
        <v>3.88</v>
      </c>
      <c r="AF1276" s="149">
        <f t="shared" si="83"/>
        <v>4.8611111111110938E-3</v>
      </c>
      <c r="AG1276" t="s">
        <v>3886</v>
      </c>
    </row>
    <row r="1277" spans="1:33" s="102" customFormat="1" ht="10.9" hidden="1" customHeight="1" x14ac:dyDescent="0.25">
      <c r="A1277" s="98">
        <v>171514</v>
      </c>
      <c r="B1277" s="99">
        <v>44609</v>
      </c>
      <c r="C1277" s="100" t="s">
        <v>110</v>
      </c>
      <c r="D1277" s="100" t="s">
        <v>3794</v>
      </c>
      <c r="E1277" s="99">
        <v>44609</v>
      </c>
      <c r="F1277" s="100" t="s">
        <v>884</v>
      </c>
      <c r="G1277" s="100" t="s">
        <v>3795</v>
      </c>
      <c r="H1277" s="100" t="s">
        <v>115</v>
      </c>
      <c r="I1277" s="100" t="s">
        <v>3397</v>
      </c>
      <c r="J1277" s="100" t="s">
        <v>3448</v>
      </c>
      <c r="K1277" s="100" t="s">
        <v>115</v>
      </c>
      <c r="L1277" s="100" t="s">
        <v>3468</v>
      </c>
      <c r="M1277" s="100" t="s">
        <v>18</v>
      </c>
      <c r="N1277" s="100" t="s">
        <v>721</v>
      </c>
      <c r="O1277" s="100" t="s">
        <v>722</v>
      </c>
      <c r="P1277" s="100" t="s">
        <v>116</v>
      </c>
      <c r="Q1277" s="100" t="s">
        <v>3469</v>
      </c>
      <c r="R1277" s="100" t="s">
        <v>3377</v>
      </c>
      <c r="S1277" s="98">
        <v>17860</v>
      </c>
      <c r="T1277" s="98">
        <v>28540</v>
      </c>
      <c r="U1277" s="98">
        <v>10680</v>
      </c>
      <c r="V1277" s="100" t="s">
        <v>78</v>
      </c>
      <c r="W1277" s="98">
        <v>2</v>
      </c>
      <c r="X1277" s="100" t="s">
        <v>69</v>
      </c>
      <c r="Y1277" s="100" t="s">
        <v>70</v>
      </c>
      <c r="Z1277" s="100" t="s">
        <v>71</v>
      </c>
      <c r="AA1277" s="100" t="s">
        <v>72</v>
      </c>
      <c r="AB1277" s="98">
        <v>0</v>
      </c>
      <c r="AC1277" s="101">
        <f t="shared" si="80"/>
        <v>7</v>
      </c>
      <c r="AD1277" s="101" t="str">
        <f t="shared" si="81"/>
        <v>février</v>
      </c>
      <c r="AE1277" s="96">
        <f t="shared" si="82"/>
        <v>10.68</v>
      </c>
      <c r="AF1277" s="149">
        <f t="shared" si="83"/>
        <v>3.7499999999999978E-2</v>
      </c>
      <c r="AG1277" t="s">
        <v>3888</v>
      </c>
    </row>
    <row r="1278" spans="1:33" s="102" customFormat="1" ht="10.9" hidden="1" customHeight="1" x14ac:dyDescent="0.25">
      <c r="A1278" s="98">
        <v>171511</v>
      </c>
      <c r="B1278" s="99">
        <v>44609</v>
      </c>
      <c r="C1278" s="100" t="s">
        <v>343</v>
      </c>
      <c r="D1278" s="100" t="s">
        <v>3796</v>
      </c>
      <c r="E1278" s="99">
        <v>44609</v>
      </c>
      <c r="F1278" s="100" t="s">
        <v>663</v>
      </c>
      <c r="G1278" s="100" t="s">
        <v>3797</v>
      </c>
      <c r="H1278" s="100" t="s">
        <v>345</v>
      </c>
      <c r="I1278" s="100" t="s">
        <v>3379</v>
      </c>
      <c r="J1278" s="100" t="s">
        <v>3382</v>
      </c>
      <c r="K1278" s="100" t="s">
        <v>1979</v>
      </c>
      <c r="L1278" s="100" t="s">
        <v>18</v>
      </c>
      <c r="M1278" s="100" t="s">
        <v>18</v>
      </c>
      <c r="N1278" s="100" t="s">
        <v>19</v>
      </c>
      <c r="O1278" s="100" t="s">
        <v>335</v>
      </c>
      <c r="P1278" s="100" t="s">
        <v>346</v>
      </c>
      <c r="Q1278" s="100" t="s">
        <v>3377</v>
      </c>
      <c r="R1278" s="100" t="s">
        <v>3377</v>
      </c>
      <c r="S1278" s="98">
        <v>17300</v>
      </c>
      <c r="T1278" s="98">
        <v>14960</v>
      </c>
      <c r="U1278" s="98">
        <v>2340</v>
      </c>
      <c r="V1278" s="100" t="s">
        <v>78</v>
      </c>
      <c r="W1278" s="98">
        <v>2</v>
      </c>
      <c r="X1278" s="100" t="s">
        <v>69</v>
      </c>
      <c r="Y1278" s="100" t="s">
        <v>70</v>
      </c>
      <c r="Z1278" s="100" t="s">
        <v>71</v>
      </c>
      <c r="AA1278" s="100" t="s">
        <v>72</v>
      </c>
      <c r="AB1278" s="98">
        <v>83627</v>
      </c>
      <c r="AC1278" s="101">
        <f t="shared" si="80"/>
        <v>7</v>
      </c>
      <c r="AD1278" s="101" t="str">
        <f t="shared" si="81"/>
        <v>février</v>
      </c>
      <c r="AE1278" s="96">
        <f t="shared" si="82"/>
        <v>2.34</v>
      </c>
      <c r="AF1278" s="149">
        <f t="shared" si="83"/>
        <v>4.1666666666667074E-3</v>
      </c>
      <c r="AG1278" t="s">
        <v>3886</v>
      </c>
    </row>
    <row r="1279" spans="1:33" s="102" customFormat="1" ht="10.9" hidden="1" customHeight="1" x14ac:dyDescent="0.25">
      <c r="A1279" s="98">
        <v>171515</v>
      </c>
      <c r="B1279" s="99">
        <v>44609</v>
      </c>
      <c r="C1279" s="100" t="s">
        <v>427</v>
      </c>
      <c r="D1279" s="100" t="s">
        <v>3798</v>
      </c>
      <c r="E1279" s="99">
        <v>44609</v>
      </c>
      <c r="F1279" s="100" t="s">
        <v>79</v>
      </c>
      <c r="G1279" s="100" t="s">
        <v>3799</v>
      </c>
      <c r="H1279" s="100" t="s">
        <v>655</v>
      </c>
      <c r="I1279" s="100" t="s">
        <v>3376</v>
      </c>
      <c r="J1279" s="100" t="s">
        <v>3376</v>
      </c>
      <c r="K1279" s="100" t="s">
        <v>655</v>
      </c>
      <c r="L1279" s="100" t="s">
        <v>18</v>
      </c>
      <c r="M1279" s="100" t="s">
        <v>3385</v>
      </c>
      <c r="N1279" s="100" t="s">
        <v>656</v>
      </c>
      <c r="O1279" s="100" t="s">
        <v>657</v>
      </c>
      <c r="P1279" s="100" t="s">
        <v>658</v>
      </c>
      <c r="Q1279" s="100" t="s">
        <v>3377</v>
      </c>
      <c r="R1279" s="100" t="s">
        <v>3390</v>
      </c>
      <c r="S1279" s="98">
        <v>24140</v>
      </c>
      <c r="T1279" s="98">
        <v>17940</v>
      </c>
      <c r="U1279" s="98">
        <v>6200</v>
      </c>
      <c r="V1279" s="100" t="s">
        <v>78</v>
      </c>
      <c r="W1279" s="98">
        <v>2</v>
      </c>
      <c r="X1279" s="100" t="s">
        <v>69</v>
      </c>
      <c r="Y1279" s="100" t="s">
        <v>70</v>
      </c>
      <c r="Z1279" s="100" t="s">
        <v>71</v>
      </c>
      <c r="AA1279" s="100" t="s">
        <v>72</v>
      </c>
      <c r="AB1279" s="98">
        <v>0</v>
      </c>
      <c r="AC1279" s="101">
        <f t="shared" si="80"/>
        <v>7</v>
      </c>
      <c r="AD1279" s="101" t="str">
        <f t="shared" si="81"/>
        <v>février</v>
      </c>
      <c r="AE1279" s="96">
        <f t="shared" si="82"/>
        <v>6.2</v>
      </c>
      <c r="AF1279" s="149">
        <f t="shared" si="83"/>
        <v>1.6666666666666663E-2</v>
      </c>
      <c r="AG1279" t="s">
        <v>3562</v>
      </c>
    </row>
    <row r="1280" spans="1:33" s="102" customFormat="1" ht="10.9" hidden="1" customHeight="1" x14ac:dyDescent="0.25">
      <c r="A1280" s="98">
        <v>171513</v>
      </c>
      <c r="B1280" s="99">
        <v>44609</v>
      </c>
      <c r="C1280" s="100" t="s">
        <v>380</v>
      </c>
      <c r="D1280" s="100" t="s">
        <v>3800</v>
      </c>
      <c r="E1280" s="99">
        <v>44609</v>
      </c>
      <c r="F1280" s="100" t="s">
        <v>317</v>
      </c>
      <c r="G1280" s="100" t="s">
        <v>3801</v>
      </c>
      <c r="H1280" s="100" t="s">
        <v>88</v>
      </c>
      <c r="I1280" s="100" t="s">
        <v>3387</v>
      </c>
      <c r="J1280" s="100" t="s">
        <v>3387</v>
      </c>
      <c r="K1280" s="100" t="s">
        <v>88</v>
      </c>
      <c r="L1280" s="100" t="s">
        <v>18</v>
      </c>
      <c r="M1280" s="100" t="s">
        <v>18</v>
      </c>
      <c r="N1280" s="100" t="s">
        <v>65</v>
      </c>
      <c r="O1280" s="100" t="s">
        <v>66</v>
      </c>
      <c r="P1280" s="100" t="s">
        <v>89</v>
      </c>
      <c r="Q1280" s="100" t="s">
        <v>3377</v>
      </c>
      <c r="R1280" s="100" t="s">
        <v>3377</v>
      </c>
      <c r="S1280" s="98">
        <v>19440</v>
      </c>
      <c r="T1280" s="98">
        <v>14880</v>
      </c>
      <c r="U1280" s="98">
        <v>4560</v>
      </c>
      <c r="V1280" s="100" t="s">
        <v>78</v>
      </c>
      <c r="W1280" s="98">
        <v>2</v>
      </c>
      <c r="X1280" s="100" t="s">
        <v>69</v>
      </c>
      <c r="Y1280" s="100" t="s">
        <v>70</v>
      </c>
      <c r="Z1280" s="100" t="s">
        <v>71</v>
      </c>
      <c r="AA1280" s="100" t="s">
        <v>72</v>
      </c>
      <c r="AB1280" s="98">
        <v>0</v>
      </c>
      <c r="AC1280" s="101">
        <f t="shared" si="80"/>
        <v>7</v>
      </c>
      <c r="AD1280" s="101" t="str">
        <f t="shared" si="81"/>
        <v>février</v>
      </c>
      <c r="AE1280" s="96">
        <f t="shared" si="82"/>
        <v>4.5599999999999996</v>
      </c>
      <c r="AF1280" s="149">
        <f t="shared" si="83"/>
        <v>6.9444444444444753E-3</v>
      </c>
      <c r="AG1280" t="s">
        <v>3886</v>
      </c>
    </row>
    <row r="1281" spans="1:33" s="102" customFormat="1" ht="10.9" hidden="1" customHeight="1" x14ac:dyDescent="0.25">
      <c r="A1281" s="98">
        <v>171519</v>
      </c>
      <c r="B1281" s="99">
        <v>44609</v>
      </c>
      <c r="C1281" s="100" t="s">
        <v>219</v>
      </c>
      <c r="D1281" s="100" t="s">
        <v>3802</v>
      </c>
      <c r="E1281" s="99">
        <v>44609</v>
      </c>
      <c r="F1281" s="100" t="s">
        <v>585</v>
      </c>
      <c r="G1281" s="100" t="s">
        <v>3803</v>
      </c>
      <c r="H1281" s="100" t="s">
        <v>480</v>
      </c>
      <c r="I1281" s="100" t="s">
        <v>3379</v>
      </c>
      <c r="J1281" s="100" t="s">
        <v>3380</v>
      </c>
      <c r="K1281" s="100" t="s">
        <v>923</v>
      </c>
      <c r="L1281" s="100" t="s">
        <v>18</v>
      </c>
      <c r="M1281" s="100" t="s">
        <v>18</v>
      </c>
      <c r="N1281" s="100" t="s">
        <v>19</v>
      </c>
      <c r="O1281" s="100" t="s">
        <v>314</v>
      </c>
      <c r="P1281" s="100" t="s">
        <v>481</v>
      </c>
      <c r="Q1281" s="100" t="s">
        <v>3377</v>
      </c>
      <c r="R1281" s="100" t="s">
        <v>3377</v>
      </c>
      <c r="S1281" s="98">
        <v>20700</v>
      </c>
      <c r="T1281" s="98">
        <v>18700</v>
      </c>
      <c r="U1281" s="98">
        <v>2000</v>
      </c>
      <c r="V1281" s="100" t="s">
        <v>78</v>
      </c>
      <c r="W1281" s="98">
        <v>2</v>
      </c>
      <c r="X1281" s="100" t="s">
        <v>69</v>
      </c>
      <c r="Y1281" s="100" t="s">
        <v>70</v>
      </c>
      <c r="Z1281" s="100" t="s">
        <v>71</v>
      </c>
      <c r="AA1281" s="100" t="s">
        <v>72</v>
      </c>
      <c r="AB1281" s="98">
        <v>83638</v>
      </c>
      <c r="AC1281" s="101">
        <f t="shared" si="80"/>
        <v>7</v>
      </c>
      <c r="AD1281" s="101" t="str">
        <f t="shared" si="81"/>
        <v>février</v>
      </c>
      <c r="AE1281" s="96">
        <f t="shared" si="82"/>
        <v>2</v>
      </c>
      <c r="AF1281" s="149">
        <f t="shared" si="83"/>
        <v>1.1805555555555569E-2</v>
      </c>
      <c r="AG1281" t="s">
        <v>3886</v>
      </c>
    </row>
    <row r="1282" spans="1:33" s="102" customFormat="1" ht="10.9" hidden="1" customHeight="1" x14ac:dyDescent="0.25">
      <c r="A1282" s="98">
        <v>171516</v>
      </c>
      <c r="B1282" s="99">
        <v>44609</v>
      </c>
      <c r="C1282" s="100" t="s">
        <v>228</v>
      </c>
      <c r="D1282" s="100" t="s">
        <v>3804</v>
      </c>
      <c r="E1282" s="99">
        <v>44609</v>
      </c>
      <c r="F1282" s="100" t="s">
        <v>383</v>
      </c>
      <c r="G1282" s="100" t="s">
        <v>3805</v>
      </c>
      <c r="H1282" s="100" t="s">
        <v>160</v>
      </c>
      <c r="I1282" s="100" t="s">
        <v>3379</v>
      </c>
      <c r="J1282" s="100" t="s">
        <v>3421</v>
      </c>
      <c r="K1282" s="100" t="s">
        <v>160</v>
      </c>
      <c r="L1282" s="100" t="s">
        <v>18</v>
      </c>
      <c r="M1282" s="100" t="s">
        <v>18</v>
      </c>
      <c r="N1282" s="100" t="s">
        <v>19</v>
      </c>
      <c r="O1282" s="100" t="s">
        <v>161</v>
      </c>
      <c r="P1282" s="100" t="s">
        <v>162</v>
      </c>
      <c r="Q1282" s="100" t="s">
        <v>3377</v>
      </c>
      <c r="R1282" s="100" t="s">
        <v>3377</v>
      </c>
      <c r="S1282" s="98">
        <v>12800</v>
      </c>
      <c r="T1282" s="98">
        <v>11780</v>
      </c>
      <c r="U1282" s="98">
        <v>1020</v>
      </c>
      <c r="V1282" s="100" t="s">
        <v>78</v>
      </c>
      <c r="W1282" s="98">
        <v>2</v>
      </c>
      <c r="X1282" s="100" t="s">
        <v>69</v>
      </c>
      <c r="Y1282" s="100" t="s">
        <v>70</v>
      </c>
      <c r="Z1282" s="100" t="s">
        <v>71</v>
      </c>
      <c r="AA1282" s="100" t="s">
        <v>72</v>
      </c>
      <c r="AB1282" s="98">
        <v>89407</v>
      </c>
      <c r="AC1282" s="101">
        <f t="shared" si="80"/>
        <v>7</v>
      </c>
      <c r="AD1282" s="101" t="str">
        <f t="shared" si="81"/>
        <v>février</v>
      </c>
      <c r="AE1282" s="96">
        <f t="shared" si="82"/>
        <v>1.02</v>
      </c>
      <c r="AF1282" s="149">
        <f t="shared" si="83"/>
        <v>4.1666666666667074E-3</v>
      </c>
      <c r="AG1282" t="s">
        <v>3886</v>
      </c>
    </row>
    <row r="1283" spans="1:33" s="102" customFormat="1" ht="10.9" hidden="1" customHeight="1" x14ac:dyDescent="0.25">
      <c r="A1283" s="98">
        <v>171520</v>
      </c>
      <c r="B1283" s="99">
        <v>44609</v>
      </c>
      <c r="C1283" s="100" t="s">
        <v>281</v>
      </c>
      <c r="D1283" s="100" t="s">
        <v>3806</v>
      </c>
      <c r="E1283" s="99">
        <v>44609</v>
      </c>
      <c r="F1283" s="100" t="s">
        <v>226</v>
      </c>
      <c r="G1283" s="100" t="s">
        <v>3807</v>
      </c>
      <c r="H1283" s="100" t="s">
        <v>363</v>
      </c>
      <c r="I1283" s="100" t="s">
        <v>3379</v>
      </c>
      <c r="J1283" s="100" t="s">
        <v>3421</v>
      </c>
      <c r="K1283" s="100" t="s">
        <v>363</v>
      </c>
      <c r="L1283" s="100" t="s">
        <v>18</v>
      </c>
      <c r="M1283" s="100" t="s">
        <v>18</v>
      </c>
      <c r="N1283" s="100" t="s">
        <v>19</v>
      </c>
      <c r="O1283" s="100" t="s">
        <v>161</v>
      </c>
      <c r="P1283" s="100" t="s">
        <v>364</v>
      </c>
      <c r="Q1283" s="100" t="s">
        <v>3377</v>
      </c>
      <c r="R1283" s="100" t="s">
        <v>3377</v>
      </c>
      <c r="S1283" s="98">
        <v>12800</v>
      </c>
      <c r="T1283" s="98">
        <v>11880</v>
      </c>
      <c r="U1283" s="98">
        <v>920</v>
      </c>
      <c r="V1283" s="100" t="s">
        <v>78</v>
      </c>
      <c r="W1283" s="98">
        <v>2</v>
      </c>
      <c r="X1283" s="100" t="s">
        <v>69</v>
      </c>
      <c r="Y1283" s="100" t="s">
        <v>70</v>
      </c>
      <c r="Z1283" s="100" t="s">
        <v>71</v>
      </c>
      <c r="AA1283" s="100" t="s">
        <v>72</v>
      </c>
      <c r="AB1283" s="98">
        <v>60050</v>
      </c>
      <c r="AC1283" s="101">
        <f t="shared" si="80"/>
        <v>7</v>
      </c>
      <c r="AD1283" s="101" t="str">
        <f t="shared" si="81"/>
        <v>février</v>
      </c>
      <c r="AE1283" s="96">
        <f t="shared" si="82"/>
        <v>0.92</v>
      </c>
      <c r="AF1283" s="149">
        <f t="shared" si="83"/>
        <v>6.2499999999999778E-3</v>
      </c>
      <c r="AG1283" t="s">
        <v>3886</v>
      </c>
    </row>
    <row r="1284" spans="1:33" s="102" customFormat="1" ht="10.9" hidden="1" customHeight="1" x14ac:dyDescent="0.25">
      <c r="A1284" s="98">
        <v>171522</v>
      </c>
      <c r="B1284" s="99">
        <v>44609</v>
      </c>
      <c r="C1284" s="100" t="s">
        <v>235</v>
      </c>
      <c r="D1284" s="100" t="s">
        <v>3808</v>
      </c>
      <c r="E1284" s="99">
        <v>44609</v>
      </c>
      <c r="F1284" s="100" t="s">
        <v>92</v>
      </c>
      <c r="G1284" s="100" t="s">
        <v>3809</v>
      </c>
      <c r="H1284" s="100" t="s">
        <v>96</v>
      </c>
      <c r="I1284" s="100" t="s">
        <v>3387</v>
      </c>
      <c r="J1284" s="100" t="s">
        <v>3387</v>
      </c>
      <c r="K1284" s="100" t="s">
        <v>96</v>
      </c>
      <c r="L1284" s="100" t="s">
        <v>18</v>
      </c>
      <c r="M1284" s="100" t="s">
        <v>18</v>
      </c>
      <c r="N1284" s="100" t="s">
        <v>65</v>
      </c>
      <c r="O1284" s="100" t="s">
        <v>66</v>
      </c>
      <c r="P1284" s="100" t="s">
        <v>97</v>
      </c>
      <c r="Q1284" s="100" t="s">
        <v>3377</v>
      </c>
      <c r="R1284" s="100" t="s">
        <v>3377</v>
      </c>
      <c r="S1284" s="98">
        <v>14600</v>
      </c>
      <c r="T1284" s="98">
        <v>12660</v>
      </c>
      <c r="U1284" s="98">
        <v>1940</v>
      </c>
      <c r="V1284" s="100" t="s">
        <v>78</v>
      </c>
      <c r="W1284" s="98">
        <v>2</v>
      </c>
      <c r="X1284" s="100" t="s">
        <v>69</v>
      </c>
      <c r="Y1284" s="100" t="s">
        <v>70</v>
      </c>
      <c r="Z1284" s="100" t="s">
        <v>71</v>
      </c>
      <c r="AA1284" s="100" t="s">
        <v>72</v>
      </c>
      <c r="AB1284" s="98">
        <v>0</v>
      </c>
      <c r="AC1284" s="101">
        <f t="shared" si="80"/>
        <v>7</v>
      </c>
      <c r="AD1284" s="101" t="str">
        <f t="shared" si="81"/>
        <v>février</v>
      </c>
      <c r="AE1284" s="96">
        <f t="shared" si="82"/>
        <v>1.94</v>
      </c>
      <c r="AF1284" s="149">
        <f t="shared" si="83"/>
        <v>6.2499999999999778E-3</v>
      </c>
      <c r="AG1284" t="s">
        <v>3886</v>
      </c>
    </row>
    <row r="1285" spans="1:33" s="102" customFormat="1" ht="10.9" hidden="1" customHeight="1" x14ac:dyDescent="0.25">
      <c r="A1285" s="98">
        <v>171525</v>
      </c>
      <c r="B1285" s="99">
        <v>44609</v>
      </c>
      <c r="C1285" s="100" t="s">
        <v>227</v>
      </c>
      <c r="D1285" s="100" t="s">
        <v>3810</v>
      </c>
      <c r="E1285" s="99">
        <v>44609</v>
      </c>
      <c r="F1285" s="100" t="s">
        <v>219</v>
      </c>
      <c r="G1285" s="100" t="s">
        <v>3811</v>
      </c>
      <c r="H1285" s="100" t="s">
        <v>507</v>
      </c>
      <c r="I1285" s="100" t="s">
        <v>3379</v>
      </c>
      <c r="J1285" s="100" t="s">
        <v>3421</v>
      </c>
      <c r="K1285" s="100" t="s">
        <v>507</v>
      </c>
      <c r="L1285" s="100" t="s">
        <v>18</v>
      </c>
      <c r="M1285" s="100" t="s">
        <v>18</v>
      </c>
      <c r="N1285" s="100" t="s">
        <v>19</v>
      </c>
      <c r="O1285" s="100" t="s">
        <v>161</v>
      </c>
      <c r="P1285" s="100" t="s">
        <v>508</v>
      </c>
      <c r="Q1285" s="100" t="s">
        <v>3377</v>
      </c>
      <c r="R1285" s="100" t="s">
        <v>3377</v>
      </c>
      <c r="S1285" s="98">
        <v>12400</v>
      </c>
      <c r="T1285" s="98">
        <v>11740</v>
      </c>
      <c r="U1285" s="98">
        <v>660</v>
      </c>
      <c r="V1285" s="100" t="s">
        <v>78</v>
      </c>
      <c r="W1285" s="98">
        <v>2</v>
      </c>
      <c r="X1285" s="100" t="s">
        <v>69</v>
      </c>
      <c r="Y1285" s="100" t="s">
        <v>70</v>
      </c>
      <c r="Z1285" s="100" t="s">
        <v>71</v>
      </c>
      <c r="AA1285" s="100" t="s">
        <v>72</v>
      </c>
      <c r="AB1285" s="98">
        <v>89414</v>
      </c>
      <c r="AC1285" s="101">
        <f t="shared" si="80"/>
        <v>7</v>
      </c>
      <c r="AD1285" s="101" t="str">
        <f t="shared" si="81"/>
        <v>février</v>
      </c>
      <c r="AE1285" s="96">
        <f t="shared" si="82"/>
        <v>0.66</v>
      </c>
      <c r="AF1285" s="149">
        <f t="shared" si="83"/>
        <v>5.5555555555555358E-3</v>
      </c>
      <c r="AG1285" t="s">
        <v>3886</v>
      </c>
    </row>
    <row r="1286" spans="1:33" s="102" customFormat="1" ht="10.9" hidden="1" customHeight="1" x14ac:dyDescent="0.25">
      <c r="A1286" s="98">
        <v>171528</v>
      </c>
      <c r="B1286" s="99">
        <v>44609</v>
      </c>
      <c r="C1286" s="100" t="s">
        <v>568</v>
      </c>
      <c r="D1286" s="100" t="s">
        <v>3812</v>
      </c>
      <c r="E1286" s="99">
        <v>44609</v>
      </c>
      <c r="F1286" s="100" t="s">
        <v>235</v>
      </c>
      <c r="G1286" s="100" t="s">
        <v>3813</v>
      </c>
      <c r="H1286" s="100" t="s">
        <v>385</v>
      </c>
      <c r="I1286" s="100" t="s">
        <v>3379</v>
      </c>
      <c r="J1286" s="100" t="s">
        <v>3421</v>
      </c>
      <c r="K1286" s="100" t="s">
        <v>385</v>
      </c>
      <c r="L1286" s="100" t="s">
        <v>18</v>
      </c>
      <c r="M1286" s="100" t="s">
        <v>18</v>
      </c>
      <c r="N1286" s="100" t="s">
        <v>19</v>
      </c>
      <c r="O1286" s="100" t="s">
        <v>161</v>
      </c>
      <c r="P1286" s="100" t="s">
        <v>386</v>
      </c>
      <c r="Q1286" s="100" t="s">
        <v>3377</v>
      </c>
      <c r="R1286" s="100" t="s">
        <v>3377</v>
      </c>
      <c r="S1286" s="98">
        <v>19120</v>
      </c>
      <c r="T1286" s="98">
        <v>14760</v>
      </c>
      <c r="U1286" s="98">
        <v>4360</v>
      </c>
      <c r="V1286" s="100" t="s">
        <v>78</v>
      </c>
      <c r="W1286" s="98">
        <v>2</v>
      </c>
      <c r="X1286" s="100" t="s">
        <v>69</v>
      </c>
      <c r="Y1286" s="100" t="s">
        <v>70</v>
      </c>
      <c r="Z1286" s="100" t="s">
        <v>71</v>
      </c>
      <c r="AA1286" s="100" t="s">
        <v>72</v>
      </c>
      <c r="AB1286" s="98">
        <v>83223</v>
      </c>
      <c r="AC1286" s="101">
        <f t="shared" si="80"/>
        <v>7</v>
      </c>
      <c r="AD1286" s="101" t="str">
        <f t="shared" si="81"/>
        <v>février</v>
      </c>
      <c r="AE1286" s="96">
        <f t="shared" si="82"/>
        <v>4.3600000000000003</v>
      </c>
      <c r="AF1286" s="149">
        <f t="shared" si="83"/>
        <v>5.5555555555555358E-3</v>
      </c>
      <c r="AG1286" t="s">
        <v>3886</v>
      </c>
    </row>
    <row r="1287" spans="1:33" s="102" customFormat="1" ht="10.9" hidden="1" customHeight="1" x14ac:dyDescent="0.25">
      <c r="A1287" s="98">
        <v>171545</v>
      </c>
      <c r="B1287" s="99">
        <v>44609</v>
      </c>
      <c r="C1287" s="100" t="s">
        <v>786</v>
      </c>
      <c r="D1287" s="100" t="s">
        <v>3814</v>
      </c>
      <c r="E1287" s="99">
        <v>44609</v>
      </c>
      <c r="F1287" s="100" t="s">
        <v>200</v>
      </c>
      <c r="G1287" s="100" t="s">
        <v>3815</v>
      </c>
      <c r="H1287" s="100" t="s">
        <v>3530</v>
      </c>
      <c r="I1287" s="100" t="s">
        <v>3397</v>
      </c>
      <c r="J1287" s="100" t="s">
        <v>3448</v>
      </c>
      <c r="K1287" s="100" t="s">
        <v>3530</v>
      </c>
      <c r="L1287" s="100" t="s">
        <v>3487</v>
      </c>
      <c r="M1287" s="100" t="s">
        <v>18</v>
      </c>
      <c r="N1287" s="100" t="s">
        <v>721</v>
      </c>
      <c r="O1287" s="100" t="s">
        <v>722</v>
      </c>
      <c r="P1287" s="100" t="s">
        <v>3531</v>
      </c>
      <c r="Q1287" s="100" t="s">
        <v>3488</v>
      </c>
      <c r="R1287" s="100" t="s">
        <v>3377</v>
      </c>
      <c r="S1287" s="98">
        <v>16400</v>
      </c>
      <c r="T1287" s="98">
        <v>27060</v>
      </c>
      <c r="U1287" s="98">
        <v>10660</v>
      </c>
      <c r="V1287" s="100" t="s">
        <v>78</v>
      </c>
      <c r="W1287" s="98">
        <v>2</v>
      </c>
      <c r="X1287" s="100" t="s">
        <v>69</v>
      </c>
      <c r="Y1287" s="100" t="s">
        <v>70</v>
      </c>
      <c r="Z1287" s="100" t="s">
        <v>71</v>
      </c>
      <c r="AA1287" s="100" t="s">
        <v>72</v>
      </c>
      <c r="AB1287" s="98">
        <v>0</v>
      </c>
      <c r="AC1287" s="101">
        <f t="shared" si="80"/>
        <v>7</v>
      </c>
      <c r="AD1287" s="101" t="str">
        <f t="shared" si="81"/>
        <v>février</v>
      </c>
      <c r="AE1287" s="96">
        <f t="shared" si="82"/>
        <v>10.66</v>
      </c>
      <c r="AF1287" s="149">
        <f t="shared" si="83"/>
        <v>4.0972222222222243E-2</v>
      </c>
      <c r="AG1287" t="s">
        <v>3888</v>
      </c>
    </row>
    <row r="1288" spans="1:33" s="102" customFormat="1" ht="10.9" hidden="1" customHeight="1" x14ac:dyDescent="0.25">
      <c r="A1288" s="98">
        <v>171531</v>
      </c>
      <c r="B1288" s="99">
        <v>44609</v>
      </c>
      <c r="C1288" s="100" t="s">
        <v>263</v>
      </c>
      <c r="D1288" s="100" t="s">
        <v>3816</v>
      </c>
      <c r="E1288" s="99">
        <v>44609</v>
      </c>
      <c r="F1288" s="100" t="s">
        <v>63</v>
      </c>
      <c r="G1288" s="100" t="s">
        <v>3817</v>
      </c>
      <c r="H1288" s="100" t="s">
        <v>537</v>
      </c>
      <c r="I1288" s="100" t="s">
        <v>3379</v>
      </c>
      <c r="J1288" s="100" t="s">
        <v>3421</v>
      </c>
      <c r="K1288" s="100" t="s">
        <v>537</v>
      </c>
      <c r="L1288" s="100" t="s">
        <v>18</v>
      </c>
      <c r="M1288" s="100" t="s">
        <v>18</v>
      </c>
      <c r="N1288" s="100" t="s">
        <v>19</v>
      </c>
      <c r="O1288" s="100" t="s">
        <v>161</v>
      </c>
      <c r="P1288" s="100" t="s">
        <v>538</v>
      </c>
      <c r="Q1288" s="100" t="s">
        <v>3377</v>
      </c>
      <c r="R1288" s="100" t="s">
        <v>3377</v>
      </c>
      <c r="S1288" s="98">
        <v>13440</v>
      </c>
      <c r="T1288" s="98">
        <v>10880</v>
      </c>
      <c r="U1288" s="98">
        <v>2560</v>
      </c>
      <c r="V1288" s="100" t="s">
        <v>78</v>
      </c>
      <c r="W1288" s="98">
        <v>2</v>
      </c>
      <c r="X1288" s="100" t="s">
        <v>69</v>
      </c>
      <c r="Y1288" s="100" t="s">
        <v>70</v>
      </c>
      <c r="Z1288" s="100" t="s">
        <v>71</v>
      </c>
      <c r="AA1288" s="100" t="s">
        <v>72</v>
      </c>
      <c r="AB1288" s="98">
        <v>60061</v>
      </c>
      <c r="AC1288" s="101">
        <f t="shared" si="80"/>
        <v>7</v>
      </c>
      <c r="AD1288" s="101" t="str">
        <f t="shared" si="81"/>
        <v>février</v>
      </c>
      <c r="AE1288" s="96">
        <f t="shared" si="82"/>
        <v>2.56</v>
      </c>
      <c r="AF1288" s="149">
        <f t="shared" si="83"/>
        <v>4.1666666666667074E-3</v>
      </c>
      <c r="AG1288" t="s">
        <v>3886</v>
      </c>
    </row>
    <row r="1289" spans="1:33" s="102" customFormat="1" ht="10.9" hidden="1" customHeight="1" x14ac:dyDescent="0.25">
      <c r="A1289" s="98">
        <v>171533</v>
      </c>
      <c r="B1289" s="99">
        <v>44609</v>
      </c>
      <c r="C1289" s="100" t="s">
        <v>264</v>
      </c>
      <c r="D1289" s="100" t="s">
        <v>3818</v>
      </c>
      <c r="E1289" s="99">
        <v>44609</v>
      </c>
      <c r="F1289" s="100" t="s">
        <v>156</v>
      </c>
      <c r="G1289" s="100" t="s">
        <v>3819</v>
      </c>
      <c r="H1289" s="100" t="s">
        <v>188</v>
      </c>
      <c r="I1289" s="100" t="s">
        <v>3379</v>
      </c>
      <c r="J1289" s="100" t="s">
        <v>3421</v>
      </c>
      <c r="K1289" s="100" t="s">
        <v>188</v>
      </c>
      <c r="L1289" s="100" t="s">
        <v>18</v>
      </c>
      <c r="M1289" s="100" t="s">
        <v>18</v>
      </c>
      <c r="N1289" s="100" t="s">
        <v>19</v>
      </c>
      <c r="O1289" s="100" t="s">
        <v>161</v>
      </c>
      <c r="P1289" s="100" t="s">
        <v>189</v>
      </c>
      <c r="Q1289" s="100" t="s">
        <v>3377</v>
      </c>
      <c r="R1289" s="100" t="s">
        <v>3377</v>
      </c>
      <c r="S1289" s="98">
        <v>12920</v>
      </c>
      <c r="T1289" s="98">
        <v>11800</v>
      </c>
      <c r="U1289" s="98">
        <v>1120</v>
      </c>
      <c r="V1289" s="100" t="s">
        <v>78</v>
      </c>
      <c r="W1289" s="98">
        <v>2</v>
      </c>
      <c r="X1289" s="100" t="s">
        <v>69</v>
      </c>
      <c r="Y1289" s="100" t="s">
        <v>70</v>
      </c>
      <c r="Z1289" s="100" t="s">
        <v>71</v>
      </c>
      <c r="AA1289" s="100" t="s">
        <v>72</v>
      </c>
      <c r="AB1289" s="98">
        <v>60049</v>
      </c>
      <c r="AC1289" s="101">
        <f t="shared" si="80"/>
        <v>7</v>
      </c>
      <c r="AD1289" s="101" t="str">
        <f t="shared" si="81"/>
        <v>février</v>
      </c>
      <c r="AE1289" s="96">
        <f t="shared" si="82"/>
        <v>1.1200000000000001</v>
      </c>
      <c r="AF1289" s="149">
        <f t="shared" si="83"/>
        <v>4.8611111111110938E-3</v>
      </c>
      <c r="AG1289" t="s">
        <v>3886</v>
      </c>
    </row>
    <row r="1290" spans="1:33" s="102" customFormat="1" ht="10.9" hidden="1" customHeight="1" x14ac:dyDescent="0.25">
      <c r="A1290" s="98">
        <v>171534</v>
      </c>
      <c r="B1290" s="99">
        <v>44609</v>
      </c>
      <c r="C1290" s="100" t="s">
        <v>138</v>
      </c>
      <c r="D1290" s="100" t="s">
        <v>3820</v>
      </c>
      <c r="E1290" s="99">
        <v>44609</v>
      </c>
      <c r="F1290" s="100" t="s">
        <v>139</v>
      </c>
      <c r="G1290" s="100" t="s">
        <v>3821</v>
      </c>
      <c r="H1290" s="100" t="s">
        <v>690</v>
      </c>
      <c r="I1290" s="100" t="s">
        <v>3379</v>
      </c>
      <c r="J1290" s="100" t="s">
        <v>3382</v>
      </c>
      <c r="K1290" s="100" t="s">
        <v>3383</v>
      </c>
      <c r="L1290" s="100" t="s">
        <v>18</v>
      </c>
      <c r="M1290" s="100" t="s">
        <v>18</v>
      </c>
      <c r="N1290" s="100" t="s">
        <v>19</v>
      </c>
      <c r="O1290" s="100" t="s">
        <v>335</v>
      </c>
      <c r="P1290" s="100" t="s">
        <v>691</v>
      </c>
      <c r="Q1290" s="100" t="s">
        <v>3377</v>
      </c>
      <c r="R1290" s="100" t="s">
        <v>3377</v>
      </c>
      <c r="S1290" s="98">
        <v>16240</v>
      </c>
      <c r="T1290" s="98">
        <v>12880</v>
      </c>
      <c r="U1290" s="98">
        <v>3360</v>
      </c>
      <c r="V1290" s="100" t="s">
        <v>78</v>
      </c>
      <c r="W1290" s="98">
        <v>2</v>
      </c>
      <c r="X1290" s="100" t="s">
        <v>69</v>
      </c>
      <c r="Y1290" s="100" t="s">
        <v>70</v>
      </c>
      <c r="Z1290" s="100" t="s">
        <v>71</v>
      </c>
      <c r="AA1290" s="100" t="s">
        <v>72</v>
      </c>
      <c r="AB1290" s="98">
        <v>64488</v>
      </c>
      <c r="AC1290" s="101">
        <f t="shared" si="80"/>
        <v>7</v>
      </c>
      <c r="AD1290" s="101" t="str">
        <f t="shared" si="81"/>
        <v>février</v>
      </c>
      <c r="AE1290" s="96">
        <f t="shared" si="82"/>
        <v>3.36</v>
      </c>
      <c r="AF1290" s="149">
        <f t="shared" si="83"/>
        <v>7.6388888888888618E-3</v>
      </c>
      <c r="AG1290" t="s">
        <v>3886</v>
      </c>
    </row>
    <row r="1291" spans="1:33" s="102" customFormat="1" ht="10.9" hidden="1" customHeight="1" x14ac:dyDescent="0.25">
      <c r="A1291" s="98">
        <v>171540</v>
      </c>
      <c r="B1291" s="99">
        <v>44609</v>
      </c>
      <c r="C1291" s="100" t="s">
        <v>275</v>
      </c>
      <c r="D1291" s="100" t="s">
        <v>3822</v>
      </c>
      <c r="E1291" s="99">
        <v>44609</v>
      </c>
      <c r="F1291" s="100" t="s">
        <v>430</v>
      </c>
      <c r="G1291" s="100" t="s">
        <v>3823</v>
      </c>
      <c r="H1291" s="100" t="s">
        <v>136</v>
      </c>
      <c r="I1291" s="100" t="s">
        <v>3387</v>
      </c>
      <c r="J1291" s="100" t="s">
        <v>3387</v>
      </c>
      <c r="K1291" s="100" t="s">
        <v>136</v>
      </c>
      <c r="L1291" s="100" t="s">
        <v>18</v>
      </c>
      <c r="M1291" s="100" t="s">
        <v>18</v>
      </c>
      <c r="N1291" s="100" t="s">
        <v>65</v>
      </c>
      <c r="O1291" s="100" t="s">
        <v>66</v>
      </c>
      <c r="P1291" s="100" t="s">
        <v>137</v>
      </c>
      <c r="Q1291" s="100" t="s">
        <v>3377</v>
      </c>
      <c r="R1291" s="100" t="s">
        <v>3377</v>
      </c>
      <c r="S1291" s="98">
        <v>19020</v>
      </c>
      <c r="T1291" s="98">
        <v>14860</v>
      </c>
      <c r="U1291" s="98">
        <v>4160</v>
      </c>
      <c r="V1291" s="100" t="s">
        <v>78</v>
      </c>
      <c r="W1291" s="98">
        <v>2</v>
      </c>
      <c r="X1291" s="100" t="s">
        <v>69</v>
      </c>
      <c r="Y1291" s="100" t="s">
        <v>70</v>
      </c>
      <c r="Z1291" s="100" t="s">
        <v>71</v>
      </c>
      <c r="AA1291" s="100" t="s">
        <v>72</v>
      </c>
      <c r="AB1291" s="98">
        <v>0</v>
      </c>
      <c r="AC1291" s="101">
        <f t="shared" si="80"/>
        <v>7</v>
      </c>
      <c r="AD1291" s="101" t="str">
        <f t="shared" si="81"/>
        <v>février</v>
      </c>
      <c r="AE1291" s="96">
        <f t="shared" si="82"/>
        <v>4.16</v>
      </c>
      <c r="AF1291" s="149">
        <f t="shared" si="83"/>
        <v>6.9444444444444198E-3</v>
      </c>
      <c r="AG1291" t="s">
        <v>3886</v>
      </c>
    </row>
    <row r="1292" spans="1:33" s="102" customFormat="1" ht="10.9" hidden="1" customHeight="1" x14ac:dyDescent="0.25">
      <c r="A1292" s="98">
        <v>171538</v>
      </c>
      <c r="B1292" s="99">
        <v>44609</v>
      </c>
      <c r="C1292" s="100" t="s">
        <v>387</v>
      </c>
      <c r="D1292" s="100" t="s">
        <v>3824</v>
      </c>
      <c r="E1292" s="99">
        <v>44609</v>
      </c>
      <c r="F1292" s="100" t="s">
        <v>388</v>
      </c>
      <c r="G1292" s="100" t="s">
        <v>3825</v>
      </c>
      <c r="H1292" s="100" t="s">
        <v>345</v>
      </c>
      <c r="I1292" s="100" t="s">
        <v>3379</v>
      </c>
      <c r="J1292" s="100" t="s">
        <v>3382</v>
      </c>
      <c r="K1292" s="100" t="s">
        <v>1979</v>
      </c>
      <c r="L1292" s="100" t="s">
        <v>18</v>
      </c>
      <c r="M1292" s="100" t="s">
        <v>18</v>
      </c>
      <c r="N1292" s="100" t="s">
        <v>19</v>
      </c>
      <c r="O1292" s="100" t="s">
        <v>335</v>
      </c>
      <c r="P1292" s="100" t="s">
        <v>346</v>
      </c>
      <c r="Q1292" s="100" t="s">
        <v>3377</v>
      </c>
      <c r="R1292" s="100" t="s">
        <v>3377</v>
      </c>
      <c r="S1292" s="98">
        <v>16180</v>
      </c>
      <c r="T1292" s="98">
        <v>14920</v>
      </c>
      <c r="U1292" s="98">
        <v>1260</v>
      </c>
      <c r="V1292" s="100" t="s">
        <v>78</v>
      </c>
      <c r="W1292" s="98">
        <v>2</v>
      </c>
      <c r="X1292" s="100" t="s">
        <v>69</v>
      </c>
      <c r="Y1292" s="100" t="s">
        <v>70</v>
      </c>
      <c r="Z1292" s="100" t="s">
        <v>71</v>
      </c>
      <c r="AA1292" s="100" t="s">
        <v>72</v>
      </c>
      <c r="AB1292" s="98">
        <v>83627</v>
      </c>
      <c r="AC1292" s="101">
        <f t="shared" si="80"/>
        <v>7</v>
      </c>
      <c r="AD1292" s="101" t="str">
        <f t="shared" si="81"/>
        <v>février</v>
      </c>
      <c r="AE1292" s="96">
        <f t="shared" si="82"/>
        <v>1.26</v>
      </c>
      <c r="AF1292" s="149">
        <f t="shared" si="83"/>
        <v>3.4722222222222099E-3</v>
      </c>
      <c r="AG1292" t="s">
        <v>3886</v>
      </c>
    </row>
    <row r="1293" spans="1:33" s="102" customFormat="1" ht="10.9" hidden="1" customHeight="1" x14ac:dyDescent="0.25">
      <c r="A1293" s="98">
        <v>171559</v>
      </c>
      <c r="B1293" s="99">
        <v>44609</v>
      </c>
      <c r="C1293" s="100" t="s">
        <v>2443</v>
      </c>
      <c r="D1293" s="100" t="s">
        <v>3826</v>
      </c>
      <c r="E1293" s="99">
        <v>44609</v>
      </c>
      <c r="F1293" s="100" t="s">
        <v>208</v>
      </c>
      <c r="G1293" s="100" t="s">
        <v>3827</v>
      </c>
      <c r="H1293" s="100" t="s">
        <v>616</v>
      </c>
      <c r="I1293" s="100" t="s">
        <v>3389</v>
      </c>
      <c r="J1293" s="100" t="s">
        <v>3384</v>
      </c>
      <c r="K1293" s="100" t="s">
        <v>616</v>
      </c>
      <c r="L1293" s="100" t="s">
        <v>3414</v>
      </c>
      <c r="M1293" s="100" t="s">
        <v>18</v>
      </c>
      <c r="N1293" s="100" t="s">
        <v>919</v>
      </c>
      <c r="O1293" s="100" t="s">
        <v>261</v>
      </c>
      <c r="P1293" s="100" t="s">
        <v>618</v>
      </c>
      <c r="Q1293" s="100" t="s">
        <v>3415</v>
      </c>
      <c r="R1293" s="100" t="s">
        <v>3377</v>
      </c>
      <c r="S1293" s="98">
        <v>36700</v>
      </c>
      <c r="T1293" s="98">
        <v>22220</v>
      </c>
      <c r="U1293" s="98">
        <v>14480</v>
      </c>
      <c r="V1293" s="100" t="s">
        <v>78</v>
      </c>
      <c r="W1293" s="98">
        <v>2</v>
      </c>
      <c r="X1293" s="100" t="s">
        <v>69</v>
      </c>
      <c r="Y1293" s="100" t="s">
        <v>70</v>
      </c>
      <c r="Z1293" s="100" t="s">
        <v>71</v>
      </c>
      <c r="AA1293" s="100" t="s">
        <v>72</v>
      </c>
      <c r="AB1293" s="98">
        <v>0</v>
      </c>
      <c r="AC1293" s="101">
        <f t="shared" si="80"/>
        <v>7</v>
      </c>
      <c r="AD1293" s="101" t="str">
        <f t="shared" si="81"/>
        <v>février</v>
      </c>
      <c r="AE1293" s="96">
        <f t="shared" si="82"/>
        <v>14.48</v>
      </c>
      <c r="AF1293" s="149">
        <f t="shared" si="83"/>
        <v>0.13263888888888886</v>
      </c>
      <c r="AG1293" t="s">
        <v>3888</v>
      </c>
    </row>
    <row r="1294" spans="1:33" s="102" customFormat="1" ht="10.9" hidden="1" customHeight="1" x14ac:dyDescent="0.25">
      <c r="A1294" s="98">
        <v>171542</v>
      </c>
      <c r="B1294" s="99">
        <v>44609</v>
      </c>
      <c r="C1294" s="100" t="s">
        <v>517</v>
      </c>
      <c r="D1294" s="100" t="s">
        <v>3828</v>
      </c>
      <c r="E1294" s="99">
        <v>44609</v>
      </c>
      <c r="F1294" s="100" t="s">
        <v>271</v>
      </c>
      <c r="G1294" s="100" t="s">
        <v>3829</v>
      </c>
      <c r="H1294" s="100" t="s">
        <v>276</v>
      </c>
      <c r="I1294" s="100" t="s">
        <v>3379</v>
      </c>
      <c r="J1294" s="100" t="s">
        <v>3421</v>
      </c>
      <c r="K1294" s="100" t="s">
        <v>276</v>
      </c>
      <c r="L1294" s="100" t="s">
        <v>18</v>
      </c>
      <c r="M1294" s="100" t="s">
        <v>18</v>
      </c>
      <c r="N1294" s="100" t="s">
        <v>19</v>
      </c>
      <c r="O1294" s="100" t="s">
        <v>161</v>
      </c>
      <c r="P1294" s="100" t="s">
        <v>277</v>
      </c>
      <c r="Q1294" s="100" t="s">
        <v>3377</v>
      </c>
      <c r="R1294" s="100" t="s">
        <v>3377</v>
      </c>
      <c r="S1294" s="98">
        <v>2940</v>
      </c>
      <c r="T1294" s="98">
        <v>2760</v>
      </c>
      <c r="U1294" s="98">
        <v>180</v>
      </c>
      <c r="V1294" s="100" t="s">
        <v>78</v>
      </c>
      <c r="W1294" s="98">
        <v>2</v>
      </c>
      <c r="X1294" s="100" t="s">
        <v>69</v>
      </c>
      <c r="Y1294" s="100" t="s">
        <v>70</v>
      </c>
      <c r="Z1294" s="100" t="s">
        <v>71</v>
      </c>
      <c r="AA1294" s="100" t="s">
        <v>72</v>
      </c>
      <c r="AB1294" s="98">
        <v>64489</v>
      </c>
      <c r="AC1294" s="101">
        <f t="shared" si="80"/>
        <v>7</v>
      </c>
      <c r="AD1294" s="101" t="str">
        <f t="shared" si="81"/>
        <v>février</v>
      </c>
      <c r="AE1294" s="96">
        <f t="shared" si="82"/>
        <v>0.18</v>
      </c>
      <c r="AF1294" s="149">
        <f t="shared" si="83"/>
        <v>8.3333333333333037E-3</v>
      </c>
      <c r="AG1294" t="s">
        <v>3886</v>
      </c>
    </row>
    <row r="1295" spans="1:33" s="102" customFormat="1" ht="10.9" hidden="1" customHeight="1" x14ac:dyDescent="0.25">
      <c r="A1295" s="98">
        <v>171544</v>
      </c>
      <c r="B1295" s="99">
        <v>44609</v>
      </c>
      <c r="C1295" s="100" t="s">
        <v>211</v>
      </c>
      <c r="D1295" s="100" t="s">
        <v>3830</v>
      </c>
      <c r="E1295" s="99">
        <v>44609</v>
      </c>
      <c r="F1295" s="100" t="s">
        <v>285</v>
      </c>
      <c r="G1295" s="100" t="s">
        <v>3831</v>
      </c>
      <c r="H1295" s="100" t="s">
        <v>318</v>
      </c>
      <c r="I1295" s="100" t="s">
        <v>3379</v>
      </c>
      <c r="J1295" s="100" t="s">
        <v>3380</v>
      </c>
      <c r="K1295" s="100" t="s">
        <v>3405</v>
      </c>
      <c r="L1295" s="100" t="s">
        <v>18</v>
      </c>
      <c r="M1295" s="100" t="s">
        <v>18</v>
      </c>
      <c r="N1295" s="100" t="s">
        <v>19</v>
      </c>
      <c r="O1295" s="100" t="s">
        <v>314</v>
      </c>
      <c r="P1295" s="100" t="s">
        <v>319</v>
      </c>
      <c r="Q1295" s="100" t="s">
        <v>3377</v>
      </c>
      <c r="R1295" s="100" t="s">
        <v>3377</v>
      </c>
      <c r="S1295" s="98">
        <v>19560</v>
      </c>
      <c r="T1295" s="98">
        <v>17060</v>
      </c>
      <c r="U1295" s="98">
        <v>2500</v>
      </c>
      <c r="V1295" s="100" t="s">
        <v>78</v>
      </c>
      <c r="W1295" s="98">
        <v>2</v>
      </c>
      <c r="X1295" s="100" t="s">
        <v>69</v>
      </c>
      <c r="Y1295" s="100" t="s">
        <v>70</v>
      </c>
      <c r="Z1295" s="100" t="s">
        <v>71</v>
      </c>
      <c r="AA1295" s="100" t="s">
        <v>72</v>
      </c>
      <c r="AB1295" s="98">
        <v>70062</v>
      </c>
      <c r="AC1295" s="101">
        <f t="shared" si="80"/>
        <v>7</v>
      </c>
      <c r="AD1295" s="101" t="str">
        <f t="shared" si="81"/>
        <v>février</v>
      </c>
      <c r="AE1295" s="96">
        <f t="shared" si="82"/>
        <v>2.5</v>
      </c>
      <c r="AF1295" s="149">
        <f t="shared" si="83"/>
        <v>1.3194444444444453E-2</v>
      </c>
      <c r="AG1295" t="s">
        <v>3886</v>
      </c>
    </row>
    <row r="1296" spans="1:33" s="102" customFormat="1" ht="10.9" hidden="1" customHeight="1" x14ac:dyDescent="0.25">
      <c r="A1296" s="98">
        <v>171549</v>
      </c>
      <c r="B1296" s="99">
        <v>44609</v>
      </c>
      <c r="C1296" s="100" t="s">
        <v>229</v>
      </c>
      <c r="D1296" s="100" t="s">
        <v>3832</v>
      </c>
      <c r="E1296" s="99">
        <v>44609</v>
      </c>
      <c r="F1296" s="100" t="s">
        <v>512</v>
      </c>
      <c r="G1296" s="100" t="s">
        <v>3833</v>
      </c>
      <c r="H1296" s="100" t="s">
        <v>474</v>
      </c>
      <c r="I1296" s="100" t="s">
        <v>3379</v>
      </c>
      <c r="J1296" s="100" t="s">
        <v>3380</v>
      </c>
      <c r="K1296" s="100" t="s">
        <v>3392</v>
      </c>
      <c r="L1296" s="100" t="s">
        <v>18</v>
      </c>
      <c r="M1296" s="100" t="s">
        <v>18</v>
      </c>
      <c r="N1296" s="100" t="s">
        <v>19</v>
      </c>
      <c r="O1296" s="100" t="s">
        <v>314</v>
      </c>
      <c r="P1296" s="100" t="s">
        <v>475</v>
      </c>
      <c r="Q1296" s="100" t="s">
        <v>3377</v>
      </c>
      <c r="R1296" s="100" t="s">
        <v>3377</v>
      </c>
      <c r="S1296" s="98">
        <v>20000</v>
      </c>
      <c r="T1296" s="98">
        <v>17760</v>
      </c>
      <c r="U1296" s="98">
        <v>2240</v>
      </c>
      <c r="V1296" s="100" t="s">
        <v>78</v>
      </c>
      <c r="W1296" s="98">
        <v>2</v>
      </c>
      <c r="X1296" s="100" t="s">
        <v>69</v>
      </c>
      <c r="Y1296" s="100" t="s">
        <v>70</v>
      </c>
      <c r="Z1296" s="100" t="s">
        <v>71</v>
      </c>
      <c r="AA1296" s="100" t="s">
        <v>72</v>
      </c>
      <c r="AB1296" s="98">
        <v>79268</v>
      </c>
      <c r="AC1296" s="101">
        <f t="shared" si="80"/>
        <v>7</v>
      </c>
      <c r="AD1296" s="101" t="str">
        <f t="shared" si="81"/>
        <v>février</v>
      </c>
      <c r="AE1296" s="96">
        <f t="shared" si="82"/>
        <v>2.2400000000000002</v>
      </c>
      <c r="AF1296" s="149">
        <f t="shared" si="83"/>
        <v>1.5277777777777779E-2</v>
      </c>
      <c r="AG1296" t="s">
        <v>3886</v>
      </c>
    </row>
    <row r="1297" spans="1:33" s="102" customFormat="1" ht="10.9" hidden="1" customHeight="1" x14ac:dyDescent="0.25">
      <c r="A1297" s="98">
        <v>171546</v>
      </c>
      <c r="B1297" s="99">
        <v>44609</v>
      </c>
      <c r="C1297" s="100" t="s">
        <v>287</v>
      </c>
      <c r="D1297" s="100" t="s">
        <v>3834</v>
      </c>
      <c r="E1297" s="99">
        <v>44609</v>
      </c>
      <c r="F1297" s="100" t="s">
        <v>155</v>
      </c>
      <c r="G1297" s="100" t="s">
        <v>3835</v>
      </c>
      <c r="H1297" s="100" t="s">
        <v>370</v>
      </c>
      <c r="I1297" s="100" t="s">
        <v>3379</v>
      </c>
      <c r="J1297" s="100" t="s">
        <v>3382</v>
      </c>
      <c r="K1297" s="100" t="s">
        <v>3396</v>
      </c>
      <c r="L1297" s="100" t="s">
        <v>18</v>
      </c>
      <c r="M1297" s="100" t="s">
        <v>18</v>
      </c>
      <c r="N1297" s="100" t="s">
        <v>19</v>
      </c>
      <c r="O1297" s="100" t="s">
        <v>335</v>
      </c>
      <c r="P1297" s="100" t="s">
        <v>371</v>
      </c>
      <c r="Q1297" s="100" t="s">
        <v>3377</v>
      </c>
      <c r="R1297" s="100" t="s">
        <v>3377</v>
      </c>
      <c r="S1297" s="98">
        <v>13200</v>
      </c>
      <c r="T1297" s="98">
        <v>11780</v>
      </c>
      <c r="U1297" s="98">
        <v>1420</v>
      </c>
      <c r="V1297" s="100" t="s">
        <v>78</v>
      </c>
      <c r="W1297" s="98">
        <v>2</v>
      </c>
      <c r="X1297" s="100" t="s">
        <v>69</v>
      </c>
      <c r="Y1297" s="100" t="s">
        <v>70</v>
      </c>
      <c r="Z1297" s="100" t="s">
        <v>71</v>
      </c>
      <c r="AA1297" s="100" t="s">
        <v>72</v>
      </c>
      <c r="AB1297" s="98">
        <v>83621</v>
      </c>
      <c r="AC1297" s="101">
        <f t="shared" si="80"/>
        <v>7</v>
      </c>
      <c r="AD1297" s="101" t="str">
        <f t="shared" si="81"/>
        <v>février</v>
      </c>
      <c r="AE1297" s="96">
        <f t="shared" si="82"/>
        <v>1.42</v>
      </c>
      <c r="AF1297" s="149">
        <f t="shared" si="83"/>
        <v>7.6388888888888618E-3</v>
      </c>
      <c r="AG1297" t="s">
        <v>3886</v>
      </c>
    </row>
    <row r="1298" spans="1:33" s="102" customFormat="1" ht="10.9" hidden="1" customHeight="1" x14ac:dyDescent="0.25">
      <c r="A1298" s="98">
        <v>171550</v>
      </c>
      <c r="B1298" s="99">
        <v>44609</v>
      </c>
      <c r="C1298" s="100" t="s">
        <v>1928</v>
      </c>
      <c r="D1298" s="100" t="s">
        <v>3836</v>
      </c>
      <c r="E1298" s="99">
        <v>44609</v>
      </c>
      <c r="F1298" s="100" t="s">
        <v>350</v>
      </c>
      <c r="G1298" s="100" t="s">
        <v>3837</v>
      </c>
      <c r="H1298" s="100" t="s">
        <v>325</v>
      </c>
      <c r="I1298" s="100" t="s">
        <v>3379</v>
      </c>
      <c r="J1298" s="100" t="s">
        <v>3380</v>
      </c>
      <c r="K1298" s="100" t="s">
        <v>3435</v>
      </c>
      <c r="L1298" s="100" t="s">
        <v>18</v>
      </c>
      <c r="M1298" s="100" t="s">
        <v>18</v>
      </c>
      <c r="N1298" s="100" t="s">
        <v>19</v>
      </c>
      <c r="O1298" s="100" t="s">
        <v>314</v>
      </c>
      <c r="P1298" s="100" t="s">
        <v>326</v>
      </c>
      <c r="Q1298" s="100" t="s">
        <v>3377</v>
      </c>
      <c r="R1298" s="100" t="s">
        <v>3377</v>
      </c>
      <c r="S1298" s="98">
        <v>22220</v>
      </c>
      <c r="T1298" s="98">
        <v>17260</v>
      </c>
      <c r="U1298" s="98">
        <v>4960</v>
      </c>
      <c r="V1298" s="100" t="s">
        <v>78</v>
      </c>
      <c r="W1298" s="98">
        <v>2</v>
      </c>
      <c r="X1298" s="100" t="s">
        <v>69</v>
      </c>
      <c r="Y1298" s="100" t="s">
        <v>70</v>
      </c>
      <c r="Z1298" s="100" t="s">
        <v>71</v>
      </c>
      <c r="AA1298" s="100" t="s">
        <v>72</v>
      </c>
      <c r="AB1298" s="98">
        <v>95031</v>
      </c>
      <c r="AC1298" s="101">
        <f t="shared" si="80"/>
        <v>7</v>
      </c>
      <c r="AD1298" s="101" t="str">
        <f t="shared" si="81"/>
        <v>février</v>
      </c>
      <c r="AE1298" s="96">
        <f t="shared" si="82"/>
        <v>4.96</v>
      </c>
      <c r="AF1298" s="149">
        <f t="shared" si="83"/>
        <v>1.9444444444444431E-2</v>
      </c>
      <c r="AG1298" t="s">
        <v>3886</v>
      </c>
    </row>
    <row r="1299" spans="1:33" s="102" customFormat="1" ht="10.9" hidden="1" customHeight="1" x14ac:dyDescent="0.25">
      <c r="A1299" s="98">
        <v>171551</v>
      </c>
      <c r="B1299" s="99">
        <v>44609</v>
      </c>
      <c r="C1299" s="100" t="s">
        <v>103</v>
      </c>
      <c r="D1299" s="100" t="s">
        <v>3838</v>
      </c>
      <c r="E1299" s="99">
        <v>44609</v>
      </c>
      <c r="F1299" s="100" t="s">
        <v>513</v>
      </c>
      <c r="G1299" s="100" t="s">
        <v>3839</v>
      </c>
      <c r="H1299" s="100" t="s">
        <v>665</v>
      </c>
      <c r="I1299" s="100" t="s">
        <v>3376</v>
      </c>
      <c r="J1299" s="100" t="s">
        <v>3376</v>
      </c>
      <c r="K1299" s="100" t="s">
        <v>665</v>
      </c>
      <c r="L1299" s="100" t="s">
        <v>18</v>
      </c>
      <c r="M1299" s="100" t="s">
        <v>3409</v>
      </c>
      <c r="N1299" s="100" t="s">
        <v>656</v>
      </c>
      <c r="O1299" s="100" t="s">
        <v>657</v>
      </c>
      <c r="P1299" s="100" t="s">
        <v>666</v>
      </c>
      <c r="Q1299" s="100" t="s">
        <v>3377</v>
      </c>
      <c r="R1299" s="100" t="s">
        <v>3410</v>
      </c>
      <c r="S1299" s="98">
        <v>30760</v>
      </c>
      <c r="T1299" s="98">
        <v>18460</v>
      </c>
      <c r="U1299" s="98">
        <v>12300</v>
      </c>
      <c r="V1299" s="100" t="s">
        <v>78</v>
      </c>
      <c r="W1299" s="98">
        <v>2</v>
      </c>
      <c r="X1299" s="100" t="s">
        <v>69</v>
      </c>
      <c r="Y1299" s="100" t="s">
        <v>70</v>
      </c>
      <c r="Z1299" s="100" t="s">
        <v>71</v>
      </c>
      <c r="AA1299" s="100" t="s">
        <v>72</v>
      </c>
      <c r="AB1299" s="98">
        <v>0</v>
      </c>
      <c r="AC1299" s="101">
        <f t="shared" si="80"/>
        <v>7</v>
      </c>
      <c r="AD1299" s="101" t="str">
        <f t="shared" si="81"/>
        <v>février</v>
      </c>
      <c r="AE1299" s="96">
        <f t="shared" si="82"/>
        <v>12.3</v>
      </c>
      <c r="AF1299" s="149">
        <f t="shared" si="83"/>
        <v>1.8055555555555491E-2</v>
      </c>
      <c r="AG1299" t="s">
        <v>3562</v>
      </c>
    </row>
    <row r="1300" spans="1:33" s="102" customFormat="1" ht="10.9" hidden="1" customHeight="1" x14ac:dyDescent="0.25">
      <c r="A1300" s="98">
        <v>171554</v>
      </c>
      <c r="B1300" s="99">
        <v>44609</v>
      </c>
      <c r="C1300" s="100" t="s">
        <v>3840</v>
      </c>
      <c r="D1300" s="100" t="s">
        <v>3841</v>
      </c>
      <c r="E1300" s="99">
        <v>44609</v>
      </c>
      <c r="F1300" s="100" t="s">
        <v>797</v>
      </c>
      <c r="G1300" s="100" t="s">
        <v>3842</v>
      </c>
      <c r="H1300" s="100" t="s">
        <v>76</v>
      </c>
      <c r="I1300" s="100" t="s">
        <v>3397</v>
      </c>
      <c r="J1300" s="100" t="s">
        <v>3448</v>
      </c>
      <c r="K1300" s="100" t="s">
        <v>76</v>
      </c>
      <c r="L1300" s="100" t="s">
        <v>3487</v>
      </c>
      <c r="M1300" s="100" t="s">
        <v>18</v>
      </c>
      <c r="N1300" s="100" t="s">
        <v>721</v>
      </c>
      <c r="O1300" s="100" t="s">
        <v>722</v>
      </c>
      <c r="P1300" s="100" t="s">
        <v>77</v>
      </c>
      <c r="Q1300" s="100" t="s">
        <v>3488</v>
      </c>
      <c r="R1300" s="100" t="s">
        <v>3377</v>
      </c>
      <c r="S1300" s="98">
        <v>18200</v>
      </c>
      <c r="T1300" s="98">
        <v>28200</v>
      </c>
      <c r="U1300" s="98">
        <v>10000</v>
      </c>
      <c r="V1300" s="100" t="s">
        <v>78</v>
      </c>
      <c r="W1300" s="98">
        <v>2</v>
      </c>
      <c r="X1300" s="100" t="s">
        <v>69</v>
      </c>
      <c r="Y1300" s="100" t="s">
        <v>70</v>
      </c>
      <c r="Z1300" s="100" t="s">
        <v>71</v>
      </c>
      <c r="AA1300" s="100" t="s">
        <v>72</v>
      </c>
      <c r="AB1300" s="98">
        <v>0</v>
      </c>
      <c r="AC1300" s="101">
        <f t="shared" si="80"/>
        <v>7</v>
      </c>
      <c r="AD1300" s="101" t="str">
        <f t="shared" si="81"/>
        <v>février</v>
      </c>
      <c r="AE1300" s="96">
        <f t="shared" si="82"/>
        <v>10</v>
      </c>
      <c r="AF1300" s="149">
        <f t="shared" si="83"/>
        <v>2.8472222222222232E-2</v>
      </c>
      <c r="AG1300" t="s">
        <v>3888</v>
      </c>
    </row>
    <row r="1301" spans="1:33" s="102" customFormat="1" ht="10.9" hidden="1" customHeight="1" x14ac:dyDescent="0.25">
      <c r="A1301" s="98">
        <v>171557</v>
      </c>
      <c r="B1301" s="99">
        <v>44609</v>
      </c>
      <c r="C1301" s="100" t="s">
        <v>353</v>
      </c>
      <c r="D1301" s="100" t="s">
        <v>3843</v>
      </c>
      <c r="E1301" s="99">
        <v>44609</v>
      </c>
      <c r="F1301" s="100" t="s">
        <v>117</v>
      </c>
      <c r="G1301" s="100" t="s">
        <v>3844</v>
      </c>
      <c r="H1301" s="100" t="s">
        <v>143</v>
      </c>
      <c r="I1301" s="100" t="s">
        <v>3387</v>
      </c>
      <c r="J1301" s="100" t="s">
        <v>3387</v>
      </c>
      <c r="K1301" s="100" t="s">
        <v>143</v>
      </c>
      <c r="L1301" s="100" t="s">
        <v>18</v>
      </c>
      <c r="M1301" s="100" t="s">
        <v>18</v>
      </c>
      <c r="N1301" s="100" t="s">
        <v>65</v>
      </c>
      <c r="O1301" s="100" t="s">
        <v>66</v>
      </c>
      <c r="P1301" s="100" t="s">
        <v>144</v>
      </c>
      <c r="Q1301" s="100" t="s">
        <v>3377</v>
      </c>
      <c r="R1301" s="100" t="s">
        <v>3377</v>
      </c>
      <c r="S1301" s="98">
        <v>18600</v>
      </c>
      <c r="T1301" s="98">
        <v>14140</v>
      </c>
      <c r="U1301" s="98">
        <v>4460</v>
      </c>
      <c r="V1301" s="100" t="s">
        <v>78</v>
      </c>
      <c r="W1301" s="98">
        <v>2</v>
      </c>
      <c r="X1301" s="100" t="s">
        <v>69</v>
      </c>
      <c r="Y1301" s="100" t="s">
        <v>70</v>
      </c>
      <c r="Z1301" s="100" t="s">
        <v>71</v>
      </c>
      <c r="AA1301" s="100" t="s">
        <v>72</v>
      </c>
      <c r="AB1301" s="98">
        <v>0</v>
      </c>
      <c r="AC1301" s="101">
        <f t="shared" si="80"/>
        <v>7</v>
      </c>
      <c r="AD1301" s="101" t="str">
        <f t="shared" si="81"/>
        <v>février</v>
      </c>
      <c r="AE1301" s="96">
        <f t="shared" si="82"/>
        <v>4.46</v>
      </c>
      <c r="AF1301" s="149">
        <f t="shared" si="83"/>
        <v>8.3333333333333037E-3</v>
      </c>
      <c r="AG1301" t="s">
        <v>3886</v>
      </c>
    </row>
    <row r="1302" spans="1:33" s="102" customFormat="1" ht="10.9" hidden="1" customHeight="1" x14ac:dyDescent="0.25">
      <c r="A1302" s="98">
        <v>171558</v>
      </c>
      <c r="B1302" s="99">
        <v>44609</v>
      </c>
      <c r="C1302" s="100" t="s">
        <v>621</v>
      </c>
      <c r="D1302" s="100" t="s">
        <v>3845</v>
      </c>
      <c r="E1302" s="99">
        <v>44609</v>
      </c>
      <c r="F1302" s="100" t="s">
        <v>441</v>
      </c>
      <c r="G1302" s="100" t="s">
        <v>3846</v>
      </c>
      <c r="H1302" s="100" t="s">
        <v>85</v>
      </c>
      <c r="I1302" s="100" t="s">
        <v>3387</v>
      </c>
      <c r="J1302" s="100" t="s">
        <v>3387</v>
      </c>
      <c r="K1302" s="100" t="s">
        <v>85</v>
      </c>
      <c r="L1302" s="100" t="s">
        <v>18</v>
      </c>
      <c r="M1302" s="100" t="s">
        <v>18</v>
      </c>
      <c r="N1302" s="100" t="s">
        <v>65</v>
      </c>
      <c r="O1302" s="100" t="s">
        <v>66</v>
      </c>
      <c r="P1302" s="100" t="s">
        <v>86</v>
      </c>
      <c r="Q1302" s="100" t="s">
        <v>3377</v>
      </c>
      <c r="R1302" s="100" t="s">
        <v>3377</v>
      </c>
      <c r="S1302" s="98">
        <v>20280</v>
      </c>
      <c r="T1302" s="98">
        <v>14460</v>
      </c>
      <c r="U1302" s="98">
        <v>5820</v>
      </c>
      <c r="V1302" s="100" t="s">
        <v>78</v>
      </c>
      <c r="W1302" s="98">
        <v>2</v>
      </c>
      <c r="X1302" s="100" t="s">
        <v>69</v>
      </c>
      <c r="Y1302" s="100" t="s">
        <v>70</v>
      </c>
      <c r="Z1302" s="100" t="s">
        <v>71</v>
      </c>
      <c r="AA1302" s="100" t="s">
        <v>72</v>
      </c>
      <c r="AB1302" s="98">
        <v>0</v>
      </c>
      <c r="AC1302" s="101">
        <f t="shared" si="80"/>
        <v>7</v>
      </c>
      <c r="AD1302" s="101" t="str">
        <f t="shared" si="81"/>
        <v>février</v>
      </c>
      <c r="AE1302" s="96">
        <f t="shared" si="82"/>
        <v>5.82</v>
      </c>
      <c r="AF1302" s="149">
        <f t="shared" si="83"/>
        <v>6.2499999999999778E-3</v>
      </c>
      <c r="AG1302" t="s">
        <v>3886</v>
      </c>
    </row>
    <row r="1303" spans="1:33" s="102" customFormat="1" ht="10.9" hidden="1" customHeight="1" x14ac:dyDescent="0.25">
      <c r="A1303" s="98">
        <v>171563</v>
      </c>
      <c r="B1303" s="99">
        <v>44609</v>
      </c>
      <c r="C1303" s="100" t="s">
        <v>2839</v>
      </c>
      <c r="D1303" s="100" t="s">
        <v>3847</v>
      </c>
      <c r="E1303" s="99">
        <v>44609</v>
      </c>
      <c r="F1303" s="100" t="s">
        <v>355</v>
      </c>
      <c r="G1303" s="100" t="s">
        <v>3848</v>
      </c>
      <c r="H1303" s="100" t="s">
        <v>3849</v>
      </c>
      <c r="I1303" s="100" t="s">
        <v>3379</v>
      </c>
      <c r="J1303" s="100" t="s">
        <v>3419</v>
      </c>
      <c r="K1303" s="100" t="s">
        <v>3849</v>
      </c>
      <c r="L1303" s="100" t="s">
        <v>3409</v>
      </c>
      <c r="M1303" s="100" t="s">
        <v>18</v>
      </c>
      <c r="N1303" s="100" t="s">
        <v>19</v>
      </c>
      <c r="O1303" s="100" t="s">
        <v>567</v>
      </c>
      <c r="P1303" s="100" t="s">
        <v>3850</v>
      </c>
      <c r="Q1303" s="100" t="s">
        <v>3451</v>
      </c>
      <c r="R1303" s="100" t="s">
        <v>3377</v>
      </c>
      <c r="S1303" s="98">
        <v>15460</v>
      </c>
      <c r="T1303" s="98">
        <v>43600</v>
      </c>
      <c r="U1303" s="98">
        <v>28140</v>
      </c>
      <c r="V1303" s="100" t="s">
        <v>78</v>
      </c>
      <c r="W1303" s="98">
        <v>2</v>
      </c>
      <c r="X1303" s="100" t="s">
        <v>69</v>
      </c>
      <c r="Y1303" s="100" t="s">
        <v>70</v>
      </c>
      <c r="Z1303" s="100" t="s">
        <v>71</v>
      </c>
      <c r="AA1303" s="100" t="s">
        <v>72</v>
      </c>
      <c r="AB1303" s="98">
        <v>0</v>
      </c>
      <c r="AC1303" s="101">
        <f t="shared" si="80"/>
        <v>7</v>
      </c>
      <c r="AD1303" s="101" t="str">
        <f t="shared" si="81"/>
        <v>février</v>
      </c>
      <c r="AE1303" s="96">
        <f t="shared" si="82"/>
        <v>28.14</v>
      </c>
      <c r="AF1303" s="149">
        <f t="shared" si="83"/>
        <v>4.9305555555555602E-2</v>
      </c>
      <c r="AG1303" t="s">
        <v>3888</v>
      </c>
    </row>
    <row r="1304" spans="1:33" s="102" customFormat="1" ht="10.9" hidden="1" customHeight="1" x14ac:dyDescent="0.25">
      <c r="A1304" s="98">
        <v>171564</v>
      </c>
      <c r="B1304" s="99">
        <v>44609</v>
      </c>
      <c r="C1304" s="100" t="s">
        <v>324</v>
      </c>
      <c r="D1304" s="100" t="s">
        <v>3851</v>
      </c>
      <c r="E1304" s="99">
        <v>44609</v>
      </c>
      <c r="F1304" s="100" t="s">
        <v>698</v>
      </c>
      <c r="G1304" s="100" t="s">
        <v>3852</v>
      </c>
      <c r="H1304" s="100" t="s">
        <v>480</v>
      </c>
      <c r="I1304" s="100" t="s">
        <v>3379</v>
      </c>
      <c r="J1304" s="100" t="s">
        <v>3380</v>
      </c>
      <c r="K1304" s="100" t="s">
        <v>923</v>
      </c>
      <c r="L1304" s="100" t="s">
        <v>18</v>
      </c>
      <c r="M1304" s="100" t="s">
        <v>18</v>
      </c>
      <c r="N1304" s="100" t="s">
        <v>19</v>
      </c>
      <c r="O1304" s="100" t="s">
        <v>314</v>
      </c>
      <c r="P1304" s="100" t="s">
        <v>481</v>
      </c>
      <c r="Q1304" s="100" t="s">
        <v>3377</v>
      </c>
      <c r="R1304" s="100" t="s">
        <v>3377</v>
      </c>
      <c r="S1304" s="98">
        <v>20320</v>
      </c>
      <c r="T1304" s="98">
        <v>18680</v>
      </c>
      <c r="U1304" s="98">
        <v>1640</v>
      </c>
      <c r="V1304" s="100" t="s">
        <v>78</v>
      </c>
      <c r="W1304" s="98">
        <v>2</v>
      </c>
      <c r="X1304" s="100" t="s">
        <v>69</v>
      </c>
      <c r="Y1304" s="100" t="s">
        <v>70</v>
      </c>
      <c r="Z1304" s="100" t="s">
        <v>71</v>
      </c>
      <c r="AA1304" s="100" t="s">
        <v>72</v>
      </c>
      <c r="AB1304" s="98">
        <v>83638</v>
      </c>
      <c r="AC1304" s="101">
        <f t="shared" si="80"/>
        <v>7</v>
      </c>
      <c r="AD1304" s="101" t="str">
        <f t="shared" si="81"/>
        <v>février</v>
      </c>
      <c r="AE1304" s="96">
        <f t="shared" si="82"/>
        <v>1.64</v>
      </c>
      <c r="AF1304" s="149">
        <f t="shared" si="83"/>
        <v>1.1111111111111072E-2</v>
      </c>
      <c r="AG1304" t="s">
        <v>3886</v>
      </c>
    </row>
    <row r="1305" spans="1:33" s="102" customFormat="1" ht="10.9" hidden="1" customHeight="1" x14ac:dyDescent="0.25">
      <c r="A1305" s="98">
        <v>171566</v>
      </c>
      <c r="B1305" s="99">
        <v>44609</v>
      </c>
      <c r="C1305" s="100" t="s">
        <v>232</v>
      </c>
      <c r="D1305" s="100" t="s">
        <v>3853</v>
      </c>
      <c r="E1305" s="99">
        <v>44609</v>
      </c>
      <c r="F1305" s="100" t="s">
        <v>2839</v>
      </c>
      <c r="G1305" s="100" t="s">
        <v>3854</v>
      </c>
      <c r="H1305" s="100" t="s">
        <v>883</v>
      </c>
      <c r="I1305" s="100" t="s">
        <v>3389</v>
      </c>
      <c r="J1305" s="100" t="s">
        <v>3400</v>
      </c>
      <c r="K1305" s="100" t="s">
        <v>655</v>
      </c>
      <c r="L1305" s="100" t="s">
        <v>18</v>
      </c>
      <c r="M1305" s="100" t="s">
        <v>3394</v>
      </c>
      <c r="N1305" s="100" t="s">
        <v>919</v>
      </c>
      <c r="O1305" s="100" t="s">
        <v>944</v>
      </c>
      <c r="P1305" s="100" t="s">
        <v>658</v>
      </c>
      <c r="Q1305" s="100" t="s">
        <v>3377</v>
      </c>
      <c r="R1305" s="100" t="s">
        <v>3401</v>
      </c>
      <c r="S1305" s="98">
        <v>25280</v>
      </c>
      <c r="T1305" s="98">
        <v>17880</v>
      </c>
      <c r="U1305" s="98">
        <v>7400</v>
      </c>
      <c r="V1305" s="100" t="s">
        <v>78</v>
      </c>
      <c r="W1305" s="98">
        <v>2</v>
      </c>
      <c r="X1305" s="100" t="s">
        <v>69</v>
      </c>
      <c r="Y1305" s="100" t="s">
        <v>70</v>
      </c>
      <c r="Z1305" s="100" t="s">
        <v>71</v>
      </c>
      <c r="AA1305" s="100" t="s">
        <v>72</v>
      </c>
      <c r="AB1305" s="98">
        <v>0</v>
      </c>
      <c r="AC1305" s="101">
        <f t="shared" si="80"/>
        <v>7</v>
      </c>
      <c r="AD1305" s="101" t="str">
        <f t="shared" si="81"/>
        <v>février</v>
      </c>
      <c r="AE1305" s="96">
        <f t="shared" si="82"/>
        <v>7.4</v>
      </c>
      <c r="AF1305" s="149">
        <f t="shared" si="83"/>
        <v>2.2916666666666696E-2</v>
      </c>
      <c r="AG1305" t="s">
        <v>3886</v>
      </c>
    </row>
    <row r="1306" spans="1:33" s="102" customFormat="1" ht="10.9" hidden="1" customHeight="1" x14ac:dyDescent="0.25">
      <c r="A1306" s="98">
        <v>171565</v>
      </c>
      <c r="B1306" s="99">
        <v>44609</v>
      </c>
      <c r="C1306" s="100" t="s">
        <v>327</v>
      </c>
      <c r="D1306" s="100" t="s">
        <v>3855</v>
      </c>
      <c r="E1306" s="99">
        <v>44609</v>
      </c>
      <c r="F1306" s="100" t="s">
        <v>484</v>
      </c>
      <c r="G1306" s="100" t="s">
        <v>3856</v>
      </c>
      <c r="H1306" s="100" t="s">
        <v>318</v>
      </c>
      <c r="I1306" s="100" t="s">
        <v>3379</v>
      </c>
      <c r="J1306" s="100" t="s">
        <v>3380</v>
      </c>
      <c r="K1306" s="100" t="s">
        <v>3405</v>
      </c>
      <c r="L1306" s="100" t="s">
        <v>18</v>
      </c>
      <c r="M1306" s="100" t="s">
        <v>18</v>
      </c>
      <c r="N1306" s="100" t="s">
        <v>19</v>
      </c>
      <c r="O1306" s="100" t="s">
        <v>314</v>
      </c>
      <c r="P1306" s="100" t="s">
        <v>319</v>
      </c>
      <c r="Q1306" s="100" t="s">
        <v>3377</v>
      </c>
      <c r="R1306" s="100" t="s">
        <v>3377</v>
      </c>
      <c r="S1306" s="98">
        <v>18240</v>
      </c>
      <c r="T1306" s="98">
        <v>17040</v>
      </c>
      <c r="U1306" s="98">
        <v>1200</v>
      </c>
      <c r="V1306" s="100" t="s">
        <v>78</v>
      </c>
      <c r="W1306" s="98">
        <v>2</v>
      </c>
      <c r="X1306" s="100" t="s">
        <v>69</v>
      </c>
      <c r="Y1306" s="100" t="s">
        <v>70</v>
      </c>
      <c r="Z1306" s="100" t="s">
        <v>71</v>
      </c>
      <c r="AA1306" s="100" t="s">
        <v>72</v>
      </c>
      <c r="AB1306" s="98">
        <v>70062</v>
      </c>
      <c r="AC1306" s="101">
        <f t="shared" si="80"/>
        <v>7</v>
      </c>
      <c r="AD1306" s="101" t="str">
        <f t="shared" si="81"/>
        <v>février</v>
      </c>
      <c r="AE1306" s="96">
        <f t="shared" si="82"/>
        <v>1.2</v>
      </c>
      <c r="AF1306" s="149">
        <f t="shared" si="83"/>
        <v>6.9444444444445308E-3</v>
      </c>
      <c r="AG1306" t="s">
        <v>3886</v>
      </c>
    </row>
    <row r="1307" spans="1:33" s="102" customFormat="1" ht="10.9" hidden="1" customHeight="1" x14ac:dyDescent="0.25">
      <c r="A1307" s="98">
        <v>171569</v>
      </c>
      <c r="B1307" s="99">
        <v>44609</v>
      </c>
      <c r="C1307" s="100" t="s">
        <v>151</v>
      </c>
      <c r="D1307" s="100" t="s">
        <v>3857</v>
      </c>
      <c r="E1307" s="99">
        <v>44609</v>
      </c>
      <c r="F1307" s="100" t="s">
        <v>291</v>
      </c>
      <c r="G1307" s="100" t="s">
        <v>3858</v>
      </c>
      <c r="H1307" s="100" t="s">
        <v>474</v>
      </c>
      <c r="I1307" s="100" t="s">
        <v>3379</v>
      </c>
      <c r="J1307" s="100" t="s">
        <v>3380</v>
      </c>
      <c r="K1307" s="100" t="s">
        <v>3392</v>
      </c>
      <c r="L1307" s="100" t="s">
        <v>18</v>
      </c>
      <c r="M1307" s="100" t="s">
        <v>18</v>
      </c>
      <c r="N1307" s="100" t="s">
        <v>19</v>
      </c>
      <c r="O1307" s="100" t="s">
        <v>314</v>
      </c>
      <c r="P1307" s="100" t="s">
        <v>475</v>
      </c>
      <c r="Q1307" s="100" t="s">
        <v>3377</v>
      </c>
      <c r="R1307" s="100" t="s">
        <v>3377</v>
      </c>
      <c r="S1307" s="98">
        <v>19000</v>
      </c>
      <c r="T1307" s="98">
        <v>17680</v>
      </c>
      <c r="U1307" s="98">
        <v>1320</v>
      </c>
      <c r="V1307" s="100" t="s">
        <v>78</v>
      </c>
      <c r="W1307" s="98">
        <v>2</v>
      </c>
      <c r="X1307" s="100" t="s">
        <v>69</v>
      </c>
      <c r="Y1307" s="100" t="s">
        <v>70</v>
      </c>
      <c r="Z1307" s="100" t="s">
        <v>71</v>
      </c>
      <c r="AA1307" s="100" t="s">
        <v>72</v>
      </c>
      <c r="AB1307" s="98">
        <v>79268</v>
      </c>
      <c r="AC1307" s="101">
        <f t="shared" si="80"/>
        <v>7</v>
      </c>
      <c r="AD1307" s="101" t="str">
        <f t="shared" si="81"/>
        <v>février</v>
      </c>
      <c r="AE1307" s="96">
        <f t="shared" si="82"/>
        <v>1.32</v>
      </c>
      <c r="AF1307" s="149">
        <f t="shared" si="83"/>
        <v>1.5277777777777835E-2</v>
      </c>
      <c r="AG1307" t="s">
        <v>3886</v>
      </c>
    </row>
    <row r="1308" spans="1:33" s="102" customFormat="1" ht="10.9" hidden="1" customHeight="1" x14ac:dyDescent="0.25">
      <c r="A1308" s="98">
        <v>171574</v>
      </c>
      <c r="B1308" s="99">
        <v>44609</v>
      </c>
      <c r="C1308" s="100" t="s">
        <v>685</v>
      </c>
      <c r="D1308" s="100" t="s">
        <v>3859</v>
      </c>
      <c r="E1308" s="99">
        <v>44609</v>
      </c>
      <c r="F1308" s="100" t="s">
        <v>126</v>
      </c>
      <c r="G1308" s="100" t="s">
        <v>3860</v>
      </c>
      <c r="H1308" s="100" t="s">
        <v>1362</v>
      </c>
      <c r="I1308" s="100" t="s">
        <v>3379</v>
      </c>
      <c r="J1308" s="100" t="s">
        <v>3419</v>
      </c>
      <c r="K1308" s="100" t="s">
        <v>1735</v>
      </c>
      <c r="L1308" s="100" t="s">
        <v>3409</v>
      </c>
      <c r="M1308" s="100" t="s">
        <v>18</v>
      </c>
      <c r="N1308" s="100" t="s">
        <v>19</v>
      </c>
      <c r="O1308" s="100" t="s">
        <v>567</v>
      </c>
      <c r="P1308" s="100" t="s">
        <v>1363</v>
      </c>
      <c r="Q1308" s="100" t="s">
        <v>3451</v>
      </c>
      <c r="R1308" s="100" t="s">
        <v>3377</v>
      </c>
      <c r="S1308" s="98">
        <v>15280</v>
      </c>
      <c r="T1308" s="98">
        <v>41980</v>
      </c>
      <c r="U1308" s="98">
        <v>26700</v>
      </c>
      <c r="V1308" s="100" t="s">
        <v>78</v>
      </c>
      <c r="W1308" s="98">
        <v>2</v>
      </c>
      <c r="X1308" s="100" t="s">
        <v>69</v>
      </c>
      <c r="Y1308" s="100" t="s">
        <v>70</v>
      </c>
      <c r="Z1308" s="100" t="s">
        <v>71</v>
      </c>
      <c r="AA1308" s="100" t="s">
        <v>72</v>
      </c>
      <c r="AB1308" s="98">
        <v>0</v>
      </c>
      <c r="AC1308" s="101">
        <f t="shared" si="80"/>
        <v>7</v>
      </c>
      <c r="AD1308" s="101" t="str">
        <f t="shared" si="81"/>
        <v>février</v>
      </c>
      <c r="AE1308" s="96">
        <f t="shared" si="82"/>
        <v>26.7</v>
      </c>
      <c r="AF1308" s="149">
        <f t="shared" si="83"/>
        <v>3.4722222222222321E-2</v>
      </c>
      <c r="AG1308" t="s">
        <v>3888</v>
      </c>
    </row>
    <row r="1309" spans="1:33" s="102" customFormat="1" ht="10.9" hidden="1" customHeight="1" x14ac:dyDescent="0.25">
      <c r="A1309" s="98">
        <v>171570</v>
      </c>
      <c r="B1309" s="99">
        <v>44609</v>
      </c>
      <c r="C1309" s="100" t="s">
        <v>824</v>
      </c>
      <c r="D1309" s="100" t="s">
        <v>3861</v>
      </c>
      <c r="E1309" s="99">
        <v>44609</v>
      </c>
      <c r="F1309" s="100" t="s">
        <v>297</v>
      </c>
      <c r="G1309" s="100" t="s">
        <v>3862</v>
      </c>
      <c r="H1309" s="100" t="s">
        <v>325</v>
      </c>
      <c r="I1309" s="100" t="s">
        <v>3379</v>
      </c>
      <c r="J1309" s="100" t="s">
        <v>3380</v>
      </c>
      <c r="K1309" s="100" t="s">
        <v>3435</v>
      </c>
      <c r="L1309" s="100" t="s">
        <v>18</v>
      </c>
      <c r="M1309" s="100" t="s">
        <v>18</v>
      </c>
      <c r="N1309" s="100" t="s">
        <v>19</v>
      </c>
      <c r="O1309" s="100" t="s">
        <v>314</v>
      </c>
      <c r="P1309" s="100" t="s">
        <v>326</v>
      </c>
      <c r="Q1309" s="100" t="s">
        <v>3377</v>
      </c>
      <c r="R1309" s="100" t="s">
        <v>3377</v>
      </c>
      <c r="S1309" s="98">
        <v>19060</v>
      </c>
      <c r="T1309" s="98">
        <v>17180</v>
      </c>
      <c r="U1309" s="98">
        <v>1880</v>
      </c>
      <c r="V1309" s="100" t="s">
        <v>78</v>
      </c>
      <c r="W1309" s="98">
        <v>2</v>
      </c>
      <c r="X1309" s="100" t="s">
        <v>69</v>
      </c>
      <c r="Y1309" s="100" t="s">
        <v>70</v>
      </c>
      <c r="Z1309" s="100" t="s">
        <v>71</v>
      </c>
      <c r="AA1309" s="100" t="s">
        <v>72</v>
      </c>
      <c r="AB1309" s="98">
        <v>95031</v>
      </c>
      <c r="AC1309" s="101">
        <f t="shared" si="80"/>
        <v>7</v>
      </c>
      <c r="AD1309" s="101" t="str">
        <f t="shared" si="81"/>
        <v>février</v>
      </c>
      <c r="AE1309" s="96">
        <f t="shared" si="82"/>
        <v>1.88</v>
      </c>
      <c r="AF1309" s="149">
        <f t="shared" si="83"/>
        <v>7.6388888888888618E-3</v>
      </c>
      <c r="AG1309" t="s">
        <v>3886</v>
      </c>
    </row>
    <row r="1310" spans="1:33" s="102" customFormat="1" ht="10.9" hidden="1" customHeight="1" x14ac:dyDescent="0.25">
      <c r="A1310" s="98">
        <v>171571</v>
      </c>
      <c r="B1310" s="99">
        <v>44609</v>
      </c>
      <c r="C1310" s="100" t="s">
        <v>682</v>
      </c>
      <c r="D1310" s="100" t="s">
        <v>3863</v>
      </c>
      <c r="E1310" s="99">
        <v>44609</v>
      </c>
      <c r="F1310" s="100" t="s">
        <v>495</v>
      </c>
      <c r="G1310" s="100" t="s">
        <v>3864</v>
      </c>
      <c r="H1310" s="100" t="s">
        <v>363</v>
      </c>
      <c r="I1310" s="100" t="s">
        <v>3379</v>
      </c>
      <c r="J1310" s="100" t="s">
        <v>3421</v>
      </c>
      <c r="K1310" s="100" t="s">
        <v>363</v>
      </c>
      <c r="L1310" s="100" t="s">
        <v>18</v>
      </c>
      <c r="M1310" s="100" t="s">
        <v>18</v>
      </c>
      <c r="N1310" s="100" t="s">
        <v>19</v>
      </c>
      <c r="O1310" s="100" t="s">
        <v>161</v>
      </c>
      <c r="P1310" s="100" t="s">
        <v>364</v>
      </c>
      <c r="Q1310" s="100" t="s">
        <v>3377</v>
      </c>
      <c r="R1310" s="100" t="s">
        <v>3377</v>
      </c>
      <c r="S1310" s="98">
        <v>15240</v>
      </c>
      <c r="T1310" s="98">
        <v>11600</v>
      </c>
      <c r="U1310" s="98">
        <v>3640</v>
      </c>
      <c r="V1310" s="100" t="s">
        <v>78</v>
      </c>
      <c r="W1310" s="98">
        <v>2</v>
      </c>
      <c r="X1310" s="100" t="s">
        <v>69</v>
      </c>
      <c r="Y1310" s="100" t="s">
        <v>70</v>
      </c>
      <c r="Z1310" s="100" t="s">
        <v>71</v>
      </c>
      <c r="AA1310" s="100" t="s">
        <v>72</v>
      </c>
      <c r="AB1310" s="98">
        <v>60050</v>
      </c>
      <c r="AC1310" s="101">
        <f t="shared" si="80"/>
        <v>7</v>
      </c>
      <c r="AD1310" s="101" t="str">
        <f t="shared" si="81"/>
        <v>février</v>
      </c>
      <c r="AE1310" s="96">
        <f t="shared" si="82"/>
        <v>3.64</v>
      </c>
      <c r="AF1310" s="149">
        <f t="shared" si="83"/>
        <v>7.6388888888888618E-3</v>
      </c>
      <c r="AG1310" t="s">
        <v>3886</v>
      </c>
    </row>
    <row r="1311" spans="1:33" s="102" customFormat="1" ht="10.9" hidden="1" customHeight="1" x14ac:dyDescent="0.25">
      <c r="A1311" s="98">
        <v>171572</v>
      </c>
      <c r="B1311" s="99">
        <v>44609</v>
      </c>
      <c r="C1311" s="100" t="s">
        <v>526</v>
      </c>
      <c r="D1311" s="100" t="s">
        <v>3865</v>
      </c>
      <c r="E1311" s="99">
        <v>44609</v>
      </c>
      <c r="F1311" s="100" t="s">
        <v>495</v>
      </c>
      <c r="G1311" s="100" t="s">
        <v>3866</v>
      </c>
      <c r="H1311" s="100" t="s">
        <v>188</v>
      </c>
      <c r="I1311" s="100" t="s">
        <v>3379</v>
      </c>
      <c r="J1311" s="100" t="s">
        <v>3421</v>
      </c>
      <c r="K1311" s="100" t="s">
        <v>188</v>
      </c>
      <c r="L1311" s="100" t="s">
        <v>18</v>
      </c>
      <c r="M1311" s="100" t="s">
        <v>18</v>
      </c>
      <c r="N1311" s="100" t="s">
        <v>19</v>
      </c>
      <c r="O1311" s="100" t="s">
        <v>161</v>
      </c>
      <c r="P1311" s="100" t="s">
        <v>189</v>
      </c>
      <c r="Q1311" s="100" t="s">
        <v>3377</v>
      </c>
      <c r="R1311" s="100" t="s">
        <v>3377</v>
      </c>
      <c r="S1311" s="98">
        <v>14820</v>
      </c>
      <c r="T1311" s="98">
        <v>11620</v>
      </c>
      <c r="U1311" s="98">
        <v>3200</v>
      </c>
      <c r="V1311" s="100" t="s">
        <v>78</v>
      </c>
      <c r="W1311" s="98">
        <v>2</v>
      </c>
      <c r="X1311" s="100" t="s">
        <v>69</v>
      </c>
      <c r="Y1311" s="100" t="s">
        <v>70</v>
      </c>
      <c r="Z1311" s="100" t="s">
        <v>71</v>
      </c>
      <c r="AA1311" s="100" t="s">
        <v>72</v>
      </c>
      <c r="AB1311" s="98">
        <v>60049</v>
      </c>
      <c r="AC1311" s="101">
        <f t="shared" si="80"/>
        <v>7</v>
      </c>
      <c r="AD1311" s="101" t="str">
        <f t="shared" si="81"/>
        <v>février</v>
      </c>
      <c r="AE1311" s="96">
        <f t="shared" si="82"/>
        <v>3.2</v>
      </c>
      <c r="AF1311" s="149">
        <f t="shared" si="83"/>
        <v>9.0277777777777457E-3</v>
      </c>
      <c r="AG1311" t="s">
        <v>3886</v>
      </c>
    </row>
    <row r="1312" spans="1:33" s="102" customFormat="1" ht="10.9" hidden="1" customHeight="1" x14ac:dyDescent="0.25">
      <c r="A1312" s="98">
        <v>171573</v>
      </c>
      <c r="B1312" s="99">
        <v>44609</v>
      </c>
      <c r="C1312" s="100" t="s">
        <v>814</v>
      </c>
      <c r="D1312" s="100" t="s">
        <v>3867</v>
      </c>
      <c r="E1312" s="99">
        <v>44609</v>
      </c>
      <c r="F1312" s="100" t="s">
        <v>446</v>
      </c>
      <c r="G1312" s="100" t="s">
        <v>3868</v>
      </c>
      <c r="H1312" s="100" t="s">
        <v>177</v>
      </c>
      <c r="I1312" s="100" t="s">
        <v>3379</v>
      </c>
      <c r="J1312" s="100" t="s">
        <v>3421</v>
      </c>
      <c r="K1312" s="100" t="s">
        <v>177</v>
      </c>
      <c r="L1312" s="100" t="s">
        <v>18</v>
      </c>
      <c r="M1312" s="100" t="s">
        <v>18</v>
      </c>
      <c r="N1312" s="100" t="s">
        <v>19</v>
      </c>
      <c r="O1312" s="100" t="s">
        <v>161</v>
      </c>
      <c r="P1312" s="100" t="s">
        <v>178</v>
      </c>
      <c r="Q1312" s="100" t="s">
        <v>3377</v>
      </c>
      <c r="R1312" s="100" t="s">
        <v>3377</v>
      </c>
      <c r="S1312" s="98">
        <v>14880</v>
      </c>
      <c r="T1312" s="98">
        <v>11560</v>
      </c>
      <c r="U1312" s="98">
        <v>3320</v>
      </c>
      <c r="V1312" s="100" t="s">
        <v>78</v>
      </c>
      <c r="W1312" s="98">
        <v>2</v>
      </c>
      <c r="X1312" s="100" t="s">
        <v>69</v>
      </c>
      <c r="Y1312" s="100" t="s">
        <v>70</v>
      </c>
      <c r="Z1312" s="100" t="s">
        <v>71</v>
      </c>
      <c r="AA1312" s="100" t="s">
        <v>72</v>
      </c>
      <c r="AB1312" s="98">
        <v>60052</v>
      </c>
      <c r="AC1312" s="101">
        <f t="shared" si="80"/>
        <v>7</v>
      </c>
      <c r="AD1312" s="101" t="str">
        <f t="shared" si="81"/>
        <v>février</v>
      </c>
      <c r="AE1312" s="96">
        <f t="shared" si="82"/>
        <v>3.32</v>
      </c>
      <c r="AF1312" s="149">
        <f t="shared" si="83"/>
        <v>7.6388888888888618E-3</v>
      </c>
      <c r="AG1312" t="s">
        <v>3886</v>
      </c>
    </row>
    <row r="1313" spans="1:33" s="102" customFormat="1" ht="10.9" hidden="1" customHeight="1" x14ac:dyDescent="0.25">
      <c r="A1313" s="98">
        <v>171583</v>
      </c>
      <c r="B1313" s="99">
        <v>44609</v>
      </c>
      <c r="C1313" s="100" t="s">
        <v>645</v>
      </c>
      <c r="D1313" s="100" t="s">
        <v>3869</v>
      </c>
      <c r="E1313" s="99">
        <v>44609</v>
      </c>
      <c r="F1313" s="100" t="s">
        <v>643</v>
      </c>
      <c r="G1313" s="100" t="s">
        <v>3870</v>
      </c>
      <c r="H1313" s="100" t="s">
        <v>3871</v>
      </c>
      <c r="I1313" s="100" t="s">
        <v>3397</v>
      </c>
      <c r="J1313" s="100" t="s">
        <v>3448</v>
      </c>
      <c r="K1313" s="100" t="s">
        <v>3530</v>
      </c>
      <c r="L1313" s="100" t="s">
        <v>3487</v>
      </c>
      <c r="M1313" s="100" t="s">
        <v>18</v>
      </c>
      <c r="N1313" s="100" t="s">
        <v>721</v>
      </c>
      <c r="O1313" s="100" t="s">
        <v>722</v>
      </c>
      <c r="P1313" s="100" t="s">
        <v>3531</v>
      </c>
      <c r="Q1313" s="100" t="s">
        <v>3488</v>
      </c>
      <c r="R1313" s="100" t="s">
        <v>3377</v>
      </c>
      <c r="S1313" s="98">
        <v>16500</v>
      </c>
      <c r="T1313" s="98">
        <v>25740</v>
      </c>
      <c r="U1313" s="98">
        <v>9240</v>
      </c>
      <c r="V1313" s="100" t="s">
        <v>78</v>
      </c>
      <c r="W1313" s="98">
        <v>2</v>
      </c>
      <c r="X1313" s="100" t="s">
        <v>69</v>
      </c>
      <c r="Y1313" s="100" t="s">
        <v>70</v>
      </c>
      <c r="Z1313" s="100" t="s">
        <v>71</v>
      </c>
      <c r="AA1313" s="100" t="s">
        <v>72</v>
      </c>
      <c r="AB1313" s="98">
        <v>0</v>
      </c>
      <c r="AC1313" s="101">
        <f t="shared" si="80"/>
        <v>7</v>
      </c>
      <c r="AD1313" s="101" t="str">
        <f t="shared" si="81"/>
        <v>février</v>
      </c>
      <c r="AE1313" s="96">
        <f t="shared" si="82"/>
        <v>9.24</v>
      </c>
      <c r="AF1313" s="149">
        <f t="shared" si="83"/>
        <v>3.8888888888888862E-2</v>
      </c>
      <c r="AG1313" t="s">
        <v>3888</v>
      </c>
    </row>
    <row r="1314" spans="1:33" s="102" customFormat="1" ht="10.9" hidden="1" customHeight="1" x14ac:dyDescent="0.25">
      <c r="A1314" s="98">
        <v>171579</v>
      </c>
      <c r="B1314" s="99">
        <v>44609</v>
      </c>
      <c r="C1314" s="100" t="s">
        <v>556</v>
      </c>
      <c r="D1314" s="100" t="s">
        <v>3872</v>
      </c>
      <c r="E1314" s="99">
        <v>44609</v>
      </c>
      <c r="F1314" s="100" t="s">
        <v>3873</v>
      </c>
      <c r="G1314" s="100" t="s">
        <v>3874</v>
      </c>
      <c r="H1314" s="100" t="s">
        <v>728</v>
      </c>
      <c r="I1314" s="100" t="s">
        <v>3379</v>
      </c>
      <c r="J1314" s="100" t="s">
        <v>3421</v>
      </c>
      <c r="K1314" s="100" t="s">
        <v>728</v>
      </c>
      <c r="L1314" s="100" t="s">
        <v>18</v>
      </c>
      <c r="M1314" s="100" t="s">
        <v>18</v>
      </c>
      <c r="N1314" s="100" t="s">
        <v>19</v>
      </c>
      <c r="O1314" s="100" t="s">
        <v>161</v>
      </c>
      <c r="P1314" s="100" t="s">
        <v>729</v>
      </c>
      <c r="Q1314" s="100" t="s">
        <v>3377</v>
      </c>
      <c r="R1314" s="100" t="s">
        <v>3377</v>
      </c>
      <c r="S1314" s="98">
        <v>17580</v>
      </c>
      <c r="T1314" s="98">
        <v>14620</v>
      </c>
      <c r="U1314" s="98">
        <v>2960</v>
      </c>
      <c r="V1314" s="100" t="s">
        <v>78</v>
      </c>
      <c r="W1314" s="98">
        <v>2</v>
      </c>
      <c r="X1314" s="100" t="s">
        <v>69</v>
      </c>
      <c r="Y1314" s="100" t="s">
        <v>70</v>
      </c>
      <c r="Z1314" s="100" t="s">
        <v>71</v>
      </c>
      <c r="AA1314" s="100" t="s">
        <v>72</v>
      </c>
      <c r="AB1314" s="98">
        <v>60053</v>
      </c>
      <c r="AC1314" s="101">
        <f t="shared" si="80"/>
        <v>7</v>
      </c>
      <c r="AD1314" s="101" t="str">
        <f t="shared" si="81"/>
        <v>février</v>
      </c>
      <c r="AE1314" s="96">
        <f t="shared" si="82"/>
        <v>2.96</v>
      </c>
      <c r="AF1314" s="149">
        <f t="shared" si="83"/>
        <v>5.5555555555555358E-3</v>
      </c>
      <c r="AG1314" t="s">
        <v>3886</v>
      </c>
    </row>
    <row r="1315" spans="1:33" s="102" customFormat="1" ht="10.9" hidden="1" customHeight="1" x14ac:dyDescent="0.25">
      <c r="A1315" s="98">
        <v>171580</v>
      </c>
      <c r="B1315" s="99">
        <v>44609</v>
      </c>
      <c r="C1315" s="100" t="s">
        <v>404</v>
      </c>
      <c r="D1315" s="100" t="s">
        <v>3875</v>
      </c>
      <c r="E1315" s="99">
        <v>44609</v>
      </c>
      <c r="F1315" s="100" t="s">
        <v>3873</v>
      </c>
      <c r="G1315" s="100" t="s">
        <v>3876</v>
      </c>
      <c r="H1315" s="100" t="s">
        <v>1654</v>
      </c>
      <c r="I1315" s="100" t="s">
        <v>3379</v>
      </c>
      <c r="J1315" s="100" t="s">
        <v>3421</v>
      </c>
      <c r="K1315" s="100" t="s">
        <v>1856</v>
      </c>
      <c r="L1315" s="100" t="s">
        <v>18</v>
      </c>
      <c r="M1315" s="100" t="s">
        <v>18</v>
      </c>
      <c r="N1315" s="100" t="s">
        <v>19</v>
      </c>
      <c r="O1315" s="100" t="s">
        <v>161</v>
      </c>
      <c r="P1315" s="100" t="s">
        <v>1655</v>
      </c>
      <c r="Q1315" s="100" t="s">
        <v>3377</v>
      </c>
      <c r="R1315" s="100" t="s">
        <v>3377</v>
      </c>
      <c r="S1315" s="98">
        <v>17400</v>
      </c>
      <c r="T1315" s="98">
        <v>15020</v>
      </c>
      <c r="U1315" s="98">
        <v>2380</v>
      </c>
      <c r="V1315" s="100" t="s">
        <v>78</v>
      </c>
      <c r="W1315" s="98">
        <v>2</v>
      </c>
      <c r="X1315" s="100" t="s">
        <v>69</v>
      </c>
      <c r="Y1315" s="100" t="s">
        <v>70</v>
      </c>
      <c r="Z1315" s="100" t="s">
        <v>71</v>
      </c>
      <c r="AA1315" s="100" t="s">
        <v>72</v>
      </c>
      <c r="AB1315" s="98">
        <v>80133</v>
      </c>
      <c r="AC1315" s="101">
        <f t="shared" si="80"/>
        <v>7</v>
      </c>
      <c r="AD1315" s="101" t="str">
        <f t="shared" si="81"/>
        <v>février</v>
      </c>
      <c r="AE1315" s="96">
        <f t="shared" si="82"/>
        <v>2.38</v>
      </c>
      <c r="AF1315" s="149">
        <f t="shared" si="83"/>
        <v>1.0416666666666741E-2</v>
      </c>
      <c r="AG1315" t="s">
        <v>3886</v>
      </c>
    </row>
    <row r="1316" spans="1:33" s="102" customFormat="1" ht="10.9" hidden="1" customHeight="1" x14ac:dyDescent="0.25">
      <c r="A1316" s="98">
        <v>171581</v>
      </c>
      <c r="B1316" s="99">
        <v>44609</v>
      </c>
      <c r="C1316" s="100" t="s">
        <v>890</v>
      </c>
      <c r="D1316" s="100" t="s">
        <v>3877</v>
      </c>
      <c r="E1316" s="99">
        <v>44609</v>
      </c>
      <c r="F1316" s="100" t="s">
        <v>675</v>
      </c>
      <c r="G1316" s="100" t="s">
        <v>3878</v>
      </c>
      <c r="H1316" s="100" t="s">
        <v>257</v>
      </c>
      <c r="I1316" s="100" t="s">
        <v>3379</v>
      </c>
      <c r="J1316" s="100" t="s">
        <v>3421</v>
      </c>
      <c r="K1316" s="100" t="s">
        <v>257</v>
      </c>
      <c r="L1316" s="100" t="s">
        <v>18</v>
      </c>
      <c r="M1316" s="100" t="s">
        <v>18</v>
      </c>
      <c r="N1316" s="100" t="s">
        <v>19</v>
      </c>
      <c r="O1316" s="100" t="s">
        <v>161</v>
      </c>
      <c r="P1316" s="100" t="s">
        <v>258</v>
      </c>
      <c r="Q1316" s="100" t="s">
        <v>3377</v>
      </c>
      <c r="R1316" s="100" t="s">
        <v>3377</v>
      </c>
      <c r="S1316" s="98">
        <v>16540</v>
      </c>
      <c r="T1316" s="98">
        <v>14620</v>
      </c>
      <c r="U1316" s="98">
        <v>1920</v>
      </c>
      <c r="V1316" s="100" t="s">
        <v>78</v>
      </c>
      <c r="W1316" s="98">
        <v>2</v>
      </c>
      <c r="X1316" s="100" t="s">
        <v>69</v>
      </c>
      <c r="Y1316" s="100" t="s">
        <v>70</v>
      </c>
      <c r="Z1316" s="100" t="s">
        <v>71</v>
      </c>
      <c r="AA1316" s="100" t="s">
        <v>72</v>
      </c>
      <c r="AB1316" s="98">
        <v>60055</v>
      </c>
      <c r="AC1316" s="101">
        <f t="shared" si="80"/>
        <v>7</v>
      </c>
      <c r="AD1316" s="101" t="str">
        <f t="shared" si="81"/>
        <v>février</v>
      </c>
      <c r="AE1316" s="96">
        <f t="shared" si="82"/>
        <v>1.92</v>
      </c>
      <c r="AF1316" s="149">
        <f t="shared" si="83"/>
        <v>1.0416666666666741E-2</v>
      </c>
      <c r="AG1316" t="s">
        <v>3886</v>
      </c>
    </row>
    <row r="1317" spans="1:33" s="102" customFormat="1" ht="10.9" hidden="1" customHeight="1" x14ac:dyDescent="0.25">
      <c r="A1317" s="98">
        <v>171586</v>
      </c>
      <c r="B1317" s="99">
        <v>44609</v>
      </c>
      <c r="C1317" s="100" t="s">
        <v>592</v>
      </c>
      <c r="D1317" s="100" t="s">
        <v>3879</v>
      </c>
      <c r="E1317" s="99">
        <v>44609</v>
      </c>
      <c r="F1317" s="100" t="s">
        <v>410</v>
      </c>
      <c r="G1317" s="100" t="s">
        <v>3880</v>
      </c>
      <c r="H1317" s="100" t="s">
        <v>460</v>
      </c>
      <c r="I1317" s="100" t="s">
        <v>3379</v>
      </c>
      <c r="J1317" s="100" t="s">
        <v>3382</v>
      </c>
      <c r="K1317" s="100" t="s">
        <v>3416</v>
      </c>
      <c r="L1317" s="100" t="s">
        <v>18</v>
      </c>
      <c r="M1317" s="100" t="s">
        <v>18</v>
      </c>
      <c r="N1317" s="100" t="s">
        <v>19</v>
      </c>
      <c r="O1317" s="100" t="s">
        <v>335</v>
      </c>
      <c r="P1317" s="100" t="s">
        <v>461</v>
      </c>
      <c r="Q1317" s="100" t="s">
        <v>3377</v>
      </c>
      <c r="R1317" s="100" t="s">
        <v>3377</v>
      </c>
      <c r="S1317" s="98">
        <v>17060</v>
      </c>
      <c r="T1317" s="98">
        <v>14860</v>
      </c>
      <c r="U1317" s="98">
        <v>2200</v>
      </c>
      <c r="V1317" s="100" t="s">
        <v>78</v>
      </c>
      <c r="W1317" s="98">
        <v>2</v>
      </c>
      <c r="X1317" s="100" t="s">
        <v>69</v>
      </c>
      <c r="Y1317" s="100" t="s">
        <v>70</v>
      </c>
      <c r="Z1317" s="100" t="s">
        <v>71</v>
      </c>
      <c r="AA1317" s="100" t="s">
        <v>72</v>
      </c>
      <c r="AB1317" s="98">
        <v>83628</v>
      </c>
      <c r="AC1317" s="101">
        <f t="shared" si="80"/>
        <v>7</v>
      </c>
      <c r="AD1317" s="101" t="str">
        <f t="shared" si="81"/>
        <v>février</v>
      </c>
      <c r="AE1317" s="96">
        <f t="shared" si="82"/>
        <v>2.2000000000000002</v>
      </c>
      <c r="AF1317" s="149">
        <f t="shared" si="83"/>
        <v>6.2499999999999778E-3</v>
      </c>
      <c r="AG1317" t="s">
        <v>3886</v>
      </c>
    </row>
    <row r="1318" spans="1:33" s="102" customFormat="1" ht="10.9" hidden="1" customHeight="1" x14ac:dyDescent="0.25">
      <c r="A1318" s="98">
        <v>171587</v>
      </c>
      <c r="B1318" s="99">
        <v>44609</v>
      </c>
      <c r="C1318" s="100" t="s">
        <v>815</v>
      </c>
      <c r="D1318" s="100" t="s">
        <v>3881</v>
      </c>
      <c r="E1318" s="99">
        <v>44609</v>
      </c>
      <c r="F1318" s="100" t="s">
        <v>333</v>
      </c>
      <c r="G1318" s="100" t="s">
        <v>3882</v>
      </c>
      <c r="H1318" s="100" t="s">
        <v>690</v>
      </c>
      <c r="I1318" s="100" t="s">
        <v>3379</v>
      </c>
      <c r="J1318" s="100" t="s">
        <v>3382</v>
      </c>
      <c r="K1318" s="100" t="s">
        <v>3383</v>
      </c>
      <c r="L1318" s="100" t="s">
        <v>18</v>
      </c>
      <c r="M1318" s="100" t="s">
        <v>18</v>
      </c>
      <c r="N1318" s="100" t="s">
        <v>19</v>
      </c>
      <c r="O1318" s="100" t="s">
        <v>335</v>
      </c>
      <c r="P1318" s="100" t="s">
        <v>691</v>
      </c>
      <c r="Q1318" s="100" t="s">
        <v>3377</v>
      </c>
      <c r="R1318" s="100" t="s">
        <v>3377</v>
      </c>
      <c r="S1318" s="98">
        <v>16560</v>
      </c>
      <c r="T1318" s="98">
        <v>12820</v>
      </c>
      <c r="U1318" s="98">
        <v>3740</v>
      </c>
      <c r="V1318" s="100" t="s">
        <v>78</v>
      </c>
      <c r="W1318" s="98">
        <v>2</v>
      </c>
      <c r="X1318" s="100" t="s">
        <v>69</v>
      </c>
      <c r="Y1318" s="100" t="s">
        <v>70</v>
      </c>
      <c r="Z1318" s="100" t="s">
        <v>71</v>
      </c>
      <c r="AA1318" s="100" t="s">
        <v>72</v>
      </c>
      <c r="AB1318" s="98">
        <v>64488</v>
      </c>
      <c r="AC1318" s="101">
        <f t="shared" si="80"/>
        <v>7</v>
      </c>
      <c r="AD1318" s="101" t="str">
        <f t="shared" si="81"/>
        <v>février</v>
      </c>
      <c r="AE1318" s="96">
        <f t="shared" si="82"/>
        <v>3.74</v>
      </c>
      <c r="AF1318" s="149">
        <f t="shared" si="83"/>
        <v>5.5555555555555358E-3</v>
      </c>
      <c r="AG1318" t="s">
        <v>3886</v>
      </c>
    </row>
    <row r="1319" spans="1:33" s="102" customFormat="1" ht="10.9" hidden="1" customHeight="1" x14ac:dyDescent="0.25">
      <c r="A1319" s="98">
        <v>171588</v>
      </c>
      <c r="B1319" s="99">
        <v>44609</v>
      </c>
      <c r="C1319" s="100" t="s">
        <v>302</v>
      </c>
      <c r="D1319" s="100" t="s">
        <v>3883</v>
      </c>
      <c r="E1319" s="99">
        <v>44609</v>
      </c>
      <c r="F1319" s="100" t="s">
        <v>338</v>
      </c>
      <c r="G1319" s="100" t="s">
        <v>3884</v>
      </c>
      <c r="H1319" s="100" t="s">
        <v>385</v>
      </c>
      <c r="I1319" s="100" t="s">
        <v>3379</v>
      </c>
      <c r="J1319" s="100" t="s">
        <v>3421</v>
      </c>
      <c r="K1319" s="100" t="s">
        <v>385</v>
      </c>
      <c r="L1319" s="100" t="s">
        <v>18</v>
      </c>
      <c r="M1319" s="100" t="s">
        <v>18</v>
      </c>
      <c r="N1319" s="100" t="s">
        <v>19</v>
      </c>
      <c r="O1319" s="100" t="s">
        <v>161</v>
      </c>
      <c r="P1319" s="100" t="s">
        <v>386</v>
      </c>
      <c r="Q1319" s="100" t="s">
        <v>3377</v>
      </c>
      <c r="R1319" s="100" t="s">
        <v>3377</v>
      </c>
      <c r="S1319" s="98">
        <v>18940</v>
      </c>
      <c r="T1319" s="98">
        <v>14760</v>
      </c>
      <c r="U1319" s="98">
        <v>4180</v>
      </c>
      <c r="V1319" s="100" t="s">
        <v>78</v>
      </c>
      <c r="W1319" s="98">
        <v>2</v>
      </c>
      <c r="X1319" s="100" t="s">
        <v>69</v>
      </c>
      <c r="Y1319" s="100" t="s">
        <v>70</v>
      </c>
      <c r="Z1319" s="100" t="s">
        <v>71</v>
      </c>
      <c r="AA1319" s="100" t="s">
        <v>72</v>
      </c>
      <c r="AB1319" s="98">
        <v>83223</v>
      </c>
      <c r="AC1319" s="101">
        <f t="shared" si="80"/>
        <v>7</v>
      </c>
      <c r="AD1319" s="101" t="str">
        <f t="shared" si="81"/>
        <v>février</v>
      </c>
      <c r="AE1319" s="96">
        <f t="shared" si="82"/>
        <v>4.18</v>
      </c>
      <c r="AF1319" s="149">
        <f t="shared" si="83"/>
        <v>6.2500000000000888E-3</v>
      </c>
      <c r="AG1319" t="s">
        <v>3886</v>
      </c>
    </row>
    <row r="1320" spans="1:33" s="102" customFormat="1" ht="10.9" hidden="1" customHeight="1" x14ac:dyDescent="0.25">
      <c r="A1320" s="278">
        <v>171590</v>
      </c>
      <c r="B1320" s="279">
        <v>44609</v>
      </c>
      <c r="C1320" s="280" t="s">
        <v>304</v>
      </c>
      <c r="D1320" s="280" t="s">
        <v>3926</v>
      </c>
      <c r="E1320" s="279">
        <v>44609</v>
      </c>
      <c r="F1320" s="280" t="s">
        <v>307</v>
      </c>
      <c r="G1320" s="280" t="s">
        <v>3927</v>
      </c>
      <c r="H1320" s="280" t="s">
        <v>363</v>
      </c>
      <c r="I1320" s="280" t="s">
        <v>3379</v>
      </c>
      <c r="J1320" s="280" t="s">
        <v>3421</v>
      </c>
      <c r="K1320" s="280" t="s">
        <v>363</v>
      </c>
      <c r="L1320" s="280" t="s">
        <v>18</v>
      </c>
      <c r="M1320" s="280" t="s">
        <v>18</v>
      </c>
      <c r="N1320" s="280" t="s">
        <v>19</v>
      </c>
      <c r="O1320" s="280" t="s">
        <v>161</v>
      </c>
      <c r="P1320" s="280" t="s">
        <v>364</v>
      </c>
      <c r="Q1320" s="280" t="s">
        <v>3377</v>
      </c>
      <c r="R1320" s="280" t="s">
        <v>3377</v>
      </c>
      <c r="S1320" s="278">
        <v>13020</v>
      </c>
      <c r="T1320" s="278">
        <v>11780</v>
      </c>
      <c r="U1320" s="278">
        <v>1240</v>
      </c>
      <c r="V1320" s="280" t="s">
        <v>78</v>
      </c>
      <c r="W1320" s="278">
        <v>2</v>
      </c>
      <c r="X1320" s="280" t="s">
        <v>69</v>
      </c>
      <c r="Y1320" s="280" t="s">
        <v>70</v>
      </c>
      <c r="Z1320" s="280" t="s">
        <v>71</v>
      </c>
      <c r="AA1320" s="280" t="s">
        <v>72</v>
      </c>
      <c r="AB1320" s="278">
        <v>60050</v>
      </c>
      <c r="AC1320" s="101">
        <f t="shared" ref="AC1320:AC1368" si="84">_xlfn.ISOWEEKNUM(B1320)</f>
        <v>7</v>
      </c>
      <c r="AD1320" s="101" t="str">
        <f t="shared" ref="AD1320:AD1368" si="85">TEXT(B1320,"mmmm")</f>
        <v>février</v>
      </c>
      <c r="AE1320" s="96">
        <f t="shared" ref="AE1320:AE1368" si="86">U1320/1000</f>
        <v>1.24</v>
      </c>
      <c r="AF1320" s="149">
        <f t="shared" ref="AF1320:AF1368" si="87">C1320-F1320</f>
        <v>4.1666666666666519E-3</v>
      </c>
      <c r="AG1320" t="s">
        <v>3886</v>
      </c>
    </row>
    <row r="1321" spans="1:33" s="102" customFormat="1" ht="10.9" hidden="1" customHeight="1" x14ac:dyDescent="0.25">
      <c r="A1321" s="278">
        <v>171591</v>
      </c>
      <c r="B1321" s="279">
        <v>44609</v>
      </c>
      <c r="C1321" s="280" t="s">
        <v>648</v>
      </c>
      <c r="D1321" s="280" t="s">
        <v>3928</v>
      </c>
      <c r="E1321" s="279">
        <v>44609</v>
      </c>
      <c r="F1321" s="280" t="s">
        <v>415</v>
      </c>
      <c r="G1321" s="280" t="s">
        <v>3929</v>
      </c>
      <c r="H1321" s="280" t="s">
        <v>188</v>
      </c>
      <c r="I1321" s="280" t="s">
        <v>3379</v>
      </c>
      <c r="J1321" s="280" t="s">
        <v>3421</v>
      </c>
      <c r="K1321" s="280" t="s">
        <v>188</v>
      </c>
      <c r="L1321" s="280" t="s">
        <v>18</v>
      </c>
      <c r="M1321" s="280" t="s">
        <v>18</v>
      </c>
      <c r="N1321" s="280" t="s">
        <v>19</v>
      </c>
      <c r="O1321" s="280" t="s">
        <v>161</v>
      </c>
      <c r="P1321" s="280" t="s">
        <v>189</v>
      </c>
      <c r="Q1321" s="280" t="s">
        <v>3377</v>
      </c>
      <c r="R1321" s="280" t="s">
        <v>3377</v>
      </c>
      <c r="S1321" s="278">
        <v>13620</v>
      </c>
      <c r="T1321" s="278">
        <v>11640</v>
      </c>
      <c r="U1321" s="278">
        <v>1980</v>
      </c>
      <c r="V1321" s="280" t="s">
        <v>78</v>
      </c>
      <c r="W1321" s="278">
        <v>2</v>
      </c>
      <c r="X1321" s="280" t="s">
        <v>69</v>
      </c>
      <c r="Y1321" s="280" t="s">
        <v>70</v>
      </c>
      <c r="Z1321" s="280" t="s">
        <v>71</v>
      </c>
      <c r="AA1321" s="280" t="s">
        <v>72</v>
      </c>
      <c r="AB1321" s="278">
        <v>60049</v>
      </c>
      <c r="AC1321" s="101">
        <f t="shared" si="84"/>
        <v>7</v>
      </c>
      <c r="AD1321" s="101" t="str">
        <f t="shared" si="85"/>
        <v>février</v>
      </c>
      <c r="AE1321" s="96">
        <f t="shared" si="86"/>
        <v>1.98</v>
      </c>
      <c r="AF1321" s="149">
        <f t="shared" si="87"/>
        <v>4.8611111111110938E-3</v>
      </c>
      <c r="AG1321" t="s">
        <v>3886</v>
      </c>
    </row>
    <row r="1322" spans="1:33" s="102" customFormat="1" ht="10.9" hidden="1" customHeight="1" x14ac:dyDescent="0.25">
      <c r="A1322" s="278">
        <v>171592</v>
      </c>
      <c r="B1322" s="279">
        <v>44609</v>
      </c>
      <c r="C1322" s="280" t="s">
        <v>308</v>
      </c>
      <c r="D1322" s="280" t="s">
        <v>3930</v>
      </c>
      <c r="E1322" s="279">
        <v>44609</v>
      </c>
      <c r="F1322" s="280" t="s">
        <v>309</v>
      </c>
      <c r="G1322" s="280" t="s">
        <v>3931</v>
      </c>
      <c r="H1322" s="280" t="s">
        <v>177</v>
      </c>
      <c r="I1322" s="280" t="s">
        <v>3379</v>
      </c>
      <c r="J1322" s="280" t="s">
        <v>3421</v>
      </c>
      <c r="K1322" s="280" t="s">
        <v>177</v>
      </c>
      <c r="L1322" s="280" t="s">
        <v>18</v>
      </c>
      <c r="M1322" s="280" t="s">
        <v>18</v>
      </c>
      <c r="N1322" s="280" t="s">
        <v>19</v>
      </c>
      <c r="O1322" s="280" t="s">
        <v>161</v>
      </c>
      <c r="P1322" s="280" t="s">
        <v>178</v>
      </c>
      <c r="Q1322" s="280" t="s">
        <v>3377</v>
      </c>
      <c r="R1322" s="280" t="s">
        <v>3377</v>
      </c>
      <c r="S1322" s="278">
        <v>12740</v>
      </c>
      <c r="T1322" s="278">
        <v>11380</v>
      </c>
      <c r="U1322" s="278">
        <v>1360</v>
      </c>
      <c r="V1322" s="280" t="s">
        <v>78</v>
      </c>
      <c r="W1322" s="278">
        <v>2</v>
      </c>
      <c r="X1322" s="280" t="s">
        <v>69</v>
      </c>
      <c r="Y1322" s="280" t="s">
        <v>70</v>
      </c>
      <c r="Z1322" s="280" t="s">
        <v>71</v>
      </c>
      <c r="AA1322" s="280" t="s">
        <v>72</v>
      </c>
      <c r="AB1322" s="278">
        <v>60052</v>
      </c>
      <c r="AC1322" s="101">
        <f t="shared" si="84"/>
        <v>7</v>
      </c>
      <c r="AD1322" s="101" t="str">
        <f t="shared" si="85"/>
        <v>février</v>
      </c>
      <c r="AE1322" s="96">
        <f t="shared" si="86"/>
        <v>1.36</v>
      </c>
      <c r="AF1322" s="149">
        <f t="shared" si="87"/>
        <v>6.2499999999999778E-3</v>
      </c>
      <c r="AG1322" t="s">
        <v>3886</v>
      </c>
    </row>
    <row r="1323" spans="1:33" s="102" customFormat="1" ht="10.9" hidden="1" customHeight="1" x14ac:dyDescent="0.25">
      <c r="A1323" s="278">
        <v>171593</v>
      </c>
      <c r="B1323" s="279">
        <v>44609</v>
      </c>
      <c r="C1323" s="280" t="s">
        <v>3932</v>
      </c>
      <c r="D1323" s="280" t="s">
        <v>3933</v>
      </c>
      <c r="E1323" s="279">
        <v>44609</v>
      </c>
      <c r="F1323" s="280" t="s">
        <v>851</v>
      </c>
      <c r="G1323" s="280" t="s">
        <v>3934</v>
      </c>
      <c r="H1323" s="280" t="s">
        <v>609</v>
      </c>
      <c r="I1323" s="280" t="s">
        <v>3379</v>
      </c>
      <c r="J1323" s="280" t="s">
        <v>3421</v>
      </c>
      <c r="K1323" s="280" t="s">
        <v>609</v>
      </c>
      <c r="L1323" s="280" t="s">
        <v>18</v>
      </c>
      <c r="M1323" s="280" t="s">
        <v>18</v>
      </c>
      <c r="N1323" s="280" t="s">
        <v>19</v>
      </c>
      <c r="O1323" s="280" t="s">
        <v>161</v>
      </c>
      <c r="P1323" s="280" t="s">
        <v>610</v>
      </c>
      <c r="Q1323" s="280" t="s">
        <v>3377</v>
      </c>
      <c r="R1323" s="280" t="s">
        <v>3377</v>
      </c>
      <c r="S1323" s="278">
        <v>19740</v>
      </c>
      <c r="T1323" s="278">
        <v>14560</v>
      </c>
      <c r="U1323" s="278">
        <v>5180</v>
      </c>
      <c r="V1323" s="280" t="s">
        <v>78</v>
      </c>
      <c r="W1323" s="278">
        <v>2</v>
      </c>
      <c r="X1323" s="280" t="s">
        <v>69</v>
      </c>
      <c r="Y1323" s="280" t="s">
        <v>70</v>
      </c>
      <c r="Z1323" s="280" t="s">
        <v>71</v>
      </c>
      <c r="AA1323" s="280" t="s">
        <v>72</v>
      </c>
      <c r="AB1323" s="278">
        <v>83216</v>
      </c>
      <c r="AC1323" s="101">
        <f t="shared" si="84"/>
        <v>7</v>
      </c>
      <c r="AD1323" s="101" t="str">
        <f t="shared" si="85"/>
        <v>février</v>
      </c>
      <c r="AE1323" s="96">
        <f t="shared" si="86"/>
        <v>5.18</v>
      </c>
      <c r="AF1323" s="149">
        <f t="shared" si="87"/>
        <v>6.2499999999999778E-3</v>
      </c>
      <c r="AG1323" t="s">
        <v>3886</v>
      </c>
    </row>
    <row r="1324" spans="1:33" s="102" customFormat="1" ht="10.9" hidden="1" customHeight="1" x14ac:dyDescent="0.25">
      <c r="A1324" s="278">
        <v>171596</v>
      </c>
      <c r="B1324" s="279">
        <v>44610</v>
      </c>
      <c r="C1324" s="280" t="s">
        <v>2991</v>
      </c>
      <c r="D1324" s="280" t="s">
        <v>3935</v>
      </c>
      <c r="E1324" s="279">
        <v>44610</v>
      </c>
      <c r="F1324" s="280" t="s">
        <v>735</v>
      </c>
      <c r="G1324" s="280" t="s">
        <v>3936</v>
      </c>
      <c r="H1324" s="280" t="s">
        <v>616</v>
      </c>
      <c r="I1324" s="280" t="s">
        <v>3376</v>
      </c>
      <c r="J1324" s="280" t="s">
        <v>3376</v>
      </c>
      <c r="K1324" s="280" t="s">
        <v>616</v>
      </c>
      <c r="L1324" s="280" t="s">
        <v>18</v>
      </c>
      <c r="M1324" s="280" t="s">
        <v>3409</v>
      </c>
      <c r="N1324" s="280" t="s">
        <v>656</v>
      </c>
      <c r="O1324" s="280" t="s">
        <v>657</v>
      </c>
      <c r="P1324" s="280" t="s">
        <v>618</v>
      </c>
      <c r="Q1324" s="280" t="s">
        <v>3377</v>
      </c>
      <c r="R1324" s="280" t="s">
        <v>3410</v>
      </c>
      <c r="S1324" s="278">
        <v>17860</v>
      </c>
      <c r="T1324" s="278">
        <v>13200</v>
      </c>
      <c r="U1324" s="278">
        <v>4660</v>
      </c>
      <c r="V1324" s="280" t="s">
        <v>78</v>
      </c>
      <c r="W1324" s="278">
        <v>2</v>
      </c>
      <c r="X1324" s="280" t="s">
        <v>69</v>
      </c>
      <c r="Y1324" s="280" t="s">
        <v>70</v>
      </c>
      <c r="Z1324" s="280" t="s">
        <v>71</v>
      </c>
      <c r="AA1324" s="280" t="s">
        <v>72</v>
      </c>
      <c r="AB1324" s="278">
        <v>0</v>
      </c>
      <c r="AC1324" s="101">
        <f t="shared" si="84"/>
        <v>7</v>
      </c>
      <c r="AD1324" s="101" t="str">
        <f t="shared" si="85"/>
        <v>février</v>
      </c>
      <c r="AE1324" s="96">
        <f t="shared" si="86"/>
        <v>4.66</v>
      </c>
      <c r="AF1324" s="149">
        <f t="shared" si="87"/>
        <v>1.0416666666666685E-2</v>
      </c>
      <c r="AG1324" t="s">
        <v>3562</v>
      </c>
    </row>
    <row r="1325" spans="1:33" s="102" customFormat="1" ht="10.9" hidden="1" customHeight="1" x14ac:dyDescent="0.25">
      <c r="A1325" s="278">
        <v>171598</v>
      </c>
      <c r="B1325" s="279">
        <v>44610</v>
      </c>
      <c r="C1325" s="280" t="s">
        <v>471</v>
      </c>
      <c r="D1325" s="280" t="s">
        <v>3937</v>
      </c>
      <c r="E1325" s="279">
        <v>44610</v>
      </c>
      <c r="F1325" s="280" t="s">
        <v>577</v>
      </c>
      <c r="G1325" s="280" t="s">
        <v>3938</v>
      </c>
      <c r="H1325" s="280" t="s">
        <v>616</v>
      </c>
      <c r="I1325" s="280" t="s">
        <v>3376</v>
      </c>
      <c r="J1325" s="280" t="s">
        <v>3376</v>
      </c>
      <c r="K1325" s="280" t="s">
        <v>616</v>
      </c>
      <c r="L1325" s="280" t="s">
        <v>18</v>
      </c>
      <c r="M1325" s="280" t="s">
        <v>3409</v>
      </c>
      <c r="N1325" s="280" t="s">
        <v>656</v>
      </c>
      <c r="O1325" s="280" t="s">
        <v>657</v>
      </c>
      <c r="P1325" s="280" t="s">
        <v>618</v>
      </c>
      <c r="Q1325" s="280" t="s">
        <v>3377</v>
      </c>
      <c r="R1325" s="280" t="s">
        <v>3410</v>
      </c>
      <c r="S1325" s="278">
        <v>15980</v>
      </c>
      <c r="T1325" s="278">
        <v>13380</v>
      </c>
      <c r="U1325" s="278">
        <v>2600</v>
      </c>
      <c r="V1325" s="280" t="s">
        <v>78</v>
      </c>
      <c r="W1325" s="278">
        <v>2</v>
      </c>
      <c r="X1325" s="280" t="s">
        <v>69</v>
      </c>
      <c r="Y1325" s="280" t="s">
        <v>70</v>
      </c>
      <c r="Z1325" s="280" t="s">
        <v>71</v>
      </c>
      <c r="AA1325" s="280" t="s">
        <v>72</v>
      </c>
      <c r="AB1325" s="278">
        <v>0</v>
      </c>
      <c r="AC1325" s="101">
        <f t="shared" si="84"/>
        <v>7</v>
      </c>
      <c r="AD1325" s="101" t="str">
        <f t="shared" si="85"/>
        <v>février</v>
      </c>
      <c r="AE1325" s="96">
        <f t="shared" si="86"/>
        <v>2.6</v>
      </c>
      <c r="AF1325" s="149">
        <f t="shared" si="87"/>
        <v>9.7222222222222432E-3</v>
      </c>
      <c r="AG1325" t="s">
        <v>3562</v>
      </c>
    </row>
    <row r="1326" spans="1:33" s="102" customFormat="1" ht="10.9" hidden="1" customHeight="1" x14ac:dyDescent="0.25">
      <c r="A1326" s="278">
        <v>171602</v>
      </c>
      <c r="B1326" s="279">
        <v>44610</v>
      </c>
      <c r="C1326" s="280" t="s">
        <v>501</v>
      </c>
      <c r="D1326" s="280" t="s">
        <v>3939</v>
      </c>
      <c r="E1326" s="279">
        <v>44610</v>
      </c>
      <c r="F1326" s="280" t="s">
        <v>3940</v>
      </c>
      <c r="G1326" s="280" t="s">
        <v>3941</v>
      </c>
      <c r="H1326" s="280" t="s">
        <v>3942</v>
      </c>
      <c r="I1326" s="280" t="s">
        <v>3397</v>
      </c>
      <c r="J1326" s="280" t="s">
        <v>3448</v>
      </c>
      <c r="K1326" s="280" t="s">
        <v>3942</v>
      </c>
      <c r="L1326" s="280" t="s">
        <v>3468</v>
      </c>
      <c r="M1326" s="280" t="s">
        <v>18</v>
      </c>
      <c r="N1326" s="280" t="s">
        <v>721</v>
      </c>
      <c r="O1326" s="280" t="s">
        <v>722</v>
      </c>
      <c r="P1326" s="280" t="s">
        <v>3943</v>
      </c>
      <c r="Q1326" s="280" t="s">
        <v>3469</v>
      </c>
      <c r="R1326" s="280" t="s">
        <v>3377</v>
      </c>
      <c r="S1326" s="278">
        <v>16460</v>
      </c>
      <c r="T1326" s="278">
        <v>22220</v>
      </c>
      <c r="U1326" s="278">
        <v>5760</v>
      </c>
      <c r="V1326" s="280" t="s">
        <v>78</v>
      </c>
      <c r="W1326" s="278">
        <v>2</v>
      </c>
      <c r="X1326" s="280" t="s">
        <v>69</v>
      </c>
      <c r="Y1326" s="280" t="s">
        <v>70</v>
      </c>
      <c r="Z1326" s="280" t="s">
        <v>71</v>
      </c>
      <c r="AA1326" s="280" t="s">
        <v>72</v>
      </c>
      <c r="AB1326" s="278">
        <v>0</v>
      </c>
      <c r="AC1326" s="101">
        <f t="shared" si="84"/>
        <v>7</v>
      </c>
      <c r="AD1326" s="101" t="str">
        <f t="shared" si="85"/>
        <v>février</v>
      </c>
      <c r="AE1326" s="96">
        <f t="shared" si="86"/>
        <v>5.76</v>
      </c>
      <c r="AF1326" s="149">
        <f t="shared" si="87"/>
        <v>6.3888888888888884E-2</v>
      </c>
      <c r="AG1326" t="s">
        <v>3888</v>
      </c>
    </row>
    <row r="1327" spans="1:33" s="102" customFormat="1" ht="10.9" hidden="1" customHeight="1" x14ac:dyDescent="0.25">
      <c r="A1327" s="278">
        <v>171609</v>
      </c>
      <c r="B1327" s="279">
        <v>44610</v>
      </c>
      <c r="C1327" s="280" t="s">
        <v>373</v>
      </c>
      <c r="D1327" s="280" t="s">
        <v>3944</v>
      </c>
      <c r="E1327" s="279">
        <v>44610</v>
      </c>
      <c r="F1327" s="280" t="s">
        <v>459</v>
      </c>
      <c r="G1327" s="280" t="s">
        <v>3945</v>
      </c>
      <c r="H1327" s="280" t="s">
        <v>480</v>
      </c>
      <c r="I1327" s="280" t="s">
        <v>3379</v>
      </c>
      <c r="J1327" s="280" t="s">
        <v>3380</v>
      </c>
      <c r="K1327" s="280" t="s">
        <v>923</v>
      </c>
      <c r="L1327" s="280" t="s">
        <v>18</v>
      </c>
      <c r="M1327" s="280" t="s">
        <v>18</v>
      </c>
      <c r="N1327" s="280" t="s">
        <v>19</v>
      </c>
      <c r="O1327" s="280" t="s">
        <v>314</v>
      </c>
      <c r="P1327" s="280" t="s">
        <v>481</v>
      </c>
      <c r="Q1327" s="280" t="s">
        <v>3377</v>
      </c>
      <c r="R1327" s="280" t="s">
        <v>3377</v>
      </c>
      <c r="S1327" s="278">
        <v>20640</v>
      </c>
      <c r="T1327" s="278">
        <v>18780</v>
      </c>
      <c r="U1327" s="278">
        <v>1860</v>
      </c>
      <c r="V1327" s="280" t="s">
        <v>78</v>
      </c>
      <c r="W1327" s="278">
        <v>2</v>
      </c>
      <c r="X1327" s="280" t="s">
        <v>69</v>
      </c>
      <c r="Y1327" s="280" t="s">
        <v>70</v>
      </c>
      <c r="Z1327" s="280" t="s">
        <v>71</v>
      </c>
      <c r="AA1327" s="280" t="s">
        <v>72</v>
      </c>
      <c r="AB1327" s="278">
        <v>83638</v>
      </c>
      <c r="AC1327" s="101">
        <f t="shared" si="84"/>
        <v>7</v>
      </c>
      <c r="AD1327" s="101" t="str">
        <f t="shared" si="85"/>
        <v>février</v>
      </c>
      <c r="AE1327" s="96">
        <f t="shared" si="86"/>
        <v>1.86</v>
      </c>
      <c r="AF1327" s="149">
        <f t="shared" si="87"/>
        <v>1.1111111111111072E-2</v>
      </c>
      <c r="AG1327" t="s">
        <v>3886</v>
      </c>
    </row>
    <row r="1328" spans="1:33" s="102" customFormat="1" ht="10.9" hidden="1" customHeight="1" x14ac:dyDescent="0.25">
      <c r="A1328" s="278">
        <v>171618</v>
      </c>
      <c r="B1328" s="279">
        <v>44610</v>
      </c>
      <c r="C1328" s="280" t="s">
        <v>109</v>
      </c>
      <c r="D1328" s="280" t="s">
        <v>3946</v>
      </c>
      <c r="E1328" s="279">
        <v>44610</v>
      </c>
      <c r="F1328" s="280" t="s">
        <v>184</v>
      </c>
      <c r="G1328" s="280" t="s">
        <v>3947</v>
      </c>
      <c r="H1328" s="280" t="s">
        <v>616</v>
      </c>
      <c r="I1328" s="280" t="s">
        <v>3376</v>
      </c>
      <c r="J1328" s="280" t="s">
        <v>3384</v>
      </c>
      <c r="K1328" s="280" t="s">
        <v>616</v>
      </c>
      <c r="L1328" s="280" t="s">
        <v>3414</v>
      </c>
      <c r="M1328" s="280" t="s">
        <v>18</v>
      </c>
      <c r="N1328" s="280" t="s">
        <v>656</v>
      </c>
      <c r="O1328" s="280" t="s">
        <v>261</v>
      </c>
      <c r="P1328" s="280" t="s">
        <v>618</v>
      </c>
      <c r="Q1328" s="280" t="s">
        <v>3415</v>
      </c>
      <c r="R1328" s="280" t="s">
        <v>3377</v>
      </c>
      <c r="S1328" s="278">
        <v>38640</v>
      </c>
      <c r="T1328" s="278">
        <v>22320</v>
      </c>
      <c r="U1328" s="278">
        <v>16320</v>
      </c>
      <c r="V1328" s="280" t="s">
        <v>78</v>
      </c>
      <c r="W1328" s="278">
        <v>2</v>
      </c>
      <c r="X1328" s="280" t="s">
        <v>69</v>
      </c>
      <c r="Y1328" s="280" t="s">
        <v>70</v>
      </c>
      <c r="Z1328" s="280" t="s">
        <v>71</v>
      </c>
      <c r="AA1328" s="280" t="s">
        <v>72</v>
      </c>
      <c r="AB1328" s="278">
        <v>0</v>
      </c>
      <c r="AC1328" s="101">
        <f t="shared" si="84"/>
        <v>7</v>
      </c>
      <c r="AD1328" s="101" t="str">
        <f t="shared" si="85"/>
        <v>février</v>
      </c>
      <c r="AE1328" s="96">
        <f t="shared" si="86"/>
        <v>16.32</v>
      </c>
      <c r="AF1328" s="149">
        <f t="shared" si="87"/>
        <v>9.027777777777779E-2</v>
      </c>
      <c r="AG1328" t="s">
        <v>3888</v>
      </c>
    </row>
    <row r="1329" spans="1:33" s="102" customFormat="1" ht="10.9" hidden="1" customHeight="1" x14ac:dyDescent="0.25">
      <c r="A1329" s="278">
        <v>171645</v>
      </c>
      <c r="B1329" s="279">
        <v>44610</v>
      </c>
      <c r="C1329" s="280" t="s">
        <v>92</v>
      </c>
      <c r="D1329" s="280" t="s">
        <v>18</v>
      </c>
      <c r="E1329" s="279">
        <v>44610</v>
      </c>
      <c r="F1329" s="280" t="s">
        <v>92</v>
      </c>
      <c r="G1329" s="280" t="s">
        <v>18</v>
      </c>
      <c r="H1329" s="280" t="s">
        <v>3948</v>
      </c>
      <c r="I1329" s="280" t="s">
        <v>3379</v>
      </c>
      <c r="J1329" s="280" t="s">
        <v>3419</v>
      </c>
      <c r="K1329" s="280" t="s">
        <v>3948</v>
      </c>
      <c r="L1329" s="280" t="s">
        <v>3409</v>
      </c>
      <c r="M1329" s="280" t="s">
        <v>18</v>
      </c>
      <c r="N1329" s="280" t="s">
        <v>19</v>
      </c>
      <c r="O1329" s="280" t="s">
        <v>567</v>
      </c>
      <c r="P1329" s="280" t="s">
        <v>3949</v>
      </c>
      <c r="Q1329" s="280" t="s">
        <v>3451</v>
      </c>
      <c r="R1329" s="280" t="s">
        <v>3377</v>
      </c>
      <c r="S1329" s="278">
        <v>14860</v>
      </c>
      <c r="T1329" s="278">
        <v>43900</v>
      </c>
      <c r="U1329" s="278">
        <v>29040</v>
      </c>
      <c r="V1329" s="280" t="s">
        <v>68</v>
      </c>
      <c r="W1329" s="278">
        <v>2</v>
      </c>
      <c r="X1329" s="280" t="s">
        <v>69</v>
      </c>
      <c r="Y1329" s="280" t="s">
        <v>70</v>
      </c>
      <c r="Z1329" s="280" t="s">
        <v>71</v>
      </c>
      <c r="AA1329" s="280" t="s">
        <v>72</v>
      </c>
      <c r="AB1329" s="278">
        <v>0</v>
      </c>
      <c r="AC1329" s="101">
        <f t="shared" si="84"/>
        <v>7</v>
      </c>
      <c r="AD1329" s="101" t="str">
        <f t="shared" si="85"/>
        <v>février</v>
      </c>
      <c r="AE1329" s="96">
        <f t="shared" si="86"/>
        <v>29.04</v>
      </c>
      <c r="AF1329" s="149">
        <f t="shared" si="87"/>
        <v>0</v>
      </c>
      <c r="AG1329" t="s">
        <v>3888</v>
      </c>
    </row>
    <row r="1330" spans="1:33" s="102" customFormat="1" ht="10.9" hidden="1" customHeight="1" x14ac:dyDescent="0.25">
      <c r="A1330" s="278">
        <v>171620</v>
      </c>
      <c r="B1330" s="279">
        <v>44610</v>
      </c>
      <c r="C1330" s="280" t="s">
        <v>219</v>
      </c>
      <c r="D1330" s="280" t="s">
        <v>3950</v>
      </c>
      <c r="E1330" s="279">
        <v>44610</v>
      </c>
      <c r="F1330" s="280" t="s">
        <v>375</v>
      </c>
      <c r="G1330" s="280" t="s">
        <v>3951</v>
      </c>
      <c r="H1330" s="280" t="s">
        <v>665</v>
      </c>
      <c r="I1330" s="280" t="s">
        <v>3389</v>
      </c>
      <c r="J1330" s="280" t="s">
        <v>3389</v>
      </c>
      <c r="K1330" s="280" t="s">
        <v>665</v>
      </c>
      <c r="L1330" s="280" t="s">
        <v>18</v>
      </c>
      <c r="M1330" s="280" t="s">
        <v>3385</v>
      </c>
      <c r="N1330" s="280" t="s">
        <v>919</v>
      </c>
      <c r="O1330" s="280" t="s">
        <v>920</v>
      </c>
      <c r="P1330" s="280" t="s">
        <v>666</v>
      </c>
      <c r="Q1330" s="280" t="s">
        <v>3377</v>
      </c>
      <c r="R1330" s="280" t="s">
        <v>3390</v>
      </c>
      <c r="S1330" s="278">
        <v>25100</v>
      </c>
      <c r="T1330" s="278">
        <v>18600</v>
      </c>
      <c r="U1330" s="278">
        <v>6500</v>
      </c>
      <c r="V1330" s="280" t="s">
        <v>78</v>
      </c>
      <c r="W1330" s="278">
        <v>2</v>
      </c>
      <c r="X1330" s="280" t="s">
        <v>69</v>
      </c>
      <c r="Y1330" s="280" t="s">
        <v>70</v>
      </c>
      <c r="Z1330" s="280" t="s">
        <v>71</v>
      </c>
      <c r="AA1330" s="280" t="s">
        <v>72</v>
      </c>
      <c r="AB1330" s="278">
        <v>0</v>
      </c>
      <c r="AC1330" s="101">
        <f t="shared" si="84"/>
        <v>7</v>
      </c>
      <c r="AD1330" s="101" t="str">
        <f t="shared" si="85"/>
        <v>février</v>
      </c>
      <c r="AE1330" s="96">
        <f t="shared" si="86"/>
        <v>6.5</v>
      </c>
      <c r="AF1330" s="149">
        <f t="shared" si="87"/>
        <v>1.4583333333333337E-2</v>
      </c>
      <c r="AG1330" t="s">
        <v>3562</v>
      </c>
    </row>
    <row r="1331" spans="1:33" s="102" customFormat="1" ht="10.9" hidden="1" customHeight="1" x14ac:dyDescent="0.25">
      <c r="A1331" s="278">
        <v>171626</v>
      </c>
      <c r="B1331" s="279">
        <v>44610</v>
      </c>
      <c r="C1331" s="280" t="s">
        <v>265</v>
      </c>
      <c r="D1331" s="280" t="s">
        <v>3952</v>
      </c>
      <c r="E1331" s="279">
        <v>44610</v>
      </c>
      <c r="F1331" s="280" t="s">
        <v>879</v>
      </c>
      <c r="G1331" s="280" t="s">
        <v>3953</v>
      </c>
      <c r="H1331" s="280" t="s">
        <v>3954</v>
      </c>
      <c r="I1331" s="280" t="s">
        <v>3379</v>
      </c>
      <c r="J1331" s="280" t="s">
        <v>3393</v>
      </c>
      <c r="K1331" s="280" t="s">
        <v>3954</v>
      </c>
      <c r="L1331" s="280" t="s">
        <v>3394</v>
      </c>
      <c r="M1331" s="280" t="s">
        <v>18</v>
      </c>
      <c r="N1331" s="280" t="s">
        <v>19</v>
      </c>
      <c r="O1331" s="280" t="s">
        <v>237</v>
      </c>
      <c r="P1331" s="280" t="s">
        <v>3955</v>
      </c>
      <c r="Q1331" s="280" t="s">
        <v>3395</v>
      </c>
      <c r="R1331" s="280" t="s">
        <v>3377</v>
      </c>
      <c r="S1331" s="278">
        <v>15280</v>
      </c>
      <c r="T1331" s="278">
        <v>42660</v>
      </c>
      <c r="U1331" s="278">
        <v>27380</v>
      </c>
      <c r="V1331" s="280" t="s">
        <v>78</v>
      </c>
      <c r="W1331" s="278">
        <v>2</v>
      </c>
      <c r="X1331" s="280" t="s">
        <v>69</v>
      </c>
      <c r="Y1331" s="280" t="s">
        <v>70</v>
      </c>
      <c r="Z1331" s="280" t="s">
        <v>71</v>
      </c>
      <c r="AA1331" s="280" t="s">
        <v>72</v>
      </c>
      <c r="AB1331" s="278">
        <v>0</v>
      </c>
      <c r="AC1331" s="101">
        <f t="shared" si="84"/>
        <v>7</v>
      </c>
      <c r="AD1331" s="101" t="str">
        <f t="shared" si="85"/>
        <v>février</v>
      </c>
      <c r="AE1331" s="96">
        <f t="shared" si="86"/>
        <v>27.38</v>
      </c>
      <c r="AF1331" s="149">
        <f t="shared" si="87"/>
        <v>4.5138888888888895E-2</v>
      </c>
      <c r="AG1331" t="s">
        <v>3888</v>
      </c>
    </row>
    <row r="1332" spans="1:33" s="102" customFormat="1" ht="10.9" hidden="1" customHeight="1" x14ac:dyDescent="0.25">
      <c r="A1332" s="278">
        <v>171630</v>
      </c>
      <c r="B1332" s="279">
        <v>44610</v>
      </c>
      <c r="C1332" s="280" t="s">
        <v>608</v>
      </c>
      <c r="D1332" s="280" t="s">
        <v>3956</v>
      </c>
      <c r="E1332" s="279">
        <v>44610</v>
      </c>
      <c r="F1332" s="280" t="s">
        <v>194</v>
      </c>
      <c r="G1332" s="280" t="s">
        <v>3957</v>
      </c>
      <c r="H1332" s="280" t="s">
        <v>460</v>
      </c>
      <c r="I1332" s="280" t="s">
        <v>3379</v>
      </c>
      <c r="J1332" s="280" t="s">
        <v>3382</v>
      </c>
      <c r="K1332" s="280" t="s">
        <v>3416</v>
      </c>
      <c r="L1332" s="280" t="s">
        <v>18</v>
      </c>
      <c r="M1332" s="280" t="s">
        <v>18</v>
      </c>
      <c r="N1332" s="280" t="s">
        <v>19</v>
      </c>
      <c r="O1332" s="280" t="s">
        <v>335</v>
      </c>
      <c r="P1332" s="280" t="s">
        <v>461</v>
      </c>
      <c r="Q1332" s="280" t="s">
        <v>3377</v>
      </c>
      <c r="R1332" s="280" t="s">
        <v>3377</v>
      </c>
      <c r="S1332" s="278">
        <v>17460</v>
      </c>
      <c r="T1332" s="278">
        <v>14840</v>
      </c>
      <c r="U1332" s="278">
        <v>2620</v>
      </c>
      <c r="V1332" s="280" t="s">
        <v>78</v>
      </c>
      <c r="W1332" s="278">
        <v>2</v>
      </c>
      <c r="X1332" s="280" t="s">
        <v>69</v>
      </c>
      <c r="Y1332" s="280" t="s">
        <v>70</v>
      </c>
      <c r="Z1332" s="280" t="s">
        <v>71</v>
      </c>
      <c r="AA1332" s="280" t="s">
        <v>72</v>
      </c>
      <c r="AB1332" s="278">
        <v>83628</v>
      </c>
      <c r="AC1332" s="101">
        <f t="shared" si="84"/>
        <v>7</v>
      </c>
      <c r="AD1332" s="101" t="str">
        <f t="shared" si="85"/>
        <v>février</v>
      </c>
      <c r="AE1332" s="96">
        <f t="shared" si="86"/>
        <v>2.62</v>
      </c>
      <c r="AF1332" s="149">
        <f t="shared" si="87"/>
        <v>9.7222222222222432E-3</v>
      </c>
      <c r="AG1332" t="s">
        <v>3886</v>
      </c>
    </row>
    <row r="1333" spans="1:33" s="102" customFormat="1" ht="10.9" hidden="1" customHeight="1" x14ac:dyDescent="0.25">
      <c r="A1333" s="278">
        <v>171635</v>
      </c>
      <c r="B1333" s="279">
        <v>44610</v>
      </c>
      <c r="C1333" s="280" t="s">
        <v>140</v>
      </c>
      <c r="D1333" s="280" t="s">
        <v>3958</v>
      </c>
      <c r="E1333" s="279">
        <v>44610</v>
      </c>
      <c r="F1333" s="280" t="s">
        <v>320</v>
      </c>
      <c r="G1333" s="280" t="s">
        <v>3959</v>
      </c>
      <c r="H1333" s="280" t="s">
        <v>96</v>
      </c>
      <c r="I1333" s="280" t="s">
        <v>3387</v>
      </c>
      <c r="J1333" s="280" t="s">
        <v>3387</v>
      </c>
      <c r="K1333" s="280" t="s">
        <v>96</v>
      </c>
      <c r="L1333" s="280" t="s">
        <v>18</v>
      </c>
      <c r="M1333" s="280" t="s">
        <v>18</v>
      </c>
      <c r="N1333" s="280" t="s">
        <v>65</v>
      </c>
      <c r="O1333" s="280" t="s">
        <v>66</v>
      </c>
      <c r="P1333" s="280" t="s">
        <v>97</v>
      </c>
      <c r="Q1333" s="280" t="s">
        <v>3377</v>
      </c>
      <c r="R1333" s="280" t="s">
        <v>3377</v>
      </c>
      <c r="S1333" s="278">
        <v>14480</v>
      </c>
      <c r="T1333" s="278">
        <v>12560</v>
      </c>
      <c r="U1333" s="278">
        <v>1920</v>
      </c>
      <c r="V1333" s="280" t="s">
        <v>78</v>
      </c>
      <c r="W1333" s="278">
        <v>2</v>
      </c>
      <c r="X1333" s="280" t="s">
        <v>69</v>
      </c>
      <c r="Y1333" s="280" t="s">
        <v>70</v>
      </c>
      <c r="Z1333" s="280" t="s">
        <v>71</v>
      </c>
      <c r="AA1333" s="280" t="s">
        <v>72</v>
      </c>
      <c r="AB1333" s="278">
        <v>0</v>
      </c>
      <c r="AC1333" s="101">
        <f t="shared" si="84"/>
        <v>7</v>
      </c>
      <c r="AD1333" s="101" t="str">
        <f t="shared" si="85"/>
        <v>février</v>
      </c>
      <c r="AE1333" s="96">
        <f t="shared" si="86"/>
        <v>1.92</v>
      </c>
      <c r="AF1333" s="149">
        <f t="shared" si="87"/>
        <v>8.3333333333333592E-3</v>
      </c>
      <c r="AG1333" t="s">
        <v>3886</v>
      </c>
    </row>
    <row r="1334" spans="1:33" s="102" customFormat="1" ht="10.9" hidden="1" customHeight="1" x14ac:dyDescent="0.25">
      <c r="A1334" s="278">
        <v>171637</v>
      </c>
      <c r="B1334" s="279">
        <v>44610</v>
      </c>
      <c r="C1334" s="280" t="s">
        <v>352</v>
      </c>
      <c r="D1334" s="280" t="s">
        <v>3960</v>
      </c>
      <c r="E1334" s="279">
        <v>44610</v>
      </c>
      <c r="F1334" s="280" t="s">
        <v>98</v>
      </c>
      <c r="G1334" s="280" t="s">
        <v>3961</v>
      </c>
      <c r="H1334" s="280" t="s">
        <v>681</v>
      </c>
      <c r="I1334" s="280" t="s">
        <v>3389</v>
      </c>
      <c r="J1334" s="280" t="s">
        <v>3389</v>
      </c>
      <c r="K1334" s="280" t="s">
        <v>681</v>
      </c>
      <c r="L1334" s="280" t="s">
        <v>18</v>
      </c>
      <c r="M1334" s="280" t="s">
        <v>3414</v>
      </c>
      <c r="N1334" s="280" t="s">
        <v>919</v>
      </c>
      <c r="O1334" s="280" t="s">
        <v>920</v>
      </c>
      <c r="P1334" s="280" t="s">
        <v>740</v>
      </c>
      <c r="Q1334" s="280" t="s">
        <v>3377</v>
      </c>
      <c r="R1334" s="280" t="s">
        <v>3418</v>
      </c>
      <c r="S1334" s="278">
        <v>27660</v>
      </c>
      <c r="T1334" s="278">
        <v>22240</v>
      </c>
      <c r="U1334" s="278">
        <v>5420</v>
      </c>
      <c r="V1334" s="280" t="s">
        <v>78</v>
      </c>
      <c r="W1334" s="278">
        <v>2</v>
      </c>
      <c r="X1334" s="280" t="s">
        <v>69</v>
      </c>
      <c r="Y1334" s="280" t="s">
        <v>70</v>
      </c>
      <c r="Z1334" s="280" t="s">
        <v>71</v>
      </c>
      <c r="AA1334" s="280" t="s">
        <v>72</v>
      </c>
      <c r="AB1334" s="278">
        <v>0</v>
      </c>
      <c r="AC1334" s="101">
        <f t="shared" si="84"/>
        <v>7</v>
      </c>
      <c r="AD1334" s="101" t="str">
        <f t="shared" si="85"/>
        <v>février</v>
      </c>
      <c r="AE1334" s="96">
        <f t="shared" si="86"/>
        <v>5.42</v>
      </c>
      <c r="AF1334" s="149">
        <f t="shared" si="87"/>
        <v>2.430555555555558E-2</v>
      </c>
      <c r="AG1334" t="s">
        <v>3562</v>
      </c>
    </row>
    <row r="1335" spans="1:33" s="102" customFormat="1" ht="10.9" hidden="1" customHeight="1" x14ac:dyDescent="0.25">
      <c r="A1335" s="278">
        <v>171638</v>
      </c>
      <c r="B1335" s="279">
        <v>44610</v>
      </c>
      <c r="C1335" s="280" t="s">
        <v>786</v>
      </c>
      <c r="D1335" s="280" t="s">
        <v>3962</v>
      </c>
      <c r="E1335" s="279">
        <v>44610</v>
      </c>
      <c r="F1335" s="280" t="s">
        <v>509</v>
      </c>
      <c r="G1335" s="280" t="s">
        <v>3963</v>
      </c>
      <c r="H1335" s="280" t="s">
        <v>318</v>
      </c>
      <c r="I1335" s="280" t="s">
        <v>3379</v>
      </c>
      <c r="J1335" s="280" t="s">
        <v>3380</v>
      </c>
      <c r="K1335" s="280" t="s">
        <v>3405</v>
      </c>
      <c r="L1335" s="280" t="s">
        <v>18</v>
      </c>
      <c r="M1335" s="280" t="s">
        <v>18</v>
      </c>
      <c r="N1335" s="280" t="s">
        <v>19</v>
      </c>
      <c r="O1335" s="280" t="s">
        <v>314</v>
      </c>
      <c r="P1335" s="280" t="s">
        <v>319</v>
      </c>
      <c r="Q1335" s="280" t="s">
        <v>3377</v>
      </c>
      <c r="R1335" s="280" t="s">
        <v>3377</v>
      </c>
      <c r="S1335" s="278">
        <v>18500</v>
      </c>
      <c r="T1335" s="278">
        <v>17060</v>
      </c>
      <c r="U1335" s="278">
        <v>1440</v>
      </c>
      <c r="V1335" s="280" t="s">
        <v>78</v>
      </c>
      <c r="W1335" s="278">
        <v>2</v>
      </c>
      <c r="X1335" s="280" t="s">
        <v>69</v>
      </c>
      <c r="Y1335" s="280" t="s">
        <v>70</v>
      </c>
      <c r="Z1335" s="280" t="s">
        <v>71</v>
      </c>
      <c r="AA1335" s="280" t="s">
        <v>72</v>
      </c>
      <c r="AB1335" s="278">
        <v>70062</v>
      </c>
      <c r="AC1335" s="101">
        <f t="shared" si="84"/>
        <v>7</v>
      </c>
      <c r="AD1335" s="101" t="str">
        <f t="shared" si="85"/>
        <v>février</v>
      </c>
      <c r="AE1335" s="96">
        <f t="shared" si="86"/>
        <v>1.44</v>
      </c>
      <c r="AF1335" s="149">
        <f t="shared" si="87"/>
        <v>1.1805555555555569E-2</v>
      </c>
      <c r="AG1335" t="s">
        <v>3886</v>
      </c>
    </row>
    <row r="1336" spans="1:33" s="102" customFormat="1" ht="10.9" hidden="1" customHeight="1" x14ac:dyDescent="0.25">
      <c r="A1336" s="278">
        <v>171642</v>
      </c>
      <c r="B1336" s="279">
        <v>44610</v>
      </c>
      <c r="C1336" s="280" t="s">
        <v>3964</v>
      </c>
      <c r="D1336" s="280" t="s">
        <v>3965</v>
      </c>
      <c r="E1336" s="279">
        <v>44610</v>
      </c>
      <c r="F1336" s="280" t="s">
        <v>678</v>
      </c>
      <c r="G1336" s="280" t="s">
        <v>3966</v>
      </c>
      <c r="H1336" s="280" t="s">
        <v>762</v>
      </c>
      <c r="I1336" s="280" t="s">
        <v>3379</v>
      </c>
      <c r="J1336" s="280" t="s">
        <v>3397</v>
      </c>
      <c r="K1336" s="280" t="s">
        <v>762</v>
      </c>
      <c r="L1336" s="280" t="s">
        <v>3382</v>
      </c>
      <c r="M1336" s="280" t="s">
        <v>18</v>
      </c>
      <c r="N1336" s="280" t="s">
        <v>19</v>
      </c>
      <c r="O1336" s="280" t="s">
        <v>937</v>
      </c>
      <c r="P1336" s="280" t="s">
        <v>764</v>
      </c>
      <c r="Q1336" s="280" t="s">
        <v>3398</v>
      </c>
      <c r="R1336" s="280" t="s">
        <v>3377</v>
      </c>
      <c r="S1336" s="278">
        <v>15600</v>
      </c>
      <c r="T1336" s="278">
        <v>34520</v>
      </c>
      <c r="U1336" s="278">
        <v>18920</v>
      </c>
      <c r="V1336" s="280" t="s">
        <v>78</v>
      </c>
      <c r="W1336" s="278">
        <v>2</v>
      </c>
      <c r="X1336" s="280" t="s">
        <v>69</v>
      </c>
      <c r="Y1336" s="280" t="s">
        <v>70</v>
      </c>
      <c r="Z1336" s="280" t="s">
        <v>71</v>
      </c>
      <c r="AA1336" s="280" t="s">
        <v>72</v>
      </c>
      <c r="AB1336" s="278">
        <v>0</v>
      </c>
      <c r="AC1336" s="101">
        <f t="shared" si="84"/>
        <v>7</v>
      </c>
      <c r="AD1336" s="101" t="str">
        <f t="shared" si="85"/>
        <v>février</v>
      </c>
      <c r="AE1336" s="96">
        <f t="shared" si="86"/>
        <v>18.920000000000002</v>
      </c>
      <c r="AF1336" s="149">
        <f t="shared" si="87"/>
        <v>0.11597222222222225</v>
      </c>
      <c r="AG1336" t="s">
        <v>3888</v>
      </c>
    </row>
    <row r="1337" spans="1:33" s="102" customFormat="1" ht="10.9" hidden="1" customHeight="1" x14ac:dyDescent="0.25">
      <c r="A1337" s="278">
        <v>171644</v>
      </c>
      <c r="B1337" s="279">
        <v>44610</v>
      </c>
      <c r="C1337" s="280" t="s">
        <v>695</v>
      </c>
      <c r="D1337" s="280" t="s">
        <v>18</v>
      </c>
      <c r="E1337" s="279">
        <v>44610</v>
      </c>
      <c r="F1337" s="280" t="s">
        <v>695</v>
      </c>
      <c r="G1337" s="280" t="s">
        <v>18</v>
      </c>
      <c r="H1337" s="280" t="s">
        <v>3967</v>
      </c>
      <c r="I1337" s="280" t="s">
        <v>3389</v>
      </c>
      <c r="J1337" s="280" t="s">
        <v>3400</v>
      </c>
      <c r="K1337" s="280" t="s">
        <v>779</v>
      </c>
      <c r="L1337" s="280" t="s">
        <v>18</v>
      </c>
      <c r="M1337" s="280" t="s">
        <v>3394</v>
      </c>
      <c r="N1337" s="280" t="s">
        <v>919</v>
      </c>
      <c r="O1337" s="280" t="s">
        <v>944</v>
      </c>
      <c r="P1337" s="280" t="s">
        <v>777</v>
      </c>
      <c r="Q1337" s="280" t="s">
        <v>3377</v>
      </c>
      <c r="R1337" s="280" t="s">
        <v>3401</v>
      </c>
      <c r="S1337" s="278">
        <v>25660</v>
      </c>
      <c r="T1337" s="278">
        <v>18660</v>
      </c>
      <c r="U1337" s="278">
        <v>7000</v>
      </c>
      <c r="V1337" s="280" t="s">
        <v>68</v>
      </c>
      <c r="W1337" s="278">
        <v>2</v>
      </c>
      <c r="X1337" s="280" t="s">
        <v>69</v>
      </c>
      <c r="Y1337" s="280" t="s">
        <v>70</v>
      </c>
      <c r="Z1337" s="280" t="s">
        <v>71</v>
      </c>
      <c r="AA1337" s="280" t="s">
        <v>72</v>
      </c>
      <c r="AB1337" s="278">
        <v>0</v>
      </c>
      <c r="AC1337" s="101">
        <f t="shared" si="84"/>
        <v>7</v>
      </c>
      <c r="AD1337" s="101" t="str">
        <f t="shared" si="85"/>
        <v>février</v>
      </c>
      <c r="AE1337" s="96">
        <f t="shared" si="86"/>
        <v>7</v>
      </c>
      <c r="AF1337" s="149">
        <f t="shared" si="87"/>
        <v>0</v>
      </c>
      <c r="AG1337" t="s">
        <v>3886</v>
      </c>
    </row>
    <row r="1338" spans="1:33" s="102" customFormat="1" ht="10.9" hidden="1" customHeight="1" x14ac:dyDescent="0.25">
      <c r="A1338" s="278">
        <v>171649</v>
      </c>
      <c r="B1338" s="279">
        <v>44610</v>
      </c>
      <c r="C1338" s="280" t="s">
        <v>396</v>
      </c>
      <c r="D1338" s="280" t="s">
        <v>3968</v>
      </c>
      <c r="E1338" s="279">
        <v>44610</v>
      </c>
      <c r="F1338" s="280" t="s">
        <v>217</v>
      </c>
      <c r="G1338" s="280" t="s">
        <v>3969</v>
      </c>
      <c r="H1338" s="280" t="s">
        <v>480</v>
      </c>
      <c r="I1338" s="280" t="s">
        <v>3379</v>
      </c>
      <c r="J1338" s="280" t="s">
        <v>3380</v>
      </c>
      <c r="K1338" s="280" t="s">
        <v>923</v>
      </c>
      <c r="L1338" s="280" t="s">
        <v>18</v>
      </c>
      <c r="M1338" s="280" t="s">
        <v>18</v>
      </c>
      <c r="N1338" s="280" t="s">
        <v>19</v>
      </c>
      <c r="O1338" s="280" t="s">
        <v>314</v>
      </c>
      <c r="P1338" s="280" t="s">
        <v>481</v>
      </c>
      <c r="Q1338" s="280" t="s">
        <v>3377</v>
      </c>
      <c r="R1338" s="280" t="s">
        <v>3377</v>
      </c>
      <c r="S1338" s="278">
        <v>21220</v>
      </c>
      <c r="T1338" s="278">
        <v>18760</v>
      </c>
      <c r="U1338" s="278">
        <v>2460</v>
      </c>
      <c r="V1338" s="280" t="s">
        <v>78</v>
      </c>
      <c r="W1338" s="278">
        <v>2</v>
      </c>
      <c r="X1338" s="280" t="s">
        <v>69</v>
      </c>
      <c r="Y1338" s="280" t="s">
        <v>70</v>
      </c>
      <c r="Z1338" s="280" t="s">
        <v>71</v>
      </c>
      <c r="AA1338" s="280" t="s">
        <v>72</v>
      </c>
      <c r="AB1338" s="278">
        <v>83638</v>
      </c>
      <c r="AC1338" s="101">
        <f t="shared" si="84"/>
        <v>7</v>
      </c>
      <c r="AD1338" s="101" t="str">
        <f t="shared" si="85"/>
        <v>février</v>
      </c>
      <c r="AE1338" s="96">
        <f t="shared" si="86"/>
        <v>2.46</v>
      </c>
      <c r="AF1338" s="149">
        <f t="shared" si="87"/>
        <v>1.3194444444444509E-2</v>
      </c>
      <c r="AG1338" t="s">
        <v>3886</v>
      </c>
    </row>
    <row r="1339" spans="1:33" s="102" customFormat="1" ht="10.9" hidden="1" customHeight="1" x14ac:dyDescent="0.25">
      <c r="A1339" s="278">
        <v>171651</v>
      </c>
      <c r="B1339" s="279">
        <v>44610</v>
      </c>
      <c r="C1339" s="280" t="s">
        <v>492</v>
      </c>
      <c r="D1339" s="280" t="s">
        <v>3970</v>
      </c>
      <c r="E1339" s="279">
        <v>44610</v>
      </c>
      <c r="F1339" s="280" t="s">
        <v>586</v>
      </c>
      <c r="G1339" s="280" t="s">
        <v>3971</v>
      </c>
      <c r="H1339" s="280" t="s">
        <v>681</v>
      </c>
      <c r="I1339" s="280" t="s">
        <v>3389</v>
      </c>
      <c r="J1339" s="280" t="s">
        <v>3389</v>
      </c>
      <c r="K1339" s="280" t="s">
        <v>681</v>
      </c>
      <c r="L1339" s="280" t="s">
        <v>18</v>
      </c>
      <c r="M1339" s="280" t="s">
        <v>3427</v>
      </c>
      <c r="N1339" s="280" t="s">
        <v>919</v>
      </c>
      <c r="O1339" s="280" t="s">
        <v>920</v>
      </c>
      <c r="P1339" s="280" t="s">
        <v>740</v>
      </c>
      <c r="Q1339" s="280" t="s">
        <v>3377</v>
      </c>
      <c r="R1339" s="280" t="s">
        <v>3428</v>
      </c>
      <c r="S1339" s="278">
        <v>25440</v>
      </c>
      <c r="T1339" s="278">
        <v>22180</v>
      </c>
      <c r="U1339" s="278">
        <v>3260</v>
      </c>
      <c r="V1339" s="280" t="s">
        <v>78</v>
      </c>
      <c r="W1339" s="278">
        <v>2</v>
      </c>
      <c r="X1339" s="280" t="s">
        <v>69</v>
      </c>
      <c r="Y1339" s="280" t="s">
        <v>70</v>
      </c>
      <c r="Z1339" s="280" t="s">
        <v>71</v>
      </c>
      <c r="AA1339" s="280" t="s">
        <v>72</v>
      </c>
      <c r="AB1339" s="278">
        <v>0</v>
      </c>
      <c r="AC1339" s="101">
        <f t="shared" si="84"/>
        <v>7</v>
      </c>
      <c r="AD1339" s="101" t="str">
        <f t="shared" si="85"/>
        <v>février</v>
      </c>
      <c r="AE1339" s="96">
        <f t="shared" si="86"/>
        <v>3.26</v>
      </c>
      <c r="AF1339" s="149">
        <f t="shared" si="87"/>
        <v>2.083333333333337E-2</v>
      </c>
      <c r="AG1339" t="s">
        <v>3562</v>
      </c>
    </row>
    <row r="1340" spans="1:33" s="102" customFormat="1" ht="10.9" hidden="1" customHeight="1" x14ac:dyDescent="0.25">
      <c r="A1340" s="278">
        <v>171656</v>
      </c>
      <c r="B1340" s="279">
        <v>44610</v>
      </c>
      <c r="C1340" s="280" t="s">
        <v>574</v>
      </c>
      <c r="D1340" s="280" t="s">
        <v>3972</v>
      </c>
      <c r="E1340" s="279">
        <v>44610</v>
      </c>
      <c r="F1340" s="280" t="s">
        <v>818</v>
      </c>
      <c r="G1340" s="280" t="s">
        <v>3973</v>
      </c>
      <c r="H1340" s="280" t="s">
        <v>3974</v>
      </c>
      <c r="I1340" s="280" t="s">
        <v>3379</v>
      </c>
      <c r="J1340" s="280" t="s">
        <v>3402</v>
      </c>
      <c r="K1340" s="280" t="s">
        <v>3975</v>
      </c>
      <c r="L1340" s="280" t="s">
        <v>3460</v>
      </c>
      <c r="M1340" s="280" t="s">
        <v>18</v>
      </c>
      <c r="N1340" s="280" t="s">
        <v>19</v>
      </c>
      <c r="O1340" s="280" t="s">
        <v>952</v>
      </c>
      <c r="P1340" s="280" t="s">
        <v>3976</v>
      </c>
      <c r="Q1340" s="280" t="s">
        <v>3461</v>
      </c>
      <c r="R1340" s="280" t="s">
        <v>3377</v>
      </c>
      <c r="S1340" s="278">
        <v>15740</v>
      </c>
      <c r="T1340" s="278">
        <v>38040</v>
      </c>
      <c r="U1340" s="278">
        <v>22300</v>
      </c>
      <c r="V1340" s="280" t="s">
        <v>78</v>
      </c>
      <c r="W1340" s="278">
        <v>2</v>
      </c>
      <c r="X1340" s="280" t="s">
        <v>69</v>
      </c>
      <c r="Y1340" s="280" t="s">
        <v>70</v>
      </c>
      <c r="Z1340" s="280" t="s">
        <v>71</v>
      </c>
      <c r="AA1340" s="280" t="s">
        <v>72</v>
      </c>
      <c r="AB1340" s="278">
        <v>0</v>
      </c>
      <c r="AC1340" s="101">
        <f t="shared" si="84"/>
        <v>7</v>
      </c>
      <c r="AD1340" s="101" t="str">
        <f t="shared" si="85"/>
        <v>février</v>
      </c>
      <c r="AE1340" s="96">
        <f t="shared" si="86"/>
        <v>22.3</v>
      </c>
      <c r="AF1340" s="149">
        <f t="shared" si="87"/>
        <v>0.19375000000000003</v>
      </c>
      <c r="AG1340" t="s">
        <v>3888</v>
      </c>
    </row>
    <row r="1341" spans="1:33" s="102" customFormat="1" ht="10.9" hidden="1" customHeight="1" x14ac:dyDescent="0.25">
      <c r="A1341" s="278">
        <v>171657</v>
      </c>
      <c r="B1341" s="279">
        <v>44610</v>
      </c>
      <c r="C1341" s="280" t="s">
        <v>588</v>
      </c>
      <c r="D1341" s="280" t="s">
        <v>3977</v>
      </c>
      <c r="E1341" s="279">
        <v>44610</v>
      </c>
      <c r="F1341" s="280" t="s">
        <v>528</v>
      </c>
      <c r="G1341" s="280" t="s">
        <v>3978</v>
      </c>
      <c r="H1341" s="280" t="s">
        <v>318</v>
      </c>
      <c r="I1341" s="280" t="s">
        <v>3379</v>
      </c>
      <c r="J1341" s="280" t="s">
        <v>3380</v>
      </c>
      <c r="K1341" s="280" t="s">
        <v>3405</v>
      </c>
      <c r="L1341" s="280" t="s">
        <v>18</v>
      </c>
      <c r="M1341" s="280" t="s">
        <v>18</v>
      </c>
      <c r="N1341" s="280" t="s">
        <v>19</v>
      </c>
      <c r="O1341" s="280" t="s">
        <v>314</v>
      </c>
      <c r="P1341" s="280" t="s">
        <v>319</v>
      </c>
      <c r="Q1341" s="280" t="s">
        <v>3377</v>
      </c>
      <c r="R1341" s="280" t="s">
        <v>3377</v>
      </c>
      <c r="S1341" s="278">
        <v>18600</v>
      </c>
      <c r="T1341" s="278">
        <v>17000</v>
      </c>
      <c r="U1341" s="278">
        <v>1600</v>
      </c>
      <c r="V1341" s="280" t="s">
        <v>78</v>
      </c>
      <c r="W1341" s="278">
        <v>2</v>
      </c>
      <c r="X1341" s="280" t="s">
        <v>69</v>
      </c>
      <c r="Y1341" s="280" t="s">
        <v>70</v>
      </c>
      <c r="Z1341" s="280" t="s">
        <v>71</v>
      </c>
      <c r="AA1341" s="280" t="s">
        <v>72</v>
      </c>
      <c r="AB1341" s="278">
        <v>70062</v>
      </c>
      <c r="AC1341" s="101">
        <f t="shared" si="84"/>
        <v>7</v>
      </c>
      <c r="AD1341" s="101" t="str">
        <f t="shared" si="85"/>
        <v>février</v>
      </c>
      <c r="AE1341" s="96">
        <f t="shared" si="86"/>
        <v>1.6</v>
      </c>
      <c r="AF1341" s="149">
        <f t="shared" si="87"/>
        <v>1.041666666666663E-2</v>
      </c>
      <c r="AG1341" t="s">
        <v>3886</v>
      </c>
    </row>
    <row r="1342" spans="1:33" s="102" customFormat="1" ht="10.9" hidden="1" customHeight="1" x14ac:dyDescent="0.25">
      <c r="A1342" s="278">
        <v>171658</v>
      </c>
      <c r="B1342" s="279">
        <v>44610</v>
      </c>
      <c r="C1342" s="280" t="s">
        <v>747</v>
      </c>
      <c r="D1342" s="280" t="s">
        <v>3979</v>
      </c>
      <c r="E1342" s="279">
        <v>44610</v>
      </c>
      <c r="F1342" s="280" t="s">
        <v>296</v>
      </c>
      <c r="G1342" s="280" t="s">
        <v>3980</v>
      </c>
      <c r="H1342" s="280" t="s">
        <v>460</v>
      </c>
      <c r="I1342" s="280" t="s">
        <v>3379</v>
      </c>
      <c r="J1342" s="280" t="s">
        <v>3382</v>
      </c>
      <c r="K1342" s="280" t="s">
        <v>3416</v>
      </c>
      <c r="L1342" s="280" t="s">
        <v>18</v>
      </c>
      <c r="M1342" s="280" t="s">
        <v>18</v>
      </c>
      <c r="N1342" s="280" t="s">
        <v>19</v>
      </c>
      <c r="O1342" s="280" t="s">
        <v>335</v>
      </c>
      <c r="P1342" s="280" t="s">
        <v>461</v>
      </c>
      <c r="Q1342" s="280" t="s">
        <v>3377</v>
      </c>
      <c r="R1342" s="280" t="s">
        <v>3377</v>
      </c>
      <c r="S1342" s="278">
        <v>17420</v>
      </c>
      <c r="T1342" s="278">
        <v>14800</v>
      </c>
      <c r="U1342" s="278">
        <v>2620</v>
      </c>
      <c r="V1342" s="280" t="s">
        <v>78</v>
      </c>
      <c r="W1342" s="278">
        <v>2</v>
      </c>
      <c r="X1342" s="280" t="s">
        <v>69</v>
      </c>
      <c r="Y1342" s="280" t="s">
        <v>70</v>
      </c>
      <c r="Z1342" s="280" t="s">
        <v>71</v>
      </c>
      <c r="AA1342" s="280" t="s">
        <v>72</v>
      </c>
      <c r="AB1342" s="278">
        <v>83628</v>
      </c>
      <c r="AC1342" s="101">
        <f t="shared" si="84"/>
        <v>7</v>
      </c>
      <c r="AD1342" s="101" t="str">
        <f t="shared" si="85"/>
        <v>février</v>
      </c>
      <c r="AE1342" s="96">
        <f t="shared" si="86"/>
        <v>2.62</v>
      </c>
      <c r="AF1342" s="149">
        <f t="shared" si="87"/>
        <v>4.8611111111110938E-3</v>
      </c>
      <c r="AG1342" t="s">
        <v>3886</v>
      </c>
    </row>
    <row r="1343" spans="1:33" s="102" customFormat="1" ht="10.9" hidden="1" customHeight="1" x14ac:dyDescent="0.25">
      <c r="A1343" s="278">
        <v>171661</v>
      </c>
      <c r="B1343" s="279">
        <v>44610</v>
      </c>
      <c r="C1343" s="280" t="s">
        <v>530</v>
      </c>
      <c r="D1343" s="280" t="s">
        <v>3981</v>
      </c>
      <c r="E1343" s="279">
        <v>44610</v>
      </c>
      <c r="F1343" s="280" t="s">
        <v>3982</v>
      </c>
      <c r="G1343" s="280" t="s">
        <v>3983</v>
      </c>
      <c r="H1343" s="280" t="s">
        <v>348</v>
      </c>
      <c r="I1343" s="280" t="s">
        <v>3379</v>
      </c>
      <c r="J1343" s="280" t="s">
        <v>3382</v>
      </c>
      <c r="K1343" s="280" t="s">
        <v>3391</v>
      </c>
      <c r="L1343" s="280" t="s">
        <v>18</v>
      </c>
      <c r="M1343" s="280" t="s">
        <v>18</v>
      </c>
      <c r="N1343" s="280" t="s">
        <v>19</v>
      </c>
      <c r="O1343" s="280" t="s">
        <v>335</v>
      </c>
      <c r="P1343" s="280" t="s">
        <v>349</v>
      </c>
      <c r="Q1343" s="280" t="s">
        <v>3377</v>
      </c>
      <c r="R1343" s="280" t="s">
        <v>3377</v>
      </c>
      <c r="S1343" s="278">
        <v>17380</v>
      </c>
      <c r="T1343" s="278">
        <v>12840</v>
      </c>
      <c r="U1343" s="278">
        <v>4540</v>
      </c>
      <c r="V1343" s="280" t="s">
        <v>78</v>
      </c>
      <c r="W1343" s="278">
        <v>2</v>
      </c>
      <c r="X1343" s="280" t="s">
        <v>69</v>
      </c>
      <c r="Y1343" s="280" t="s">
        <v>70</v>
      </c>
      <c r="Z1343" s="280" t="s">
        <v>71</v>
      </c>
      <c r="AA1343" s="280" t="s">
        <v>72</v>
      </c>
      <c r="AB1343" s="278">
        <v>64487</v>
      </c>
      <c r="AC1343" s="101">
        <f t="shared" si="84"/>
        <v>7</v>
      </c>
      <c r="AD1343" s="101" t="str">
        <f t="shared" si="85"/>
        <v>février</v>
      </c>
      <c r="AE1343" s="96">
        <f t="shared" si="86"/>
        <v>4.54</v>
      </c>
      <c r="AF1343" s="149">
        <f t="shared" si="87"/>
        <v>4.8611111111110938E-3</v>
      </c>
      <c r="AG1343" t="s">
        <v>3886</v>
      </c>
    </row>
    <row r="1344" spans="1:33" s="102" customFormat="1" ht="10.9" hidden="1" customHeight="1" x14ac:dyDescent="0.25">
      <c r="A1344" s="278">
        <v>171672</v>
      </c>
      <c r="B1344" s="279">
        <v>44610</v>
      </c>
      <c r="C1344" s="280" t="s">
        <v>358</v>
      </c>
      <c r="D1344" s="280" t="s">
        <v>3984</v>
      </c>
      <c r="E1344" s="279">
        <v>44610</v>
      </c>
      <c r="F1344" s="280" t="s">
        <v>403</v>
      </c>
      <c r="G1344" s="280" t="s">
        <v>3985</v>
      </c>
      <c r="H1344" s="280" t="s">
        <v>381</v>
      </c>
      <c r="I1344" s="280" t="s">
        <v>3379</v>
      </c>
      <c r="J1344" s="280" t="s">
        <v>3382</v>
      </c>
      <c r="K1344" s="280" t="s">
        <v>3434</v>
      </c>
      <c r="L1344" s="280" t="s">
        <v>18</v>
      </c>
      <c r="M1344" s="280" t="s">
        <v>18</v>
      </c>
      <c r="N1344" s="280" t="s">
        <v>19</v>
      </c>
      <c r="O1344" s="280" t="s">
        <v>335</v>
      </c>
      <c r="P1344" s="280" t="s">
        <v>382</v>
      </c>
      <c r="Q1344" s="280" t="s">
        <v>3377</v>
      </c>
      <c r="R1344" s="280" t="s">
        <v>3377</v>
      </c>
      <c r="S1344" s="278">
        <v>17720</v>
      </c>
      <c r="T1344" s="278">
        <v>14900</v>
      </c>
      <c r="U1344" s="278">
        <v>2820</v>
      </c>
      <c r="V1344" s="280" t="s">
        <v>78</v>
      </c>
      <c r="W1344" s="278">
        <v>2</v>
      </c>
      <c r="X1344" s="280" t="s">
        <v>69</v>
      </c>
      <c r="Y1344" s="280" t="s">
        <v>70</v>
      </c>
      <c r="Z1344" s="280" t="s">
        <v>71</v>
      </c>
      <c r="AA1344" s="280" t="s">
        <v>72</v>
      </c>
      <c r="AB1344" s="278">
        <v>83626</v>
      </c>
      <c r="AC1344" s="101">
        <f t="shared" si="84"/>
        <v>7</v>
      </c>
      <c r="AD1344" s="101" t="str">
        <f t="shared" si="85"/>
        <v>février</v>
      </c>
      <c r="AE1344" s="96">
        <f t="shared" si="86"/>
        <v>2.82</v>
      </c>
      <c r="AF1344" s="149">
        <f t="shared" si="87"/>
        <v>6.2499999999999778E-3</v>
      </c>
      <c r="AG1344" t="s">
        <v>3886</v>
      </c>
    </row>
    <row r="1345" spans="1:33" s="102" customFormat="1" ht="10.9" hidden="1" customHeight="1" x14ac:dyDescent="0.25">
      <c r="A1345" s="278">
        <v>171677</v>
      </c>
      <c r="B1345" s="279">
        <v>44611</v>
      </c>
      <c r="C1345" s="280" t="s">
        <v>504</v>
      </c>
      <c r="D1345" s="280" t="s">
        <v>3986</v>
      </c>
      <c r="E1345" s="279">
        <v>44611</v>
      </c>
      <c r="F1345" s="280" t="s">
        <v>607</v>
      </c>
      <c r="G1345" s="280" t="s">
        <v>3987</v>
      </c>
      <c r="H1345" s="280" t="s">
        <v>474</v>
      </c>
      <c r="I1345" s="280" t="s">
        <v>3379</v>
      </c>
      <c r="J1345" s="280" t="s">
        <v>3380</v>
      </c>
      <c r="K1345" s="280" t="s">
        <v>3392</v>
      </c>
      <c r="L1345" s="280" t="s">
        <v>18</v>
      </c>
      <c r="M1345" s="280" t="s">
        <v>18</v>
      </c>
      <c r="N1345" s="280" t="s">
        <v>19</v>
      </c>
      <c r="O1345" s="280" t="s">
        <v>314</v>
      </c>
      <c r="P1345" s="280" t="s">
        <v>475</v>
      </c>
      <c r="Q1345" s="280" t="s">
        <v>3377</v>
      </c>
      <c r="R1345" s="280" t="s">
        <v>3377</v>
      </c>
      <c r="S1345" s="278">
        <v>20440</v>
      </c>
      <c r="T1345" s="278">
        <v>20040</v>
      </c>
      <c r="U1345" s="278">
        <v>400</v>
      </c>
      <c r="V1345" s="280" t="s">
        <v>78</v>
      </c>
      <c r="W1345" s="278">
        <v>2</v>
      </c>
      <c r="X1345" s="280" t="s">
        <v>69</v>
      </c>
      <c r="Y1345" s="280" t="s">
        <v>70</v>
      </c>
      <c r="Z1345" s="280" t="s">
        <v>71</v>
      </c>
      <c r="AA1345" s="280" t="s">
        <v>72</v>
      </c>
      <c r="AB1345" s="278">
        <v>79268</v>
      </c>
      <c r="AC1345" s="101">
        <f t="shared" si="84"/>
        <v>7</v>
      </c>
      <c r="AD1345" s="101" t="str">
        <f t="shared" si="85"/>
        <v>février</v>
      </c>
      <c r="AE1345" s="96">
        <f t="shared" si="86"/>
        <v>0.4</v>
      </c>
      <c r="AF1345" s="149">
        <f t="shared" si="87"/>
        <v>8.3333333333333037E-3</v>
      </c>
      <c r="AG1345" t="s">
        <v>3886</v>
      </c>
    </row>
    <row r="1346" spans="1:33" s="102" customFormat="1" ht="10.9" hidden="1" customHeight="1" x14ac:dyDescent="0.25">
      <c r="A1346" s="278">
        <v>171681</v>
      </c>
      <c r="B1346" s="279">
        <v>44613</v>
      </c>
      <c r="C1346" s="280" t="s">
        <v>312</v>
      </c>
      <c r="D1346" s="280" t="s">
        <v>3988</v>
      </c>
      <c r="E1346" s="279">
        <v>44613</v>
      </c>
      <c r="F1346" s="280" t="s">
        <v>774</v>
      </c>
      <c r="G1346" s="280" t="s">
        <v>3989</v>
      </c>
      <c r="H1346" s="280" t="s">
        <v>3990</v>
      </c>
      <c r="I1346" s="280" t="s">
        <v>3379</v>
      </c>
      <c r="J1346" s="280" t="s">
        <v>3380</v>
      </c>
      <c r="K1346" s="280" t="s">
        <v>856</v>
      </c>
      <c r="L1346" s="280" t="s">
        <v>18</v>
      </c>
      <c r="M1346" s="280" t="s">
        <v>18</v>
      </c>
      <c r="N1346" s="280" t="s">
        <v>19</v>
      </c>
      <c r="O1346" s="280" t="s">
        <v>314</v>
      </c>
      <c r="P1346" s="280" t="s">
        <v>857</v>
      </c>
      <c r="Q1346" s="280" t="s">
        <v>3377</v>
      </c>
      <c r="R1346" s="280" t="s">
        <v>3377</v>
      </c>
      <c r="S1346" s="278">
        <v>18200</v>
      </c>
      <c r="T1346" s="278">
        <v>17940</v>
      </c>
      <c r="U1346" s="278">
        <v>260</v>
      </c>
      <c r="V1346" s="280" t="s">
        <v>78</v>
      </c>
      <c r="W1346" s="278">
        <v>2</v>
      </c>
      <c r="X1346" s="280" t="s">
        <v>69</v>
      </c>
      <c r="Y1346" s="280" t="s">
        <v>70</v>
      </c>
      <c r="Z1346" s="280" t="s">
        <v>71</v>
      </c>
      <c r="AA1346" s="280" t="s">
        <v>72</v>
      </c>
      <c r="AB1346" s="278">
        <v>83636</v>
      </c>
      <c r="AC1346" s="101">
        <f t="shared" si="84"/>
        <v>8</v>
      </c>
      <c r="AD1346" s="101" t="str">
        <f t="shared" si="85"/>
        <v>février</v>
      </c>
      <c r="AE1346" s="96">
        <f t="shared" si="86"/>
        <v>0.26</v>
      </c>
      <c r="AF1346" s="149">
        <f t="shared" si="87"/>
        <v>7.6388888888888618E-3</v>
      </c>
      <c r="AG1346" t="s">
        <v>3886</v>
      </c>
    </row>
    <row r="1347" spans="1:33" s="102" customFormat="1" ht="10.9" hidden="1" customHeight="1" x14ac:dyDescent="0.25">
      <c r="A1347" s="278">
        <v>171682</v>
      </c>
      <c r="B1347" s="279">
        <v>44613</v>
      </c>
      <c r="C1347" s="280" t="s">
        <v>638</v>
      </c>
      <c r="D1347" s="280" t="s">
        <v>3991</v>
      </c>
      <c r="E1347" s="279">
        <v>44613</v>
      </c>
      <c r="F1347" s="280" t="s">
        <v>877</v>
      </c>
      <c r="G1347" s="280" t="s">
        <v>3992</v>
      </c>
      <c r="H1347" s="280" t="s">
        <v>883</v>
      </c>
      <c r="I1347" s="280" t="s">
        <v>3376</v>
      </c>
      <c r="J1347" s="280" t="s">
        <v>3376</v>
      </c>
      <c r="K1347" s="280" t="s">
        <v>655</v>
      </c>
      <c r="L1347" s="280" t="s">
        <v>18</v>
      </c>
      <c r="M1347" s="280" t="s">
        <v>3409</v>
      </c>
      <c r="N1347" s="280" t="s">
        <v>656</v>
      </c>
      <c r="O1347" s="280" t="s">
        <v>657</v>
      </c>
      <c r="P1347" s="280" t="s">
        <v>658</v>
      </c>
      <c r="Q1347" s="280" t="s">
        <v>3377</v>
      </c>
      <c r="R1347" s="280" t="s">
        <v>3410</v>
      </c>
      <c r="S1347" s="278">
        <v>30380</v>
      </c>
      <c r="T1347" s="278">
        <v>17680</v>
      </c>
      <c r="U1347" s="278">
        <v>12700</v>
      </c>
      <c r="V1347" s="280" t="s">
        <v>78</v>
      </c>
      <c r="W1347" s="278">
        <v>2</v>
      </c>
      <c r="X1347" s="280" t="s">
        <v>69</v>
      </c>
      <c r="Y1347" s="280" t="s">
        <v>70</v>
      </c>
      <c r="Z1347" s="280" t="s">
        <v>71</v>
      </c>
      <c r="AA1347" s="280" t="s">
        <v>72</v>
      </c>
      <c r="AB1347" s="278">
        <v>0</v>
      </c>
      <c r="AC1347" s="101">
        <f t="shared" si="84"/>
        <v>8</v>
      </c>
      <c r="AD1347" s="101" t="str">
        <f t="shared" si="85"/>
        <v>février</v>
      </c>
      <c r="AE1347" s="96">
        <f t="shared" si="86"/>
        <v>12.7</v>
      </c>
      <c r="AF1347" s="149">
        <f t="shared" si="87"/>
        <v>2.5000000000000022E-2</v>
      </c>
      <c r="AG1347" t="s">
        <v>3562</v>
      </c>
    </row>
    <row r="1348" spans="1:33" s="102" customFormat="1" ht="10.9" hidden="1" customHeight="1" x14ac:dyDescent="0.25">
      <c r="A1348" s="278">
        <v>171686</v>
      </c>
      <c r="B1348" s="279">
        <v>44613</v>
      </c>
      <c r="C1348" s="280" t="s">
        <v>3993</v>
      </c>
      <c r="D1348" s="280" t="s">
        <v>3994</v>
      </c>
      <c r="E1348" s="279">
        <v>44613</v>
      </c>
      <c r="F1348" s="280" t="s">
        <v>755</v>
      </c>
      <c r="G1348" s="280" t="s">
        <v>3995</v>
      </c>
      <c r="H1348" s="280" t="s">
        <v>40</v>
      </c>
      <c r="I1348" s="280" t="s">
        <v>3378</v>
      </c>
      <c r="J1348" s="280" t="s">
        <v>3378</v>
      </c>
      <c r="K1348" s="280" t="s">
        <v>580</v>
      </c>
      <c r="L1348" s="280" t="s">
        <v>18</v>
      </c>
      <c r="M1348" s="280" t="s">
        <v>18</v>
      </c>
      <c r="N1348" s="280" t="s">
        <v>581</v>
      </c>
      <c r="O1348" s="280" t="s">
        <v>582</v>
      </c>
      <c r="P1348" s="280" t="s">
        <v>583</v>
      </c>
      <c r="Q1348" s="280" t="s">
        <v>3377</v>
      </c>
      <c r="R1348" s="280" t="s">
        <v>3377</v>
      </c>
      <c r="S1348" s="278">
        <v>28000</v>
      </c>
      <c r="T1348" s="278">
        <v>22380</v>
      </c>
      <c r="U1348" s="278">
        <v>5620</v>
      </c>
      <c r="V1348" s="280" t="s">
        <v>78</v>
      </c>
      <c r="W1348" s="278">
        <v>2</v>
      </c>
      <c r="X1348" s="280" t="s">
        <v>69</v>
      </c>
      <c r="Y1348" s="280" t="s">
        <v>70</v>
      </c>
      <c r="Z1348" s="280" t="s">
        <v>71</v>
      </c>
      <c r="AA1348" s="280" t="s">
        <v>72</v>
      </c>
      <c r="AB1348" s="278">
        <v>0</v>
      </c>
      <c r="AC1348" s="101">
        <f t="shared" si="84"/>
        <v>8</v>
      </c>
      <c r="AD1348" s="101" t="str">
        <f t="shared" si="85"/>
        <v>février</v>
      </c>
      <c r="AE1348" s="96">
        <f t="shared" si="86"/>
        <v>5.62</v>
      </c>
      <c r="AF1348" s="149">
        <f t="shared" si="87"/>
        <v>2.7777777777777735E-2</v>
      </c>
      <c r="AG1348" t="s">
        <v>3562</v>
      </c>
    </row>
    <row r="1349" spans="1:33" s="102" customFormat="1" ht="10.9" hidden="1" customHeight="1" x14ac:dyDescent="0.25">
      <c r="A1349" s="278">
        <v>171689</v>
      </c>
      <c r="B1349" s="279">
        <v>44613</v>
      </c>
      <c r="C1349" s="280" t="s">
        <v>179</v>
      </c>
      <c r="D1349" s="280" t="s">
        <v>3996</v>
      </c>
      <c r="E1349" s="279">
        <v>44613</v>
      </c>
      <c r="F1349" s="280" t="s">
        <v>541</v>
      </c>
      <c r="G1349" s="280" t="s">
        <v>3997</v>
      </c>
      <c r="H1349" s="280" t="s">
        <v>313</v>
      </c>
      <c r="I1349" s="280" t="s">
        <v>3379</v>
      </c>
      <c r="J1349" s="280" t="s">
        <v>3380</v>
      </c>
      <c r="K1349" s="280" t="s">
        <v>3381</v>
      </c>
      <c r="L1349" s="280" t="s">
        <v>18</v>
      </c>
      <c r="M1349" s="280" t="s">
        <v>18</v>
      </c>
      <c r="N1349" s="280" t="s">
        <v>19</v>
      </c>
      <c r="O1349" s="280" t="s">
        <v>314</v>
      </c>
      <c r="P1349" s="280" t="s">
        <v>315</v>
      </c>
      <c r="Q1349" s="280" t="s">
        <v>3377</v>
      </c>
      <c r="R1349" s="280" t="s">
        <v>3377</v>
      </c>
      <c r="S1349" s="278">
        <v>19100</v>
      </c>
      <c r="T1349" s="278">
        <v>18480</v>
      </c>
      <c r="U1349" s="278">
        <v>620</v>
      </c>
      <c r="V1349" s="280" t="s">
        <v>78</v>
      </c>
      <c r="W1349" s="278">
        <v>2</v>
      </c>
      <c r="X1349" s="280" t="s">
        <v>69</v>
      </c>
      <c r="Y1349" s="280" t="s">
        <v>70</v>
      </c>
      <c r="Z1349" s="280" t="s">
        <v>71</v>
      </c>
      <c r="AA1349" s="280" t="s">
        <v>72</v>
      </c>
      <c r="AB1349" s="278">
        <v>73522</v>
      </c>
      <c r="AC1349" s="101">
        <f t="shared" si="84"/>
        <v>8</v>
      </c>
      <c r="AD1349" s="101" t="str">
        <f t="shared" si="85"/>
        <v>février</v>
      </c>
      <c r="AE1349" s="96">
        <f t="shared" si="86"/>
        <v>0.62</v>
      </c>
      <c r="AF1349" s="149">
        <f t="shared" si="87"/>
        <v>9.7222222222222432E-3</v>
      </c>
      <c r="AG1349" t="s">
        <v>3886</v>
      </c>
    </row>
    <row r="1350" spans="1:33" s="102" customFormat="1" ht="10.9" hidden="1" customHeight="1" x14ac:dyDescent="0.25">
      <c r="A1350" s="278">
        <v>171702</v>
      </c>
      <c r="B1350" s="279">
        <v>44613</v>
      </c>
      <c r="C1350" s="280" t="s">
        <v>505</v>
      </c>
      <c r="D1350" s="280" t="s">
        <v>18</v>
      </c>
      <c r="E1350" s="279">
        <v>44613</v>
      </c>
      <c r="F1350" s="280" t="s">
        <v>505</v>
      </c>
      <c r="G1350" s="280" t="s">
        <v>18</v>
      </c>
      <c r="H1350" s="280" t="s">
        <v>3998</v>
      </c>
      <c r="I1350" s="280" t="s">
        <v>3389</v>
      </c>
      <c r="J1350" s="280" t="s">
        <v>3389</v>
      </c>
      <c r="K1350" s="280" t="s">
        <v>3999</v>
      </c>
      <c r="L1350" s="280" t="s">
        <v>18</v>
      </c>
      <c r="M1350" s="280" t="s">
        <v>3439</v>
      </c>
      <c r="N1350" s="280" t="s">
        <v>919</v>
      </c>
      <c r="O1350" s="280" t="s">
        <v>920</v>
      </c>
      <c r="P1350" s="280" t="s">
        <v>4000</v>
      </c>
      <c r="Q1350" s="280" t="s">
        <v>3377</v>
      </c>
      <c r="R1350" s="280" t="s">
        <v>3440</v>
      </c>
      <c r="S1350" s="278">
        <v>31360</v>
      </c>
      <c r="T1350" s="278">
        <v>23060</v>
      </c>
      <c r="U1350" s="278">
        <v>8300</v>
      </c>
      <c r="V1350" s="280" t="s">
        <v>68</v>
      </c>
      <c r="W1350" s="278">
        <v>2</v>
      </c>
      <c r="X1350" s="280" t="s">
        <v>69</v>
      </c>
      <c r="Y1350" s="280" t="s">
        <v>70</v>
      </c>
      <c r="Z1350" s="280" t="s">
        <v>71</v>
      </c>
      <c r="AA1350" s="280" t="s">
        <v>72</v>
      </c>
      <c r="AB1350" s="278">
        <v>0</v>
      </c>
      <c r="AC1350" s="101">
        <f t="shared" si="84"/>
        <v>8</v>
      </c>
      <c r="AD1350" s="101" t="str">
        <f t="shared" si="85"/>
        <v>février</v>
      </c>
      <c r="AE1350" s="96">
        <f t="shared" si="86"/>
        <v>8.3000000000000007</v>
      </c>
      <c r="AF1350" s="149">
        <f t="shared" si="87"/>
        <v>0</v>
      </c>
      <c r="AG1350" t="s">
        <v>3562</v>
      </c>
    </row>
    <row r="1351" spans="1:33" s="102" customFormat="1" ht="10.9" hidden="1" customHeight="1" x14ac:dyDescent="0.25">
      <c r="A1351" s="278">
        <v>171697</v>
      </c>
      <c r="B1351" s="279">
        <v>44613</v>
      </c>
      <c r="C1351" s="280" t="s">
        <v>739</v>
      </c>
      <c r="D1351" s="280" t="s">
        <v>4001</v>
      </c>
      <c r="E1351" s="279">
        <v>44613</v>
      </c>
      <c r="F1351" s="280" t="s">
        <v>884</v>
      </c>
      <c r="G1351" s="280" t="s">
        <v>4002</v>
      </c>
      <c r="H1351" s="280" t="s">
        <v>90</v>
      </c>
      <c r="I1351" s="280" t="s">
        <v>3387</v>
      </c>
      <c r="J1351" s="280" t="s">
        <v>3388</v>
      </c>
      <c r="K1351" s="280" t="s">
        <v>90</v>
      </c>
      <c r="L1351" s="280" t="s">
        <v>18</v>
      </c>
      <c r="M1351" s="280" t="s">
        <v>18</v>
      </c>
      <c r="N1351" s="280" t="s">
        <v>65</v>
      </c>
      <c r="O1351" s="280" t="s">
        <v>185</v>
      </c>
      <c r="P1351" s="280" t="s">
        <v>91</v>
      </c>
      <c r="Q1351" s="280" t="s">
        <v>3377</v>
      </c>
      <c r="R1351" s="280" t="s">
        <v>3377</v>
      </c>
      <c r="S1351" s="278">
        <v>18740</v>
      </c>
      <c r="T1351" s="278">
        <v>17440</v>
      </c>
      <c r="U1351" s="278">
        <v>1300</v>
      </c>
      <c r="V1351" s="280" t="s">
        <v>78</v>
      </c>
      <c r="W1351" s="278">
        <v>2</v>
      </c>
      <c r="X1351" s="280" t="s">
        <v>69</v>
      </c>
      <c r="Y1351" s="280" t="s">
        <v>70</v>
      </c>
      <c r="Z1351" s="280" t="s">
        <v>71</v>
      </c>
      <c r="AA1351" s="280" t="s">
        <v>72</v>
      </c>
      <c r="AB1351" s="278">
        <v>0</v>
      </c>
      <c r="AC1351" s="101">
        <f t="shared" si="84"/>
        <v>8</v>
      </c>
      <c r="AD1351" s="101" t="str">
        <f t="shared" si="85"/>
        <v>février</v>
      </c>
      <c r="AE1351" s="96">
        <f t="shared" si="86"/>
        <v>1.3</v>
      </c>
      <c r="AF1351" s="149">
        <f t="shared" si="87"/>
        <v>1.1111111111111127E-2</v>
      </c>
      <c r="AG1351" t="s">
        <v>3887</v>
      </c>
    </row>
    <row r="1352" spans="1:33" s="102" customFormat="1" ht="10.9" hidden="1" customHeight="1" x14ac:dyDescent="0.25">
      <c r="A1352" s="278">
        <v>171703</v>
      </c>
      <c r="B1352" s="279">
        <v>44613</v>
      </c>
      <c r="C1352" s="280" t="s">
        <v>841</v>
      </c>
      <c r="D1352" s="280" t="s">
        <v>4003</v>
      </c>
      <c r="E1352" s="279">
        <v>44613</v>
      </c>
      <c r="F1352" s="280" t="s">
        <v>651</v>
      </c>
      <c r="G1352" s="280" t="s">
        <v>4004</v>
      </c>
      <c r="H1352" s="280" t="s">
        <v>480</v>
      </c>
      <c r="I1352" s="280" t="s">
        <v>3379</v>
      </c>
      <c r="J1352" s="280" t="s">
        <v>3380</v>
      </c>
      <c r="K1352" s="280" t="s">
        <v>923</v>
      </c>
      <c r="L1352" s="280" t="s">
        <v>18</v>
      </c>
      <c r="M1352" s="280" t="s">
        <v>18</v>
      </c>
      <c r="N1352" s="280" t="s">
        <v>19</v>
      </c>
      <c r="O1352" s="280" t="s">
        <v>314</v>
      </c>
      <c r="P1352" s="280" t="s">
        <v>481</v>
      </c>
      <c r="Q1352" s="280" t="s">
        <v>3377</v>
      </c>
      <c r="R1352" s="280" t="s">
        <v>3377</v>
      </c>
      <c r="S1352" s="278">
        <v>20640</v>
      </c>
      <c r="T1352" s="278">
        <v>18660</v>
      </c>
      <c r="U1352" s="278">
        <v>1980</v>
      </c>
      <c r="V1352" s="280" t="s">
        <v>78</v>
      </c>
      <c r="W1352" s="278">
        <v>2</v>
      </c>
      <c r="X1352" s="280" t="s">
        <v>69</v>
      </c>
      <c r="Y1352" s="280" t="s">
        <v>70</v>
      </c>
      <c r="Z1352" s="280" t="s">
        <v>71</v>
      </c>
      <c r="AA1352" s="280" t="s">
        <v>72</v>
      </c>
      <c r="AB1352" s="278">
        <v>83638</v>
      </c>
      <c r="AC1352" s="101">
        <f t="shared" si="84"/>
        <v>8</v>
      </c>
      <c r="AD1352" s="101" t="str">
        <f t="shared" si="85"/>
        <v>février</v>
      </c>
      <c r="AE1352" s="96">
        <f t="shared" si="86"/>
        <v>1.98</v>
      </c>
      <c r="AF1352" s="149">
        <f t="shared" si="87"/>
        <v>1.041666666666663E-2</v>
      </c>
      <c r="AG1352" t="s">
        <v>3886</v>
      </c>
    </row>
    <row r="1353" spans="1:33" s="102" customFormat="1" ht="10.9" hidden="1" customHeight="1" x14ac:dyDescent="0.25">
      <c r="A1353" s="278">
        <v>171705</v>
      </c>
      <c r="B1353" s="279">
        <v>44613</v>
      </c>
      <c r="C1353" s="280" t="s">
        <v>107</v>
      </c>
      <c r="D1353" s="280" t="s">
        <v>4005</v>
      </c>
      <c r="E1353" s="279">
        <v>44613</v>
      </c>
      <c r="F1353" s="280" t="s">
        <v>108</v>
      </c>
      <c r="G1353" s="280" t="s">
        <v>4006</v>
      </c>
      <c r="H1353" s="280" t="s">
        <v>334</v>
      </c>
      <c r="I1353" s="280" t="s">
        <v>3379</v>
      </c>
      <c r="J1353" s="280" t="s">
        <v>3382</v>
      </c>
      <c r="K1353" s="280" t="s">
        <v>531</v>
      </c>
      <c r="L1353" s="280" t="s">
        <v>18</v>
      </c>
      <c r="M1353" s="280" t="s">
        <v>18</v>
      </c>
      <c r="N1353" s="280" t="s">
        <v>19</v>
      </c>
      <c r="O1353" s="280" t="s">
        <v>335</v>
      </c>
      <c r="P1353" s="280" t="s">
        <v>336</v>
      </c>
      <c r="Q1353" s="280" t="s">
        <v>3377</v>
      </c>
      <c r="R1353" s="280" t="s">
        <v>3377</v>
      </c>
      <c r="S1353" s="278">
        <v>17440</v>
      </c>
      <c r="T1353" s="278">
        <v>14920</v>
      </c>
      <c r="U1353" s="278">
        <v>2520</v>
      </c>
      <c r="V1353" s="280" t="s">
        <v>78</v>
      </c>
      <c r="W1353" s="278">
        <v>2</v>
      </c>
      <c r="X1353" s="280" t="s">
        <v>69</v>
      </c>
      <c r="Y1353" s="280" t="s">
        <v>70</v>
      </c>
      <c r="Z1353" s="280" t="s">
        <v>71</v>
      </c>
      <c r="AA1353" s="280" t="s">
        <v>72</v>
      </c>
      <c r="AB1353" s="278">
        <v>83625</v>
      </c>
      <c r="AC1353" s="101">
        <f t="shared" si="84"/>
        <v>8</v>
      </c>
      <c r="AD1353" s="101" t="str">
        <f t="shared" si="85"/>
        <v>février</v>
      </c>
      <c r="AE1353" s="96">
        <f t="shared" si="86"/>
        <v>2.52</v>
      </c>
      <c r="AF1353" s="149">
        <f t="shared" si="87"/>
        <v>5.5555555555555358E-3</v>
      </c>
      <c r="AG1353" t="s">
        <v>3886</v>
      </c>
    </row>
    <row r="1354" spans="1:33" s="102" customFormat="1" ht="10.9" hidden="1" customHeight="1" x14ac:dyDescent="0.25">
      <c r="A1354" s="278">
        <v>171720</v>
      </c>
      <c r="B1354" s="279">
        <v>44613</v>
      </c>
      <c r="C1354" s="280" t="s">
        <v>138</v>
      </c>
      <c r="D1354" s="280" t="s">
        <v>4007</v>
      </c>
      <c r="E1354" s="279">
        <v>44613</v>
      </c>
      <c r="F1354" s="280" t="s">
        <v>882</v>
      </c>
      <c r="G1354" s="280" t="s">
        <v>4008</v>
      </c>
      <c r="H1354" s="280" t="s">
        <v>472</v>
      </c>
      <c r="I1354" s="280" t="s">
        <v>3379</v>
      </c>
      <c r="J1354" s="280" t="s">
        <v>3384</v>
      </c>
      <c r="K1354" s="280" t="s">
        <v>472</v>
      </c>
      <c r="L1354" s="280" t="s">
        <v>3385</v>
      </c>
      <c r="M1354" s="280" t="s">
        <v>18</v>
      </c>
      <c r="N1354" s="280" t="s">
        <v>19</v>
      </c>
      <c r="O1354" s="280" t="s">
        <v>261</v>
      </c>
      <c r="P1354" s="280" t="s">
        <v>473</v>
      </c>
      <c r="Q1354" s="280" t="s">
        <v>3386</v>
      </c>
      <c r="R1354" s="280" t="s">
        <v>3377</v>
      </c>
      <c r="S1354" s="278">
        <v>38680</v>
      </c>
      <c r="T1354" s="278">
        <v>22220</v>
      </c>
      <c r="U1354" s="278">
        <v>16460</v>
      </c>
      <c r="V1354" s="280" t="s">
        <v>78</v>
      </c>
      <c r="W1354" s="278">
        <v>2</v>
      </c>
      <c r="X1354" s="280" t="s">
        <v>69</v>
      </c>
      <c r="Y1354" s="280" t="s">
        <v>70</v>
      </c>
      <c r="Z1354" s="280" t="s">
        <v>71</v>
      </c>
      <c r="AA1354" s="280" t="s">
        <v>72</v>
      </c>
      <c r="AB1354" s="278">
        <v>0</v>
      </c>
      <c r="AC1354" s="101">
        <f t="shared" si="84"/>
        <v>8</v>
      </c>
      <c r="AD1354" s="101" t="str">
        <f t="shared" si="85"/>
        <v>février</v>
      </c>
      <c r="AE1354" s="96">
        <f t="shared" si="86"/>
        <v>16.46</v>
      </c>
      <c r="AF1354" s="149">
        <f t="shared" si="87"/>
        <v>0.13958333333333334</v>
      </c>
      <c r="AG1354" t="s">
        <v>3888</v>
      </c>
    </row>
    <row r="1355" spans="1:33" s="102" customFormat="1" ht="10.9" hidden="1" customHeight="1" x14ac:dyDescent="0.25">
      <c r="A1355" s="278">
        <v>171723</v>
      </c>
      <c r="B1355" s="279">
        <v>44613</v>
      </c>
      <c r="C1355" s="280" t="s">
        <v>207</v>
      </c>
      <c r="D1355" s="280" t="s">
        <v>4009</v>
      </c>
      <c r="E1355" s="279">
        <v>44613</v>
      </c>
      <c r="F1355" s="280" t="s">
        <v>220</v>
      </c>
      <c r="G1355" s="280" t="s">
        <v>4010</v>
      </c>
      <c r="H1355" s="280" t="s">
        <v>345</v>
      </c>
      <c r="I1355" s="280" t="s">
        <v>3379</v>
      </c>
      <c r="J1355" s="280" t="s">
        <v>3382</v>
      </c>
      <c r="K1355" s="280" t="s">
        <v>1979</v>
      </c>
      <c r="L1355" s="280" t="s">
        <v>18</v>
      </c>
      <c r="M1355" s="280" t="s">
        <v>18</v>
      </c>
      <c r="N1355" s="280" t="s">
        <v>19</v>
      </c>
      <c r="O1355" s="280" t="s">
        <v>335</v>
      </c>
      <c r="P1355" s="280" t="s">
        <v>346</v>
      </c>
      <c r="Q1355" s="280" t="s">
        <v>3377</v>
      </c>
      <c r="R1355" s="280" t="s">
        <v>3377</v>
      </c>
      <c r="S1355" s="278">
        <v>18380</v>
      </c>
      <c r="T1355" s="278">
        <v>14900</v>
      </c>
      <c r="U1355" s="278">
        <v>3480</v>
      </c>
      <c r="V1355" s="280" t="s">
        <v>78</v>
      </c>
      <c r="W1355" s="278">
        <v>2</v>
      </c>
      <c r="X1355" s="280" t="s">
        <v>69</v>
      </c>
      <c r="Y1355" s="280" t="s">
        <v>70</v>
      </c>
      <c r="Z1355" s="280" t="s">
        <v>71</v>
      </c>
      <c r="AA1355" s="280" t="s">
        <v>72</v>
      </c>
      <c r="AB1355" s="278">
        <v>83627</v>
      </c>
      <c r="AC1355" s="101">
        <f t="shared" si="84"/>
        <v>8</v>
      </c>
      <c r="AD1355" s="101" t="str">
        <f t="shared" si="85"/>
        <v>février</v>
      </c>
      <c r="AE1355" s="96">
        <f t="shared" si="86"/>
        <v>3.48</v>
      </c>
      <c r="AF1355" s="149">
        <f t="shared" si="87"/>
        <v>5.5555555555555358E-3</v>
      </c>
      <c r="AG1355" t="s">
        <v>3886</v>
      </c>
    </row>
    <row r="1356" spans="1:33" s="102" customFormat="1" ht="10.9" hidden="1" customHeight="1" x14ac:dyDescent="0.25">
      <c r="A1356" s="278">
        <v>171724</v>
      </c>
      <c r="B1356" s="279">
        <v>44613</v>
      </c>
      <c r="C1356" s="280" t="s">
        <v>286</v>
      </c>
      <c r="D1356" s="280" t="s">
        <v>4011</v>
      </c>
      <c r="E1356" s="279">
        <v>44613</v>
      </c>
      <c r="F1356" s="280" t="s">
        <v>259</v>
      </c>
      <c r="G1356" s="280" t="s">
        <v>4012</v>
      </c>
      <c r="H1356" s="280" t="s">
        <v>4013</v>
      </c>
      <c r="I1356" s="280" t="s">
        <v>3376</v>
      </c>
      <c r="J1356" s="280" t="s">
        <v>3419</v>
      </c>
      <c r="K1356" s="280" t="s">
        <v>4014</v>
      </c>
      <c r="L1356" s="280" t="s">
        <v>3409</v>
      </c>
      <c r="M1356" s="280" t="s">
        <v>18</v>
      </c>
      <c r="N1356" s="280" t="s">
        <v>656</v>
      </c>
      <c r="O1356" s="280" t="s">
        <v>567</v>
      </c>
      <c r="P1356" s="280" t="s">
        <v>4015</v>
      </c>
      <c r="Q1356" s="280" t="s">
        <v>3451</v>
      </c>
      <c r="R1356" s="280" t="s">
        <v>3377</v>
      </c>
      <c r="S1356" s="278">
        <v>14440</v>
      </c>
      <c r="T1356" s="278">
        <v>42800</v>
      </c>
      <c r="U1356" s="278">
        <v>28360</v>
      </c>
      <c r="V1356" s="280" t="s">
        <v>78</v>
      </c>
      <c r="W1356" s="278">
        <v>2</v>
      </c>
      <c r="X1356" s="280" t="s">
        <v>69</v>
      </c>
      <c r="Y1356" s="280" t="s">
        <v>70</v>
      </c>
      <c r="Z1356" s="280" t="s">
        <v>71</v>
      </c>
      <c r="AA1356" s="280" t="s">
        <v>72</v>
      </c>
      <c r="AB1356" s="278">
        <v>0</v>
      </c>
      <c r="AC1356" s="101">
        <f t="shared" si="84"/>
        <v>8</v>
      </c>
      <c r="AD1356" s="101" t="str">
        <f t="shared" si="85"/>
        <v>février</v>
      </c>
      <c r="AE1356" s="96">
        <f t="shared" si="86"/>
        <v>28.36</v>
      </c>
      <c r="AF1356" s="149">
        <f t="shared" si="87"/>
        <v>4.7222222222222221E-2</v>
      </c>
      <c r="AG1356" t="s">
        <v>3888</v>
      </c>
    </row>
    <row r="1357" spans="1:33" s="102" customFormat="1" ht="10.9" hidden="1" customHeight="1" x14ac:dyDescent="0.25">
      <c r="A1357" s="278">
        <v>171726</v>
      </c>
      <c r="B1357" s="279">
        <v>44613</v>
      </c>
      <c r="C1357" s="280" t="s">
        <v>270</v>
      </c>
      <c r="D1357" s="280" t="s">
        <v>4016</v>
      </c>
      <c r="E1357" s="279">
        <v>44613</v>
      </c>
      <c r="F1357" s="280" t="s">
        <v>94</v>
      </c>
      <c r="G1357" s="280" t="s">
        <v>4017</v>
      </c>
      <c r="H1357" s="280" t="s">
        <v>655</v>
      </c>
      <c r="I1357" s="280" t="s">
        <v>3389</v>
      </c>
      <c r="J1357" s="280" t="s">
        <v>3389</v>
      </c>
      <c r="K1357" s="280" t="s">
        <v>655</v>
      </c>
      <c r="L1357" s="280" t="s">
        <v>18</v>
      </c>
      <c r="M1357" s="280" t="s">
        <v>3394</v>
      </c>
      <c r="N1357" s="280" t="s">
        <v>919</v>
      </c>
      <c r="O1357" s="280" t="s">
        <v>920</v>
      </c>
      <c r="P1357" s="280" t="s">
        <v>658</v>
      </c>
      <c r="Q1357" s="280" t="s">
        <v>3377</v>
      </c>
      <c r="R1357" s="280" t="s">
        <v>3401</v>
      </c>
      <c r="S1357" s="278">
        <v>24280</v>
      </c>
      <c r="T1357" s="278">
        <v>17640</v>
      </c>
      <c r="U1357" s="278">
        <v>6640</v>
      </c>
      <c r="V1357" s="280" t="s">
        <v>78</v>
      </c>
      <c r="W1357" s="278">
        <v>2</v>
      </c>
      <c r="X1357" s="280" t="s">
        <v>69</v>
      </c>
      <c r="Y1357" s="280" t="s">
        <v>70</v>
      </c>
      <c r="Z1357" s="280" t="s">
        <v>71</v>
      </c>
      <c r="AA1357" s="280" t="s">
        <v>72</v>
      </c>
      <c r="AB1357" s="278">
        <v>0</v>
      </c>
      <c r="AC1357" s="101">
        <f t="shared" si="84"/>
        <v>8</v>
      </c>
      <c r="AD1357" s="101" t="str">
        <f t="shared" si="85"/>
        <v>février</v>
      </c>
      <c r="AE1357" s="96">
        <f t="shared" si="86"/>
        <v>6.64</v>
      </c>
      <c r="AF1357" s="149">
        <f t="shared" si="87"/>
        <v>1.7361111111111105E-2</v>
      </c>
      <c r="AG1357" t="s">
        <v>3562</v>
      </c>
    </row>
    <row r="1358" spans="1:33" s="102" customFormat="1" ht="10.9" hidden="1" customHeight="1" x14ac:dyDescent="0.25">
      <c r="A1358" s="278">
        <v>171745</v>
      </c>
      <c r="B1358" s="279">
        <v>44613</v>
      </c>
      <c r="C1358" s="280" t="s">
        <v>208</v>
      </c>
      <c r="D1358" s="280" t="s">
        <v>18</v>
      </c>
      <c r="E1358" s="279">
        <v>44613</v>
      </c>
      <c r="F1358" s="280" t="s">
        <v>208</v>
      </c>
      <c r="G1358" s="280" t="s">
        <v>18</v>
      </c>
      <c r="H1358" s="280" t="s">
        <v>881</v>
      </c>
      <c r="I1358" s="280" t="s">
        <v>3389</v>
      </c>
      <c r="J1358" s="280" t="s">
        <v>3389</v>
      </c>
      <c r="K1358" s="280" t="s">
        <v>665</v>
      </c>
      <c r="L1358" s="280" t="s">
        <v>18</v>
      </c>
      <c r="M1358" s="280" t="s">
        <v>18</v>
      </c>
      <c r="N1358" s="280" t="s">
        <v>919</v>
      </c>
      <c r="O1358" s="280" t="s">
        <v>920</v>
      </c>
      <c r="P1358" s="280" t="s">
        <v>666</v>
      </c>
      <c r="Q1358" s="280" t="s">
        <v>3377</v>
      </c>
      <c r="R1358" s="280" t="s">
        <v>3377</v>
      </c>
      <c r="S1358" s="278">
        <v>23880</v>
      </c>
      <c r="T1358" s="278">
        <v>18300</v>
      </c>
      <c r="U1358" s="278">
        <v>5580</v>
      </c>
      <c r="V1358" s="280" t="s">
        <v>68</v>
      </c>
      <c r="W1358" s="278">
        <v>2</v>
      </c>
      <c r="X1358" s="280" t="s">
        <v>69</v>
      </c>
      <c r="Y1358" s="280" t="s">
        <v>70</v>
      </c>
      <c r="Z1358" s="280" t="s">
        <v>71</v>
      </c>
      <c r="AA1358" s="280" t="s">
        <v>72</v>
      </c>
      <c r="AB1358" s="278">
        <v>0</v>
      </c>
      <c r="AC1358" s="101">
        <f t="shared" si="84"/>
        <v>8</v>
      </c>
      <c r="AD1358" s="101" t="str">
        <f t="shared" si="85"/>
        <v>février</v>
      </c>
      <c r="AE1358" s="96">
        <f t="shared" si="86"/>
        <v>5.58</v>
      </c>
      <c r="AF1358" s="149">
        <f t="shared" si="87"/>
        <v>0</v>
      </c>
      <c r="AG1358" t="s">
        <v>3562</v>
      </c>
    </row>
    <row r="1359" spans="1:33" s="102" customFormat="1" ht="10.9" hidden="1" customHeight="1" x14ac:dyDescent="0.25">
      <c r="A1359" s="278">
        <v>171727</v>
      </c>
      <c r="B1359" s="279">
        <v>44613</v>
      </c>
      <c r="C1359" s="280" t="s">
        <v>432</v>
      </c>
      <c r="D1359" s="280" t="s">
        <v>4018</v>
      </c>
      <c r="E1359" s="279">
        <v>44613</v>
      </c>
      <c r="F1359" s="280" t="s">
        <v>204</v>
      </c>
      <c r="G1359" s="280" t="s">
        <v>4019</v>
      </c>
      <c r="H1359" s="280" t="s">
        <v>474</v>
      </c>
      <c r="I1359" s="280" t="s">
        <v>3379</v>
      </c>
      <c r="J1359" s="280" t="s">
        <v>3380</v>
      </c>
      <c r="K1359" s="280" t="s">
        <v>3392</v>
      </c>
      <c r="L1359" s="280" t="s">
        <v>18</v>
      </c>
      <c r="M1359" s="280" t="s">
        <v>18</v>
      </c>
      <c r="N1359" s="280" t="s">
        <v>19</v>
      </c>
      <c r="O1359" s="280" t="s">
        <v>314</v>
      </c>
      <c r="P1359" s="280" t="s">
        <v>475</v>
      </c>
      <c r="Q1359" s="280" t="s">
        <v>3377</v>
      </c>
      <c r="R1359" s="280" t="s">
        <v>3377</v>
      </c>
      <c r="S1359" s="278">
        <v>20060</v>
      </c>
      <c r="T1359" s="278">
        <v>17720</v>
      </c>
      <c r="U1359" s="278">
        <v>2340</v>
      </c>
      <c r="V1359" s="280" t="s">
        <v>78</v>
      </c>
      <c r="W1359" s="278">
        <v>2</v>
      </c>
      <c r="X1359" s="280" t="s">
        <v>69</v>
      </c>
      <c r="Y1359" s="280" t="s">
        <v>70</v>
      </c>
      <c r="Z1359" s="280" t="s">
        <v>71</v>
      </c>
      <c r="AA1359" s="280" t="s">
        <v>72</v>
      </c>
      <c r="AB1359" s="278">
        <v>79268</v>
      </c>
      <c r="AC1359" s="101">
        <f t="shared" si="84"/>
        <v>8</v>
      </c>
      <c r="AD1359" s="101" t="str">
        <f t="shared" si="85"/>
        <v>février</v>
      </c>
      <c r="AE1359" s="96">
        <f t="shared" si="86"/>
        <v>2.34</v>
      </c>
      <c r="AF1359" s="149">
        <f t="shared" si="87"/>
        <v>1.3888888888888895E-2</v>
      </c>
      <c r="AG1359" t="s">
        <v>3886</v>
      </c>
    </row>
    <row r="1360" spans="1:33" s="102" customFormat="1" ht="10.9" hidden="1" customHeight="1" x14ac:dyDescent="0.25">
      <c r="A1360" s="278">
        <v>171735</v>
      </c>
      <c r="B1360" s="279">
        <v>44613</v>
      </c>
      <c r="C1360" s="280" t="s">
        <v>352</v>
      </c>
      <c r="D1360" s="280" t="s">
        <v>4020</v>
      </c>
      <c r="E1360" s="279">
        <v>44613</v>
      </c>
      <c r="F1360" s="280" t="s">
        <v>390</v>
      </c>
      <c r="G1360" s="280" t="s">
        <v>4021</v>
      </c>
      <c r="H1360" s="280" t="s">
        <v>318</v>
      </c>
      <c r="I1360" s="280" t="s">
        <v>3379</v>
      </c>
      <c r="J1360" s="280" t="s">
        <v>3380</v>
      </c>
      <c r="K1360" s="280" t="s">
        <v>3405</v>
      </c>
      <c r="L1360" s="280" t="s">
        <v>18</v>
      </c>
      <c r="M1360" s="280" t="s">
        <v>18</v>
      </c>
      <c r="N1360" s="280" t="s">
        <v>19</v>
      </c>
      <c r="O1360" s="280" t="s">
        <v>314</v>
      </c>
      <c r="P1360" s="280" t="s">
        <v>319</v>
      </c>
      <c r="Q1360" s="280" t="s">
        <v>3377</v>
      </c>
      <c r="R1360" s="280" t="s">
        <v>3377</v>
      </c>
      <c r="S1360" s="278">
        <v>19440</v>
      </c>
      <c r="T1360" s="278">
        <v>17020</v>
      </c>
      <c r="U1360" s="278">
        <v>2420</v>
      </c>
      <c r="V1360" s="280" t="s">
        <v>78</v>
      </c>
      <c r="W1360" s="278">
        <v>2</v>
      </c>
      <c r="X1360" s="280" t="s">
        <v>69</v>
      </c>
      <c r="Y1360" s="280" t="s">
        <v>70</v>
      </c>
      <c r="Z1360" s="280" t="s">
        <v>71</v>
      </c>
      <c r="AA1360" s="280" t="s">
        <v>72</v>
      </c>
      <c r="AB1360" s="278">
        <v>70062</v>
      </c>
      <c r="AC1360" s="101">
        <f t="shared" si="84"/>
        <v>8</v>
      </c>
      <c r="AD1360" s="101" t="str">
        <f t="shared" si="85"/>
        <v>février</v>
      </c>
      <c r="AE1360" s="96">
        <f t="shared" si="86"/>
        <v>2.42</v>
      </c>
      <c r="AF1360" s="149">
        <f t="shared" si="87"/>
        <v>9.0277777777778012E-3</v>
      </c>
      <c r="AG1360" t="s">
        <v>3886</v>
      </c>
    </row>
    <row r="1361" spans="1:33" s="102" customFormat="1" ht="10.9" hidden="1" customHeight="1" x14ac:dyDescent="0.25">
      <c r="A1361" s="278">
        <v>171753</v>
      </c>
      <c r="B1361" s="279">
        <v>44613</v>
      </c>
      <c r="C1361" s="280" t="s">
        <v>4022</v>
      </c>
      <c r="D1361" s="280" t="s">
        <v>4023</v>
      </c>
      <c r="E1361" s="279">
        <v>44613</v>
      </c>
      <c r="F1361" s="280" t="s">
        <v>347</v>
      </c>
      <c r="G1361" s="280" t="s">
        <v>4024</v>
      </c>
      <c r="H1361" s="280" t="s">
        <v>828</v>
      </c>
      <c r="I1361" s="280" t="s">
        <v>3389</v>
      </c>
      <c r="J1361" s="280" t="s">
        <v>3406</v>
      </c>
      <c r="K1361" s="280" t="s">
        <v>828</v>
      </c>
      <c r="L1361" s="280" t="s">
        <v>3407</v>
      </c>
      <c r="M1361" s="280" t="s">
        <v>18</v>
      </c>
      <c r="N1361" s="280" t="s">
        <v>919</v>
      </c>
      <c r="O1361" s="280" t="s">
        <v>763</v>
      </c>
      <c r="P1361" s="280" t="s">
        <v>829</v>
      </c>
      <c r="Q1361" s="280" t="s">
        <v>3408</v>
      </c>
      <c r="R1361" s="280" t="s">
        <v>3377</v>
      </c>
      <c r="S1361" s="278">
        <v>17100</v>
      </c>
      <c r="T1361" s="278">
        <v>34200</v>
      </c>
      <c r="U1361" s="278">
        <v>17100</v>
      </c>
      <c r="V1361" s="280" t="s">
        <v>78</v>
      </c>
      <c r="W1361" s="278">
        <v>2</v>
      </c>
      <c r="X1361" s="280" t="s">
        <v>69</v>
      </c>
      <c r="Y1361" s="280" t="s">
        <v>70</v>
      </c>
      <c r="Z1361" s="280" t="s">
        <v>71</v>
      </c>
      <c r="AA1361" s="280" t="s">
        <v>72</v>
      </c>
      <c r="AB1361" s="278">
        <v>0</v>
      </c>
      <c r="AC1361" s="101">
        <f t="shared" si="84"/>
        <v>8</v>
      </c>
      <c r="AD1361" s="101" t="str">
        <f t="shared" si="85"/>
        <v>février</v>
      </c>
      <c r="AE1361" s="96">
        <f t="shared" si="86"/>
        <v>17.100000000000001</v>
      </c>
      <c r="AF1361" s="149">
        <f t="shared" si="87"/>
        <v>7.9861111111111105E-2</v>
      </c>
      <c r="AG1361" t="s">
        <v>3888</v>
      </c>
    </row>
    <row r="1362" spans="1:33" s="102" customFormat="1" ht="10.9" hidden="1" customHeight="1" x14ac:dyDescent="0.25">
      <c r="A1362" s="278">
        <v>171758</v>
      </c>
      <c r="B1362" s="279">
        <v>44613</v>
      </c>
      <c r="C1362" s="280" t="s">
        <v>601</v>
      </c>
      <c r="D1362" s="280" t="s">
        <v>4025</v>
      </c>
      <c r="E1362" s="279">
        <v>44613</v>
      </c>
      <c r="F1362" s="280" t="s">
        <v>679</v>
      </c>
      <c r="G1362" s="280" t="s">
        <v>4026</v>
      </c>
      <c r="H1362" s="280" t="s">
        <v>474</v>
      </c>
      <c r="I1362" s="280" t="s">
        <v>3379</v>
      </c>
      <c r="J1362" s="280" t="s">
        <v>3380</v>
      </c>
      <c r="K1362" s="280" t="s">
        <v>3392</v>
      </c>
      <c r="L1362" s="280" t="s">
        <v>18</v>
      </c>
      <c r="M1362" s="280" t="s">
        <v>18</v>
      </c>
      <c r="N1362" s="280" t="s">
        <v>19</v>
      </c>
      <c r="O1362" s="280" t="s">
        <v>314</v>
      </c>
      <c r="P1362" s="280" t="s">
        <v>475</v>
      </c>
      <c r="Q1362" s="280" t="s">
        <v>3377</v>
      </c>
      <c r="R1362" s="280" t="s">
        <v>3377</v>
      </c>
      <c r="S1362" s="278">
        <v>19740</v>
      </c>
      <c r="T1362" s="278">
        <v>17700</v>
      </c>
      <c r="U1362" s="278">
        <v>2040</v>
      </c>
      <c r="V1362" s="280" t="s">
        <v>78</v>
      </c>
      <c r="W1362" s="278">
        <v>2</v>
      </c>
      <c r="X1362" s="280" t="s">
        <v>69</v>
      </c>
      <c r="Y1362" s="280" t="s">
        <v>70</v>
      </c>
      <c r="Z1362" s="280" t="s">
        <v>71</v>
      </c>
      <c r="AA1362" s="280" t="s">
        <v>72</v>
      </c>
      <c r="AB1362" s="278">
        <v>79268</v>
      </c>
      <c r="AC1362" s="101">
        <f t="shared" si="84"/>
        <v>8</v>
      </c>
      <c r="AD1362" s="101" t="str">
        <f t="shared" si="85"/>
        <v>février</v>
      </c>
      <c r="AE1362" s="96">
        <f t="shared" si="86"/>
        <v>2.04</v>
      </c>
      <c r="AF1362" s="149">
        <f t="shared" si="87"/>
        <v>6.9444444444444198E-3</v>
      </c>
      <c r="AG1362" t="s">
        <v>3886</v>
      </c>
    </row>
    <row r="1363" spans="1:33" s="102" customFormat="1" ht="10.9" hidden="1" customHeight="1" x14ac:dyDescent="0.25">
      <c r="A1363" s="278">
        <v>171765</v>
      </c>
      <c r="B1363" s="279">
        <v>44613</v>
      </c>
      <c r="C1363" s="280" t="s">
        <v>122</v>
      </c>
      <c r="D1363" s="280" t="s">
        <v>4027</v>
      </c>
      <c r="E1363" s="279">
        <v>44613</v>
      </c>
      <c r="F1363" s="280" t="s">
        <v>392</v>
      </c>
      <c r="G1363" s="280" t="s">
        <v>4028</v>
      </c>
      <c r="H1363" s="280" t="s">
        <v>4029</v>
      </c>
      <c r="I1363" s="280" t="s">
        <v>3379</v>
      </c>
      <c r="J1363" s="280" t="s">
        <v>3445</v>
      </c>
      <c r="K1363" s="280" t="s">
        <v>4029</v>
      </c>
      <c r="L1363" s="280" t="s">
        <v>3466</v>
      </c>
      <c r="M1363" s="280" t="s">
        <v>18</v>
      </c>
      <c r="N1363" s="280" t="s">
        <v>19</v>
      </c>
      <c r="O1363" s="280" t="s">
        <v>1698</v>
      </c>
      <c r="P1363" s="280" t="s">
        <v>4030</v>
      </c>
      <c r="Q1363" s="280" t="s">
        <v>3467</v>
      </c>
      <c r="R1363" s="280" t="s">
        <v>3377</v>
      </c>
      <c r="S1363" s="278">
        <v>14660</v>
      </c>
      <c r="T1363" s="278">
        <v>39740</v>
      </c>
      <c r="U1363" s="278">
        <v>25080</v>
      </c>
      <c r="V1363" s="280" t="s">
        <v>78</v>
      </c>
      <c r="W1363" s="278">
        <v>2</v>
      </c>
      <c r="X1363" s="280" t="s">
        <v>69</v>
      </c>
      <c r="Y1363" s="280" t="s">
        <v>70</v>
      </c>
      <c r="Z1363" s="280" t="s">
        <v>71</v>
      </c>
      <c r="AA1363" s="280" t="s">
        <v>72</v>
      </c>
      <c r="AB1363" s="278">
        <v>0</v>
      </c>
      <c r="AC1363" s="101">
        <f t="shared" si="84"/>
        <v>8</v>
      </c>
      <c r="AD1363" s="101" t="str">
        <f t="shared" si="85"/>
        <v>février</v>
      </c>
      <c r="AE1363" s="96">
        <f t="shared" si="86"/>
        <v>25.08</v>
      </c>
      <c r="AF1363" s="149">
        <f t="shared" si="87"/>
        <v>7.3611111111111183E-2</v>
      </c>
      <c r="AG1363" t="s">
        <v>3888</v>
      </c>
    </row>
    <row r="1364" spans="1:33" s="102" customFormat="1" ht="10.9" hidden="1" customHeight="1" x14ac:dyDescent="0.25">
      <c r="A1364" s="278">
        <v>171767</v>
      </c>
      <c r="B1364" s="279">
        <v>44613</v>
      </c>
      <c r="C1364" s="280" t="s">
        <v>642</v>
      </c>
      <c r="D1364" s="280" t="s">
        <v>4031</v>
      </c>
      <c r="E1364" s="279">
        <v>44613</v>
      </c>
      <c r="F1364" s="280" t="s">
        <v>639</v>
      </c>
      <c r="G1364" s="280" t="s">
        <v>4032</v>
      </c>
      <c r="H1364" s="280" t="s">
        <v>472</v>
      </c>
      <c r="I1364" s="280" t="s">
        <v>3379</v>
      </c>
      <c r="J1364" s="280" t="s">
        <v>3384</v>
      </c>
      <c r="K1364" s="280" t="s">
        <v>472</v>
      </c>
      <c r="L1364" s="280" t="s">
        <v>3385</v>
      </c>
      <c r="M1364" s="280" t="s">
        <v>18</v>
      </c>
      <c r="N1364" s="280" t="s">
        <v>19</v>
      </c>
      <c r="O1364" s="280" t="s">
        <v>261</v>
      </c>
      <c r="P1364" s="280" t="s">
        <v>473</v>
      </c>
      <c r="Q1364" s="280" t="s">
        <v>3386</v>
      </c>
      <c r="R1364" s="280" t="s">
        <v>3377</v>
      </c>
      <c r="S1364" s="278">
        <v>38340</v>
      </c>
      <c r="T1364" s="278">
        <v>22980</v>
      </c>
      <c r="U1364" s="278">
        <v>15360</v>
      </c>
      <c r="V1364" s="280" t="s">
        <v>78</v>
      </c>
      <c r="W1364" s="278">
        <v>2</v>
      </c>
      <c r="X1364" s="280" t="s">
        <v>69</v>
      </c>
      <c r="Y1364" s="280" t="s">
        <v>70</v>
      </c>
      <c r="Z1364" s="280" t="s">
        <v>71</v>
      </c>
      <c r="AA1364" s="280" t="s">
        <v>72</v>
      </c>
      <c r="AB1364" s="278">
        <v>0</v>
      </c>
      <c r="AC1364" s="101">
        <f t="shared" si="84"/>
        <v>8</v>
      </c>
      <c r="AD1364" s="101" t="str">
        <f t="shared" si="85"/>
        <v>février</v>
      </c>
      <c r="AE1364" s="96">
        <f t="shared" si="86"/>
        <v>15.36</v>
      </c>
      <c r="AF1364" s="149">
        <f t="shared" si="87"/>
        <v>0.17986111111111108</v>
      </c>
      <c r="AG1364" t="s">
        <v>3888</v>
      </c>
    </row>
    <row r="1365" spans="1:33" s="102" customFormat="1" ht="10.9" hidden="1" customHeight="1" x14ac:dyDescent="0.25">
      <c r="A1365" s="278">
        <v>171769</v>
      </c>
      <c r="B1365" s="279">
        <v>44613</v>
      </c>
      <c r="C1365" s="280" t="s">
        <v>398</v>
      </c>
      <c r="D1365" s="280" t="s">
        <v>4033</v>
      </c>
      <c r="E1365" s="279">
        <v>44613</v>
      </c>
      <c r="F1365" s="280" t="s">
        <v>122</v>
      </c>
      <c r="G1365" s="280" t="s">
        <v>4034</v>
      </c>
      <c r="H1365" s="280" t="s">
        <v>325</v>
      </c>
      <c r="I1365" s="280" t="s">
        <v>3379</v>
      </c>
      <c r="J1365" s="280" t="s">
        <v>3380</v>
      </c>
      <c r="K1365" s="280" t="s">
        <v>3435</v>
      </c>
      <c r="L1365" s="280" t="s">
        <v>18</v>
      </c>
      <c r="M1365" s="280" t="s">
        <v>18</v>
      </c>
      <c r="N1365" s="280" t="s">
        <v>19</v>
      </c>
      <c r="O1365" s="280" t="s">
        <v>314</v>
      </c>
      <c r="P1365" s="280" t="s">
        <v>326</v>
      </c>
      <c r="Q1365" s="280" t="s">
        <v>3377</v>
      </c>
      <c r="R1365" s="280" t="s">
        <v>3377</v>
      </c>
      <c r="S1365" s="278">
        <v>21760</v>
      </c>
      <c r="T1365" s="278">
        <v>17140</v>
      </c>
      <c r="U1365" s="278">
        <v>4620</v>
      </c>
      <c r="V1365" s="280" t="s">
        <v>78</v>
      </c>
      <c r="W1365" s="278">
        <v>2</v>
      </c>
      <c r="X1365" s="280" t="s">
        <v>69</v>
      </c>
      <c r="Y1365" s="280" t="s">
        <v>70</v>
      </c>
      <c r="Z1365" s="280" t="s">
        <v>71</v>
      </c>
      <c r="AA1365" s="280" t="s">
        <v>72</v>
      </c>
      <c r="AB1365" s="278">
        <v>95031</v>
      </c>
      <c r="AC1365" s="101">
        <f t="shared" si="84"/>
        <v>8</v>
      </c>
      <c r="AD1365" s="101" t="str">
        <f t="shared" si="85"/>
        <v>février</v>
      </c>
      <c r="AE1365" s="96">
        <f t="shared" si="86"/>
        <v>4.62</v>
      </c>
      <c r="AF1365" s="149">
        <f t="shared" si="87"/>
        <v>2.2916666666666696E-2</v>
      </c>
      <c r="AG1365" t="s">
        <v>3886</v>
      </c>
    </row>
    <row r="1366" spans="1:33" s="102" customFormat="1" ht="10.9" hidden="1" customHeight="1" x14ac:dyDescent="0.25">
      <c r="A1366" s="278">
        <v>171770</v>
      </c>
      <c r="B1366" s="279">
        <v>44613</v>
      </c>
      <c r="C1366" s="280" t="s">
        <v>588</v>
      </c>
      <c r="D1366" s="280" t="s">
        <v>4035</v>
      </c>
      <c r="E1366" s="279">
        <v>44613</v>
      </c>
      <c r="F1366" s="280" t="s">
        <v>447</v>
      </c>
      <c r="G1366" s="280" t="s">
        <v>4036</v>
      </c>
      <c r="H1366" s="280" t="s">
        <v>474</v>
      </c>
      <c r="I1366" s="280" t="s">
        <v>3379</v>
      </c>
      <c r="J1366" s="280" t="s">
        <v>3380</v>
      </c>
      <c r="K1366" s="280" t="s">
        <v>3392</v>
      </c>
      <c r="L1366" s="280" t="s">
        <v>18</v>
      </c>
      <c r="M1366" s="280" t="s">
        <v>18</v>
      </c>
      <c r="N1366" s="280" t="s">
        <v>19</v>
      </c>
      <c r="O1366" s="280" t="s">
        <v>314</v>
      </c>
      <c r="P1366" s="280" t="s">
        <v>475</v>
      </c>
      <c r="Q1366" s="280" t="s">
        <v>3377</v>
      </c>
      <c r="R1366" s="280" t="s">
        <v>3377</v>
      </c>
      <c r="S1366" s="278">
        <v>19360</v>
      </c>
      <c r="T1366" s="278">
        <v>17680</v>
      </c>
      <c r="U1366" s="278">
        <v>1680</v>
      </c>
      <c r="V1366" s="280" t="s">
        <v>78</v>
      </c>
      <c r="W1366" s="278">
        <v>2</v>
      </c>
      <c r="X1366" s="280" t="s">
        <v>69</v>
      </c>
      <c r="Y1366" s="280" t="s">
        <v>70</v>
      </c>
      <c r="Z1366" s="280" t="s">
        <v>71</v>
      </c>
      <c r="AA1366" s="280" t="s">
        <v>72</v>
      </c>
      <c r="AB1366" s="278">
        <v>79268</v>
      </c>
      <c r="AC1366" s="101">
        <f t="shared" si="84"/>
        <v>8</v>
      </c>
      <c r="AD1366" s="101" t="str">
        <f t="shared" si="85"/>
        <v>février</v>
      </c>
      <c r="AE1366" s="96">
        <f t="shared" si="86"/>
        <v>1.68</v>
      </c>
      <c r="AF1366" s="149">
        <f t="shared" si="87"/>
        <v>9.0277777777777457E-3</v>
      </c>
      <c r="AG1366" t="s">
        <v>3886</v>
      </c>
    </row>
    <row r="1367" spans="1:33" s="102" customFormat="1" ht="10.9" hidden="1" customHeight="1" x14ac:dyDescent="0.25">
      <c r="A1367" s="278">
        <v>171773</v>
      </c>
      <c r="B1367" s="279">
        <v>44613</v>
      </c>
      <c r="C1367" s="280" t="s">
        <v>4037</v>
      </c>
      <c r="D1367" s="280" t="s">
        <v>4038</v>
      </c>
      <c r="E1367" s="279">
        <v>44613</v>
      </c>
      <c r="F1367" s="280" t="s">
        <v>530</v>
      </c>
      <c r="G1367" s="280" t="s">
        <v>4039</v>
      </c>
      <c r="H1367" s="280" t="s">
        <v>345</v>
      </c>
      <c r="I1367" s="280" t="s">
        <v>3379</v>
      </c>
      <c r="J1367" s="280" t="s">
        <v>3382</v>
      </c>
      <c r="K1367" s="280" t="s">
        <v>1979</v>
      </c>
      <c r="L1367" s="280" t="s">
        <v>18</v>
      </c>
      <c r="M1367" s="280" t="s">
        <v>18</v>
      </c>
      <c r="N1367" s="280" t="s">
        <v>19</v>
      </c>
      <c r="O1367" s="280" t="s">
        <v>335</v>
      </c>
      <c r="P1367" s="280" t="s">
        <v>346</v>
      </c>
      <c r="Q1367" s="280" t="s">
        <v>3377</v>
      </c>
      <c r="R1367" s="280" t="s">
        <v>3377</v>
      </c>
      <c r="S1367" s="278">
        <v>18100</v>
      </c>
      <c r="T1367" s="278">
        <v>14960</v>
      </c>
      <c r="U1367" s="278">
        <v>3140</v>
      </c>
      <c r="V1367" s="280" t="s">
        <v>78</v>
      </c>
      <c r="W1367" s="278">
        <v>2</v>
      </c>
      <c r="X1367" s="280" t="s">
        <v>69</v>
      </c>
      <c r="Y1367" s="280" t="s">
        <v>70</v>
      </c>
      <c r="Z1367" s="280" t="s">
        <v>71</v>
      </c>
      <c r="AA1367" s="280" t="s">
        <v>72</v>
      </c>
      <c r="AB1367" s="278">
        <v>83627</v>
      </c>
      <c r="AC1367" s="101">
        <f t="shared" si="84"/>
        <v>8</v>
      </c>
      <c r="AD1367" s="101" t="str">
        <f t="shared" si="85"/>
        <v>février</v>
      </c>
      <c r="AE1367" s="96">
        <f t="shared" si="86"/>
        <v>3.14</v>
      </c>
      <c r="AF1367" s="149">
        <f t="shared" si="87"/>
        <v>4.1666666666666519E-3</v>
      </c>
      <c r="AG1367" t="s">
        <v>3886</v>
      </c>
    </row>
    <row r="1368" spans="1:33" s="102" customFormat="1" ht="10.9" hidden="1" customHeight="1" x14ac:dyDescent="0.25">
      <c r="A1368" s="278">
        <v>171774</v>
      </c>
      <c r="B1368" s="279">
        <v>44613</v>
      </c>
      <c r="C1368" s="280" t="s">
        <v>687</v>
      </c>
      <c r="D1368" s="280" t="s">
        <v>4040</v>
      </c>
      <c r="E1368" s="279">
        <v>44613</v>
      </c>
      <c r="F1368" s="280" t="s">
        <v>554</v>
      </c>
      <c r="G1368" s="280" t="s">
        <v>4041</v>
      </c>
      <c r="H1368" s="280" t="s">
        <v>4042</v>
      </c>
      <c r="I1368" s="280" t="s">
        <v>3379</v>
      </c>
      <c r="J1368" s="280" t="s">
        <v>3393</v>
      </c>
      <c r="K1368" s="280" t="s">
        <v>4043</v>
      </c>
      <c r="L1368" s="280" t="s">
        <v>3394</v>
      </c>
      <c r="M1368" s="280" t="s">
        <v>18</v>
      </c>
      <c r="N1368" s="280" t="s">
        <v>19</v>
      </c>
      <c r="O1368" s="280" t="s">
        <v>237</v>
      </c>
      <c r="P1368" s="280" t="s">
        <v>4044</v>
      </c>
      <c r="Q1368" s="280" t="s">
        <v>3395</v>
      </c>
      <c r="R1368" s="280" t="s">
        <v>3377</v>
      </c>
      <c r="S1368" s="278">
        <v>16060</v>
      </c>
      <c r="T1368" s="278">
        <v>41200</v>
      </c>
      <c r="U1368" s="278">
        <v>25140</v>
      </c>
      <c r="V1368" s="280" t="s">
        <v>78</v>
      </c>
      <c r="W1368" s="278">
        <v>2</v>
      </c>
      <c r="X1368" s="280" t="s">
        <v>69</v>
      </c>
      <c r="Y1368" s="280" t="s">
        <v>70</v>
      </c>
      <c r="Z1368" s="280" t="s">
        <v>71</v>
      </c>
      <c r="AA1368" s="280" t="s">
        <v>72</v>
      </c>
      <c r="AB1368" s="278">
        <v>0</v>
      </c>
      <c r="AC1368" s="101">
        <f t="shared" si="84"/>
        <v>8</v>
      </c>
      <c r="AD1368" s="101" t="str">
        <f t="shared" si="85"/>
        <v>février</v>
      </c>
      <c r="AE1368" s="96">
        <f t="shared" si="86"/>
        <v>25.14</v>
      </c>
      <c r="AF1368" s="149">
        <f t="shared" si="87"/>
        <v>3.819444444444442E-2</v>
      </c>
      <c r="AG1368" t="s">
        <v>3888</v>
      </c>
    </row>
    <row r="1369" spans="1:33" s="102" customFormat="1" ht="10.9" hidden="1" customHeight="1" x14ac:dyDescent="0.25">
      <c r="A1369" s="278">
        <v>171792</v>
      </c>
      <c r="B1369" s="279">
        <v>44614</v>
      </c>
      <c r="C1369" s="280" t="s">
        <v>738</v>
      </c>
      <c r="D1369" s="280" t="s">
        <v>4048</v>
      </c>
      <c r="E1369" s="279">
        <v>44614</v>
      </c>
      <c r="F1369" s="280" t="s">
        <v>4049</v>
      </c>
      <c r="G1369" s="280" t="s">
        <v>4050</v>
      </c>
      <c r="H1369" s="280" t="s">
        <v>782</v>
      </c>
      <c r="I1369" s="280" t="s">
        <v>3389</v>
      </c>
      <c r="J1369" s="280" t="s">
        <v>3389</v>
      </c>
      <c r="K1369" s="280" t="s">
        <v>766</v>
      </c>
      <c r="L1369" s="280" t="s">
        <v>18</v>
      </c>
      <c r="M1369" s="280" t="s">
        <v>3385</v>
      </c>
      <c r="N1369" s="280" t="s">
        <v>919</v>
      </c>
      <c r="O1369" s="280" t="s">
        <v>920</v>
      </c>
      <c r="P1369" s="280" t="s">
        <v>767</v>
      </c>
      <c r="Q1369" s="280" t="s">
        <v>3377</v>
      </c>
      <c r="R1369" s="280" t="s">
        <v>3390</v>
      </c>
      <c r="S1369" s="278">
        <v>24400</v>
      </c>
      <c r="T1369" s="278">
        <v>17940</v>
      </c>
      <c r="U1369" s="278">
        <v>6460</v>
      </c>
      <c r="V1369" s="280" t="s">
        <v>78</v>
      </c>
      <c r="W1369" s="278">
        <v>2</v>
      </c>
      <c r="X1369" s="280" t="s">
        <v>69</v>
      </c>
      <c r="Y1369" s="280" t="s">
        <v>70</v>
      </c>
      <c r="Z1369" s="280" t="s">
        <v>71</v>
      </c>
      <c r="AA1369" s="280" t="s">
        <v>72</v>
      </c>
      <c r="AB1369" s="278">
        <v>0</v>
      </c>
      <c r="AC1369" s="101">
        <f t="shared" ref="AC1369:AC1432" si="88">_xlfn.ISOWEEKNUM(B1369)</f>
        <v>8</v>
      </c>
      <c r="AD1369" s="101" t="str">
        <f t="shared" ref="AD1369:AD1432" si="89">TEXT(B1369,"mmmm")</f>
        <v>février</v>
      </c>
      <c r="AE1369" s="96">
        <f t="shared" ref="AE1369:AE1432" si="90">U1369/1000</f>
        <v>6.46</v>
      </c>
      <c r="AF1369" s="149">
        <f t="shared" ref="AF1369:AF1432" si="91">C1369-F1369</f>
        <v>1.041666666666663E-2</v>
      </c>
      <c r="AG1369" t="s">
        <v>3562</v>
      </c>
    </row>
    <row r="1370" spans="1:33" s="102" customFormat="1" ht="10.9" hidden="1" customHeight="1" x14ac:dyDescent="0.25">
      <c r="A1370" s="278">
        <v>171795</v>
      </c>
      <c r="B1370" s="279">
        <v>44614</v>
      </c>
      <c r="C1370" s="280" t="s">
        <v>862</v>
      </c>
      <c r="D1370" s="280" t="s">
        <v>4051</v>
      </c>
      <c r="E1370" s="279">
        <v>44614</v>
      </c>
      <c r="F1370" s="280" t="s">
        <v>2983</v>
      </c>
      <c r="G1370" s="280" t="s">
        <v>4052</v>
      </c>
      <c r="H1370" s="280" t="s">
        <v>881</v>
      </c>
      <c r="I1370" s="280" t="s">
        <v>3376</v>
      </c>
      <c r="J1370" s="280" t="s">
        <v>3376</v>
      </c>
      <c r="K1370" s="280" t="s">
        <v>665</v>
      </c>
      <c r="L1370" s="280" t="s">
        <v>18</v>
      </c>
      <c r="M1370" s="280" t="s">
        <v>3409</v>
      </c>
      <c r="N1370" s="280" t="s">
        <v>656</v>
      </c>
      <c r="O1370" s="280" t="s">
        <v>657</v>
      </c>
      <c r="P1370" s="280" t="s">
        <v>666</v>
      </c>
      <c r="Q1370" s="280" t="s">
        <v>3377</v>
      </c>
      <c r="R1370" s="280" t="s">
        <v>3410</v>
      </c>
      <c r="S1370" s="278">
        <v>30280</v>
      </c>
      <c r="T1370" s="278">
        <v>18600</v>
      </c>
      <c r="U1370" s="278">
        <v>11680</v>
      </c>
      <c r="V1370" s="280" t="s">
        <v>78</v>
      </c>
      <c r="W1370" s="278">
        <v>2</v>
      </c>
      <c r="X1370" s="280" t="s">
        <v>69</v>
      </c>
      <c r="Y1370" s="280" t="s">
        <v>70</v>
      </c>
      <c r="Z1370" s="280" t="s">
        <v>71</v>
      </c>
      <c r="AA1370" s="280" t="s">
        <v>72</v>
      </c>
      <c r="AB1370" s="278">
        <v>0</v>
      </c>
      <c r="AC1370" s="101">
        <f t="shared" si="88"/>
        <v>8</v>
      </c>
      <c r="AD1370" s="101" t="str">
        <f t="shared" si="89"/>
        <v>février</v>
      </c>
      <c r="AE1370" s="96">
        <f t="shared" si="90"/>
        <v>11.68</v>
      </c>
      <c r="AF1370" s="149">
        <f t="shared" si="91"/>
        <v>2.0138888888888873E-2</v>
      </c>
      <c r="AG1370" t="s">
        <v>3562</v>
      </c>
    </row>
    <row r="1371" spans="1:33" s="102" customFormat="1" ht="10.9" hidden="1" customHeight="1" x14ac:dyDescent="0.25">
      <c r="A1371" s="278">
        <v>171805</v>
      </c>
      <c r="B1371" s="279">
        <v>44614</v>
      </c>
      <c r="C1371" s="280" t="s">
        <v>154</v>
      </c>
      <c r="D1371" s="280" t="s">
        <v>4053</v>
      </c>
      <c r="E1371" s="279">
        <v>44614</v>
      </c>
      <c r="F1371" s="280" t="s">
        <v>846</v>
      </c>
      <c r="G1371" s="280" t="s">
        <v>4054</v>
      </c>
      <c r="H1371" s="280" t="s">
        <v>480</v>
      </c>
      <c r="I1371" s="280" t="s">
        <v>3379</v>
      </c>
      <c r="J1371" s="280" t="s">
        <v>3380</v>
      </c>
      <c r="K1371" s="280" t="s">
        <v>923</v>
      </c>
      <c r="L1371" s="280" t="s">
        <v>18</v>
      </c>
      <c r="M1371" s="280" t="s">
        <v>18</v>
      </c>
      <c r="N1371" s="280" t="s">
        <v>19</v>
      </c>
      <c r="O1371" s="280" t="s">
        <v>314</v>
      </c>
      <c r="P1371" s="280" t="s">
        <v>481</v>
      </c>
      <c r="Q1371" s="280" t="s">
        <v>3377</v>
      </c>
      <c r="R1371" s="280" t="s">
        <v>3377</v>
      </c>
      <c r="S1371" s="278">
        <v>20180</v>
      </c>
      <c r="T1371" s="278">
        <v>18700</v>
      </c>
      <c r="U1371" s="278">
        <v>1480</v>
      </c>
      <c r="V1371" s="280" t="s">
        <v>78</v>
      </c>
      <c r="W1371" s="278">
        <v>2</v>
      </c>
      <c r="X1371" s="280" t="s">
        <v>69</v>
      </c>
      <c r="Y1371" s="280" t="s">
        <v>70</v>
      </c>
      <c r="Z1371" s="280" t="s">
        <v>71</v>
      </c>
      <c r="AA1371" s="280" t="s">
        <v>72</v>
      </c>
      <c r="AB1371" s="278">
        <v>83638</v>
      </c>
      <c r="AC1371" s="101">
        <f t="shared" si="88"/>
        <v>8</v>
      </c>
      <c r="AD1371" s="101" t="str">
        <f t="shared" si="89"/>
        <v>février</v>
      </c>
      <c r="AE1371" s="96">
        <f t="shared" si="90"/>
        <v>1.48</v>
      </c>
      <c r="AF1371" s="149">
        <f t="shared" si="91"/>
        <v>8.3333333333333592E-3</v>
      </c>
      <c r="AG1371" t="s">
        <v>3886</v>
      </c>
    </row>
    <row r="1372" spans="1:33" s="102" customFormat="1" ht="10.9" hidden="1" customHeight="1" x14ac:dyDescent="0.25">
      <c r="A1372" s="278">
        <v>171807</v>
      </c>
      <c r="B1372" s="279">
        <v>44614</v>
      </c>
      <c r="C1372" s="280" t="s">
        <v>739</v>
      </c>
      <c r="D1372" s="280" t="s">
        <v>4055</v>
      </c>
      <c r="E1372" s="279">
        <v>44614</v>
      </c>
      <c r="F1372" s="280" t="s">
        <v>458</v>
      </c>
      <c r="G1372" s="280" t="s">
        <v>4056</v>
      </c>
      <c r="H1372" s="280" t="s">
        <v>81</v>
      </c>
      <c r="I1372" s="280" t="s">
        <v>3387</v>
      </c>
      <c r="J1372" s="280" t="s">
        <v>3387</v>
      </c>
      <c r="K1372" s="280" t="s">
        <v>81</v>
      </c>
      <c r="L1372" s="280" t="s">
        <v>18</v>
      </c>
      <c r="M1372" s="280" t="s">
        <v>18</v>
      </c>
      <c r="N1372" s="280" t="s">
        <v>65</v>
      </c>
      <c r="O1372" s="280" t="s">
        <v>66</v>
      </c>
      <c r="P1372" s="280" t="s">
        <v>82</v>
      </c>
      <c r="Q1372" s="280" t="s">
        <v>3377</v>
      </c>
      <c r="R1372" s="280" t="s">
        <v>3377</v>
      </c>
      <c r="S1372" s="278">
        <v>15680</v>
      </c>
      <c r="T1372" s="278">
        <v>12900</v>
      </c>
      <c r="U1372" s="278">
        <v>2780</v>
      </c>
      <c r="V1372" s="280" t="s">
        <v>78</v>
      </c>
      <c r="W1372" s="278">
        <v>2</v>
      </c>
      <c r="X1372" s="280" t="s">
        <v>69</v>
      </c>
      <c r="Y1372" s="280" t="s">
        <v>70</v>
      </c>
      <c r="Z1372" s="280" t="s">
        <v>71</v>
      </c>
      <c r="AA1372" s="280" t="s">
        <v>72</v>
      </c>
      <c r="AB1372" s="278">
        <v>0</v>
      </c>
      <c r="AC1372" s="101">
        <f t="shared" si="88"/>
        <v>8</v>
      </c>
      <c r="AD1372" s="101" t="str">
        <f t="shared" si="89"/>
        <v>février</v>
      </c>
      <c r="AE1372" s="96">
        <f t="shared" si="90"/>
        <v>2.78</v>
      </c>
      <c r="AF1372" s="149">
        <f t="shared" si="91"/>
        <v>6.9444444444444753E-3</v>
      </c>
      <c r="AG1372" t="s">
        <v>3886</v>
      </c>
    </row>
    <row r="1373" spans="1:33" s="102" customFormat="1" ht="10.9" hidden="1" customHeight="1" x14ac:dyDescent="0.25">
      <c r="A1373" s="278">
        <v>171815</v>
      </c>
      <c r="B1373" s="279">
        <v>44614</v>
      </c>
      <c r="C1373" s="280" t="s">
        <v>235</v>
      </c>
      <c r="D1373" s="280" t="s">
        <v>4057</v>
      </c>
      <c r="E1373" s="279">
        <v>44614</v>
      </c>
      <c r="F1373" s="280" t="s">
        <v>427</v>
      </c>
      <c r="G1373" s="280" t="s">
        <v>4058</v>
      </c>
      <c r="H1373" s="280" t="s">
        <v>782</v>
      </c>
      <c r="I1373" s="280" t="s">
        <v>3389</v>
      </c>
      <c r="J1373" s="280" t="s">
        <v>3400</v>
      </c>
      <c r="K1373" s="280" t="s">
        <v>766</v>
      </c>
      <c r="L1373" s="280" t="s">
        <v>18</v>
      </c>
      <c r="M1373" s="280" t="s">
        <v>3394</v>
      </c>
      <c r="N1373" s="280" t="s">
        <v>919</v>
      </c>
      <c r="O1373" s="280" t="s">
        <v>944</v>
      </c>
      <c r="P1373" s="280" t="s">
        <v>767</v>
      </c>
      <c r="Q1373" s="280" t="s">
        <v>3377</v>
      </c>
      <c r="R1373" s="280" t="s">
        <v>3401</v>
      </c>
      <c r="S1373" s="278">
        <v>24020</v>
      </c>
      <c r="T1373" s="278">
        <v>17880</v>
      </c>
      <c r="U1373" s="278">
        <v>6140</v>
      </c>
      <c r="V1373" s="280" t="s">
        <v>78</v>
      </c>
      <c r="W1373" s="278">
        <v>2</v>
      </c>
      <c r="X1373" s="280" t="s">
        <v>69</v>
      </c>
      <c r="Y1373" s="280" t="s">
        <v>70</v>
      </c>
      <c r="Z1373" s="280" t="s">
        <v>71</v>
      </c>
      <c r="AA1373" s="280" t="s">
        <v>72</v>
      </c>
      <c r="AB1373" s="278">
        <v>0</v>
      </c>
      <c r="AC1373" s="101">
        <f t="shared" si="88"/>
        <v>8</v>
      </c>
      <c r="AD1373" s="101" t="str">
        <f t="shared" si="89"/>
        <v>février</v>
      </c>
      <c r="AE1373" s="96">
        <f t="shared" si="90"/>
        <v>6.14</v>
      </c>
      <c r="AF1373" s="149">
        <f t="shared" si="91"/>
        <v>1.1111111111111127E-2</v>
      </c>
      <c r="AG1373" t="s">
        <v>3886</v>
      </c>
    </row>
    <row r="1374" spans="1:33" s="102" customFormat="1" ht="10.9" hidden="1" customHeight="1" x14ac:dyDescent="0.25">
      <c r="A1374" s="278">
        <v>171822</v>
      </c>
      <c r="B1374" s="279">
        <v>44614</v>
      </c>
      <c r="C1374" s="280" t="s">
        <v>201</v>
      </c>
      <c r="D1374" s="280" t="s">
        <v>4059</v>
      </c>
      <c r="E1374" s="279">
        <v>44614</v>
      </c>
      <c r="F1374" s="280" t="s">
        <v>109</v>
      </c>
      <c r="G1374" s="280" t="s">
        <v>4060</v>
      </c>
      <c r="H1374" s="280" t="s">
        <v>681</v>
      </c>
      <c r="I1374" s="280" t="s">
        <v>3438</v>
      </c>
      <c r="J1374" s="280" t="s">
        <v>3438</v>
      </c>
      <c r="K1374" s="280" t="s">
        <v>681</v>
      </c>
      <c r="L1374" s="280" t="s">
        <v>18</v>
      </c>
      <c r="M1374" s="280" t="s">
        <v>3414</v>
      </c>
      <c r="N1374" s="280" t="s">
        <v>1742</v>
      </c>
      <c r="O1374" s="280" t="s">
        <v>1743</v>
      </c>
      <c r="P1374" s="280" t="s">
        <v>740</v>
      </c>
      <c r="Q1374" s="280" t="s">
        <v>3377</v>
      </c>
      <c r="R1374" s="280" t="s">
        <v>3418</v>
      </c>
      <c r="S1374" s="278">
        <v>28020</v>
      </c>
      <c r="T1374" s="278">
        <v>22440</v>
      </c>
      <c r="U1374" s="278">
        <v>5580</v>
      </c>
      <c r="V1374" s="280" t="s">
        <v>78</v>
      </c>
      <c r="W1374" s="278">
        <v>2</v>
      </c>
      <c r="X1374" s="280" t="s">
        <v>69</v>
      </c>
      <c r="Y1374" s="280" t="s">
        <v>70</v>
      </c>
      <c r="Z1374" s="280" t="s">
        <v>71</v>
      </c>
      <c r="AA1374" s="280" t="s">
        <v>72</v>
      </c>
      <c r="AB1374" s="278">
        <v>0</v>
      </c>
      <c r="AC1374" s="101">
        <f t="shared" si="88"/>
        <v>8</v>
      </c>
      <c r="AD1374" s="101" t="str">
        <f t="shared" si="89"/>
        <v>février</v>
      </c>
      <c r="AE1374" s="96">
        <f t="shared" si="90"/>
        <v>5.58</v>
      </c>
      <c r="AF1374" s="149">
        <f t="shared" si="91"/>
        <v>2.1527777777777757E-2</v>
      </c>
      <c r="AG1374" t="s">
        <v>3562</v>
      </c>
    </row>
    <row r="1375" spans="1:33" s="102" customFormat="1" ht="10.9" hidden="1" customHeight="1" x14ac:dyDescent="0.25">
      <c r="A1375" s="278">
        <v>171823</v>
      </c>
      <c r="B1375" s="279">
        <v>44614</v>
      </c>
      <c r="C1375" s="280" t="s">
        <v>384</v>
      </c>
      <c r="D1375" s="280" t="s">
        <v>4061</v>
      </c>
      <c r="E1375" s="279">
        <v>44614</v>
      </c>
      <c r="F1375" s="280" t="s">
        <v>1380</v>
      </c>
      <c r="G1375" s="280" t="s">
        <v>4062</v>
      </c>
      <c r="H1375" s="280" t="s">
        <v>472</v>
      </c>
      <c r="I1375" s="280" t="s">
        <v>3379</v>
      </c>
      <c r="J1375" s="280" t="s">
        <v>3384</v>
      </c>
      <c r="K1375" s="280" t="s">
        <v>472</v>
      </c>
      <c r="L1375" s="280" t="s">
        <v>3385</v>
      </c>
      <c r="M1375" s="280" t="s">
        <v>18</v>
      </c>
      <c r="N1375" s="280" t="s">
        <v>19</v>
      </c>
      <c r="O1375" s="280" t="s">
        <v>261</v>
      </c>
      <c r="P1375" s="280" t="s">
        <v>473</v>
      </c>
      <c r="Q1375" s="280" t="s">
        <v>3386</v>
      </c>
      <c r="R1375" s="280" t="s">
        <v>3377</v>
      </c>
      <c r="S1375" s="278">
        <v>36360</v>
      </c>
      <c r="T1375" s="278">
        <v>22900</v>
      </c>
      <c r="U1375" s="278">
        <v>13460</v>
      </c>
      <c r="V1375" s="280" t="s">
        <v>78</v>
      </c>
      <c r="W1375" s="278">
        <v>2</v>
      </c>
      <c r="X1375" s="280" t="s">
        <v>69</v>
      </c>
      <c r="Y1375" s="280" t="s">
        <v>70</v>
      </c>
      <c r="Z1375" s="280" t="s">
        <v>71</v>
      </c>
      <c r="AA1375" s="280" t="s">
        <v>72</v>
      </c>
      <c r="AB1375" s="278">
        <v>0</v>
      </c>
      <c r="AC1375" s="101">
        <f t="shared" si="88"/>
        <v>8</v>
      </c>
      <c r="AD1375" s="101" t="str">
        <f t="shared" si="89"/>
        <v>février</v>
      </c>
      <c r="AE1375" s="96">
        <f t="shared" si="90"/>
        <v>13.46</v>
      </c>
      <c r="AF1375" s="149">
        <f t="shared" si="91"/>
        <v>0.14305555555555555</v>
      </c>
      <c r="AG1375" t="s">
        <v>3888</v>
      </c>
    </row>
    <row r="1376" spans="1:33" s="102" customFormat="1" ht="10.9" hidden="1" customHeight="1" x14ac:dyDescent="0.25">
      <c r="A1376" s="278">
        <v>171826</v>
      </c>
      <c r="B1376" s="279">
        <v>44614</v>
      </c>
      <c r="C1376" s="280" t="s">
        <v>285</v>
      </c>
      <c r="D1376" s="280" t="s">
        <v>4063</v>
      </c>
      <c r="E1376" s="279">
        <v>44614</v>
      </c>
      <c r="F1376" s="280" t="s">
        <v>430</v>
      </c>
      <c r="G1376" s="280" t="s">
        <v>4064</v>
      </c>
      <c r="H1376" s="280" t="s">
        <v>690</v>
      </c>
      <c r="I1376" s="280" t="s">
        <v>3379</v>
      </c>
      <c r="J1376" s="280" t="s">
        <v>3382</v>
      </c>
      <c r="K1376" s="280" t="s">
        <v>3383</v>
      </c>
      <c r="L1376" s="280" t="s">
        <v>18</v>
      </c>
      <c r="M1376" s="280" t="s">
        <v>18</v>
      </c>
      <c r="N1376" s="280" t="s">
        <v>19</v>
      </c>
      <c r="O1376" s="280" t="s">
        <v>335</v>
      </c>
      <c r="P1376" s="280" t="s">
        <v>691</v>
      </c>
      <c r="Q1376" s="280" t="s">
        <v>3377</v>
      </c>
      <c r="R1376" s="280" t="s">
        <v>3377</v>
      </c>
      <c r="S1376" s="278">
        <v>19100</v>
      </c>
      <c r="T1376" s="278">
        <v>14800</v>
      </c>
      <c r="U1376" s="278">
        <v>4300</v>
      </c>
      <c r="V1376" s="280" t="s">
        <v>78</v>
      </c>
      <c r="W1376" s="278">
        <v>2</v>
      </c>
      <c r="X1376" s="280" t="s">
        <v>69</v>
      </c>
      <c r="Y1376" s="280" t="s">
        <v>70</v>
      </c>
      <c r="Z1376" s="280" t="s">
        <v>71</v>
      </c>
      <c r="AA1376" s="280" t="s">
        <v>72</v>
      </c>
      <c r="AB1376" s="278">
        <v>64488</v>
      </c>
      <c r="AC1376" s="101">
        <f t="shared" si="88"/>
        <v>8</v>
      </c>
      <c r="AD1376" s="101" t="str">
        <f t="shared" si="89"/>
        <v>février</v>
      </c>
      <c r="AE1376" s="96">
        <f t="shared" si="90"/>
        <v>4.3</v>
      </c>
      <c r="AF1376" s="149">
        <f t="shared" si="91"/>
        <v>4.8611111111110938E-3</v>
      </c>
      <c r="AG1376" t="s">
        <v>3886</v>
      </c>
    </row>
    <row r="1377" spans="1:33" s="102" customFormat="1" ht="10.9" hidden="1" customHeight="1" x14ac:dyDescent="0.25">
      <c r="A1377" s="278">
        <v>171830</v>
      </c>
      <c r="B1377" s="279">
        <v>44614</v>
      </c>
      <c r="C1377" s="280" t="s">
        <v>786</v>
      </c>
      <c r="D1377" s="280" t="s">
        <v>4065</v>
      </c>
      <c r="E1377" s="279">
        <v>44614</v>
      </c>
      <c r="F1377" s="280" t="s">
        <v>390</v>
      </c>
      <c r="G1377" s="280" t="s">
        <v>4066</v>
      </c>
      <c r="H1377" s="280" t="s">
        <v>480</v>
      </c>
      <c r="I1377" s="280" t="s">
        <v>3379</v>
      </c>
      <c r="J1377" s="280" t="s">
        <v>3380</v>
      </c>
      <c r="K1377" s="280" t="s">
        <v>923</v>
      </c>
      <c r="L1377" s="280" t="s">
        <v>18</v>
      </c>
      <c r="M1377" s="280" t="s">
        <v>18</v>
      </c>
      <c r="N1377" s="280" t="s">
        <v>19</v>
      </c>
      <c r="O1377" s="280" t="s">
        <v>314</v>
      </c>
      <c r="P1377" s="280" t="s">
        <v>481</v>
      </c>
      <c r="Q1377" s="280" t="s">
        <v>3377</v>
      </c>
      <c r="R1377" s="280" t="s">
        <v>3377</v>
      </c>
      <c r="S1377" s="278">
        <v>20240</v>
      </c>
      <c r="T1377" s="278">
        <v>18700</v>
      </c>
      <c r="U1377" s="278">
        <v>1540</v>
      </c>
      <c r="V1377" s="280" t="s">
        <v>78</v>
      </c>
      <c r="W1377" s="278">
        <v>2</v>
      </c>
      <c r="X1377" s="280" t="s">
        <v>69</v>
      </c>
      <c r="Y1377" s="280" t="s">
        <v>70</v>
      </c>
      <c r="Z1377" s="280" t="s">
        <v>71</v>
      </c>
      <c r="AA1377" s="280" t="s">
        <v>72</v>
      </c>
      <c r="AB1377" s="278">
        <v>83638</v>
      </c>
      <c r="AC1377" s="101">
        <f t="shared" si="88"/>
        <v>8</v>
      </c>
      <c r="AD1377" s="101" t="str">
        <f t="shared" si="89"/>
        <v>février</v>
      </c>
      <c r="AE1377" s="96">
        <f t="shared" si="90"/>
        <v>1.54</v>
      </c>
      <c r="AF1377" s="149">
        <f t="shared" si="91"/>
        <v>1.1111111111111127E-2</v>
      </c>
      <c r="AG1377" t="s">
        <v>3886</v>
      </c>
    </row>
    <row r="1378" spans="1:33" s="102" customFormat="1" ht="10.9" hidden="1" customHeight="1" x14ac:dyDescent="0.25">
      <c r="A1378" s="278">
        <v>171831</v>
      </c>
      <c r="B1378" s="279">
        <v>44614</v>
      </c>
      <c r="C1378" s="280" t="s">
        <v>639</v>
      </c>
      <c r="D1378" s="280" t="s">
        <v>4067</v>
      </c>
      <c r="E1378" s="279">
        <v>44614</v>
      </c>
      <c r="F1378" s="280" t="s">
        <v>231</v>
      </c>
      <c r="G1378" s="280" t="s">
        <v>4068</v>
      </c>
      <c r="H1378" s="280" t="s">
        <v>318</v>
      </c>
      <c r="I1378" s="280" t="s">
        <v>3379</v>
      </c>
      <c r="J1378" s="280" t="s">
        <v>3380</v>
      </c>
      <c r="K1378" s="280" t="s">
        <v>3405</v>
      </c>
      <c r="L1378" s="280" t="s">
        <v>18</v>
      </c>
      <c r="M1378" s="280" t="s">
        <v>18</v>
      </c>
      <c r="N1378" s="280" t="s">
        <v>19</v>
      </c>
      <c r="O1378" s="280" t="s">
        <v>314</v>
      </c>
      <c r="P1378" s="280" t="s">
        <v>319</v>
      </c>
      <c r="Q1378" s="280" t="s">
        <v>3377</v>
      </c>
      <c r="R1378" s="280" t="s">
        <v>3377</v>
      </c>
      <c r="S1378" s="278">
        <v>21300</v>
      </c>
      <c r="T1378" s="278">
        <v>17040</v>
      </c>
      <c r="U1378" s="278">
        <v>4260</v>
      </c>
      <c r="V1378" s="280" t="s">
        <v>78</v>
      </c>
      <c r="W1378" s="278">
        <v>2</v>
      </c>
      <c r="X1378" s="280" t="s">
        <v>69</v>
      </c>
      <c r="Y1378" s="280" t="s">
        <v>70</v>
      </c>
      <c r="Z1378" s="280" t="s">
        <v>71</v>
      </c>
      <c r="AA1378" s="280" t="s">
        <v>72</v>
      </c>
      <c r="AB1378" s="278">
        <v>70062</v>
      </c>
      <c r="AC1378" s="101">
        <f t="shared" si="88"/>
        <v>8</v>
      </c>
      <c r="AD1378" s="101" t="str">
        <f t="shared" si="89"/>
        <v>février</v>
      </c>
      <c r="AE1378" s="96">
        <f t="shared" si="90"/>
        <v>4.26</v>
      </c>
      <c r="AF1378" s="149">
        <f t="shared" si="91"/>
        <v>1.4583333333333337E-2</v>
      </c>
      <c r="AG1378" t="s">
        <v>3886</v>
      </c>
    </row>
    <row r="1379" spans="1:33" s="102" customFormat="1" ht="10.9" hidden="1" customHeight="1" x14ac:dyDescent="0.25">
      <c r="A1379" s="278">
        <v>171832</v>
      </c>
      <c r="B1379" s="279">
        <v>44614</v>
      </c>
      <c r="C1379" s="280" t="s">
        <v>639</v>
      </c>
      <c r="D1379" s="280" t="s">
        <v>4069</v>
      </c>
      <c r="E1379" s="279">
        <v>44614</v>
      </c>
      <c r="F1379" s="280" t="s">
        <v>510</v>
      </c>
      <c r="G1379" s="280" t="s">
        <v>4070</v>
      </c>
      <c r="H1379" s="280" t="s">
        <v>348</v>
      </c>
      <c r="I1379" s="280" t="s">
        <v>3379</v>
      </c>
      <c r="J1379" s="280" t="s">
        <v>3382</v>
      </c>
      <c r="K1379" s="280" t="s">
        <v>3391</v>
      </c>
      <c r="L1379" s="280" t="s">
        <v>18</v>
      </c>
      <c r="M1379" s="280" t="s">
        <v>18</v>
      </c>
      <c r="N1379" s="280" t="s">
        <v>19</v>
      </c>
      <c r="O1379" s="280" t="s">
        <v>335</v>
      </c>
      <c r="P1379" s="280" t="s">
        <v>349</v>
      </c>
      <c r="Q1379" s="280" t="s">
        <v>3377</v>
      </c>
      <c r="R1379" s="280" t="s">
        <v>3377</v>
      </c>
      <c r="S1379" s="278">
        <v>16360</v>
      </c>
      <c r="T1379" s="278">
        <v>12820</v>
      </c>
      <c r="U1379" s="278">
        <v>3540</v>
      </c>
      <c r="V1379" s="280" t="s">
        <v>78</v>
      </c>
      <c r="W1379" s="278">
        <v>2</v>
      </c>
      <c r="X1379" s="280" t="s">
        <v>69</v>
      </c>
      <c r="Y1379" s="280" t="s">
        <v>70</v>
      </c>
      <c r="Z1379" s="280" t="s">
        <v>71</v>
      </c>
      <c r="AA1379" s="280" t="s">
        <v>72</v>
      </c>
      <c r="AB1379" s="278">
        <v>64487</v>
      </c>
      <c r="AC1379" s="101">
        <f t="shared" si="88"/>
        <v>8</v>
      </c>
      <c r="AD1379" s="101" t="str">
        <f t="shared" si="89"/>
        <v>février</v>
      </c>
      <c r="AE1379" s="96">
        <f t="shared" si="90"/>
        <v>3.54</v>
      </c>
      <c r="AF1379" s="149">
        <f t="shared" si="91"/>
        <v>9.7222222222222432E-3</v>
      </c>
      <c r="AG1379" t="s">
        <v>3886</v>
      </c>
    </row>
    <row r="1380" spans="1:33" s="102" customFormat="1" ht="10.9" hidden="1" customHeight="1" x14ac:dyDescent="0.25">
      <c r="A1380" s="278">
        <v>171833</v>
      </c>
      <c r="B1380" s="279">
        <v>44614</v>
      </c>
      <c r="C1380" s="280" t="s">
        <v>229</v>
      </c>
      <c r="D1380" s="280" t="s">
        <v>4071</v>
      </c>
      <c r="E1380" s="279">
        <v>44614</v>
      </c>
      <c r="F1380" s="280" t="s">
        <v>543</v>
      </c>
      <c r="G1380" s="280" t="s">
        <v>4072</v>
      </c>
      <c r="H1380" s="280" t="s">
        <v>381</v>
      </c>
      <c r="I1380" s="280" t="s">
        <v>3379</v>
      </c>
      <c r="J1380" s="280" t="s">
        <v>3382</v>
      </c>
      <c r="K1380" s="280" t="s">
        <v>3434</v>
      </c>
      <c r="L1380" s="280" t="s">
        <v>18</v>
      </c>
      <c r="M1380" s="280" t="s">
        <v>18</v>
      </c>
      <c r="N1380" s="280" t="s">
        <v>19</v>
      </c>
      <c r="O1380" s="280" t="s">
        <v>335</v>
      </c>
      <c r="P1380" s="280" t="s">
        <v>382</v>
      </c>
      <c r="Q1380" s="280" t="s">
        <v>3377</v>
      </c>
      <c r="R1380" s="280" t="s">
        <v>3377</v>
      </c>
      <c r="S1380" s="278">
        <v>18220</v>
      </c>
      <c r="T1380" s="278">
        <v>14900</v>
      </c>
      <c r="U1380" s="278">
        <v>3320</v>
      </c>
      <c r="V1380" s="280" t="s">
        <v>78</v>
      </c>
      <c r="W1380" s="278">
        <v>2</v>
      </c>
      <c r="X1380" s="280" t="s">
        <v>69</v>
      </c>
      <c r="Y1380" s="280" t="s">
        <v>70</v>
      </c>
      <c r="Z1380" s="280" t="s">
        <v>71</v>
      </c>
      <c r="AA1380" s="280" t="s">
        <v>72</v>
      </c>
      <c r="AB1380" s="278">
        <v>83626</v>
      </c>
      <c r="AC1380" s="101">
        <f t="shared" si="88"/>
        <v>8</v>
      </c>
      <c r="AD1380" s="101" t="str">
        <f t="shared" si="89"/>
        <v>février</v>
      </c>
      <c r="AE1380" s="96">
        <f t="shared" si="90"/>
        <v>3.32</v>
      </c>
      <c r="AF1380" s="149">
        <f t="shared" si="91"/>
        <v>9.7222222222221877E-3</v>
      </c>
      <c r="AG1380" t="s">
        <v>3886</v>
      </c>
    </row>
    <row r="1381" spans="1:33" s="102" customFormat="1" ht="10.9" hidden="1" customHeight="1" x14ac:dyDescent="0.25">
      <c r="A1381" s="278">
        <v>171834</v>
      </c>
      <c r="B1381" s="279">
        <v>44614</v>
      </c>
      <c r="C1381" s="280" t="s">
        <v>280</v>
      </c>
      <c r="D1381" s="280" t="s">
        <v>4073</v>
      </c>
      <c r="E1381" s="279">
        <v>44614</v>
      </c>
      <c r="F1381" s="280" t="s">
        <v>211</v>
      </c>
      <c r="G1381" s="280" t="s">
        <v>4074</v>
      </c>
      <c r="H1381" s="280" t="s">
        <v>370</v>
      </c>
      <c r="I1381" s="280" t="s">
        <v>3379</v>
      </c>
      <c r="J1381" s="280" t="s">
        <v>3382</v>
      </c>
      <c r="K1381" s="280" t="s">
        <v>3396</v>
      </c>
      <c r="L1381" s="280" t="s">
        <v>18</v>
      </c>
      <c r="M1381" s="280" t="s">
        <v>18</v>
      </c>
      <c r="N1381" s="280" t="s">
        <v>19</v>
      </c>
      <c r="O1381" s="280" t="s">
        <v>335</v>
      </c>
      <c r="P1381" s="280" t="s">
        <v>371</v>
      </c>
      <c r="Q1381" s="280" t="s">
        <v>3377</v>
      </c>
      <c r="R1381" s="280" t="s">
        <v>3377</v>
      </c>
      <c r="S1381" s="278">
        <v>15160</v>
      </c>
      <c r="T1381" s="278">
        <v>11640</v>
      </c>
      <c r="U1381" s="278">
        <v>3520</v>
      </c>
      <c r="V1381" s="280" t="s">
        <v>78</v>
      </c>
      <c r="W1381" s="278">
        <v>2</v>
      </c>
      <c r="X1381" s="280" t="s">
        <v>69</v>
      </c>
      <c r="Y1381" s="280" t="s">
        <v>70</v>
      </c>
      <c r="Z1381" s="280" t="s">
        <v>71</v>
      </c>
      <c r="AA1381" s="280" t="s">
        <v>72</v>
      </c>
      <c r="AB1381" s="278">
        <v>83621</v>
      </c>
      <c r="AC1381" s="101">
        <f t="shared" si="88"/>
        <v>8</v>
      </c>
      <c r="AD1381" s="101" t="str">
        <f t="shared" si="89"/>
        <v>février</v>
      </c>
      <c r="AE1381" s="96">
        <f t="shared" si="90"/>
        <v>3.52</v>
      </c>
      <c r="AF1381" s="149">
        <f t="shared" si="91"/>
        <v>9.7222222222221877E-3</v>
      </c>
      <c r="AG1381" t="s">
        <v>3886</v>
      </c>
    </row>
    <row r="1382" spans="1:33" s="102" customFormat="1" ht="10.9" hidden="1" customHeight="1" x14ac:dyDescent="0.25">
      <c r="A1382" s="278">
        <v>171835</v>
      </c>
      <c r="B1382" s="279">
        <v>44614</v>
      </c>
      <c r="C1382" s="280" t="s">
        <v>513</v>
      </c>
      <c r="D1382" s="280" t="s">
        <v>4075</v>
      </c>
      <c r="E1382" s="279">
        <v>44614</v>
      </c>
      <c r="F1382" s="280" t="s">
        <v>221</v>
      </c>
      <c r="G1382" s="280" t="s">
        <v>4076</v>
      </c>
      <c r="H1382" s="280" t="s">
        <v>334</v>
      </c>
      <c r="I1382" s="280" t="s">
        <v>3379</v>
      </c>
      <c r="J1382" s="280" t="s">
        <v>3382</v>
      </c>
      <c r="K1382" s="280" t="s">
        <v>531</v>
      </c>
      <c r="L1382" s="280" t="s">
        <v>18</v>
      </c>
      <c r="M1382" s="280" t="s">
        <v>18</v>
      </c>
      <c r="N1382" s="280" t="s">
        <v>19</v>
      </c>
      <c r="O1382" s="280" t="s">
        <v>335</v>
      </c>
      <c r="P1382" s="280" t="s">
        <v>336</v>
      </c>
      <c r="Q1382" s="280" t="s">
        <v>3377</v>
      </c>
      <c r="R1382" s="280" t="s">
        <v>3377</v>
      </c>
      <c r="S1382" s="278">
        <v>18380</v>
      </c>
      <c r="T1382" s="278">
        <v>14920</v>
      </c>
      <c r="U1382" s="278">
        <v>3460</v>
      </c>
      <c r="V1382" s="280" t="s">
        <v>78</v>
      </c>
      <c r="W1382" s="278">
        <v>2</v>
      </c>
      <c r="X1382" s="280" t="s">
        <v>69</v>
      </c>
      <c r="Y1382" s="280" t="s">
        <v>70</v>
      </c>
      <c r="Z1382" s="280" t="s">
        <v>71</v>
      </c>
      <c r="AA1382" s="280" t="s">
        <v>72</v>
      </c>
      <c r="AB1382" s="278">
        <v>83625</v>
      </c>
      <c r="AC1382" s="101">
        <f t="shared" si="88"/>
        <v>8</v>
      </c>
      <c r="AD1382" s="101" t="str">
        <f t="shared" si="89"/>
        <v>février</v>
      </c>
      <c r="AE1382" s="96">
        <f t="shared" si="90"/>
        <v>3.46</v>
      </c>
      <c r="AF1382" s="149">
        <f t="shared" si="91"/>
        <v>9.0277777777778012E-3</v>
      </c>
      <c r="AG1382" t="s">
        <v>3886</v>
      </c>
    </row>
    <row r="1383" spans="1:33" s="102" customFormat="1" ht="10.9" hidden="1" customHeight="1" x14ac:dyDescent="0.25">
      <c r="A1383" s="278">
        <v>171837</v>
      </c>
      <c r="B1383" s="279">
        <v>44614</v>
      </c>
      <c r="C1383" s="280" t="s">
        <v>476</v>
      </c>
      <c r="D1383" s="280" t="s">
        <v>4077</v>
      </c>
      <c r="E1383" s="279">
        <v>44614</v>
      </c>
      <c r="F1383" s="280" t="s">
        <v>123</v>
      </c>
      <c r="G1383" s="280" t="s">
        <v>4078</v>
      </c>
      <c r="H1383" s="280" t="s">
        <v>4079</v>
      </c>
      <c r="I1383" s="280" t="s">
        <v>3376</v>
      </c>
      <c r="J1383" s="280" t="s">
        <v>3480</v>
      </c>
      <c r="K1383" s="280" t="s">
        <v>4079</v>
      </c>
      <c r="L1383" s="280" t="s">
        <v>3481</v>
      </c>
      <c r="M1383" s="280" t="s">
        <v>18</v>
      </c>
      <c r="N1383" s="280" t="s">
        <v>656</v>
      </c>
      <c r="O1383" s="280" t="s">
        <v>2583</v>
      </c>
      <c r="P1383" s="280" t="s">
        <v>4080</v>
      </c>
      <c r="Q1383" s="280" t="s">
        <v>3482</v>
      </c>
      <c r="R1383" s="280" t="s">
        <v>3377</v>
      </c>
      <c r="S1383" s="278">
        <v>15100</v>
      </c>
      <c r="T1383" s="278">
        <v>25820</v>
      </c>
      <c r="U1383" s="278">
        <v>10720</v>
      </c>
      <c r="V1383" s="280" t="s">
        <v>78</v>
      </c>
      <c r="W1383" s="278">
        <v>2</v>
      </c>
      <c r="X1383" s="280" t="s">
        <v>69</v>
      </c>
      <c r="Y1383" s="280" t="s">
        <v>70</v>
      </c>
      <c r="Z1383" s="280" t="s">
        <v>71</v>
      </c>
      <c r="AA1383" s="280" t="s">
        <v>72</v>
      </c>
      <c r="AB1383" s="278">
        <v>0</v>
      </c>
      <c r="AC1383" s="101">
        <f t="shared" si="88"/>
        <v>8</v>
      </c>
      <c r="AD1383" s="101" t="str">
        <f t="shared" si="89"/>
        <v>février</v>
      </c>
      <c r="AE1383" s="96">
        <f t="shared" si="90"/>
        <v>10.72</v>
      </c>
      <c r="AF1383" s="149">
        <f t="shared" si="91"/>
        <v>6.5277777777777768E-2</v>
      </c>
      <c r="AG1383" t="s">
        <v>3888</v>
      </c>
    </row>
    <row r="1384" spans="1:33" s="102" customFormat="1" ht="10.9" hidden="1" customHeight="1" x14ac:dyDescent="0.25">
      <c r="A1384" s="278">
        <v>171838</v>
      </c>
      <c r="B1384" s="279">
        <v>44614</v>
      </c>
      <c r="C1384" s="280" t="s">
        <v>1495</v>
      </c>
      <c r="D1384" s="280" t="s">
        <v>4081</v>
      </c>
      <c r="E1384" s="279">
        <v>44614</v>
      </c>
      <c r="F1384" s="280" t="s">
        <v>796</v>
      </c>
      <c r="G1384" s="280" t="s">
        <v>4082</v>
      </c>
      <c r="H1384" s="280" t="s">
        <v>474</v>
      </c>
      <c r="I1384" s="280" t="s">
        <v>3379</v>
      </c>
      <c r="J1384" s="280" t="s">
        <v>3380</v>
      </c>
      <c r="K1384" s="280" t="s">
        <v>3392</v>
      </c>
      <c r="L1384" s="280" t="s">
        <v>18</v>
      </c>
      <c r="M1384" s="280" t="s">
        <v>18</v>
      </c>
      <c r="N1384" s="280" t="s">
        <v>19</v>
      </c>
      <c r="O1384" s="280" t="s">
        <v>314</v>
      </c>
      <c r="P1384" s="280" t="s">
        <v>475</v>
      </c>
      <c r="Q1384" s="280" t="s">
        <v>3377</v>
      </c>
      <c r="R1384" s="280" t="s">
        <v>3377</v>
      </c>
      <c r="S1384" s="278">
        <v>20120</v>
      </c>
      <c r="T1384" s="278">
        <v>17720</v>
      </c>
      <c r="U1384" s="278">
        <v>2400</v>
      </c>
      <c r="V1384" s="280" t="s">
        <v>78</v>
      </c>
      <c r="W1384" s="278">
        <v>2</v>
      </c>
      <c r="X1384" s="280" t="s">
        <v>69</v>
      </c>
      <c r="Y1384" s="280" t="s">
        <v>70</v>
      </c>
      <c r="Z1384" s="280" t="s">
        <v>71</v>
      </c>
      <c r="AA1384" s="280" t="s">
        <v>72</v>
      </c>
      <c r="AB1384" s="278">
        <v>79268</v>
      </c>
      <c r="AC1384" s="101">
        <f t="shared" si="88"/>
        <v>8</v>
      </c>
      <c r="AD1384" s="101" t="str">
        <f t="shared" si="89"/>
        <v>février</v>
      </c>
      <c r="AE1384" s="96">
        <f t="shared" si="90"/>
        <v>2.4</v>
      </c>
      <c r="AF1384" s="149">
        <f t="shared" si="91"/>
        <v>6.9444444444444198E-3</v>
      </c>
      <c r="AG1384" t="s">
        <v>3886</v>
      </c>
    </row>
    <row r="1385" spans="1:33" s="102" customFormat="1" ht="10.9" hidden="1" customHeight="1" x14ac:dyDescent="0.25">
      <c r="A1385" s="278">
        <v>171839</v>
      </c>
      <c r="B1385" s="279">
        <v>44614</v>
      </c>
      <c r="C1385" s="280" t="s">
        <v>236</v>
      </c>
      <c r="D1385" s="280" t="s">
        <v>4083</v>
      </c>
      <c r="E1385" s="279">
        <v>44614</v>
      </c>
      <c r="F1385" s="280" t="s">
        <v>139</v>
      </c>
      <c r="G1385" s="280" t="s">
        <v>4084</v>
      </c>
      <c r="H1385" s="280" t="s">
        <v>4085</v>
      </c>
      <c r="I1385" s="280" t="s">
        <v>3376</v>
      </c>
      <c r="J1385" s="280" t="s">
        <v>3419</v>
      </c>
      <c r="K1385" s="280" t="s">
        <v>4086</v>
      </c>
      <c r="L1385" s="280" t="s">
        <v>3409</v>
      </c>
      <c r="M1385" s="280" t="s">
        <v>18</v>
      </c>
      <c r="N1385" s="280" t="s">
        <v>656</v>
      </c>
      <c r="O1385" s="280" t="s">
        <v>567</v>
      </c>
      <c r="P1385" s="280" t="s">
        <v>4087</v>
      </c>
      <c r="Q1385" s="280" t="s">
        <v>3451</v>
      </c>
      <c r="R1385" s="280" t="s">
        <v>3377</v>
      </c>
      <c r="S1385" s="278">
        <v>14820</v>
      </c>
      <c r="T1385" s="278">
        <v>43380</v>
      </c>
      <c r="U1385" s="278">
        <v>28560</v>
      </c>
      <c r="V1385" s="280" t="s">
        <v>78</v>
      </c>
      <c r="W1385" s="278">
        <v>2</v>
      </c>
      <c r="X1385" s="280" t="s">
        <v>69</v>
      </c>
      <c r="Y1385" s="280" t="s">
        <v>70</v>
      </c>
      <c r="Z1385" s="280" t="s">
        <v>71</v>
      </c>
      <c r="AA1385" s="280" t="s">
        <v>72</v>
      </c>
      <c r="AB1385" s="278">
        <v>0</v>
      </c>
      <c r="AC1385" s="101">
        <f t="shared" si="88"/>
        <v>8</v>
      </c>
      <c r="AD1385" s="101" t="str">
        <f t="shared" si="89"/>
        <v>février</v>
      </c>
      <c r="AE1385" s="96">
        <f t="shared" si="90"/>
        <v>28.56</v>
      </c>
      <c r="AF1385" s="149">
        <f t="shared" si="91"/>
        <v>6.9444444444444475E-2</v>
      </c>
      <c r="AG1385" t="s">
        <v>3888</v>
      </c>
    </row>
    <row r="1386" spans="1:33" s="102" customFormat="1" ht="10.9" hidden="1" customHeight="1" x14ac:dyDescent="0.25">
      <c r="A1386" s="278">
        <v>171840</v>
      </c>
      <c r="B1386" s="279">
        <v>44614</v>
      </c>
      <c r="C1386" s="280" t="s">
        <v>885</v>
      </c>
      <c r="D1386" s="280" t="s">
        <v>4088</v>
      </c>
      <c r="E1386" s="279">
        <v>44614</v>
      </c>
      <c r="F1386" s="280" t="s">
        <v>3964</v>
      </c>
      <c r="G1386" s="280" t="s">
        <v>4089</v>
      </c>
      <c r="H1386" s="280" t="s">
        <v>881</v>
      </c>
      <c r="I1386" s="280" t="s">
        <v>3376</v>
      </c>
      <c r="J1386" s="280" t="s">
        <v>3376</v>
      </c>
      <c r="K1386" s="280" t="s">
        <v>665</v>
      </c>
      <c r="L1386" s="280" t="s">
        <v>18</v>
      </c>
      <c r="M1386" s="280" t="s">
        <v>3409</v>
      </c>
      <c r="N1386" s="280" t="s">
        <v>656</v>
      </c>
      <c r="O1386" s="280" t="s">
        <v>657</v>
      </c>
      <c r="P1386" s="280" t="s">
        <v>666</v>
      </c>
      <c r="Q1386" s="280" t="s">
        <v>3377</v>
      </c>
      <c r="R1386" s="280" t="s">
        <v>3410</v>
      </c>
      <c r="S1386" s="278">
        <v>30860</v>
      </c>
      <c r="T1386" s="278">
        <v>18540</v>
      </c>
      <c r="U1386" s="278">
        <v>12320</v>
      </c>
      <c r="V1386" s="280" t="s">
        <v>78</v>
      </c>
      <c r="W1386" s="278">
        <v>2</v>
      </c>
      <c r="X1386" s="280" t="s">
        <v>69</v>
      </c>
      <c r="Y1386" s="280" t="s">
        <v>70</v>
      </c>
      <c r="Z1386" s="280" t="s">
        <v>71</v>
      </c>
      <c r="AA1386" s="280" t="s">
        <v>72</v>
      </c>
      <c r="AB1386" s="278">
        <v>0</v>
      </c>
      <c r="AC1386" s="101">
        <f t="shared" si="88"/>
        <v>8</v>
      </c>
      <c r="AD1386" s="101" t="str">
        <f t="shared" si="89"/>
        <v>février</v>
      </c>
      <c r="AE1386" s="96">
        <f t="shared" si="90"/>
        <v>12.32</v>
      </c>
      <c r="AF1386" s="149">
        <f t="shared" si="91"/>
        <v>1.5972222222222165E-2</v>
      </c>
      <c r="AG1386" t="s">
        <v>3562</v>
      </c>
    </row>
    <row r="1387" spans="1:33" s="102" customFormat="1" ht="10.9" hidden="1" customHeight="1" x14ac:dyDescent="0.25">
      <c r="A1387" s="278">
        <v>171842</v>
      </c>
      <c r="B1387" s="279">
        <v>44614</v>
      </c>
      <c r="C1387" s="280" t="s">
        <v>117</v>
      </c>
      <c r="D1387" s="280" t="s">
        <v>4090</v>
      </c>
      <c r="E1387" s="279">
        <v>44614</v>
      </c>
      <c r="F1387" s="280" t="s">
        <v>111</v>
      </c>
      <c r="G1387" s="280" t="s">
        <v>4091</v>
      </c>
      <c r="H1387" s="280" t="s">
        <v>4092</v>
      </c>
      <c r="I1387" s="280" t="s">
        <v>3389</v>
      </c>
      <c r="J1387" s="280" t="s">
        <v>3389</v>
      </c>
      <c r="K1387" s="280" t="s">
        <v>4092</v>
      </c>
      <c r="L1387" s="280" t="s">
        <v>18</v>
      </c>
      <c r="M1387" s="280" t="s">
        <v>3439</v>
      </c>
      <c r="N1387" s="280" t="s">
        <v>919</v>
      </c>
      <c r="O1387" s="280" t="s">
        <v>920</v>
      </c>
      <c r="P1387" s="280" t="s">
        <v>4093</v>
      </c>
      <c r="Q1387" s="280" t="s">
        <v>3377</v>
      </c>
      <c r="R1387" s="280" t="s">
        <v>3440</v>
      </c>
      <c r="S1387" s="278">
        <v>34020</v>
      </c>
      <c r="T1387" s="278">
        <v>23540</v>
      </c>
      <c r="U1387" s="278">
        <v>10480</v>
      </c>
      <c r="V1387" s="280" t="s">
        <v>78</v>
      </c>
      <c r="W1387" s="278">
        <v>2</v>
      </c>
      <c r="X1387" s="280" t="s">
        <v>69</v>
      </c>
      <c r="Y1387" s="280" t="s">
        <v>70</v>
      </c>
      <c r="Z1387" s="280" t="s">
        <v>71</v>
      </c>
      <c r="AA1387" s="280" t="s">
        <v>72</v>
      </c>
      <c r="AB1387" s="278">
        <v>0</v>
      </c>
      <c r="AC1387" s="101">
        <f t="shared" si="88"/>
        <v>8</v>
      </c>
      <c r="AD1387" s="101" t="str">
        <f t="shared" si="89"/>
        <v>février</v>
      </c>
      <c r="AE1387" s="96">
        <f t="shared" si="90"/>
        <v>10.48</v>
      </c>
      <c r="AF1387" s="149">
        <f t="shared" si="91"/>
        <v>2.430555555555558E-2</v>
      </c>
      <c r="AG1387" t="s">
        <v>3562</v>
      </c>
    </row>
    <row r="1388" spans="1:33" s="102" customFormat="1" ht="10.9" hidden="1" customHeight="1" x14ac:dyDescent="0.25">
      <c r="A1388" s="278">
        <v>171846</v>
      </c>
      <c r="B1388" s="279">
        <v>44614</v>
      </c>
      <c r="C1388" s="280" t="s">
        <v>3602</v>
      </c>
      <c r="D1388" s="280" t="s">
        <v>4094</v>
      </c>
      <c r="E1388" s="279">
        <v>44614</v>
      </c>
      <c r="F1388" s="280" t="s">
        <v>387</v>
      </c>
      <c r="G1388" s="280" t="s">
        <v>4095</v>
      </c>
      <c r="H1388" s="280" t="s">
        <v>4096</v>
      </c>
      <c r="I1388" s="280" t="s">
        <v>3379</v>
      </c>
      <c r="J1388" s="280" t="s">
        <v>3397</v>
      </c>
      <c r="K1388" s="280" t="s">
        <v>4096</v>
      </c>
      <c r="L1388" s="280" t="s">
        <v>3382</v>
      </c>
      <c r="M1388" s="280" t="s">
        <v>18</v>
      </c>
      <c r="N1388" s="280" t="s">
        <v>19</v>
      </c>
      <c r="O1388" s="280" t="s">
        <v>937</v>
      </c>
      <c r="P1388" s="280" t="s">
        <v>4097</v>
      </c>
      <c r="Q1388" s="280" t="s">
        <v>3398</v>
      </c>
      <c r="R1388" s="280" t="s">
        <v>3377</v>
      </c>
      <c r="S1388" s="278">
        <v>17680</v>
      </c>
      <c r="T1388" s="278">
        <v>36860</v>
      </c>
      <c r="U1388" s="278">
        <v>19180</v>
      </c>
      <c r="V1388" s="280" t="s">
        <v>78</v>
      </c>
      <c r="W1388" s="278">
        <v>2</v>
      </c>
      <c r="X1388" s="280" t="s">
        <v>69</v>
      </c>
      <c r="Y1388" s="280" t="s">
        <v>70</v>
      </c>
      <c r="Z1388" s="280" t="s">
        <v>71</v>
      </c>
      <c r="AA1388" s="280" t="s">
        <v>72</v>
      </c>
      <c r="AB1388" s="278">
        <v>0</v>
      </c>
      <c r="AC1388" s="101">
        <f t="shared" si="88"/>
        <v>8</v>
      </c>
      <c r="AD1388" s="101" t="str">
        <f t="shared" si="89"/>
        <v>février</v>
      </c>
      <c r="AE1388" s="96">
        <f t="shared" si="90"/>
        <v>19.18</v>
      </c>
      <c r="AF1388" s="149">
        <f t="shared" si="91"/>
        <v>0.14722222222222225</v>
      </c>
      <c r="AG1388" t="s">
        <v>3888</v>
      </c>
    </row>
    <row r="1389" spans="1:33" s="102" customFormat="1" ht="10.9" hidden="1" customHeight="1" x14ac:dyDescent="0.25">
      <c r="A1389" s="278">
        <v>171848</v>
      </c>
      <c r="B1389" s="279">
        <v>44614</v>
      </c>
      <c r="C1389" s="280" t="s">
        <v>3718</v>
      </c>
      <c r="D1389" s="280" t="s">
        <v>4098</v>
      </c>
      <c r="E1389" s="279">
        <v>44614</v>
      </c>
      <c r="F1389" s="280" t="s">
        <v>396</v>
      </c>
      <c r="G1389" s="280" t="s">
        <v>4099</v>
      </c>
      <c r="H1389" s="280" t="s">
        <v>345</v>
      </c>
      <c r="I1389" s="280" t="s">
        <v>3379</v>
      </c>
      <c r="J1389" s="280" t="s">
        <v>3382</v>
      </c>
      <c r="K1389" s="280" t="s">
        <v>1979</v>
      </c>
      <c r="L1389" s="280" t="s">
        <v>18</v>
      </c>
      <c r="M1389" s="280" t="s">
        <v>18</v>
      </c>
      <c r="N1389" s="280" t="s">
        <v>19</v>
      </c>
      <c r="O1389" s="280" t="s">
        <v>335</v>
      </c>
      <c r="P1389" s="280" t="s">
        <v>346</v>
      </c>
      <c r="Q1389" s="280" t="s">
        <v>3377</v>
      </c>
      <c r="R1389" s="280" t="s">
        <v>3377</v>
      </c>
      <c r="S1389" s="278">
        <v>16240</v>
      </c>
      <c r="T1389" s="278">
        <v>15000</v>
      </c>
      <c r="U1389" s="278">
        <v>1240</v>
      </c>
      <c r="V1389" s="280" t="s">
        <v>78</v>
      </c>
      <c r="W1389" s="278">
        <v>2</v>
      </c>
      <c r="X1389" s="280" t="s">
        <v>69</v>
      </c>
      <c r="Y1389" s="280" t="s">
        <v>70</v>
      </c>
      <c r="Z1389" s="280" t="s">
        <v>71</v>
      </c>
      <c r="AA1389" s="280" t="s">
        <v>72</v>
      </c>
      <c r="AB1389" s="278">
        <v>83627</v>
      </c>
      <c r="AC1389" s="101">
        <f t="shared" si="88"/>
        <v>8</v>
      </c>
      <c r="AD1389" s="101" t="str">
        <f t="shared" si="89"/>
        <v>février</v>
      </c>
      <c r="AE1389" s="96">
        <f t="shared" si="90"/>
        <v>1.24</v>
      </c>
      <c r="AF1389" s="149">
        <f t="shared" si="91"/>
        <v>8.3333333333333037E-3</v>
      </c>
      <c r="AG1389" t="s">
        <v>3886</v>
      </c>
    </row>
    <row r="1390" spans="1:33" s="102" customFormat="1" ht="10.9" hidden="1" customHeight="1" x14ac:dyDescent="0.25">
      <c r="A1390" s="278">
        <v>171850</v>
      </c>
      <c r="B1390" s="279">
        <v>44614</v>
      </c>
      <c r="C1390" s="280" t="s">
        <v>157</v>
      </c>
      <c r="D1390" s="280" t="s">
        <v>4100</v>
      </c>
      <c r="E1390" s="279">
        <v>44614</v>
      </c>
      <c r="F1390" s="280" t="s">
        <v>744</v>
      </c>
      <c r="G1390" s="280" t="s">
        <v>4101</v>
      </c>
      <c r="H1390" s="280" t="s">
        <v>779</v>
      </c>
      <c r="I1390" s="280" t="s">
        <v>3389</v>
      </c>
      <c r="J1390" s="280" t="s">
        <v>3400</v>
      </c>
      <c r="K1390" s="280" t="s">
        <v>779</v>
      </c>
      <c r="L1390" s="280" t="s">
        <v>18</v>
      </c>
      <c r="M1390" s="280" t="s">
        <v>3394</v>
      </c>
      <c r="N1390" s="280" t="s">
        <v>919</v>
      </c>
      <c r="O1390" s="280" t="s">
        <v>944</v>
      </c>
      <c r="P1390" s="280" t="s">
        <v>777</v>
      </c>
      <c r="Q1390" s="280" t="s">
        <v>3377</v>
      </c>
      <c r="R1390" s="280" t="s">
        <v>3401</v>
      </c>
      <c r="S1390" s="278">
        <v>25700</v>
      </c>
      <c r="T1390" s="278">
        <v>18640</v>
      </c>
      <c r="U1390" s="278">
        <v>7060</v>
      </c>
      <c r="V1390" s="280" t="s">
        <v>78</v>
      </c>
      <c r="W1390" s="278">
        <v>2</v>
      </c>
      <c r="X1390" s="280" t="s">
        <v>69</v>
      </c>
      <c r="Y1390" s="280" t="s">
        <v>70</v>
      </c>
      <c r="Z1390" s="280" t="s">
        <v>71</v>
      </c>
      <c r="AA1390" s="280" t="s">
        <v>72</v>
      </c>
      <c r="AB1390" s="278">
        <v>0</v>
      </c>
      <c r="AC1390" s="101">
        <f t="shared" si="88"/>
        <v>8</v>
      </c>
      <c r="AD1390" s="101" t="str">
        <f t="shared" si="89"/>
        <v>février</v>
      </c>
      <c r="AE1390" s="96">
        <f t="shared" si="90"/>
        <v>7.06</v>
      </c>
      <c r="AF1390" s="149">
        <f t="shared" si="91"/>
        <v>1.3194444444444398E-2</v>
      </c>
      <c r="AG1390" t="s">
        <v>3886</v>
      </c>
    </row>
    <row r="1391" spans="1:33" s="102" customFormat="1" ht="10.9" hidden="1" customHeight="1" x14ac:dyDescent="0.25">
      <c r="A1391" s="278">
        <v>171856</v>
      </c>
      <c r="B1391" s="279">
        <v>44614</v>
      </c>
      <c r="C1391" s="280" t="s">
        <v>589</v>
      </c>
      <c r="D1391" s="280" t="s">
        <v>4102</v>
      </c>
      <c r="E1391" s="279">
        <v>44614</v>
      </c>
      <c r="F1391" s="280" t="s">
        <v>522</v>
      </c>
      <c r="G1391" s="280" t="s">
        <v>4103</v>
      </c>
      <c r="H1391" s="280" t="s">
        <v>480</v>
      </c>
      <c r="I1391" s="280" t="s">
        <v>3379</v>
      </c>
      <c r="J1391" s="280" t="s">
        <v>3380</v>
      </c>
      <c r="K1391" s="280" t="s">
        <v>923</v>
      </c>
      <c r="L1391" s="280" t="s">
        <v>18</v>
      </c>
      <c r="M1391" s="280" t="s">
        <v>18</v>
      </c>
      <c r="N1391" s="280" t="s">
        <v>19</v>
      </c>
      <c r="O1391" s="280" t="s">
        <v>314</v>
      </c>
      <c r="P1391" s="280" t="s">
        <v>481</v>
      </c>
      <c r="Q1391" s="280" t="s">
        <v>3377</v>
      </c>
      <c r="R1391" s="280" t="s">
        <v>3377</v>
      </c>
      <c r="S1391" s="278">
        <v>20480</v>
      </c>
      <c r="T1391" s="278">
        <v>18680</v>
      </c>
      <c r="U1391" s="278">
        <v>1800</v>
      </c>
      <c r="V1391" s="280" t="s">
        <v>78</v>
      </c>
      <c r="W1391" s="278">
        <v>2</v>
      </c>
      <c r="X1391" s="280" t="s">
        <v>69</v>
      </c>
      <c r="Y1391" s="280" t="s">
        <v>70</v>
      </c>
      <c r="Z1391" s="280" t="s">
        <v>71</v>
      </c>
      <c r="AA1391" s="280" t="s">
        <v>72</v>
      </c>
      <c r="AB1391" s="278">
        <v>83638</v>
      </c>
      <c r="AC1391" s="101">
        <f t="shared" si="88"/>
        <v>8</v>
      </c>
      <c r="AD1391" s="101" t="str">
        <f t="shared" si="89"/>
        <v>février</v>
      </c>
      <c r="AE1391" s="96">
        <f t="shared" si="90"/>
        <v>1.8</v>
      </c>
      <c r="AF1391" s="149">
        <f t="shared" si="91"/>
        <v>8.3333333333333037E-3</v>
      </c>
      <c r="AG1391" t="s">
        <v>3886</v>
      </c>
    </row>
    <row r="1392" spans="1:33" s="102" customFormat="1" ht="10.9" hidden="1" customHeight="1" x14ac:dyDescent="0.25">
      <c r="A1392" s="278">
        <v>171857</v>
      </c>
      <c r="B1392" s="279">
        <v>44614</v>
      </c>
      <c r="C1392" s="280" t="s">
        <v>291</v>
      </c>
      <c r="D1392" s="280" t="s">
        <v>4104</v>
      </c>
      <c r="E1392" s="279">
        <v>44614</v>
      </c>
      <c r="F1392" s="280" t="s">
        <v>211</v>
      </c>
      <c r="G1392" s="280" t="s">
        <v>4105</v>
      </c>
      <c r="H1392" s="280" t="s">
        <v>472</v>
      </c>
      <c r="I1392" s="280" t="s">
        <v>3379</v>
      </c>
      <c r="J1392" s="280" t="s">
        <v>3384</v>
      </c>
      <c r="K1392" s="280" t="s">
        <v>472</v>
      </c>
      <c r="L1392" s="280" t="s">
        <v>3385</v>
      </c>
      <c r="M1392" s="280" t="s">
        <v>18</v>
      </c>
      <c r="N1392" s="280" t="s">
        <v>19</v>
      </c>
      <c r="O1392" s="280" t="s">
        <v>261</v>
      </c>
      <c r="P1392" s="280" t="s">
        <v>473</v>
      </c>
      <c r="Q1392" s="280" t="s">
        <v>3386</v>
      </c>
      <c r="R1392" s="280" t="s">
        <v>3377</v>
      </c>
      <c r="S1392" s="278">
        <v>39580</v>
      </c>
      <c r="T1392" s="278">
        <v>22240</v>
      </c>
      <c r="U1392" s="278">
        <v>17340</v>
      </c>
      <c r="V1392" s="280" t="s">
        <v>78</v>
      </c>
      <c r="W1392" s="278">
        <v>2</v>
      </c>
      <c r="X1392" s="280" t="s">
        <v>69</v>
      </c>
      <c r="Y1392" s="280" t="s">
        <v>70</v>
      </c>
      <c r="Z1392" s="280" t="s">
        <v>71</v>
      </c>
      <c r="AA1392" s="280" t="s">
        <v>72</v>
      </c>
      <c r="AB1392" s="278">
        <v>0</v>
      </c>
      <c r="AC1392" s="101">
        <f t="shared" si="88"/>
        <v>8</v>
      </c>
      <c r="AD1392" s="101" t="str">
        <f t="shared" si="89"/>
        <v>février</v>
      </c>
      <c r="AE1392" s="96">
        <f t="shared" si="90"/>
        <v>17.34</v>
      </c>
      <c r="AF1392" s="149">
        <f t="shared" si="91"/>
        <v>0.18124999999999997</v>
      </c>
      <c r="AG1392" t="s">
        <v>3888</v>
      </c>
    </row>
    <row r="1393" spans="1:33" s="102" customFormat="1" ht="10.9" hidden="1" customHeight="1" x14ac:dyDescent="0.25">
      <c r="A1393" s="278">
        <v>171858</v>
      </c>
      <c r="B1393" s="279">
        <v>44614</v>
      </c>
      <c r="C1393" s="280" t="s">
        <v>297</v>
      </c>
      <c r="D1393" s="280" t="s">
        <v>4106</v>
      </c>
      <c r="E1393" s="279">
        <v>44614</v>
      </c>
      <c r="F1393" s="280" t="s">
        <v>398</v>
      </c>
      <c r="G1393" s="280" t="s">
        <v>4107</v>
      </c>
      <c r="H1393" s="280" t="s">
        <v>348</v>
      </c>
      <c r="I1393" s="280" t="s">
        <v>3379</v>
      </c>
      <c r="J1393" s="280" t="s">
        <v>3382</v>
      </c>
      <c r="K1393" s="280" t="s">
        <v>3391</v>
      </c>
      <c r="L1393" s="280" t="s">
        <v>18</v>
      </c>
      <c r="M1393" s="280" t="s">
        <v>18</v>
      </c>
      <c r="N1393" s="280" t="s">
        <v>19</v>
      </c>
      <c r="O1393" s="280" t="s">
        <v>335</v>
      </c>
      <c r="P1393" s="280" t="s">
        <v>349</v>
      </c>
      <c r="Q1393" s="280" t="s">
        <v>3377</v>
      </c>
      <c r="R1393" s="280" t="s">
        <v>3377</v>
      </c>
      <c r="S1393" s="278">
        <v>17000</v>
      </c>
      <c r="T1393" s="278">
        <v>12820</v>
      </c>
      <c r="U1393" s="278">
        <v>4180</v>
      </c>
      <c r="V1393" s="280" t="s">
        <v>78</v>
      </c>
      <c r="W1393" s="278">
        <v>2</v>
      </c>
      <c r="X1393" s="280" t="s">
        <v>69</v>
      </c>
      <c r="Y1393" s="280" t="s">
        <v>70</v>
      </c>
      <c r="Z1393" s="280" t="s">
        <v>71</v>
      </c>
      <c r="AA1393" s="280" t="s">
        <v>72</v>
      </c>
      <c r="AB1393" s="278">
        <v>64487</v>
      </c>
      <c r="AC1393" s="101">
        <f t="shared" si="88"/>
        <v>8</v>
      </c>
      <c r="AD1393" s="101" t="str">
        <f t="shared" si="89"/>
        <v>février</v>
      </c>
      <c r="AE1393" s="96">
        <f t="shared" si="90"/>
        <v>4.18</v>
      </c>
      <c r="AF1393" s="149">
        <f t="shared" si="91"/>
        <v>5.5555555555555358E-3</v>
      </c>
      <c r="AG1393" t="s">
        <v>3886</v>
      </c>
    </row>
    <row r="1394" spans="1:33" s="102" customFormat="1" ht="10.9" hidden="1" customHeight="1" x14ac:dyDescent="0.25">
      <c r="A1394" s="278">
        <v>171860</v>
      </c>
      <c r="B1394" s="279">
        <v>44614</v>
      </c>
      <c r="C1394" s="280" t="s">
        <v>526</v>
      </c>
      <c r="D1394" s="280" t="s">
        <v>4108</v>
      </c>
      <c r="E1394" s="279">
        <v>44614</v>
      </c>
      <c r="F1394" s="280" t="s">
        <v>495</v>
      </c>
      <c r="G1394" s="280" t="s">
        <v>4109</v>
      </c>
      <c r="H1394" s="280" t="s">
        <v>474</v>
      </c>
      <c r="I1394" s="280" t="s">
        <v>3379</v>
      </c>
      <c r="J1394" s="280" t="s">
        <v>3380</v>
      </c>
      <c r="K1394" s="280" t="s">
        <v>3392</v>
      </c>
      <c r="L1394" s="280" t="s">
        <v>18</v>
      </c>
      <c r="M1394" s="280" t="s">
        <v>18</v>
      </c>
      <c r="N1394" s="280" t="s">
        <v>19</v>
      </c>
      <c r="O1394" s="280" t="s">
        <v>314</v>
      </c>
      <c r="P1394" s="280" t="s">
        <v>475</v>
      </c>
      <c r="Q1394" s="280" t="s">
        <v>3377</v>
      </c>
      <c r="R1394" s="280" t="s">
        <v>3377</v>
      </c>
      <c r="S1394" s="278">
        <v>18920</v>
      </c>
      <c r="T1394" s="278">
        <v>17680</v>
      </c>
      <c r="U1394" s="278">
        <v>1240</v>
      </c>
      <c r="V1394" s="280" t="s">
        <v>78</v>
      </c>
      <c r="W1394" s="278">
        <v>2</v>
      </c>
      <c r="X1394" s="280" t="s">
        <v>69</v>
      </c>
      <c r="Y1394" s="280" t="s">
        <v>70</v>
      </c>
      <c r="Z1394" s="280" t="s">
        <v>71</v>
      </c>
      <c r="AA1394" s="280" t="s">
        <v>72</v>
      </c>
      <c r="AB1394" s="278">
        <v>79268</v>
      </c>
      <c r="AC1394" s="101">
        <f t="shared" si="88"/>
        <v>8</v>
      </c>
      <c r="AD1394" s="101" t="str">
        <f t="shared" si="89"/>
        <v>février</v>
      </c>
      <c r="AE1394" s="96">
        <f t="shared" si="90"/>
        <v>1.24</v>
      </c>
      <c r="AF1394" s="149">
        <f t="shared" si="91"/>
        <v>9.0277777777777457E-3</v>
      </c>
      <c r="AG1394" t="s">
        <v>3886</v>
      </c>
    </row>
    <row r="1395" spans="1:33" s="102" customFormat="1" ht="10.9" hidden="1" customHeight="1" x14ac:dyDescent="0.25">
      <c r="A1395" s="278">
        <v>171861</v>
      </c>
      <c r="B1395" s="279">
        <v>44614</v>
      </c>
      <c r="C1395" s="280" t="s">
        <v>526</v>
      </c>
      <c r="D1395" s="280" t="s">
        <v>4110</v>
      </c>
      <c r="E1395" s="279">
        <v>44614</v>
      </c>
      <c r="F1395" s="280" t="s">
        <v>528</v>
      </c>
      <c r="G1395" s="280" t="s">
        <v>4111</v>
      </c>
      <c r="H1395" s="280" t="s">
        <v>318</v>
      </c>
      <c r="I1395" s="280" t="s">
        <v>3379</v>
      </c>
      <c r="J1395" s="280" t="s">
        <v>3380</v>
      </c>
      <c r="K1395" s="280" t="s">
        <v>3405</v>
      </c>
      <c r="L1395" s="280" t="s">
        <v>18</v>
      </c>
      <c r="M1395" s="280" t="s">
        <v>18</v>
      </c>
      <c r="N1395" s="280" t="s">
        <v>19</v>
      </c>
      <c r="O1395" s="280" t="s">
        <v>314</v>
      </c>
      <c r="P1395" s="280" t="s">
        <v>319</v>
      </c>
      <c r="Q1395" s="280" t="s">
        <v>3377</v>
      </c>
      <c r="R1395" s="280" t="s">
        <v>3377</v>
      </c>
      <c r="S1395" s="278">
        <v>18920</v>
      </c>
      <c r="T1395" s="278">
        <v>17000</v>
      </c>
      <c r="U1395" s="278">
        <v>1920</v>
      </c>
      <c r="V1395" s="280" t="s">
        <v>78</v>
      </c>
      <c r="W1395" s="278">
        <v>2</v>
      </c>
      <c r="X1395" s="280" t="s">
        <v>69</v>
      </c>
      <c r="Y1395" s="280" t="s">
        <v>70</v>
      </c>
      <c r="Z1395" s="280" t="s">
        <v>71</v>
      </c>
      <c r="AA1395" s="280" t="s">
        <v>72</v>
      </c>
      <c r="AB1395" s="278">
        <v>70062</v>
      </c>
      <c r="AC1395" s="101">
        <f t="shared" si="88"/>
        <v>8</v>
      </c>
      <c r="AD1395" s="101" t="str">
        <f t="shared" si="89"/>
        <v>février</v>
      </c>
      <c r="AE1395" s="96">
        <f t="shared" si="90"/>
        <v>1.92</v>
      </c>
      <c r="AF1395" s="149">
        <f t="shared" si="91"/>
        <v>1.1111111111111072E-2</v>
      </c>
      <c r="AG1395" t="s">
        <v>3886</v>
      </c>
    </row>
    <row r="1396" spans="1:33" s="102" customFormat="1" ht="10.9" hidden="1" customHeight="1" x14ac:dyDescent="0.25">
      <c r="A1396" s="278">
        <v>171862</v>
      </c>
      <c r="B1396" s="279">
        <v>44614</v>
      </c>
      <c r="C1396" s="280" t="s">
        <v>4112</v>
      </c>
      <c r="D1396" s="280" t="s">
        <v>4113</v>
      </c>
      <c r="E1396" s="279">
        <v>44614</v>
      </c>
      <c r="F1396" s="280" t="s">
        <v>4114</v>
      </c>
      <c r="G1396" s="280" t="s">
        <v>4115</v>
      </c>
      <c r="H1396" s="280" t="s">
        <v>3025</v>
      </c>
      <c r="I1396" s="280" t="s">
        <v>3379</v>
      </c>
      <c r="J1396" s="280" t="s">
        <v>3397</v>
      </c>
      <c r="K1396" s="280" t="s">
        <v>4116</v>
      </c>
      <c r="L1396" s="280" t="s">
        <v>3382</v>
      </c>
      <c r="M1396" s="280" t="s">
        <v>18</v>
      </c>
      <c r="N1396" s="280" t="s">
        <v>19</v>
      </c>
      <c r="O1396" s="280" t="s">
        <v>937</v>
      </c>
      <c r="P1396" s="280" t="s">
        <v>4117</v>
      </c>
      <c r="Q1396" s="280" t="s">
        <v>3398</v>
      </c>
      <c r="R1396" s="280" t="s">
        <v>3377</v>
      </c>
      <c r="S1396" s="278">
        <v>17660</v>
      </c>
      <c r="T1396" s="278">
        <v>34300</v>
      </c>
      <c r="U1396" s="278">
        <v>16640</v>
      </c>
      <c r="V1396" s="280" t="s">
        <v>78</v>
      </c>
      <c r="W1396" s="278">
        <v>2</v>
      </c>
      <c r="X1396" s="280" t="s">
        <v>69</v>
      </c>
      <c r="Y1396" s="280" t="s">
        <v>70</v>
      </c>
      <c r="Z1396" s="280" t="s">
        <v>71</v>
      </c>
      <c r="AA1396" s="280" t="s">
        <v>72</v>
      </c>
      <c r="AB1396" s="278">
        <v>0</v>
      </c>
      <c r="AC1396" s="101">
        <f t="shared" si="88"/>
        <v>8</v>
      </c>
      <c r="AD1396" s="101" t="str">
        <f t="shared" si="89"/>
        <v>février</v>
      </c>
      <c r="AE1396" s="96">
        <f t="shared" si="90"/>
        <v>16.64</v>
      </c>
      <c r="AF1396" s="149">
        <f t="shared" si="91"/>
        <v>0.17152777777777772</v>
      </c>
      <c r="AG1396" t="s">
        <v>3888</v>
      </c>
    </row>
    <row r="1397" spans="1:33" s="102" customFormat="1" ht="10.9" hidden="1" customHeight="1" x14ac:dyDescent="0.25">
      <c r="A1397" s="278">
        <v>171875</v>
      </c>
      <c r="B1397" s="279">
        <v>44614</v>
      </c>
      <c r="C1397" s="280" t="s">
        <v>358</v>
      </c>
      <c r="D1397" s="280" t="s">
        <v>4118</v>
      </c>
      <c r="E1397" s="279">
        <v>44614</v>
      </c>
      <c r="F1397" s="280" t="s">
        <v>401</v>
      </c>
      <c r="G1397" s="280" t="s">
        <v>4119</v>
      </c>
      <c r="H1397" s="280" t="s">
        <v>4120</v>
      </c>
      <c r="I1397" s="280" t="s">
        <v>3376</v>
      </c>
      <c r="J1397" s="280" t="s">
        <v>3445</v>
      </c>
      <c r="K1397" s="280" t="s">
        <v>4120</v>
      </c>
      <c r="L1397" s="280" t="s">
        <v>3466</v>
      </c>
      <c r="M1397" s="280" t="s">
        <v>18</v>
      </c>
      <c r="N1397" s="280" t="s">
        <v>656</v>
      </c>
      <c r="O1397" s="280" t="s">
        <v>1698</v>
      </c>
      <c r="P1397" s="280" t="s">
        <v>4121</v>
      </c>
      <c r="Q1397" s="280" t="s">
        <v>3467</v>
      </c>
      <c r="R1397" s="280" t="s">
        <v>3377</v>
      </c>
      <c r="S1397" s="278">
        <v>14880</v>
      </c>
      <c r="T1397" s="278">
        <v>39300</v>
      </c>
      <c r="U1397" s="278">
        <v>24420</v>
      </c>
      <c r="V1397" s="280" t="s">
        <v>78</v>
      </c>
      <c r="W1397" s="278">
        <v>2</v>
      </c>
      <c r="X1397" s="280" t="s">
        <v>69</v>
      </c>
      <c r="Y1397" s="280" t="s">
        <v>70</v>
      </c>
      <c r="Z1397" s="280" t="s">
        <v>71</v>
      </c>
      <c r="AA1397" s="280" t="s">
        <v>72</v>
      </c>
      <c r="AB1397" s="278">
        <v>0</v>
      </c>
      <c r="AC1397" s="101">
        <f t="shared" si="88"/>
        <v>8</v>
      </c>
      <c r="AD1397" s="101" t="str">
        <f t="shared" si="89"/>
        <v>février</v>
      </c>
      <c r="AE1397" s="96">
        <f t="shared" si="90"/>
        <v>24.42</v>
      </c>
      <c r="AF1397" s="149">
        <f t="shared" si="91"/>
        <v>5.1388888888888928E-2</v>
      </c>
      <c r="AG1397" t="s">
        <v>3888</v>
      </c>
    </row>
    <row r="1398" spans="1:33" s="102" customFormat="1" ht="10.9" hidden="1" customHeight="1" x14ac:dyDescent="0.25">
      <c r="A1398" s="278">
        <v>171877</v>
      </c>
      <c r="B1398" s="279">
        <v>44614</v>
      </c>
      <c r="C1398" s="280" t="s">
        <v>710</v>
      </c>
      <c r="D1398" s="280" t="s">
        <v>4122</v>
      </c>
      <c r="E1398" s="279">
        <v>44614</v>
      </c>
      <c r="F1398" s="280" t="s">
        <v>732</v>
      </c>
      <c r="G1398" s="280" t="s">
        <v>4123</v>
      </c>
      <c r="H1398" s="280" t="s">
        <v>325</v>
      </c>
      <c r="I1398" s="280" t="s">
        <v>3379</v>
      </c>
      <c r="J1398" s="280" t="s">
        <v>3380</v>
      </c>
      <c r="K1398" s="280" t="s">
        <v>3435</v>
      </c>
      <c r="L1398" s="280" t="s">
        <v>18</v>
      </c>
      <c r="M1398" s="280" t="s">
        <v>18</v>
      </c>
      <c r="N1398" s="280" t="s">
        <v>19</v>
      </c>
      <c r="O1398" s="280" t="s">
        <v>314</v>
      </c>
      <c r="P1398" s="280" t="s">
        <v>326</v>
      </c>
      <c r="Q1398" s="280" t="s">
        <v>3377</v>
      </c>
      <c r="R1398" s="280" t="s">
        <v>3377</v>
      </c>
      <c r="S1398" s="278">
        <v>21800</v>
      </c>
      <c r="T1398" s="278">
        <v>17200</v>
      </c>
      <c r="U1398" s="278">
        <v>4600</v>
      </c>
      <c r="V1398" s="280" t="s">
        <v>78</v>
      </c>
      <c r="W1398" s="278">
        <v>2</v>
      </c>
      <c r="X1398" s="280" t="s">
        <v>69</v>
      </c>
      <c r="Y1398" s="280" t="s">
        <v>70</v>
      </c>
      <c r="Z1398" s="280" t="s">
        <v>71</v>
      </c>
      <c r="AA1398" s="280" t="s">
        <v>72</v>
      </c>
      <c r="AB1398" s="278">
        <v>95031</v>
      </c>
      <c r="AC1398" s="101">
        <f t="shared" si="88"/>
        <v>8</v>
      </c>
      <c r="AD1398" s="101" t="str">
        <f t="shared" si="89"/>
        <v>février</v>
      </c>
      <c r="AE1398" s="96">
        <f t="shared" si="90"/>
        <v>4.5999999999999996</v>
      </c>
      <c r="AF1398" s="149">
        <f t="shared" si="91"/>
        <v>1.388888888888884E-2</v>
      </c>
      <c r="AG1398" t="s">
        <v>3886</v>
      </c>
    </row>
    <row r="1399" spans="1:33" s="102" customFormat="1" ht="10.9" hidden="1" customHeight="1" x14ac:dyDescent="0.25">
      <c r="A1399" s="278">
        <v>171878</v>
      </c>
      <c r="B1399" s="279">
        <v>44614</v>
      </c>
      <c r="C1399" s="280" t="s">
        <v>534</v>
      </c>
      <c r="D1399" s="280" t="s">
        <v>4124</v>
      </c>
      <c r="E1399" s="279">
        <v>44614</v>
      </c>
      <c r="F1399" s="280" t="s">
        <v>4125</v>
      </c>
      <c r="G1399" s="280" t="s">
        <v>4126</v>
      </c>
      <c r="H1399" s="280" t="s">
        <v>345</v>
      </c>
      <c r="I1399" s="280" t="s">
        <v>3379</v>
      </c>
      <c r="J1399" s="280" t="s">
        <v>3382</v>
      </c>
      <c r="K1399" s="280" t="s">
        <v>1979</v>
      </c>
      <c r="L1399" s="280" t="s">
        <v>18</v>
      </c>
      <c r="M1399" s="280" t="s">
        <v>18</v>
      </c>
      <c r="N1399" s="280" t="s">
        <v>19</v>
      </c>
      <c r="O1399" s="280" t="s">
        <v>335</v>
      </c>
      <c r="P1399" s="280" t="s">
        <v>346</v>
      </c>
      <c r="Q1399" s="280" t="s">
        <v>3377</v>
      </c>
      <c r="R1399" s="280" t="s">
        <v>3377</v>
      </c>
      <c r="S1399" s="278">
        <v>16640</v>
      </c>
      <c r="T1399" s="278">
        <v>14960</v>
      </c>
      <c r="U1399" s="278">
        <v>1680</v>
      </c>
      <c r="V1399" s="280" t="s">
        <v>78</v>
      </c>
      <c r="W1399" s="278">
        <v>2</v>
      </c>
      <c r="X1399" s="280" t="s">
        <v>69</v>
      </c>
      <c r="Y1399" s="280" t="s">
        <v>70</v>
      </c>
      <c r="Z1399" s="280" t="s">
        <v>71</v>
      </c>
      <c r="AA1399" s="280" t="s">
        <v>72</v>
      </c>
      <c r="AB1399" s="278">
        <v>83627</v>
      </c>
      <c r="AC1399" s="101">
        <f t="shared" si="88"/>
        <v>8</v>
      </c>
      <c r="AD1399" s="101" t="str">
        <f t="shared" si="89"/>
        <v>février</v>
      </c>
      <c r="AE1399" s="96">
        <f t="shared" si="90"/>
        <v>1.68</v>
      </c>
      <c r="AF1399" s="149">
        <f t="shared" si="91"/>
        <v>2.7777777777777679E-3</v>
      </c>
      <c r="AG1399" t="s">
        <v>3886</v>
      </c>
    </row>
    <row r="1400" spans="1:33" s="102" customFormat="1" ht="10.9" hidden="1" customHeight="1" x14ac:dyDescent="0.25">
      <c r="A1400" s="278">
        <v>171879</v>
      </c>
      <c r="B1400" s="279">
        <v>44614</v>
      </c>
      <c r="C1400" s="280" t="s">
        <v>713</v>
      </c>
      <c r="D1400" s="280" t="s">
        <v>4127</v>
      </c>
      <c r="E1400" s="279">
        <v>44614</v>
      </c>
      <c r="F1400" s="280" t="s">
        <v>4125</v>
      </c>
      <c r="G1400" s="280" t="s">
        <v>4128</v>
      </c>
      <c r="H1400" s="280" t="s">
        <v>334</v>
      </c>
      <c r="I1400" s="280" t="s">
        <v>3379</v>
      </c>
      <c r="J1400" s="280" t="s">
        <v>3382</v>
      </c>
      <c r="K1400" s="280" t="s">
        <v>531</v>
      </c>
      <c r="L1400" s="280" t="s">
        <v>18</v>
      </c>
      <c r="M1400" s="280" t="s">
        <v>18</v>
      </c>
      <c r="N1400" s="280" t="s">
        <v>19</v>
      </c>
      <c r="O1400" s="280" t="s">
        <v>335</v>
      </c>
      <c r="P1400" s="280" t="s">
        <v>336</v>
      </c>
      <c r="Q1400" s="280" t="s">
        <v>3377</v>
      </c>
      <c r="R1400" s="280" t="s">
        <v>3377</v>
      </c>
      <c r="S1400" s="278">
        <v>18900</v>
      </c>
      <c r="T1400" s="278">
        <v>14900</v>
      </c>
      <c r="U1400" s="278">
        <v>4000</v>
      </c>
      <c r="V1400" s="280" t="s">
        <v>78</v>
      </c>
      <c r="W1400" s="278">
        <v>2</v>
      </c>
      <c r="X1400" s="280" t="s">
        <v>69</v>
      </c>
      <c r="Y1400" s="280" t="s">
        <v>70</v>
      </c>
      <c r="Z1400" s="280" t="s">
        <v>71</v>
      </c>
      <c r="AA1400" s="280" t="s">
        <v>72</v>
      </c>
      <c r="AB1400" s="278">
        <v>83625</v>
      </c>
      <c r="AC1400" s="101">
        <f t="shared" si="88"/>
        <v>8</v>
      </c>
      <c r="AD1400" s="101" t="str">
        <f t="shared" si="89"/>
        <v>février</v>
      </c>
      <c r="AE1400" s="96">
        <f t="shared" si="90"/>
        <v>4</v>
      </c>
      <c r="AF1400" s="149">
        <f t="shared" si="91"/>
        <v>4.1666666666666519E-3</v>
      </c>
      <c r="AG1400" t="s">
        <v>3886</v>
      </c>
    </row>
    <row r="1401" spans="1:33" s="102" customFormat="1" ht="10.9" hidden="1" customHeight="1" x14ac:dyDescent="0.25">
      <c r="A1401" s="278">
        <v>171880</v>
      </c>
      <c r="B1401" s="279">
        <v>44614</v>
      </c>
      <c r="C1401" s="280" t="s">
        <v>4129</v>
      </c>
      <c r="D1401" s="280" t="s">
        <v>4130</v>
      </c>
      <c r="E1401" s="279">
        <v>44614</v>
      </c>
      <c r="F1401" s="280" t="s">
        <v>853</v>
      </c>
      <c r="G1401" s="280" t="s">
        <v>4131</v>
      </c>
      <c r="H1401" s="280" t="s">
        <v>348</v>
      </c>
      <c r="I1401" s="280" t="s">
        <v>3379</v>
      </c>
      <c r="J1401" s="280" t="s">
        <v>3382</v>
      </c>
      <c r="K1401" s="280" t="s">
        <v>3391</v>
      </c>
      <c r="L1401" s="280" t="s">
        <v>18</v>
      </c>
      <c r="M1401" s="280" t="s">
        <v>18</v>
      </c>
      <c r="N1401" s="280" t="s">
        <v>19</v>
      </c>
      <c r="O1401" s="280" t="s">
        <v>335</v>
      </c>
      <c r="P1401" s="280" t="s">
        <v>349</v>
      </c>
      <c r="Q1401" s="280" t="s">
        <v>3377</v>
      </c>
      <c r="R1401" s="280" t="s">
        <v>3377</v>
      </c>
      <c r="S1401" s="278">
        <v>14780</v>
      </c>
      <c r="T1401" s="278">
        <v>12800</v>
      </c>
      <c r="U1401" s="278">
        <v>1980</v>
      </c>
      <c r="V1401" s="280" t="s">
        <v>78</v>
      </c>
      <c r="W1401" s="278">
        <v>2</v>
      </c>
      <c r="X1401" s="280" t="s">
        <v>69</v>
      </c>
      <c r="Y1401" s="280" t="s">
        <v>70</v>
      </c>
      <c r="Z1401" s="280" t="s">
        <v>71</v>
      </c>
      <c r="AA1401" s="280" t="s">
        <v>72</v>
      </c>
      <c r="AB1401" s="278">
        <v>64487</v>
      </c>
      <c r="AC1401" s="101">
        <f t="shared" si="88"/>
        <v>8</v>
      </c>
      <c r="AD1401" s="101" t="str">
        <f t="shared" si="89"/>
        <v>février</v>
      </c>
      <c r="AE1401" s="96">
        <f t="shared" si="90"/>
        <v>1.98</v>
      </c>
      <c r="AF1401" s="149">
        <f t="shared" si="91"/>
        <v>3.4722222222222099E-3</v>
      </c>
      <c r="AG1401" t="s">
        <v>3886</v>
      </c>
    </row>
    <row r="1402" spans="1:33" s="102" customFormat="1" ht="10.9" hidden="1" customHeight="1" x14ac:dyDescent="0.25">
      <c r="A1402" s="278">
        <v>171885</v>
      </c>
      <c r="B1402" s="279">
        <v>44615</v>
      </c>
      <c r="C1402" s="280" t="s">
        <v>4132</v>
      </c>
      <c r="D1402" s="280" t="s">
        <v>4133</v>
      </c>
      <c r="E1402" s="279">
        <v>44615</v>
      </c>
      <c r="F1402" s="280" t="s">
        <v>774</v>
      </c>
      <c r="G1402" s="280" t="s">
        <v>4134</v>
      </c>
      <c r="H1402" s="280" t="s">
        <v>782</v>
      </c>
      <c r="I1402" s="280" t="s">
        <v>3376</v>
      </c>
      <c r="J1402" s="280" t="s">
        <v>3376</v>
      </c>
      <c r="K1402" s="280" t="s">
        <v>766</v>
      </c>
      <c r="L1402" s="280" t="s">
        <v>18</v>
      </c>
      <c r="M1402" s="280" t="s">
        <v>3385</v>
      </c>
      <c r="N1402" s="280" t="s">
        <v>656</v>
      </c>
      <c r="O1402" s="280" t="s">
        <v>657</v>
      </c>
      <c r="P1402" s="280" t="s">
        <v>767</v>
      </c>
      <c r="Q1402" s="280" t="s">
        <v>3377</v>
      </c>
      <c r="R1402" s="280" t="s">
        <v>3390</v>
      </c>
      <c r="S1402" s="278">
        <v>24980</v>
      </c>
      <c r="T1402" s="278">
        <v>17820</v>
      </c>
      <c r="U1402" s="278">
        <v>7160</v>
      </c>
      <c r="V1402" s="280" t="s">
        <v>78</v>
      </c>
      <c r="W1402" s="278">
        <v>2</v>
      </c>
      <c r="X1402" s="280" t="s">
        <v>69</v>
      </c>
      <c r="Y1402" s="280" t="s">
        <v>70</v>
      </c>
      <c r="Z1402" s="280" t="s">
        <v>71</v>
      </c>
      <c r="AA1402" s="280" t="s">
        <v>72</v>
      </c>
      <c r="AB1402" s="278">
        <v>0</v>
      </c>
      <c r="AC1402" s="101">
        <f t="shared" si="88"/>
        <v>8</v>
      </c>
      <c r="AD1402" s="101" t="str">
        <f t="shared" si="89"/>
        <v>février</v>
      </c>
      <c r="AE1402" s="96">
        <f t="shared" si="90"/>
        <v>7.16</v>
      </c>
      <c r="AF1402" s="149">
        <f t="shared" si="91"/>
        <v>1.5972222222222221E-2</v>
      </c>
      <c r="AG1402" t="s">
        <v>3562</v>
      </c>
    </row>
    <row r="1403" spans="1:33" s="102" customFormat="1" ht="10.9" hidden="1" customHeight="1" x14ac:dyDescent="0.25">
      <c r="A1403" s="278">
        <v>171888</v>
      </c>
      <c r="B1403" s="279">
        <v>44615</v>
      </c>
      <c r="C1403" s="280" t="s">
        <v>463</v>
      </c>
      <c r="D1403" s="280" t="s">
        <v>4135</v>
      </c>
      <c r="E1403" s="279">
        <v>44615</v>
      </c>
      <c r="F1403" s="280" t="s">
        <v>244</v>
      </c>
      <c r="G1403" s="280" t="s">
        <v>4136</v>
      </c>
      <c r="H1403" s="280" t="s">
        <v>160</v>
      </c>
      <c r="I1403" s="280" t="s">
        <v>3379</v>
      </c>
      <c r="J1403" s="280" t="s">
        <v>3421</v>
      </c>
      <c r="K1403" s="280" t="s">
        <v>160</v>
      </c>
      <c r="L1403" s="280" t="s">
        <v>18</v>
      </c>
      <c r="M1403" s="280" t="s">
        <v>18</v>
      </c>
      <c r="N1403" s="280" t="s">
        <v>19</v>
      </c>
      <c r="O1403" s="280" t="s">
        <v>161</v>
      </c>
      <c r="P1403" s="280" t="s">
        <v>162</v>
      </c>
      <c r="Q1403" s="280" t="s">
        <v>3377</v>
      </c>
      <c r="R1403" s="280" t="s">
        <v>3377</v>
      </c>
      <c r="S1403" s="278">
        <v>14300</v>
      </c>
      <c r="T1403" s="278">
        <v>11800</v>
      </c>
      <c r="U1403" s="278">
        <v>2500</v>
      </c>
      <c r="V1403" s="280" t="s">
        <v>78</v>
      </c>
      <c r="W1403" s="278">
        <v>2</v>
      </c>
      <c r="X1403" s="280" t="s">
        <v>69</v>
      </c>
      <c r="Y1403" s="280" t="s">
        <v>70</v>
      </c>
      <c r="Z1403" s="280" t="s">
        <v>71</v>
      </c>
      <c r="AA1403" s="280" t="s">
        <v>72</v>
      </c>
      <c r="AB1403" s="278">
        <v>89407</v>
      </c>
      <c r="AC1403" s="101">
        <f t="shared" si="88"/>
        <v>8</v>
      </c>
      <c r="AD1403" s="101" t="str">
        <f t="shared" si="89"/>
        <v>février</v>
      </c>
      <c r="AE1403" s="96">
        <f t="shared" si="90"/>
        <v>2.5</v>
      </c>
      <c r="AF1403" s="149">
        <f t="shared" si="91"/>
        <v>4.1666666666666519E-3</v>
      </c>
      <c r="AG1403" t="s">
        <v>3886</v>
      </c>
    </row>
    <row r="1404" spans="1:33" s="102" customFormat="1" ht="10.9" hidden="1" customHeight="1" x14ac:dyDescent="0.25">
      <c r="A1404" s="278">
        <v>171889</v>
      </c>
      <c r="B1404" s="279">
        <v>44615</v>
      </c>
      <c r="C1404" s="280" t="s">
        <v>1567</v>
      </c>
      <c r="D1404" s="280" t="s">
        <v>4137</v>
      </c>
      <c r="E1404" s="279">
        <v>44615</v>
      </c>
      <c r="F1404" s="280" t="s">
        <v>4138</v>
      </c>
      <c r="G1404" s="280" t="s">
        <v>4139</v>
      </c>
      <c r="H1404" s="280" t="s">
        <v>4140</v>
      </c>
      <c r="I1404" s="280" t="s">
        <v>3379</v>
      </c>
      <c r="J1404" s="280" t="s">
        <v>3393</v>
      </c>
      <c r="K1404" s="280" t="s">
        <v>4140</v>
      </c>
      <c r="L1404" s="280" t="s">
        <v>3394</v>
      </c>
      <c r="M1404" s="280" t="s">
        <v>18</v>
      </c>
      <c r="N1404" s="280" t="s">
        <v>19</v>
      </c>
      <c r="O1404" s="280" t="s">
        <v>237</v>
      </c>
      <c r="P1404" s="280" t="s">
        <v>4141</v>
      </c>
      <c r="Q1404" s="280" t="s">
        <v>3395</v>
      </c>
      <c r="R1404" s="280" t="s">
        <v>3377</v>
      </c>
      <c r="S1404" s="278">
        <v>15080</v>
      </c>
      <c r="T1404" s="278">
        <v>41820</v>
      </c>
      <c r="U1404" s="278">
        <v>26740</v>
      </c>
      <c r="V1404" s="280" t="s">
        <v>78</v>
      </c>
      <c r="W1404" s="278">
        <v>2</v>
      </c>
      <c r="X1404" s="280" t="s">
        <v>69</v>
      </c>
      <c r="Y1404" s="280" t="s">
        <v>70</v>
      </c>
      <c r="Z1404" s="280" t="s">
        <v>71</v>
      </c>
      <c r="AA1404" s="280" t="s">
        <v>72</v>
      </c>
      <c r="AB1404" s="278">
        <v>0</v>
      </c>
      <c r="AC1404" s="101">
        <f t="shared" si="88"/>
        <v>8</v>
      </c>
      <c r="AD1404" s="101" t="str">
        <f t="shared" si="89"/>
        <v>février</v>
      </c>
      <c r="AE1404" s="96">
        <f t="shared" si="90"/>
        <v>26.74</v>
      </c>
      <c r="AF1404" s="149">
        <f t="shared" si="91"/>
        <v>4.5138888888888895E-2</v>
      </c>
      <c r="AG1404" t="s">
        <v>3888</v>
      </c>
    </row>
    <row r="1405" spans="1:33" s="102" customFormat="1" ht="10.9" hidden="1" customHeight="1" x14ac:dyDescent="0.25">
      <c r="A1405" s="278">
        <v>171890</v>
      </c>
      <c r="B1405" s="279">
        <v>44615</v>
      </c>
      <c r="C1405" s="280" t="s">
        <v>184</v>
      </c>
      <c r="D1405" s="280" t="s">
        <v>4142</v>
      </c>
      <c r="E1405" s="279">
        <v>44615</v>
      </c>
      <c r="F1405" s="280" t="s">
        <v>869</v>
      </c>
      <c r="G1405" s="280" t="s">
        <v>4143</v>
      </c>
      <c r="H1405" s="280" t="s">
        <v>173</v>
      </c>
      <c r="I1405" s="280" t="s">
        <v>3379</v>
      </c>
      <c r="J1405" s="280" t="s">
        <v>3421</v>
      </c>
      <c r="K1405" s="280" t="s">
        <v>173</v>
      </c>
      <c r="L1405" s="280" t="s">
        <v>18</v>
      </c>
      <c r="M1405" s="280" t="s">
        <v>18</v>
      </c>
      <c r="N1405" s="280" t="s">
        <v>19</v>
      </c>
      <c r="O1405" s="280" t="s">
        <v>161</v>
      </c>
      <c r="P1405" s="280" t="s">
        <v>174</v>
      </c>
      <c r="Q1405" s="280" t="s">
        <v>3377</v>
      </c>
      <c r="R1405" s="280" t="s">
        <v>3377</v>
      </c>
      <c r="S1405" s="278">
        <v>14660</v>
      </c>
      <c r="T1405" s="278">
        <v>11620</v>
      </c>
      <c r="U1405" s="278">
        <v>3040</v>
      </c>
      <c r="V1405" s="280" t="s">
        <v>78</v>
      </c>
      <c r="W1405" s="278">
        <v>2</v>
      </c>
      <c r="X1405" s="280" t="s">
        <v>69</v>
      </c>
      <c r="Y1405" s="280" t="s">
        <v>70</v>
      </c>
      <c r="Z1405" s="280" t="s">
        <v>71</v>
      </c>
      <c r="AA1405" s="280" t="s">
        <v>72</v>
      </c>
      <c r="AB1405" s="278">
        <v>83220</v>
      </c>
      <c r="AC1405" s="101">
        <f t="shared" si="88"/>
        <v>8</v>
      </c>
      <c r="AD1405" s="101" t="str">
        <f t="shared" si="89"/>
        <v>février</v>
      </c>
      <c r="AE1405" s="96">
        <f t="shared" si="90"/>
        <v>3.04</v>
      </c>
      <c r="AF1405" s="149">
        <f t="shared" si="91"/>
        <v>6.2499999999999778E-3</v>
      </c>
      <c r="AG1405" t="s">
        <v>3886</v>
      </c>
    </row>
    <row r="1406" spans="1:33" s="102" customFormat="1" ht="10.9" hidden="1" customHeight="1" x14ac:dyDescent="0.25">
      <c r="A1406" s="278">
        <v>171891</v>
      </c>
      <c r="B1406" s="279">
        <v>44615</v>
      </c>
      <c r="C1406" s="280" t="s">
        <v>719</v>
      </c>
      <c r="D1406" s="280" t="s">
        <v>4144</v>
      </c>
      <c r="E1406" s="279">
        <v>44615</v>
      </c>
      <c r="F1406" s="280" t="s">
        <v>498</v>
      </c>
      <c r="G1406" s="280" t="s">
        <v>4145</v>
      </c>
      <c r="H1406" s="280" t="s">
        <v>165</v>
      </c>
      <c r="I1406" s="280" t="s">
        <v>3379</v>
      </c>
      <c r="J1406" s="280" t="s">
        <v>3421</v>
      </c>
      <c r="K1406" s="280" t="s">
        <v>165</v>
      </c>
      <c r="L1406" s="280" t="s">
        <v>18</v>
      </c>
      <c r="M1406" s="280" t="s">
        <v>18</v>
      </c>
      <c r="N1406" s="280" t="s">
        <v>19</v>
      </c>
      <c r="O1406" s="280" t="s">
        <v>161</v>
      </c>
      <c r="P1406" s="280" t="s">
        <v>166</v>
      </c>
      <c r="Q1406" s="280" t="s">
        <v>3377</v>
      </c>
      <c r="R1406" s="280" t="s">
        <v>3377</v>
      </c>
      <c r="S1406" s="278">
        <v>8020</v>
      </c>
      <c r="T1406" s="278">
        <v>6460</v>
      </c>
      <c r="U1406" s="278">
        <v>1560</v>
      </c>
      <c r="V1406" s="280" t="s">
        <v>78</v>
      </c>
      <c r="W1406" s="278">
        <v>2</v>
      </c>
      <c r="X1406" s="280" t="s">
        <v>69</v>
      </c>
      <c r="Y1406" s="280" t="s">
        <v>70</v>
      </c>
      <c r="Z1406" s="280" t="s">
        <v>71</v>
      </c>
      <c r="AA1406" s="280" t="s">
        <v>72</v>
      </c>
      <c r="AB1406" s="278">
        <v>93890</v>
      </c>
      <c r="AC1406" s="101">
        <f t="shared" si="88"/>
        <v>8</v>
      </c>
      <c r="AD1406" s="101" t="str">
        <f t="shared" si="89"/>
        <v>février</v>
      </c>
      <c r="AE1406" s="96">
        <f t="shared" si="90"/>
        <v>1.56</v>
      </c>
      <c r="AF1406" s="149">
        <f t="shared" si="91"/>
        <v>4.8611111111110938E-3</v>
      </c>
      <c r="AG1406" t="s">
        <v>3886</v>
      </c>
    </row>
    <row r="1407" spans="1:33" s="102" customFormat="1" ht="10.9" hidden="1" customHeight="1" x14ac:dyDescent="0.25">
      <c r="A1407" s="278">
        <v>171892</v>
      </c>
      <c r="B1407" s="279">
        <v>44615</v>
      </c>
      <c r="C1407" s="280" t="s">
        <v>422</v>
      </c>
      <c r="D1407" s="280" t="s">
        <v>4146</v>
      </c>
      <c r="E1407" s="279">
        <v>44615</v>
      </c>
      <c r="F1407" s="280" t="s">
        <v>717</v>
      </c>
      <c r="G1407" s="280" t="s">
        <v>4147</v>
      </c>
      <c r="H1407" s="280" t="s">
        <v>177</v>
      </c>
      <c r="I1407" s="280" t="s">
        <v>3379</v>
      </c>
      <c r="J1407" s="280" t="s">
        <v>3421</v>
      </c>
      <c r="K1407" s="280" t="s">
        <v>177</v>
      </c>
      <c r="L1407" s="280" t="s">
        <v>18</v>
      </c>
      <c r="M1407" s="280" t="s">
        <v>18</v>
      </c>
      <c r="N1407" s="280" t="s">
        <v>19</v>
      </c>
      <c r="O1407" s="280" t="s">
        <v>161</v>
      </c>
      <c r="P1407" s="280" t="s">
        <v>178</v>
      </c>
      <c r="Q1407" s="280" t="s">
        <v>3377</v>
      </c>
      <c r="R1407" s="280" t="s">
        <v>3377</v>
      </c>
      <c r="S1407" s="278">
        <v>14680</v>
      </c>
      <c r="T1407" s="278">
        <v>11600</v>
      </c>
      <c r="U1407" s="278">
        <v>3080</v>
      </c>
      <c r="V1407" s="280" t="s">
        <v>78</v>
      </c>
      <c r="W1407" s="278">
        <v>2</v>
      </c>
      <c r="X1407" s="280" t="s">
        <v>69</v>
      </c>
      <c r="Y1407" s="280" t="s">
        <v>70</v>
      </c>
      <c r="Z1407" s="280" t="s">
        <v>71</v>
      </c>
      <c r="AA1407" s="280" t="s">
        <v>72</v>
      </c>
      <c r="AB1407" s="278">
        <v>60052</v>
      </c>
      <c r="AC1407" s="101">
        <f t="shared" si="88"/>
        <v>8</v>
      </c>
      <c r="AD1407" s="101" t="str">
        <f t="shared" si="89"/>
        <v>février</v>
      </c>
      <c r="AE1407" s="96">
        <f t="shared" si="90"/>
        <v>3.08</v>
      </c>
      <c r="AF1407" s="149">
        <f t="shared" si="91"/>
        <v>4.8611111111110938E-3</v>
      </c>
      <c r="AG1407" t="s">
        <v>3886</v>
      </c>
    </row>
    <row r="1408" spans="1:33" s="102" customFormat="1" ht="10.9" hidden="1" customHeight="1" x14ac:dyDescent="0.25">
      <c r="A1408" s="278">
        <v>171893</v>
      </c>
      <c r="B1408" s="279">
        <v>44615</v>
      </c>
      <c r="C1408" s="280" t="s">
        <v>168</v>
      </c>
      <c r="D1408" s="280" t="s">
        <v>4148</v>
      </c>
      <c r="E1408" s="279">
        <v>44615</v>
      </c>
      <c r="F1408" s="280" t="s">
        <v>660</v>
      </c>
      <c r="G1408" s="280" t="s">
        <v>4149</v>
      </c>
      <c r="H1408" s="280" t="s">
        <v>213</v>
      </c>
      <c r="I1408" s="280" t="s">
        <v>3379</v>
      </c>
      <c r="J1408" s="280" t="s">
        <v>3421</v>
      </c>
      <c r="K1408" s="280" t="s">
        <v>213</v>
      </c>
      <c r="L1408" s="280" t="s">
        <v>18</v>
      </c>
      <c r="M1408" s="280" t="s">
        <v>18</v>
      </c>
      <c r="N1408" s="280" t="s">
        <v>19</v>
      </c>
      <c r="O1408" s="280" t="s">
        <v>161</v>
      </c>
      <c r="P1408" s="280" t="s">
        <v>214</v>
      </c>
      <c r="Q1408" s="280" t="s">
        <v>3377</v>
      </c>
      <c r="R1408" s="280" t="s">
        <v>3377</v>
      </c>
      <c r="S1408" s="278">
        <v>14640</v>
      </c>
      <c r="T1408" s="278">
        <v>11840</v>
      </c>
      <c r="U1408" s="278">
        <v>2800</v>
      </c>
      <c r="V1408" s="280" t="s">
        <v>78</v>
      </c>
      <c r="W1408" s="278">
        <v>2</v>
      </c>
      <c r="X1408" s="280" t="s">
        <v>69</v>
      </c>
      <c r="Y1408" s="280" t="s">
        <v>70</v>
      </c>
      <c r="Z1408" s="280" t="s">
        <v>71</v>
      </c>
      <c r="AA1408" s="280" t="s">
        <v>72</v>
      </c>
      <c r="AB1408" s="278">
        <v>50222</v>
      </c>
      <c r="AC1408" s="101">
        <f t="shared" si="88"/>
        <v>8</v>
      </c>
      <c r="AD1408" s="101" t="str">
        <f t="shared" si="89"/>
        <v>février</v>
      </c>
      <c r="AE1408" s="96">
        <f t="shared" si="90"/>
        <v>2.8</v>
      </c>
      <c r="AF1408" s="149">
        <f t="shared" si="91"/>
        <v>6.2499999999999778E-3</v>
      </c>
      <c r="AG1408" t="s">
        <v>3886</v>
      </c>
    </row>
    <row r="1409" spans="1:33" s="102" customFormat="1" ht="10.9" hidden="1" customHeight="1" x14ac:dyDescent="0.25">
      <c r="A1409" s="278">
        <v>171895</v>
      </c>
      <c r="B1409" s="279">
        <v>44615</v>
      </c>
      <c r="C1409" s="280" t="s">
        <v>501</v>
      </c>
      <c r="D1409" s="280" t="s">
        <v>4150</v>
      </c>
      <c r="E1409" s="279">
        <v>44615</v>
      </c>
      <c r="F1409" s="280" t="s">
        <v>425</v>
      </c>
      <c r="G1409" s="280" t="s">
        <v>4151</v>
      </c>
      <c r="H1409" s="280" t="s">
        <v>169</v>
      </c>
      <c r="I1409" s="280" t="s">
        <v>3379</v>
      </c>
      <c r="J1409" s="280" t="s">
        <v>3421</v>
      </c>
      <c r="K1409" s="280" t="s">
        <v>169</v>
      </c>
      <c r="L1409" s="280" t="s">
        <v>18</v>
      </c>
      <c r="M1409" s="280" t="s">
        <v>18</v>
      </c>
      <c r="N1409" s="280" t="s">
        <v>19</v>
      </c>
      <c r="O1409" s="280" t="s">
        <v>161</v>
      </c>
      <c r="P1409" s="280" t="s">
        <v>170</v>
      </c>
      <c r="Q1409" s="280" t="s">
        <v>3377</v>
      </c>
      <c r="R1409" s="280" t="s">
        <v>3377</v>
      </c>
      <c r="S1409" s="278">
        <v>14780</v>
      </c>
      <c r="T1409" s="278">
        <v>11760</v>
      </c>
      <c r="U1409" s="278">
        <v>3020</v>
      </c>
      <c r="V1409" s="280" t="s">
        <v>78</v>
      </c>
      <c r="W1409" s="278">
        <v>2</v>
      </c>
      <c r="X1409" s="280" t="s">
        <v>69</v>
      </c>
      <c r="Y1409" s="280" t="s">
        <v>70</v>
      </c>
      <c r="Z1409" s="280" t="s">
        <v>71</v>
      </c>
      <c r="AA1409" s="280" t="s">
        <v>72</v>
      </c>
      <c r="AB1409" s="278">
        <v>89410</v>
      </c>
      <c r="AC1409" s="101">
        <f t="shared" si="88"/>
        <v>8</v>
      </c>
      <c r="AD1409" s="101" t="str">
        <f t="shared" si="89"/>
        <v>février</v>
      </c>
      <c r="AE1409" s="96">
        <f t="shared" si="90"/>
        <v>3.02</v>
      </c>
      <c r="AF1409" s="149">
        <f t="shared" si="91"/>
        <v>4.8611111111110938E-3</v>
      </c>
      <c r="AG1409" t="s">
        <v>3886</v>
      </c>
    </row>
    <row r="1410" spans="1:33" s="102" customFormat="1" ht="10.9" hidden="1" customHeight="1" x14ac:dyDescent="0.25">
      <c r="A1410" s="278">
        <v>171896</v>
      </c>
      <c r="B1410" s="279">
        <v>44615</v>
      </c>
      <c r="C1410" s="280" t="s">
        <v>1333</v>
      </c>
      <c r="D1410" s="280" t="s">
        <v>4152</v>
      </c>
      <c r="E1410" s="279">
        <v>44615</v>
      </c>
      <c r="F1410" s="280" t="s">
        <v>501</v>
      </c>
      <c r="G1410" s="280" t="s">
        <v>4153</v>
      </c>
      <c r="H1410" s="280" t="s">
        <v>248</v>
      </c>
      <c r="I1410" s="280" t="s">
        <v>3379</v>
      </c>
      <c r="J1410" s="280" t="s">
        <v>3421</v>
      </c>
      <c r="K1410" s="280" t="s">
        <v>248</v>
      </c>
      <c r="L1410" s="280" t="s">
        <v>18</v>
      </c>
      <c r="M1410" s="280" t="s">
        <v>18</v>
      </c>
      <c r="N1410" s="280" t="s">
        <v>19</v>
      </c>
      <c r="O1410" s="280" t="s">
        <v>161</v>
      </c>
      <c r="P1410" s="280" t="s">
        <v>249</v>
      </c>
      <c r="Q1410" s="280" t="s">
        <v>3377</v>
      </c>
      <c r="R1410" s="280" t="s">
        <v>3377</v>
      </c>
      <c r="S1410" s="278">
        <v>14940</v>
      </c>
      <c r="T1410" s="278">
        <v>11600</v>
      </c>
      <c r="U1410" s="278">
        <v>3340</v>
      </c>
      <c r="V1410" s="280" t="s">
        <v>78</v>
      </c>
      <c r="W1410" s="278">
        <v>2</v>
      </c>
      <c r="X1410" s="280" t="s">
        <v>69</v>
      </c>
      <c r="Y1410" s="280" t="s">
        <v>70</v>
      </c>
      <c r="Z1410" s="280" t="s">
        <v>71</v>
      </c>
      <c r="AA1410" s="280" t="s">
        <v>72</v>
      </c>
      <c r="AB1410" s="278">
        <v>60051</v>
      </c>
      <c r="AC1410" s="101">
        <f t="shared" si="88"/>
        <v>8</v>
      </c>
      <c r="AD1410" s="101" t="str">
        <f t="shared" si="89"/>
        <v>février</v>
      </c>
      <c r="AE1410" s="96">
        <f t="shared" si="90"/>
        <v>3.34</v>
      </c>
      <c r="AF1410" s="149">
        <f t="shared" si="91"/>
        <v>4.8611111111111494E-3</v>
      </c>
      <c r="AG1410" t="s">
        <v>3886</v>
      </c>
    </row>
    <row r="1411" spans="1:33" s="102" customFormat="1" ht="10.9" hidden="1" customHeight="1" x14ac:dyDescent="0.25">
      <c r="A1411" s="278">
        <v>171897</v>
      </c>
      <c r="B1411" s="279">
        <v>44615</v>
      </c>
      <c r="C1411" s="280" t="s">
        <v>720</v>
      </c>
      <c r="D1411" s="280" t="s">
        <v>4154</v>
      </c>
      <c r="E1411" s="279">
        <v>44615</v>
      </c>
      <c r="F1411" s="280" t="s">
        <v>499</v>
      </c>
      <c r="G1411" s="280" t="s">
        <v>4155</v>
      </c>
      <c r="H1411" s="280" t="s">
        <v>192</v>
      </c>
      <c r="I1411" s="280" t="s">
        <v>3379</v>
      </c>
      <c r="J1411" s="280" t="s">
        <v>3421</v>
      </c>
      <c r="K1411" s="280" t="s">
        <v>192</v>
      </c>
      <c r="L1411" s="280" t="s">
        <v>18</v>
      </c>
      <c r="M1411" s="280" t="s">
        <v>18</v>
      </c>
      <c r="N1411" s="280" t="s">
        <v>19</v>
      </c>
      <c r="O1411" s="280" t="s">
        <v>161</v>
      </c>
      <c r="P1411" s="280" t="s">
        <v>193</v>
      </c>
      <c r="Q1411" s="280" t="s">
        <v>3377</v>
      </c>
      <c r="R1411" s="280" t="s">
        <v>3377</v>
      </c>
      <c r="S1411" s="278">
        <v>14480</v>
      </c>
      <c r="T1411" s="278">
        <v>11640</v>
      </c>
      <c r="U1411" s="278">
        <v>2840</v>
      </c>
      <c r="V1411" s="280" t="s">
        <v>78</v>
      </c>
      <c r="W1411" s="278">
        <v>2</v>
      </c>
      <c r="X1411" s="280" t="s">
        <v>69</v>
      </c>
      <c r="Y1411" s="280" t="s">
        <v>70</v>
      </c>
      <c r="Z1411" s="280" t="s">
        <v>71</v>
      </c>
      <c r="AA1411" s="280" t="s">
        <v>72</v>
      </c>
      <c r="AB1411" s="278">
        <v>83219</v>
      </c>
      <c r="AC1411" s="101">
        <f t="shared" si="88"/>
        <v>8</v>
      </c>
      <c r="AD1411" s="101" t="str">
        <f t="shared" si="89"/>
        <v>février</v>
      </c>
      <c r="AE1411" s="96">
        <f t="shared" si="90"/>
        <v>2.84</v>
      </c>
      <c r="AF1411" s="149">
        <f t="shared" si="91"/>
        <v>4.8611111111110938E-3</v>
      </c>
      <c r="AG1411" t="s">
        <v>3886</v>
      </c>
    </row>
    <row r="1412" spans="1:33" s="102" customFormat="1" ht="10.9" hidden="1" customHeight="1" x14ac:dyDescent="0.25">
      <c r="A1412" s="278">
        <v>171898</v>
      </c>
      <c r="B1412" s="279">
        <v>44615</v>
      </c>
      <c r="C1412" s="280" t="s">
        <v>4156</v>
      </c>
      <c r="D1412" s="280" t="s">
        <v>4157</v>
      </c>
      <c r="E1412" s="279">
        <v>44615</v>
      </c>
      <c r="F1412" s="280" t="s">
        <v>784</v>
      </c>
      <c r="G1412" s="280" t="s">
        <v>4158</v>
      </c>
      <c r="H1412" s="280" t="s">
        <v>480</v>
      </c>
      <c r="I1412" s="280" t="s">
        <v>3379</v>
      </c>
      <c r="J1412" s="280" t="s">
        <v>3380</v>
      </c>
      <c r="K1412" s="280" t="s">
        <v>923</v>
      </c>
      <c r="L1412" s="280" t="s">
        <v>18</v>
      </c>
      <c r="M1412" s="280" t="s">
        <v>18</v>
      </c>
      <c r="N1412" s="280" t="s">
        <v>19</v>
      </c>
      <c r="O1412" s="280" t="s">
        <v>314</v>
      </c>
      <c r="P1412" s="280" t="s">
        <v>481</v>
      </c>
      <c r="Q1412" s="280" t="s">
        <v>3377</v>
      </c>
      <c r="R1412" s="280" t="s">
        <v>3377</v>
      </c>
      <c r="S1412" s="278">
        <v>20380</v>
      </c>
      <c r="T1412" s="278">
        <v>18720</v>
      </c>
      <c r="U1412" s="278">
        <v>1660</v>
      </c>
      <c r="V1412" s="280" t="s">
        <v>78</v>
      </c>
      <c r="W1412" s="278">
        <v>2</v>
      </c>
      <c r="X1412" s="280" t="s">
        <v>69</v>
      </c>
      <c r="Y1412" s="280" t="s">
        <v>70</v>
      </c>
      <c r="Z1412" s="280" t="s">
        <v>71</v>
      </c>
      <c r="AA1412" s="280" t="s">
        <v>72</v>
      </c>
      <c r="AB1412" s="278">
        <v>83638</v>
      </c>
      <c r="AC1412" s="101">
        <f t="shared" si="88"/>
        <v>8</v>
      </c>
      <c r="AD1412" s="101" t="str">
        <f t="shared" si="89"/>
        <v>février</v>
      </c>
      <c r="AE1412" s="96">
        <f t="shared" si="90"/>
        <v>1.66</v>
      </c>
      <c r="AF1412" s="149">
        <f t="shared" si="91"/>
        <v>1.0416666666666685E-2</v>
      </c>
      <c r="AG1412" t="s">
        <v>3886</v>
      </c>
    </row>
    <row r="1413" spans="1:33" s="102" customFormat="1" ht="10.9" hidden="1" customHeight="1" x14ac:dyDescent="0.25">
      <c r="A1413" s="278">
        <v>171899</v>
      </c>
      <c r="B1413" s="279">
        <v>44615</v>
      </c>
      <c r="C1413" s="280" t="s">
        <v>154</v>
      </c>
      <c r="D1413" s="280" t="s">
        <v>4159</v>
      </c>
      <c r="E1413" s="279">
        <v>44615</v>
      </c>
      <c r="F1413" s="280" t="s">
        <v>784</v>
      </c>
      <c r="G1413" s="280" t="s">
        <v>4160</v>
      </c>
      <c r="H1413" s="280" t="s">
        <v>90</v>
      </c>
      <c r="I1413" s="280" t="s">
        <v>3387</v>
      </c>
      <c r="J1413" s="280" t="s">
        <v>3388</v>
      </c>
      <c r="K1413" s="280" t="s">
        <v>90</v>
      </c>
      <c r="L1413" s="280" t="s">
        <v>18</v>
      </c>
      <c r="M1413" s="280" t="s">
        <v>18</v>
      </c>
      <c r="N1413" s="280" t="s">
        <v>65</v>
      </c>
      <c r="O1413" s="280" t="s">
        <v>185</v>
      </c>
      <c r="P1413" s="280" t="s">
        <v>91</v>
      </c>
      <c r="Q1413" s="280" t="s">
        <v>3377</v>
      </c>
      <c r="R1413" s="280" t="s">
        <v>3377</v>
      </c>
      <c r="S1413" s="278">
        <v>18660</v>
      </c>
      <c r="T1413" s="278">
        <v>17700</v>
      </c>
      <c r="U1413" s="278">
        <v>960</v>
      </c>
      <c r="V1413" s="280" t="s">
        <v>78</v>
      </c>
      <c r="W1413" s="278">
        <v>2</v>
      </c>
      <c r="X1413" s="280" t="s">
        <v>69</v>
      </c>
      <c r="Y1413" s="280" t="s">
        <v>70</v>
      </c>
      <c r="Z1413" s="280" t="s">
        <v>71</v>
      </c>
      <c r="AA1413" s="280" t="s">
        <v>72</v>
      </c>
      <c r="AB1413" s="278">
        <v>0</v>
      </c>
      <c r="AC1413" s="101">
        <f t="shared" si="88"/>
        <v>8</v>
      </c>
      <c r="AD1413" s="101" t="str">
        <f t="shared" si="89"/>
        <v>février</v>
      </c>
      <c r="AE1413" s="96">
        <f t="shared" si="90"/>
        <v>0.96</v>
      </c>
      <c r="AF1413" s="149">
        <f t="shared" si="91"/>
        <v>1.4583333333333337E-2</v>
      </c>
      <c r="AG1413" t="s">
        <v>3887</v>
      </c>
    </row>
    <row r="1414" spans="1:33" s="102" customFormat="1" ht="10.9" hidden="1" customHeight="1" x14ac:dyDescent="0.25">
      <c r="A1414" s="278">
        <v>171900</v>
      </c>
      <c r="B1414" s="279">
        <v>44615</v>
      </c>
      <c r="C1414" s="280" t="s">
        <v>373</v>
      </c>
      <c r="D1414" s="280" t="s">
        <v>4161</v>
      </c>
      <c r="E1414" s="279">
        <v>44615</v>
      </c>
      <c r="F1414" s="280" t="s">
        <v>4156</v>
      </c>
      <c r="G1414" s="280" t="s">
        <v>4162</v>
      </c>
      <c r="H1414" s="280" t="s">
        <v>3668</v>
      </c>
      <c r="I1414" s="280" t="s">
        <v>3379</v>
      </c>
      <c r="J1414" s="280" t="s">
        <v>3421</v>
      </c>
      <c r="K1414" s="280" t="s">
        <v>3668</v>
      </c>
      <c r="L1414" s="280" t="s">
        <v>18</v>
      </c>
      <c r="M1414" s="280" t="s">
        <v>18</v>
      </c>
      <c r="N1414" s="280" t="s">
        <v>19</v>
      </c>
      <c r="O1414" s="280" t="s">
        <v>161</v>
      </c>
      <c r="P1414" s="280" t="s">
        <v>3669</v>
      </c>
      <c r="Q1414" s="280" t="s">
        <v>3377</v>
      </c>
      <c r="R1414" s="280" t="s">
        <v>3377</v>
      </c>
      <c r="S1414" s="278">
        <v>11480</v>
      </c>
      <c r="T1414" s="278">
        <v>11060</v>
      </c>
      <c r="U1414" s="278">
        <v>420</v>
      </c>
      <c r="V1414" s="280" t="s">
        <v>78</v>
      </c>
      <c r="W1414" s="278">
        <v>2</v>
      </c>
      <c r="X1414" s="280" t="s">
        <v>69</v>
      </c>
      <c r="Y1414" s="280" t="s">
        <v>70</v>
      </c>
      <c r="Z1414" s="280" t="s">
        <v>71</v>
      </c>
      <c r="AA1414" s="280" t="s">
        <v>72</v>
      </c>
      <c r="AB1414" s="278">
        <v>83222</v>
      </c>
      <c r="AC1414" s="101">
        <f t="shared" si="88"/>
        <v>8</v>
      </c>
      <c r="AD1414" s="101" t="str">
        <f t="shared" si="89"/>
        <v>février</v>
      </c>
      <c r="AE1414" s="96">
        <f t="shared" si="90"/>
        <v>0.42</v>
      </c>
      <c r="AF1414" s="149">
        <f t="shared" si="91"/>
        <v>1.1805555555555514E-2</v>
      </c>
      <c r="AG1414" t="s">
        <v>3886</v>
      </c>
    </row>
    <row r="1415" spans="1:33" s="102" customFormat="1" ht="10.9" hidden="1" customHeight="1" x14ac:dyDescent="0.25">
      <c r="A1415" s="278">
        <v>171901</v>
      </c>
      <c r="B1415" s="279">
        <v>44615</v>
      </c>
      <c r="C1415" s="280" t="s">
        <v>596</v>
      </c>
      <c r="D1415" s="280" t="s">
        <v>4163</v>
      </c>
      <c r="E1415" s="279">
        <v>44615</v>
      </c>
      <c r="F1415" s="280" t="s">
        <v>863</v>
      </c>
      <c r="G1415" s="280" t="s">
        <v>4164</v>
      </c>
      <c r="H1415" s="280" t="s">
        <v>782</v>
      </c>
      <c r="I1415" s="280" t="s">
        <v>3389</v>
      </c>
      <c r="J1415" s="280" t="s">
        <v>3400</v>
      </c>
      <c r="K1415" s="280" t="s">
        <v>766</v>
      </c>
      <c r="L1415" s="280" t="s">
        <v>18</v>
      </c>
      <c r="M1415" s="280" t="s">
        <v>3394</v>
      </c>
      <c r="N1415" s="280" t="s">
        <v>919</v>
      </c>
      <c r="O1415" s="280" t="s">
        <v>944</v>
      </c>
      <c r="P1415" s="280" t="s">
        <v>767</v>
      </c>
      <c r="Q1415" s="280" t="s">
        <v>3377</v>
      </c>
      <c r="R1415" s="280" t="s">
        <v>3401</v>
      </c>
      <c r="S1415" s="278">
        <v>25180</v>
      </c>
      <c r="T1415" s="278">
        <v>17800</v>
      </c>
      <c r="U1415" s="278">
        <v>7380</v>
      </c>
      <c r="V1415" s="280" t="s">
        <v>78</v>
      </c>
      <c r="W1415" s="278">
        <v>2</v>
      </c>
      <c r="X1415" s="280" t="s">
        <v>69</v>
      </c>
      <c r="Y1415" s="280" t="s">
        <v>70</v>
      </c>
      <c r="Z1415" s="280" t="s">
        <v>71</v>
      </c>
      <c r="AA1415" s="280" t="s">
        <v>72</v>
      </c>
      <c r="AB1415" s="278">
        <v>0</v>
      </c>
      <c r="AC1415" s="101">
        <f t="shared" si="88"/>
        <v>8</v>
      </c>
      <c r="AD1415" s="101" t="str">
        <f t="shared" si="89"/>
        <v>février</v>
      </c>
      <c r="AE1415" s="96">
        <f t="shared" si="90"/>
        <v>7.38</v>
      </c>
      <c r="AF1415" s="149">
        <f t="shared" si="91"/>
        <v>1.4583333333333337E-2</v>
      </c>
      <c r="AG1415" t="s">
        <v>3886</v>
      </c>
    </row>
    <row r="1416" spans="1:33" s="102" customFormat="1" ht="10.9" hidden="1" customHeight="1" x14ac:dyDescent="0.25">
      <c r="A1416" s="278">
        <v>171902</v>
      </c>
      <c r="B1416" s="279">
        <v>44615</v>
      </c>
      <c r="C1416" s="280" t="s">
        <v>879</v>
      </c>
      <c r="D1416" s="280" t="s">
        <v>4165</v>
      </c>
      <c r="E1416" s="279">
        <v>44615</v>
      </c>
      <c r="F1416" s="280" t="s">
        <v>190</v>
      </c>
      <c r="G1416" s="280" t="s">
        <v>4166</v>
      </c>
      <c r="H1416" s="280" t="s">
        <v>741</v>
      </c>
      <c r="I1416" s="280" t="s">
        <v>3389</v>
      </c>
      <c r="J1416" s="280" t="s">
        <v>3389</v>
      </c>
      <c r="K1416" s="280" t="s">
        <v>741</v>
      </c>
      <c r="L1416" s="280" t="s">
        <v>18</v>
      </c>
      <c r="M1416" s="280" t="s">
        <v>3439</v>
      </c>
      <c r="N1416" s="280" t="s">
        <v>919</v>
      </c>
      <c r="O1416" s="280" t="s">
        <v>920</v>
      </c>
      <c r="P1416" s="280" t="s">
        <v>742</v>
      </c>
      <c r="Q1416" s="280" t="s">
        <v>3377</v>
      </c>
      <c r="R1416" s="280" t="s">
        <v>3440</v>
      </c>
      <c r="S1416" s="278">
        <v>34120</v>
      </c>
      <c r="T1416" s="278">
        <v>23680</v>
      </c>
      <c r="U1416" s="278">
        <v>10440</v>
      </c>
      <c r="V1416" s="280" t="s">
        <v>78</v>
      </c>
      <c r="W1416" s="278">
        <v>2</v>
      </c>
      <c r="X1416" s="280" t="s">
        <v>69</v>
      </c>
      <c r="Y1416" s="280" t="s">
        <v>70</v>
      </c>
      <c r="Z1416" s="280" t="s">
        <v>71</v>
      </c>
      <c r="AA1416" s="280" t="s">
        <v>72</v>
      </c>
      <c r="AB1416" s="278">
        <v>0</v>
      </c>
      <c r="AC1416" s="101">
        <f t="shared" si="88"/>
        <v>8</v>
      </c>
      <c r="AD1416" s="101" t="str">
        <f t="shared" si="89"/>
        <v>février</v>
      </c>
      <c r="AE1416" s="96">
        <f t="shared" si="90"/>
        <v>10.44</v>
      </c>
      <c r="AF1416" s="149">
        <f t="shared" si="91"/>
        <v>2.5694444444444464E-2</v>
      </c>
      <c r="AG1416" t="s">
        <v>3562</v>
      </c>
    </row>
    <row r="1417" spans="1:33" s="102" customFormat="1" ht="10.9" hidden="1" customHeight="1" x14ac:dyDescent="0.25">
      <c r="A1417" s="278">
        <v>171904</v>
      </c>
      <c r="B1417" s="279">
        <v>44615</v>
      </c>
      <c r="C1417" s="280" t="s">
        <v>93</v>
      </c>
      <c r="D1417" s="280" t="s">
        <v>4167</v>
      </c>
      <c r="E1417" s="279">
        <v>44615</v>
      </c>
      <c r="F1417" s="280" t="s">
        <v>428</v>
      </c>
      <c r="G1417" s="280" t="s">
        <v>4168</v>
      </c>
      <c r="H1417" s="280" t="s">
        <v>334</v>
      </c>
      <c r="I1417" s="280" t="s">
        <v>3379</v>
      </c>
      <c r="J1417" s="280" t="s">
        <v>3382</v>
      </c>
      <c r="K1417" s="280" t="s">
        <v>531</v>
      </c>
      <c r="L1417" s="280" t="s">
        <v>18</v>
      </c>
      <c r="M1417" s="280" t="s">
        <v>18</v>
      </c>
      <c r="N1417" s="280" t="s">
        <v>19</v>
      </c>
      <c r="O1417" s="280" t="s">
        <v>335</v>
      </c>
      <c r="P1417" s="280" t="s">
        <v>336</v>
      </c>
      <c r="Q1417" s="280" t="s">
        <v>3377</v>
      </c>
      <c r="R1417" s="280" t="s">
        <v>3377</v>
      </c>
      <c r="S1417" s="278">
        <v>17640</v>
      </c>
      <c r="T1417" s="278">
        <v>14960</v>
      </c>
      <c r="U1417" s="278">
        <v>2680</v>
      </c>
      <c r="V1417" s="280" t="s">
        <v>78</v>
      </c>
      <c r="W1417" s="278">
        <v>2</v>
      </c>
      <c r="X1417" s="280" t="s">
        <v>69</v>
      </c>
      <c r="Y1417" s="280" t="s">
        <v>70</v>
      </c>
      <c r="Z1417" s="280" t="s">
        <v>71</v>
      </c>
      <c r="AA1417" s="280" t="s">
        <v>72</v>
      </c>
      <c r="AB1417" s="278">
        <v>83625</v>
      </c>
      <c r="AC1417" s="101">
        <f t="shared" si="88"/>
        <v>8</v>
      </c>
      <c r="AD1417" s="101" t="str">
        <f t="shared" si="89"/>
        <v>février</v>
      </c>
      <c r="AE1417" s="96">
        <f t="shared" si="90"/>
        <v>2.68</v>
      </c>
      <c r="AF1417" s="149">
        <f t="shared" si="91"/>
        <v>5.5555555555555358E-3</v>
      </c>
      <c r="AG1417" t="s">
        <v>3886</v>
      </c>
    </row>
    <row r="1418" spans="1:33" s="102" customFormat="1" ht="10.9" hidden="1" customHeight="1" x14ac:dyDescent="0.25">
      <c r="A1418" s="278">
        <v>171905</v>
      </c>
      <c r="B1418" s="279">
        <v>44615</v>
      </c>
      <c r="C1418" s="280" t="s">
        <v>109</v>
      </c>
      <c r="D1418" s="280" t="s">
        <v>4169</v>
      </c>
      <c r="E1418" s="279">
        <v>44615</v>
      </c>
      <c r="F1418" s="280" t="s">
        <v>254</v>
      </c>
      <c r="G1418" s="280" t="s">
        <v>4170</v>
      </c>
      <c r="H1418" s="280" t="s">
        <v>276</v>
      </c>
      <c r="I1418" s="280" t="s">
        <v>3379</v>
      </c>
      <c r="J1418" s="280" t="s">
        <v>3421</v>
      </c>
      <c r="K1418" s="280" t="s">
        <v>276</v>
      </c>
      <c r="L1418" s="280" t="s">
        <v>18</v>
      </c>
      <c r="M1418" s="280" t="s">
        <v>18</v>
      </c>
      <c r="N1418" s="280" t="s">
        <v>19</v>
      </c>
      <c r="O1418" s="280" t="s">
        <v>161</v>
      </c>
      <c r="P1418" s="280" t="s">
        <v>277</v>
      </c>
      <c r="Q1418" s="280" t="s">
        <v>3377</v>
      </c>
      <c r="R1418" s="280" t="s">
        <v>3377</v>
      </c>
      <c r="S1418" s="278">
        <v>2940</v>
      </c>
      <c r="T1418" s="278">
        <v>2620</v>
      </c>
      <c r="U1418" s="278">
        <v>320</v>
      </c>
      <c r="V1418" s="280" t="s">
        <v>78</v>
      </c>
      <c r="W1418" s="278">
        <v>2</v>
      </c>
      <c r="X1418" s="280" t="s">
        <v>69</v>
      </c>
      <c r="Y1418" s="280" t="s">
        <v>70</v>
      </c>
      <c r="Z1418" s="280" t="s">
        <v>71</v>
      </c>
      <c r="AA1418" s="280" t="s">
        <v>72</v>
      </c>
      <c r="AB1418" s="278">
        <v>64489</v>
      </c>
      <c r="AC1418" s="101">
        <f t="shared" si="88"/>
        <v>8</v>
      </c>
      <c r="AD1418" s="101" t="str">
        <f t="shared" si="89"/>
        <v>février</v>
      </c>
      <c r="AE1418" s="96">
        <f t="shared" si="90"/>
        <v>0.32</v>
      </c>
      <c r="AF1418" s="149">
        <f t="shared" si="91"/>
        <v>1.6666666666666663E-2</v>
      </c>
      <c r="AG1418" t="s">
        <v>3886</v>
      </c>
    </row>
    <row r="1419" spans="1:33" s="102" customFormat="1" ht="10.9" hidden="1" customHeight="1" x14ac:dyDescent="0.25">
      <c r="A1419" s="278">
        <v>171906</v>
      </c>
      <c r="B1419" s="279">
        <v>44615</v>
      </c>
      <c r="C1419" s="280" t="s">
        <v>251</v>
      </c>
      <c r="D1419" s="280" t="s">
        <v>4171</v>
      </c>
      <c r="E1419" s="279">
        <v>44615</v>
      </c>
      <c r="F1419" s="280" t="s">
        <v>500</v>
      </c>
      <c r="G1419" s="280" t="s">
        <v>4172</v>
      </c>
      <c r="H1419" s="280" t="s">
        <v>4173</v>
      </c>
      <c r="I1419" s="280" t="s">
        <v>3379</v>
      </c>
      <c r="J1419" s="280" t="s">
        <v>3442</v>
      </c>
      <c r="K1419" s="280" t="s">
        <v>4173</v>
      </c>
      <c r="L1419" s="280" t="s">
        <v>3421</v>
      </c>
      <c r="M1419" s="280" t="s">
        <v>18</v>
      </c>
      <c r="N1419" s="280" t="s">
        <v>19</v>
      </c>
      <c r="O1419" s="280" t="s">
        <v>748</v>
      </c>
      <c r="P1419" s="280" t="s">
        <v>4174</v>
      </c>
      <c r="Q1419" s="280" t="s">
        <v>3444</v>
      </c>
      <c r="R1419" s="280" t="s">
        <v>3377</v>
      </c>
      <c r="S1419" s="278">
        <v>16140</v>
      </c>
      <c r="T1419" s="278">
        <v>37280</v>
      </c>
      <c r="U1419" s="278">
        <v>21140</v>
      </c>
      <c r="V1419" s="280" t="s">
        <v>78</v>
      </c>
      <c r="W1419" s="278">
        <v>2</v>
      </c>
      <c r="X1419" s="280" t="s">
        <v>69</v>
      </c>
      <c r="Y1419" s="280" t="s">
        <v>70</v>
      </c>
      <c r="Z1419" s="280" t="s">
        <v>71</v>
      </c>
      <c r="AA1419" s="280" t="s">
        <v>72</v>
      </c>
      <c r="AB1419" s="278">
        <v>0</v>
      </c>
      <c r="AC1419" s="101">
        <f t="shared" si="88"/>
        <v>8</v>
      </c>
      <c r="AD1419" s="101" t="str">
        <f t="shared" si="89"/>
        <v>février</v>
      </c>
      <c r="AE1419" s="96">
        <f t="shared" si="90"/>
        <v>21.14</v>
      </c>
      <c r="AF1419" s="149">
        <f t="shared" si="91"/>
        <v>6.8055555555555591E-2</v>
      </c>
      <c r="AG1419" t="s">
        <v>3888</v>
      </c>
    </row>
    <row r="1420" spans="1:33" s="102" customFormat="1" ht="10.9" hidden="1" customHeight="1" x14ac:dyDescent="0.25">
      <c r="A1420" s="278">
        <v>171907</v>
      </c>
      <c r="B1420" s="279">
        <v>44615</v>
      </c>
      <c r="C1420" s="280" t="s">
        <v>148</v>
      </c>
      <c r="D1420" s="280" t="s">
        <v>4175</v>
      </c>
      <c r="E1420" s="279">
        <v>44615</v>
      </c>
      <c r="F1420" s="280" t="s">
        <v>149</v>
      </c>
      <c r="G1420" s="280" t="s">
        <v>4176</v>
      </c>
      <c r="H1420" s="280" t="s">
        <v>177</v>
      </c>
      <c r="I1420" s="280" t="s">
        <v>3379</v>
      </c>
      <c r="J1420" s="280" t="s">
        <v>3421</v>
      </c>
      <c r="K1420" s="280" t="s">
        <v>177</v>
      </c>
      <c r="L1420" s="280" t="s">
        <v>18</v>
      </c>
      <c r="M1420" s="280" t="s">
        <v>18</v>
      </c>
      <c r="N1420" s="280" t="s">
        <v>19</v>
      </c>
      <c r="O1420" s="280" t="s">
        <v>161</v>
      </c>
      <c r="P1420" s="280" t="s">
        <v>178</v>
      </c>
      <c r="Q1420" s="280" t="s">
        <v>3377</v>
      </c>
      <c r="R1420" s="280" t="s">
        <v>3377</v>
      </c>
      <c r="S1420" s="278">
        <v>12680</v>
      </c>
      <c r="T1420" s="278">
        <v>11580</v>
      </c>
      <c r="U1420" s="278">
        <v>1100</v>
      </c>
      <c r="V1420" s="280" t="s">
        <v>78</v>
      </c>
      <c r="W1420" s="278">
        <v>2</v>
      </c>
      <c r="X1420" s="280" t="s">
        <v>69</v>
      </c>
      <c r="Y1420" s="280" t="s">
        <v>70</v>
      </c>
      <c r="Z1420" s="280" t="s">
        <v>71</v>
      </c>
      <c r="AA1420" s="280" t="s">
        <v>72</v>
      </c>
      <c r="AB1420" s="278">
        <v>60052</v>
      </c>
      <c r="AC1420" s="101">
        <f t="shared" si="88"/>
        <v>8</v>
      </c>
      <c r="AD1420" s="101" t="str">
        <f t="shared" si="89"/>
        <v>février</v>
      </c>
      <c r="AE1420" s="96">
        <f t="shared" si="90"/>
        <v>1.1000000000000001</v>
      </c>
      <c r="AF1420" s="149">
        <f t="shared" si="91"/>
        <v>6.2499999999999778E-3</v>
      </c>
      <c r="AG1420" t="s">
        <v>3886</v>
      </c>
    </row>
    <row r="1421" spans="1:33" s="102" customFormat="1" ht="10.9" hidden="1" customHeight="1" x14ac:dyDescent="0.25">
      <c r="A1421" s="278">
        <v>171908</v>
      </c>
      <c r="B1421" s="279">
        <v>44615</v>
      </c>
      <c r="C1421" s="280" t="s">
        <v>95</v>
      </c>
      <c r="D1421" s="280" t="s">
        <v>4177</v>
      </c>
      <c r="E1421" s="279">
        <v>44615</v>
      </c>
      <c r="F1421" s="280" t="s">
        <v>225</v>
      </c>
      <c r="G1421" s="280" t="s">
        <v>4178</v>
      </c>
      <c r="H1421" s="280" t="s">
        <v>169</v>
      </c>
      <c r="I1421" s="280" t="s">
        <v>3379</v>
      </c>
      <c r="J1421" s="280" t="s">
        <v>3421</v>
      </c>
      <c r="K1421" s="280" t="s">
        <v>169</v>
      </c>
      <c r="L1421" s="280" t="s">
        <v>18</v>
      </c>
      <c r="M1421" s="280" t="s">
        <v>18</v>
      </c>
      <c r="N1421" s="280" t="s">
        <v>19</v>
      </c>
      <c r="O1421" s="280" t="s">
        <v>161</v>
      </c>
      <c r="P1421" s="280" t="s">
        <v>170</v>
      </c>
      <c r="Q1421" s="280" t="s">
        <v>3377</v>
      </c>
      <c r="R1421" s="280" t="s">
        <v>3377</v>
      </c>
      <c r="S1421" s="278">
        <v>12700</v>
      </c>
      <c r="T1421" s="278">
        <v>11740</v>
      </c>
      <c r="U1421" s="278">
        <v>960</v>
      </c>
      <c r="V1421" s="280" t="s">
        <v>78</v>
      </c>
      <c r="W1421" s="278">
        <v>2</v>
      </c>
      <c r="X1421" s="280" t="s">
        <v>69</v>
      </c>
      <c r="Y1421" s="280" t="s">
        <v>70</v>
      </c>
      <c r="Z1421" s="280" t="s">
        <v>71</v>
      </c>
      <c r="AA1421" s="280" t="s">
        <v>72</v>
      </c>
      <c r="AB1421" s="278">
        <v>89410</v>
      </c>
      <c r="AC1421" s="101">
        <f t="shared" si="88"/>
        <v>8</v>
      </c>
      <c r="AD1421" s="101" t="str">
        <f t="shared" si="89"/>
        <v>février</v>
      </c>
      <c r="AE1421" s="96">
        <f t="shared" si="90"/>
        <v>0.96</v>
      </c>
      <c r="AF1421" s="149">
        <f t="shared" si="91"/>
        <v>4.1666666666666519E-3</v>
      </c>
      <c r="AG1421" t="s">
        <v>3886</v>
      </c>
    </row>
    <row r="1422" spans="1:33" s="102" customFormat="1" ht="10.9" hidden="1" customHeight="1" x14ac:dyDescent="0.25">
      <c r="A1422" s="278">
        <v>171909</v>
      </c>
      <c r="B1422" s="279">
        <v>44615</v>
      </c>
      <c r="C1422" s="280" t="s">
        <v>194</v>
      </c>
      <c r="D1422" s="280" t="s">
        <v>4179</v>
      </c>
      <c r="E1422" s="279">
        <v>44615</v>
      </c>
      <c r="F1422" s="280" t="s">
        <v>225</v>
      </c>
      <c r="G1422" s="280" t="s">
        <v>4180</v>
      </c>
      <c r="H1422" s="280" t="s">
        <v>405</v>
      </c>
      <c r="I1422" s="280" t="s">
        <v>3379</v>
      </c>
      <c r="J1422" s="280" t="s">
        <v>3421</v>
      </c>
      <c r="K1422" s="280" t="s">
        <v>405</v>
      </c>
      <c r="L1422" s="280" t="s">
        <v>18</v>
      </c>
      <c r="M1422" s="280" t="s">
        <v>18</v>
      </c>
      <c r="N1422" s="280" t="s">
        <v>19</v>
      </c>
      <c r="O1422" s="280" t="s">
        <v>161</v>
      </c>
      <c r="P1422" s="280" t="s">
        <v>406</v>
      </c>
      <c r="Q1422" s="280" t="s">
        <v>3377</v>
      </c>
      <c r="R1422" s="280" t="s">
        <v>3377</v>
      </c>
      <c r="S1422" s="278">
        <v>17400</v>
      </c>
      <c r="T1422" s="278">
        <v>14520</v>
      </c>
      <c r="U1422" s="278">
        <v>2880</v>
      </c>
      <c r="V1422" s="280" t="s">
        <v>78</v>
      </c>
      <c r="W1422" s="278">
        <v>2</v>
      </c>
      <c r="X1422" s="280" t="s">
        <v>69</v>
      </c>
      <c r="Y1422" s="280" t="s">
        <v>70</v>
      </c>
      <c r="Z1422" s="280" t="s">
        <v>71</v>
      </c>
      <c r="AA1422" s="280" t="s">
        <v>72</v>
      </c>
      <c r="AB1422" s="278">
        <v>60056</v>
      </c>
      <c r="AC1422" s="101">
        <f t="shared" si="88"/>
        <v>8</v>
      </c>
      <c r="AD1422" s="101" t="str">
        <f t="shared" si="89"/>
        <v>février</v>
      </c>
      <c r="AE1422" s="96">
        <f t="shared" si="90"/>
        <v>2.88</v>
      </c>
      <c r="AF1422" s="149">
        <f t="shared" si="91"/>
        <v>5.5555555555555358E-3</v>
      </c>
      <c r="AG1422" t="s">
        <v>3886</v>
      </c>
    </row>
    <row r="1423" spans="1:33" s="102" customFormat="1" ht="10.9" hidden="1" customHeight="1" x14ac:dyDescent="0.25">
      <c r="A1423" s="278">
        <v>171910</v>
      </c>
      <c r="B1423" s="279">
        <v>44615</v>
      </c>
      <c r="C1423" s="280" t="s">
        <v>205</v>
      </c>
      <c r="D1423" s="280" t="s">
        <v>4181</v>
      </c>
      <c r="E1423" s="279">
        <v>44615</v>
      </c>
      <c r="F1423" s="280" t="s">
        <v>429</v>
      </c>
      <c r="G1423" s="280" t="s">
        <v>4182</v>
      </c>
      <c r="H1423" s="280" t="s">
        <v>252</v>
      </c>
      <c r="I1423" s="280" t="s">
        <v>3379</v>
      </c>
      <c r="J1423" s="280" t="s">
        <v>3421</v>
      </c>
      <c r="K1423" s="280" t="s">
        <v>252</v>
      </c>
      <c r="L1423" s="280" t="s">
        <v>18</v>
      </c>
      <c r="M1423" s="280" t="s">
        <v>18</v>
      </c>
      <c r="N1423" s="280" t="s">
        <v>19</v>
      </c>
      <c r="O1423" s="280" t="s">
        <v>161</v>
      </c>
      <c r="P1423" s="280" t="s">
        <v>253</v>
      </c>
      <c r="Q1423" s="280" t="s">
        <v>3377</v>
      </c>
      <c r="R1423" s="280" t="s">
        <v>3377</v>
      </c>
      <c r="S1423" s="278">
        <v>17940</v>
      </c>
      <c r="T1423" s="278">
        <v>14600</v>
      </c>
      <c r="U1423" s="278">
        <v>3340</v>
      </c>
      <c r="V1423" s="280" t="s">
        <v>78</v>
      </c>
      <c r="W1423" s="278">
        <v>2</v>
      </c>
      <c r="X1423" s="280" t="s">
        <v>69</v>
      </c>
      <c r="Y1423" s="280" t="s">
        <v>70</v>
      </c>
      <c r="Z1423" s="280" t="s">
        <v>71</v>
      </c>
      <c r="AA1423" s="280" t="s">
        <v>72</v>
      </c>
      <c r="AB1423" s="278">
        <v>60054</v>
      </c>
      <c r="AC1423" s="101">
        <f t="shared" si="88"/>
        <v>8</v>
      </c>
      <c r="AD1423" s="101" t="str">
        <f t="shared" si="89"/>
        <v>février</v>
      </c>
      <c r="AE1423" s="96">
        <f t="shared" si="90"/>
        <v>3.34</v>
      </c>
      <c r="AF1423" s="149">
        <f t="shared" si="91"/>
        <v>7.6388888888889173E-3</v>
      </c>
      <c r="AG1423" t="s">
        <v>3886</v>
      </c>
    </row>
    <row r="1424" spans="1:33" s="102" customFormat="1" ht="10.9" hidden="1" customHeight="1" x14ac:dyDescent="0.25">
      <c r="A1424" s="278">
        <v>171911</v>
      </c>
      <c r="B1424" s="279">
        <v>44615</v>
      </c>
      <c r="C1424" s="280" t="s">
        <v>94</v>
      </c>
      <c r="D1424" s="280" t="s">
        <v>4183</v>
      </c>
      <c r="E1424" s="279">
        <v>44615</v>
      </c>
      <c r="F1424" s="280" t="s">
        <v>241</v>
      </c>
      <c r="G1424" s="280" t="s">
        <v>4184</v>
      </c>
      <c r="H1424" s="280" t="s">
        <v>728</v>
      </c>
      <c r="I1424" s="280" t="s">
        <v>3379</v>
      </c>
      <c r="J1424" s="280" t="s">
        <v>3421</v>
      </c>
      <c r="K1424" s="280" t="s">
        <v>728</v>
      </c>
      <c r="L1424" s="280" t="s">
        <v>18</v>
      </c>
      <c r="M1424" s="280" t="s">
        <v>18</v>
      </c>
      <c r="N1424" s="280" t="s">
        <v>19</v>
      </c>
      <c r="O1424" s="280" t="s">
        <v>161</v>
      </c>
      <c r="P1424" s="280" t="s">
        <v>729</v>
      </c>
      <c r="Q1424" s="280" t="s">
        <v>3377</v>
      </c>
      <c r="R1424" s="280" t="s">
        <v>3377</v>
      </c>
      <c r="S1424" s="278">
        <v>17560</v>
      </c>
      <c r="T1424" s="278">
        <v>14580</v>
      </c>
      <c r="U1424" s="278">
        <v>2980</v>
      </c>
      <c r="V1424" s="280" t="s">
        <v>78</v>
      </c>
      <c r="W1424" s="278">
        <v>2</v>
      </c>
      <c r="X1424" s="280" t="s">
        <v>69</v>
      </c>
      <c r="Y1424" s="280" t="s">
        <v>70</v>
      </c>
      <c r="Z1424" s="280" t="s">
        <v>71</v>
      </c>
      <c r="AA1424" s="280" t="s">
        <v>72</v>
      </c>
      <c r="AB1424" s="278">
        <v>60053</v>
      </c>
      <c r="AC1424" s="101">
        <f t="shared" si="88"/>
        <v>8</v>
      </c>
      <c r="AD1424" s="101" t="str">
        <f t="shared" si="89"/>
        <v>février</v>
      </c>
      <c r="AE1424" s="96">
        <f t="shared" si="90"/>
        <v>2.98</v>
      </c>
      <c r="AF1424" s="149">
        <f t="shared" si="91"/>
        <v>9.0277777777778012E-3</v>
      </c>
      <c r="AG1424" t="s">
        <v>3886</v>
      </c>
    </row>
    <row r="1425" spans="1:33" s="102" customFormat="1" ht="10.9" hidden="1" customHeight="1" x14ac:dyDescent="0.25">
      <c r="A1425" s="278">
        <v>171912</v>
      </c>
      <c r="B1425" s="279">
        <v>44615</v>
      </c>
      <c r="C1425" s="280" t="s">
        <v>94</v>
      </c>
      <c r="D1425" s="280" t="s">
        <v>4185</v>
      </c>
      <c r="E1425" s="279">
        <v>44615</v>
      </c>
      <c r="F1425" s="280" t="s">
        <v>235</v>
      </c>
      <c r="G1425" s="280" t="s">
        <v>4186</v>
      </c>
      <c r="H1425" s="280" t="s">
        <v>173</v>
      </c>
      <c r="I1425" s="280" t="s">
        <v>3379</v>
      </c>
      <c r="J1425" s="280" t="s">
        <v>3421</v>
      </c>
      <c r="K1425" s="280" t="s">
        <v>173</v>
      </c>
      <c r="L1425" s="280" t="s">
        <v>18</v>
      </c>
      <c r="M1425" s="280" t="s">
        <v>18</v>
      </c>
      <c r="N1425" s="280" t="s">
        <v>19</v>
      </c>
      <c r="O1425" s="280" t="s">
        <v>161</v>
      </c>
      <c r="P1425" s="280" t="s">
        <v>174</v>
      </c>
      <c r="Q1425" s="280" t="s">
        <v>3377</v>
      </c>
      <c r="R1425" s="280" t="s">
        <v>3377</v>
      </c>
      <c r="S1425" s="278">
        <v>13500</v>
      </c>
      <c r="T1425" s="278">
        <v>11600</v>
      </c>
      <c r="U1425" s="278">
        <v>1900</v>
      </c>
      <c r="V1425" s="280" t="s">
        <v>78</v>
      </c>
      <c r="W1425" s="278">
        <v>2</v>
      </c>
      <c r="X1425" s="280" t="s">
        <v>69</v>
      </c>
      <c r="Y1425" s="280" t="s">
        <v>70</v>
      </c>
      <c r="Z1425" s="280" t="s">
        <v>71</v>
      </c>
      <c r="AA1425" s="280" t="s">
        <v>72</v>
      </c>
      <c r="AB1425" s="278">
        <v>83220</v>
      </c>
      <c r="AC1425" s="101">
        <f t="shared" si="88"/>
        <v>8</v>
      </c>
      <c r="AD1425" s="101" t="str">
        <f t="shared" si="89"/>
        <v>février</v>
      </c>
      <c r="AE1425" s="96">
        <f t="shared" si="90"/>
        <v>1.9</v>
      </c>
      <c r="AF1425" s="149">
        <f t="shared" si="91"/>
        <v>8.3333333333333592E-3</v>
      </c>
      <c r="AG1425" t="s">
        <v>3886</v>
      </c>
    </row>
    <row r="1426" spans="1:33" s="102" customFormat="1" ht="10.9" hidden="1" customHeight="1" x14ac:dyDescent="0.25">
      <c r="A1426" s="278">
        <v>171913</v>
      </c>
      <c r="B1426" s="279">
        <v>44615</v>
      </c>
      <c r="C1426" s="280" t="s">
        <v>139</v>
      </c>
      <c r="D1426" s="280" t="s">
        <v>4187</v>
      </c>
      <c r="E1426" s="279">
        <v>44615</v>
      </c>
      <c r="F1426" s="280" t="s">
        <v>148</v>
      </c>
      <c r="G1426" s="280" t="s">
        <v>4188</v>
      </c>
      <c r="H1426" s="280" t="s">
        <v>460</v>
      </c>
      <c r="I1426" s="280" t="s">
        <v>3379</v>
      </c>
      <c r="J1426" s="280" t="s">
        <v>3382</v>
      </c>
      <c r="K1426" s="280" t="s">
        <v>3416</v>
      </c>
      <c r="L1426" s="280" t="s">
        <v>18</v>
      </c>
      <c r="M1426" s="280" t="s">
        <v>18</v>
      </c>
      <c r="N1426" s="280" t="s">
        <v>19</v>
      </c>
      <c r="O1426" s="280" t="s">
        <v>335</v>
      </c>
      <c r="P1426" s="280" t="s">
        <v>461</v>
      </c>
      <c r="Q1426" s="280" t="s">
        <v>3377</v>
      </c>
      <c r="R1426" s="280" t="s">
        <v>3377</v>
      </c>
      <c r="S1426" s="278">
        <v>18840</v>
      </c>
      <c r="T1426" s="278">
        <v>14860</v>
      </c>
      <c r="U1426" s="278">
        <v>3980</v>
      </c>
      <c r="V1426" s="280" t="s">
        <v>78</v>
      </c>
      <c r="W1426" s="278">
        <v>2</v>
      </c>
      <c r="X1426" s="280" t="s">
        <v>69</v>
      </c>
      <c r="Y1426" s="280" t="s">
        <v>70</v>
      </c>
      <c r="Z1426" s="280" t="s">
        <v>71</v>
      </c>
      <c r="AA1426" s="280" t="s">
        <v>72</v>
      </c>
      <c r="AB1426" s="278">
        <v>83628</v>
      </c>
      <c r="AC1426" s="101">
        <f t="shared" si="88"/>
        <v>8</v>
      </c>
      <c r="AD1426" s="101" t="str">
        <f t="shared" si="89"/>
        <v>février</v>
      </c>
      <c r="AE1426" s="96">
        <f t="shared" si="90"/>
        <v>3.98</v>
      </c>
      <c r="AF1426" s="149">
        <f t="shared" si="91"/>
        <v>9.7222222222222432E-3</v>
      </c>
      <c r="AG1426" t="s">
        <v>3886</v>
      </c>
    </row>
    <row r="1427" spans="1:33" s="102" customFormat="1" ht="10.9" hidden="1" customHeight="1" x14ac:dyDescent="0.25">
      <c r="A1427" s="278">
        <v>171915</v>
      </c>
      <c r="B1427" s="279">
        <v>44615</v>
      </c>
      <c r="C1427" s="280" t="s">
        <v>264</v>
      </c>
      <c r="D1427" s="280" t="s">
        <v>4189</v>
      </c>
      <c r="E1427" s="279">
        <v>44615</v>
      </c>
      <c r="F1427" s="280" t="s">
        <v>227</v>
      </c>
      <c r="G1427" s="280" t="s">
        <v>4190</v>
      </c>
      <c r="H1427" s="280" t="s">
        <v>345</v>
      </c>
      <c r="I1427" s="280" t="s">
        <v>3379</v>
      </c>
      <c r="J1427" s="280" t="s">
        <v>3382</v>
      </c>
      <c r="K1427" s="280" t="s">
        <v>1979</v>
      </c>
      <c r="L1427" s="280" t="s">
        <v>18</v>
      </c>
      <c r="M1427" s="280" t="s">
        <v>18</v>
      </c>
      <c r="N1427" s="280" t="s">
        <v>19</v>
      </c>
      <c r="O1427" s="280" t="s">
        <v>335</v>
      </c>
      <c r="P1427" s="280" t="s">
        <v>346</v>
      </c>
      <c r="Q1427" s="280" t="s">
        <v>3377</v>
      </c>
      <c r="R1427" s="280" t="s">
        <v>3377</v>
      </c>
      <c r="S1427" s="278">
        <v>18440</v>
      </c>
      <c r="T1427" s="278">
        <v>14900</v>
      </c>
      <c r="U1427" s="278">
        <v>3540</v>
      </c>
      <c r="V1427" s="280" t="s">
        <v>78</v>
      </c>
      <c r="W1427" s="278">
        <v>2</v>
      </c>
      <c r="X1427" s="280" t="s">
        <v>69</v>
      </c>
      <c r="Y1427" s="280" t="s">
        <v>70</v>
      </c>
      <c r="Z1427" s="280" t="s">
        <v>71</v>
      </c>
      <c r="AA1427" s="280" t="s">
        <v>72</v>
      </c>
      <c r="AB1427" s="278">
        <v>83627</v>
      </c>
      <c r="AC1427" s="101">
        <f t="shared" si="88"/>
        <v>8</v>
      </c>
      <c r="AD1427" s="101" t="str">
        <f t="shared" si="89"/>
        <v>février</v>
      </c>
      <c r="AE1427" s="96">
        <f t="shared" si="90"/>
        <v>3.54</v>
      </c>
      <c r="AF1427" s="149">
        <f t="shared" si="91"/>
        <v>1.1111111111111127E-2</v>
      </c>
      <c r="AG1427" t="s">
        <v>3886</v>
      </c>
    </row>
    <row r="1428" spans="1:33" s="102" customFormat="1" ht="10.9" hidden="1" customHeight="1" x14ac:dyDescent="0.25">
      <c r="A1428" s="278">
        <v>171916</v>
      </c>
      <c r="B1428" s="279">
        <v>44615</v>
      </c>
      <c r="C1428" s="280" t="s">
        <v>608</v>
      </c>
      <c r="D1428" s="280" t="s">
        <v>4191</v>
      </c>
      <c r="E1428" s="279">
        <v>44615</v>
      </c>
      <c r="F1428" s="280" t="s">
        <v>200</v>
      </c>
      <c r="G1428" s="280" t="s">
        <v>4192</v>
      </c>
      <c r="H1428" s="280" t="s">
        <v>213</v>
      </c>
      <c r="I1428" s="280" t="s">
        <v>3379</v>
      </c>
      <c r="J1428" s="280" t="s">
        <v>3421</v>
      </c>
      <c r="K1428" s="280" t="s">
        <v>213</v>
      </c>
      <c r="L1428" s="280" t="s">
        <v>18</v>
      </c>
      <c r="M1428" s="280" t="s">
        <v>18</v>
      </c>
      <c r="N1428" s="280" t="s">
        <v>19</v>
      </c>
      <c r="O1428" s="280" t="s">
        <v>161</v>
      </c>
      <c r="P1428" s="280" t="s">
        <v>214</v>
      </c>
      <c r="Q1428" s="280" t="s">
        <v>3377</v>
      </c>
      <c r="R1428" s="280" t="s">
        <v>3377</v>
      </c>
      <c r="S1428" s="278">
        <v>13220</v>
      </c>
      <c r="T1428" s="278">
        <v>11820</v>
      </c>
      <c r="U1428" s="278">
        <v>1400</v>
      </c>
      <c r="V1428" s="280" t="s">
        <v>78</v>
      </c>
      <c r="W1428" s="278">
        <v>2</v>
      </c>
      <c r="X1428" s="280" t="s">
        <v>69</v>
      </c>
      <c r="Y1428" s="280" t="s">
        <v>70</v>
      </c>
      <c r="Z1428" s="280" t="s">
        <v>71</v>
      </c>
      <c r="AA1428" s="280" t="s">
        <v>72</v>
      </c>
      <c r="AB1428" s="278">
        <v>50222</v>
      </c>
      <c r="AC1428" s="101">
        <f t="shared" si="88"/>
        <v>8</v>
      </c>
      <c r="AD1428" s="101" t="str">
        <f t="shared" si="89"/>
        <v>février</v>
      </c>
      <c r="AE1428" s="96">
        <f t="shared" si="90"/>
        <v>1.4</v>
      </c>
      <c r="AF1428" s="149">
        <f t="shared" si="91"/>
        <v>9.0277777777778012E-3</v>
      </c>
      <c r="AG1428" t="s">
        <v>3886</v>
      </c>
    </row>
    <row r="1429" spans="1:33" s="102" customFormat="1" ht="10.9" hidden="1" customHeight="1" x14ac:dyDescent="0.25">
      <c r="A1429" s="278">
        <v>171917</v>
      </c>
      <c r="B1429" s="279">
        <v>44615</v>
      </c>
      <c r="C1429" s="280" t="s">
        <v>220</v>
      </c>
      <c r="D1429" s="280" t="s">
        <v>4193</v>
      </c>
      <c r="E1429" s="279">
        <v>44615</v>
      </c>
      <c r="F1429" s="280" t="s">
        <v>63</v>
      </c>
      <c r="G1429" s="280" t="s">
        <v>4194</v>
      </c>
      <c r="H1429" s="280" t="s">
        <v>609</v>
      </c>
      <c r="I1429" s="280" t="s">
        <v>3379</v>
      </c>
      <c r="J1429" s="280" t="s">
        <v>3421</v>
      </c>
      <c r="K1429" s="280" t="s">
        <v>609</v>
      </c>
      <c r="L1429" s="280" t="s">
        <v>18</v>
      </c>
      <c r="M1429" s="280" t="s">
        <v>18</v>
      </c>
      <c r="N1429" s="280" t="s">
        <v>19</v>
      </c>
      <c r="O1429" s="280" t="s">
        <v>161</v>
      </c>
      <c r="P1429" s="280" t="s">
        <v>610</v>
      </c>
      <c r="Q1429" s="280" t="s">
        <v>3377</v>
      </c>
      <c r="R1429" s="280" t="s">
        <v>3377</v>
      </c>
      <c r="S1429" s="278">
        <v>20620</v>
      </c>
      <c r="T1429" s="278">
        <v>14820</v>
      </c>
      <c r="U1429" s="278">
        <v>5800</v>
      </c>
      <c r="V1429" s="280" t="s">
        <v>78</v>
      </c>
      <c r="W1429" s="278">
        <v>2</v>
      </c>
      <c r="X1429" s="280" t="s">
        <v>69</v>
      </c>
      <c r="Y1429" s="280" t="s">
        <v>70</v>
      </c>
      <c r="Z1429" s="280" t="s">
        <v>71</v>
      </c>
      <c r="AA1429" s="280" t="s">
        <v>72</v>
      </c>
      <c r="AB1429" s="278">
        <v>83216</v>
      </c>
      <c r="AC1429" s="101">
        <f t="shared" si="88"/>
        <v>8</v>
      </c>
      <c r="AD1429" s="101" t="str">
        <f t="shared" si="89"/>
        <v>février</v>
      </c>
      <c r="AE1429" s="96">
        <f t="shared" si="90"/>
        <v>5.8</v>
      </c>
      <c r="AF1429" s="149">
        <f t="shared" si="91"/>
        <v>1.0416666666666685E-2</v>
      </c>
      <c r="AG1429" t="s">
        <v>3886</v>
      </c>
    </row>
    <row r="1430" spans="1:33" s="102" customFormat="1" ht="10.9" hidden="1" customHeight="1" x14ac:dyDescent="0.25">
      <c r="A1430" s="278">
        <v>171918</v>
      </c>
      <c r="B1430" s="279">
        <v>44615</v>
      </c>
      <c r="C1430" s="280" t="s">
        <v>462</v>
      </c>
      <c r="D1430" s="280" t="s">
        <v>4195</v>
      </c>
      <c r="E1430" s="279">
        <v>44615</v>
      </c>
      <c r="F1430" s="280" t="s">
        <v>156</v>
      </c>
      <c r="G1430" s="280" t="s">
        <v>4196</v>
      </c>
      <c r="H1430" s="280" t="s">
        <v>248</v>
      </c>
      <c r="I1430" s="280" t="s">
        <v>3379</v>
      </c>
      <c r="J1430" s="280" t="s">
        <v>3421</v>
      </c>
      <c r="K1430" s="280" t="s">
        <v>248</v>
      </c>
      <c r="L1430" s="280" t="s">
        <v>18</v>
      </c>
      <c r="M1430" s="280" t="s">
        <v>18</v>
      </c>
      <c r="N1430" s="280" t="s">
        <v>19</v>
      </c>
      <c r="O1430" s="280" t="s">
        <v>161</v>
      </c>
      <c r="P1430" s="280" t="s">
        <v>249</v>
      </c>
      <c r="Q1430" s="280" t="s">
        <v>3377</v>
      </c>
      <c r="R1430" s="280" t="s">
        <v>3377</v>
      </c>
      <c r="S1430" s="278">
        <v>12300</v>
      </c>
      <c r="T1430" s="278">
        <v>11580</v>
      </c>
      <c r="U1430" s="278">
        <v>720</v>
      </c>
      <c r="V1430" s="280" t="s">
        <v>78</v>
      </c>
      <c r="W1430" s="278">
        <v>2</v>
      </c>
      <c r="X1430" s="280" t="s">
        <v>69</v>
      </c>
      <c r="Y1430" s="280" t="s">
        <v>70</v>
      </c>
      <c r="Z1430" s="280" t="s">
        <v>71</v>
      </c>
      <c r="AA1430" s="280" t="s">
        <v>72</v>
      </c>
      <c r="AB1430" s="278">
        <v>60051</v>
      </c>
      <c r="AC1430" s="101">
        <f t="shared" si="88"/>
        <v>8</v>
      </c>
      <c r="AD1430" s="101" t="str">
        <f t="shared" si="89"/>
        <v>février</v>
      </c>
      <c r="AE1430" s="96">
        <f t="shared" si="90"/>
        <v>0.72</v>
      </c>
      <c r="AF1430" s="149">
        <f t="shared" si="91"/>
        <v>9.0277777777777457E-3</v>
      </c>
      <c r="AG1430" t="s">
        <v>3886</v>
      </c>
    </row>
    <row r="1431" spans="1:33" s="102" customFormat="1" ht="10.9" hidden="1" customHeight="1" x14ac:dyDescent="0.25">
      <c r="A1431" s="278">
        <v>171919</v>
      </c>
      <c r="B1431" s="279">
        <v>44615</v>
      </c>
      <c r="C1431" s="280" t="s">
        <v>347</v>
      </c>
      <c r="D1431" s="280" t="s">
        <v>4197</v>
      </c>
      <c r="E1431" s="279">
        <v>44615</v>
      </c>
      <c r="F1431" s="280" t="s">
        <v>608</v>
      </c>
      <c r="G1431" s="280" t="s">
        <v>4198</v>
      </c>
      <c r="H1431" s="280" t="s">
        <v>160</v>
      </c>
      <c r="I1431" s="280" t="s">
        <v>3379</v>
      </c>
      <c r="J1431" s="280" t="s">
        <v>3421</v>
      </c>
      <c r="K1431" s="280" t="s">
        <v>160</v>
      </c>
      <c r="L1431" s="280" t="s">
        <v>18</v>
      </c>
      <c r="M1431" s="280" t="s">
        <v>18</v>
      </c>
      <c r="N1431" s="280" t="s">
        <v>19</v>
      </c>
      <c r="O1431" s="280" t="s">
        <v>161</v>
      </c>
      <c r="P1431" s="280" t="s">
        <v>162</v>
      </c>
      <c r="Q1431" s="280" t="s">
        <v>3377</v>
      </c>
      <c r="R1431" s="280" t="s">
        <v>3377</v>
      </c>
      <c r="S1431" s="278">
        <v>14060</v>
      </c>
      <c r="T1431" s="278">
        <v>11780</v>
      </c>
      <c r="U1431" s="278">
        <v>2280</v>
      </c>
      <c r="V1431" s="280" t="s">
        <v>78</v>
      </c>
      <c r="W1431" s="278">
        <v>2</v>
      </c>
      <c r="X1431" s="280" t="s">
        <v>69</v>
      </c>
      <c r="Y1431" s="280" t="s">
        <v>70</v>
      </c>
      <c r="Z1431" s="280" t="s">
        <v>71</v>
      </c>
      <c r="AA1431" s="280" t="s">
        <v>72</v>
      </c>
      <c r="AB1431" s="278">
        <v>89407</v>
      </c>
      <c r="AC1431" s="101">
        <f t="shared" si="88"/>
        <v>8</v>
      </c>
      <c r="AD1431" s="101" t="str">
        <f t="shared" si="89"/>
        <v>février</v>
      </c>
      <c r="AE1431" s="96">
        <f t="shared" si="90"/>
        <v>2.2799999999999998</v>
      </c>
      <c r="AF1431" s="149">
        <f t="shared" si="91"/>
        <v>4.1666666666666519E-3</v>
      </c>
      <c r="AG1431" t="s">
        <v>3886</v>
      </c>
    </row>
    <row r="1432" spans="1:33" s="102" customFormat="1" ht="10.9" hidden="1" customHeight="1" x14ac:dyDescent="0.25">
      <c r="A1432" s="278">
        <v>171920</v>
      </c>
      <c r="B1432" s="279">
        <v>44615</v>
      </c>
      <c r="C1432" s="280" t="s">
        <v>384</v>
      </c>
      <c r="D1432" s="280" t="s">
        <v>4199</v>
      </c>
      <c r="E1432" s="279">
        <v>44615</v>
      </c>
      <c r="F1432" s="280" t="s">
        <v>199</v>
      </c>
      <c r="G1432" s="280" t="s">
        <v>4200</v>
      </c>
      <c r="H1432" s="280" t="s">
        <v>181</v>
      </c>
      <c r="I1432" s="280" t="s">
        <v>3379</v>
      </c>
      <c r="J1432" s="280" t="s">
        <v>3421</v>
      </c>
      <c r="K1432" s="280" t="s">
        <v>181</v>
      </c>
      <c r="L1432" s="280" t="s">
        <v>18</v>
      </c>
      <c r="M1432" s="280" t="s">
        <v>18</v>
      </c>
      <c r="N1432" s="280" t="s">
        <v>19</v>
      </c>
      <c r="O1432" s="280" t="s">
        <v>161</v>
      </c>
      <c r="P1432" s="280" t="s">
        <v>182</v>
      </c>
      <c r="Q1432" s="280" t="s">
        <v>3377</v>
      </c>
      <c r="R1432" s="280" t="s">
        <v>3377</v>
      </c>
      <c r="S1432" s="278">
        <v>15040</v>
      </c>
      <c r="T1432" s="278">
        <v>11740</v>
      </c>
      <c r="U1432" s="278">
        <v>3300</v>
      </c>
      <c r="V1432" s="280" t="s">
        <v>78</v>
      </c>
      <c r="W1432" s="278">
        <v>2</v>
      </c>
      <c r="X1432" s="280" t="s">
        <v>69</v>
      </c>
      <c r="Y1432" s="280" t="s">
        <v>70</v>
      </c>
      <c r="Z1432" s="280" t="s">
        <v>71</v>
      </c>
      <c r="AA1432" s="280" t="s">
        <v>72</v>
      </c>
      <c r="AB1432" s="278">
        <v>89412</v>
      </c>
      <c r="AC1432" s="101">
        <f t="shared" si="88"/>
        <v>8</v>
      </c>
      <c r="AD1432" s="101" t="str">
        <f t="shared" si="89"/>
        <v>février</v>
      </c>
      <c r="AE1432" s="96">
        <f t="shared" si="90"/>
        <v>3.3</v>
      </c>
      <c r="AF1432" s="149">
        <f t="shared" si="91"/>
        <v>6.2499999999999778E-3</v>
      </c>
      <c r="AG1432" t="s">
        <v>3886</v>
      </c>
    </row>
    <row r="1433" spans="1:33" s="102" customFormat="1" ht="10.9" hidden="1" customHeight="1" x14ac:dyDescent="0.25">
      <c r="A1433" s="278">
        <v>171921</v>
      </c>
      <c r="B1433" s="279">
        <v>44615</v>
      </c>
      <c r="C1433" s="280" t="s">
        <v>207</v>
      </c>
      <c r="D1433" s="280" t="s">
        <v>4201</v>
      </c>
      <c r="E1433" s="279">
        <v>44615</v>
      </c>
      <c r="F1433" s="280" t="s">
        <v>1380</v>
      </c>
      <c r="G1433" s="280" t="s">
        <v>4202</v>
      </c>
      <c r="H1433" s="280" t="s">
        <v>472</v>
      </c>
      <c r="I1433" s="280" t="s">
        <v>3379</v>
      </c>
      <c r="J1433" s="280" t="s">
        <v>3384</v>
      </c>
      <c r="K1433" s="280" t="s">
        <v>472</v>
      </c>
      <c r="L1433" s="280" t="s">
        <v>3385</v>
      </c>
      <c r="M1433" s="280" t="s">
        <v>18</v>
      </c>
      <c r="N1433" s="280" t="s">
        <v>19</v>
      </c>
      <c r="O1433" s="280" t="s">
        <v>261</v>
      </c>
      <c r="P1433" s="280" t="s">
        <v>473</v>
      </c>
      <c r="Q1433" s="280" t="s">
        <v>3386</v>
      </c>
      <c r="R1433" s="280" t="s">
        <v>3377</v>
      </c>
      <c r="S1433" s="278">
        <v>39840</v>
      </c>
      <c r="T1433" s="278">
        <v>22940</v>
      </c>
      <c r="U1433" s="278">
        <v>16900</v>
      </c>
      <c r="V1433" s="280" t="s">
        <v>78</v>
      </c>
      <c r="W1433" s="278">
        <v>2</v>
      </c>
      <c r="X1433" s="280" t="s">
        <v>69</v>
      </c>
      <c r="Y1433" s="280" t="s">
        <v>70</v>
      </c>
      <c r="Z1433" s="280" t="s">
        <v>71</v>
      </c>
      <c r="AA1433" s="280" t="s">
        <v>72</v>
      </c>
      <c r="AB1433" s="278">
        <v>0</v>
      </c>
      <c r="AC1433" s="101">
        <f t="shared" ref="AC1433:AC1496" si="92">_xlfn.ISOWEEKNUM(B1433)</f>
        <v>8</v>
      </c>
      <c r="AD1433" s="101" t="str">
        <f t="shared" ref="AD1433:AD1496" si="93">TEXT(B1433,"mmmm")</f>
        <v>février</v>
      </c>
      <c r="AE1433" s="96">
        <f t="shared" ref="AE1433:AE1496" si="94">U1433/1000</f>
        <v>16.899999999999999</v>
      </c>
      <c r="AF1433" s="149">
        <f t="shared" ref="AF1433:AF1496" si="95">C1433-F1433</f>
        <v>0.14374999999999999</v>
      </c>
      <c r="AG1433" t="s">
        <v>3888</v>
      </c>
    </row>
    <row r="1434" spans="1:33" s="102" customFormat="1" ht="10.9" hidden="1" customHeight="1" x14ac:dyDescent="0.25">
      <c r="A1434" s="278">
        <v>171922</v>
      </c>
      <c r="B1434" s="279">
        <v>44615</v>
      </c>
      <c r="C1434" s="280" t="s">
        <v>141</v>
      </c>
      <c r="D1434" s="280" t="s">
        <v>4203</v>
      </c>
      <c r="E1434" s="279">
        <v>44615</v>
      </c>
      <c r="F1434" s="280" t="s">
        <v>220</v>
      </c>
      <c r="G1434" s="280" t="s">
        <v>4204</v>
      </c>
      <c r="H1434" s="280" t="s">
        <v>188</v>
      </c>
      <c r="I1434" s="280" t="s">
        <v>3379</v>
      </c>
      <c r="J1434" s="280" t="s">
        <v>3421</v>
      </c>
      <c r="K1434" s="280" t="s">
        <v>188</v>
      </c>
      <c r="L1434" s="280" t="s">
        <v>18</v>
      </c>
      <c r="M1434" s="280" t="s">
        <v>18</v>
      </c>
      <c r="N1434" s="280" t="s">
        <v>19</v>
      </c>
      <c r="O1434" s="280" t="s">
        <v>161</v>
      </c>
      <c r="P1434" s="280" t="s">
        <v>189</v>
      </c>
      <c r="Q1434" s="280" t="s">
        <v>3377</v>
      </c>
      <c r="R1434" s="280" t="s">
        <v>3377</v>
      </c>
      <c r="S1434" s="278">
        <v>12940</v>
      </c>
      <c r="T1434" s="278">
        <v>11880</v>
      </c>
      <c r="U1434" s="278">
        <v>1060</v>
      </c>
      <c r="V1434" s="280" t="s">
        <v>78</v>
      </c>
      <c r="W1434" s="278">
        <v>2</v>
      </c>
      <c r="X1434" s="280" t="s">
        <v>69</v>
      </c>
      <c r="Y1434" s="280" t="s">
        <v>70</v>
      </c>
      <c r="Z1434" s="280" t="s">
        <v>71</v>
      </c>
      <c r="AA1434" s="280" t="s">
        <v>72</v>
      </c>
      <c r="AB1434" s="278">
        <v>60049</v>
      </c>
      <c r="AC1434" s="101">
        <f t="shared" si="92"/>
        <v>8</v>
      </c>
      <c r="AD1434" s="101" t="str">
        <f t="shared" si="93"/>
        <v>février</v>
      </c>
      <c r="AE1434" s="96">
        <f t="shared" si="94"/>
        <v>1.06</v>
      </c>
      <c r="AF1434" s="149">
        <f t="shared" si="95"/>
        <v>6.2500000000000333E-3</v>
      </c>
      <c r="AG1434" t="s">
        <v>3886</v>
      </c>
    </row>
    <row r="1435" spans="1:33" s="102" customFormat="1" ht="10.9" hidden="1" customHeight="1" x14ac:dyDescent="0.25">
      <c r="A1435" s="278">
        <v>171923</v>
      </c>
      <c r="B1435" s="279">
        <v>44615</v>
      </c>
      <c r="C1435" s="280" t="s">
        <v>430</v>
      </c>
      <c r="D1435" s="280" t="s">
        <v>4205</v>
      </c>
      <c r="E1435" s="279">
        <v>44615</v>
      </c>
      <c r="F1435" s="280" t="s">
        <v>230</v>
      </c>
      <c r="G1435" s="280" t="s">
        <v>4206</v>
      </c>
      <c r="H1435" s="280" t="s">
        <v>318</v>
      </c>
      <c r="I1435" s="280" t="s">
        <v>3379</v>
      </c>
      <c r="J1435" s="280" t="s">
        <v>3380</v>
      </c>
      <c r="K1435" s="280" t="s">
        <v>3405</v>
      </c>
      <c r="L1435" s="280" t="s">
        <v>18</v>
      </c>
      <c r="M1435" s="280" t="s">
        <v>18</v>
      </c>
      <c r="N1435" s="280" t="s">
        <v>19</v>
      </c>
      <c r="O1435" s="280" t="s">
        <v>314</v>
      </c>
      <c r="P1435" s="280" t="s">
        <v>319</v>
      </c>
      <c r="Q1435" s="280" t="s">
        <v>3377</v>
      </c>
      <c r="R1435" s="280" t="s">
        <v>3377</v>
      </c>
      <c r="S1435" s="278">
        <v>18960</v>
      </c>
      <c r="T1435" s="278">
        <v>17040</v>
      </c>
      <c r="U1435" s="278">
        <v>1920</v>
      </c>
      <c r="V1435" s="280" t="s">
        <v>78</v>
      </c>
      <c r="W1435" s="278">
        <v>2</v>
      </c>
      <c r="X1435" s="280" t="s">
        <v>69</v>
      </c>
      <c r="Y1435" s="280" t="s">
        <v>70</v>
      </c>
      <c r="Z1435" s="280" t="s">
        <v>71</v>
      </c>
      <c r="AA1435" s="280" t="s">
        <v>72</v>
      </c>
      <c r="AB1435" s="278">
        <v>70062</v>
      </c>
      <c r="AC1435" s="101">
        <f t="shared" si="92"/>
        <v>8</v>
      </c>
      <c r="AD1435" s="101" t="str">
        <f t="shared" si="93"/>
        <v>février</v>
      </c>
      <c r="AE1435" s="96">
        <f t="shared" si="94"/>
        <v>1.92</v>
      </c>
      <c r="AF1435" s="149">
        <f t="shared" si="95"/>
        <v>1.2500000000000011E-2</v>
      </c>
      <c r="AG1435" t="s">
        <v>3886</v>
      </c>
    </row>
    <row r="1436" spans="1:33" s="102" customFormat="1" ht="10.9" hidden="1" customHeight="1" x14ac:dyDescent="0.25">
      <c r="A1436" s="278">
        <v>171924</v>
      </c>
      <c r="B1436" s="279">
        <v>44615</v>
      </c>
      <c r="C1436" s="280" t="s">
        <v>388</v>
      </c>
      <c r="D1436" s="280" t="s">
        <v>4207</v>
      </c>
      <c r="E1436" s="279">
        <v>44615</v>
      </c>
      <c r="F1436" s="280" t="s">
        <v>204</v>
      </c>
      <c r="G1436" s="280" t="s">
        <v>4208</v>
      </c>
      <c r="H1436" s="280" t="s">
        <v>192</v>
      </c>
      <c r="I1436" s="280" t="s">
        <v>3379</v>
      </c>
      <c r="J1436" s="280" t="s">
        <v>3421</v>
      </c>
      <c r="K1436" s="280" t="s">
        <v>192</v>
      </c>
      <c r="L1436" s="280" t="s">
        <v>18</v>
      </c>
      <c r="M1436" s="280" t="s">
        <v>18</v>
      </c>
      <c r="N1436" s="280" t="s">
        <v>19</v>
      </c>
      <c r="O1436" s="280" t="s">
        <v>161</v>
      </c>
      <c r="P1436" s="280" t="s">
        <v>193</v>
      </c>
      <c r="Q1436" s="280" t="s">
        <v>3377</v>
      </c>
      <c r="R1436" s="280" t="s">
        <v>3377</v>
      </c>
      <c r="S1436" s="278">
        <v>12940</v>
      </c>
      <c r="T1436" s="278">
        <v>11500</v>
      </c>
      <c r="U1436" s="278">
        <v>1440</v>
      </c>
      <c r="V1436" s="280" t="s">
        <v>78</v>
      </c>
      <c r="W1436" s="278">
        <v>2</v>
      </c>
      <c r="X1436" s="280" t="s">
        <v>69</v>
      </c>
      <c r="Y1436" s="280" t="s">
        <v>70</v>
      </c>
      <c r="Z1436" s="280" t="s">
        <v>71</v>
      </c>
      <c r="AA1436" s="280" t="s">
        <v>72</v>
      </c>
      <c r="AB1436" s="278">
        <v>83219</v>
      </c>
      <c r="AC1436" s="101">
        <f t="shared" si="92"/>
        <v>8</v>
      </c>
      <c r="AD1436" s="101" t="str">
        <f t="shared" si="93"/>
        <v>février</v>
      </c>
      <c r="AE1436" s="96">
        <f t="shared" si="94"/>
        <v>1.44</v>
      </c>
      <c r="AF1436" s="149">
        <f t="shared" si="95"/>
        <v>9.0277777777778012E-3</v>
      </c>
      <c r="AG1436" t="s">
        <v>3886</v>
      </c>
    </row>
    <row r="1437" spans="1:33" s="102" customFormat="1" ht="10.9" hidden="1" customHeight="1" x14ac:dyDescent="0.25">
      <c r="A1437" s="278">
        <v>171926</v>
      </c>
      <c r="B1437" s="279">
        <v>44615</v>
      </c>
      <c r="C1437" s="280" t="s">
        <v>271</v>
      </c>
      <c r="D1437" s="280" t="s">
        <v>4209</v>
      </c>
      <c r="E1437" s="279">
        <v>44615</v>
      </c>
      <c r="F1437" s="280" t="s">
        <v>138</v>
      </c>
      <c r="G1437" s="280" t="s">
        <v>4210</v>
      </c>
      <c r="H1437" s="280" t="s">
        <v>385</v>
      </c>
      <c r="I1437" s="280" t="s">
        <v>3379</v>
      </c>
      <c r="J1437" s="280" t="s">
        <v>3421</v>
      </c>
      <c r="K1437" s="280" t="s">
        <v>385</v>
      </c>
      <c r="L1437" s="280" t="s">
        <v>18</v>
      </c>
      <c r="M1437" s="280" t="s">
        <v>18</v>
      </c>
      <c r="N1437" s="280" t="s">
        <v>19</v>
      </c>
      <c r="O1437" s="280" t="s">
        <v>161</v>
      </c>
      <c r="P1437" s="280" t="s">
        <v>386</v>
      </c>
      <c r="Q1437" s="280" t="s">
        <v>3377</v>
      </c>
      <c r="R1437" s="280" t="s">
        <v>3377</v>
      </c>
      <c r="S1437" s="278">
        <v>19780</v>
      </c>
      <c r="T1437" s="278">
        <v>14740</v>
      </c>
      <c r="U1437" s="278">
        <v>5040</v>
      </c>
      <c r="V1437" s="280" t="s">
        <v>78</v>
      </c>
      <c r="W1437" s="278">
        <v>2</v>
      </c>
      <c r="X1437" s="280" t="s">
        <v>69</v>
      </c>
      <c r="Y1437" s="280" t="s">
        <v>70</v>
      </c>
      <c r="Z1437" s="280" t="s">
        <v>71</v>
      </c>
      <c r="AA1437" s="280" t="s">
        <v>72</v>
      </c>
      <c r="AB1437" s="278">
        <v>83223</v>
      </c>
      <c r="AC1437" s="101">
        <f t="shared" si="92"/>
        <v>8</v>
      </c>
      <c r="AD1437" s="101" t="str">
        <f t="shared" si="93"/>
        <v>février</v>
      </c>
      <c r="AE1437" s="96">
        <f t="shared" si="94"/>
        <v>5.04</v>
      </c>
      <c r="AF1437" s="149">
        <f t="shared" si="95"/>
        <v>9.0277777777778012E-3</v>
      </c>
      <c r="AG1437" t="s">
        <v>3886</v>
      </c>
    </row>
    <row r="1438" spans="1:33" s="102" customFormat="1" ht="10.9" hidden="1" customHeight="1" x14ac:dyDescent="0.25">
      <c r="A1438" s="278">
        <v>171932</v>
      </c>
      <c r="B1438" s="279">
        <v>44615</v>
      </c>
      <c r="C1438" s="280" t="s">
        <v>87</v>
      </c>
      <c r="D1438" s="280" t="s">
        <v>4211</v>
      </c>
      <c r="E1438" s="279">
        <v>44615</v>
      </c>
      <c r="F1438" s="280" t="s">
        <v>212</v>
      </c>
      <c r="G1438" s="280" t="s">
        <v>4212</v>
      </c>
      <c r="H1438" s="280" t="s">
        <v>276</v>
      </c>
      <c r="I1438" s="280" t="s">
        <v>3379</v>
      </c>
      <c r="J1438" s="280" t="s">
        <v>3421</v>
      </c>
      <c r="K1438" s="280" t="s">
        <v>276</v>
      </c>
      <c r="L1438" s="280" t="s">
        <v>18</v>
      </c>
      <c r="M1438" s="280" t="s">
        <v>18</v>
      </c>
      <c r="N1438" s="280" t="s">
        <v>19</v>
      </c>
      <c r="O1438" s="280" t="s">
        <v>161</v>
      </c>
      <c r="P1438" s="280" t="s">
        <v>277</v>
      </c>
      <c r="Q1438" s="280" t="s">
        <v>3377</v>
      </c>
      <c r="R1438" s="280" t="s">
        <v>3377</v>
      </c>
      <c r="S1438" s="278">
        <v>2780</v>
      </c>
      <c r="T1438" s="278">
        <v>2620</v>
      </c>
      <c r="U1438" s="278">
        <v>160</v>
      </c>
      <c r="V1438" s="280" t="s">
        <v>78</v>
      </c>
      <c r="W1438" s="278">
        <v>2</v>
      </c>
      <c r="X1438" s="280" t="s">
        <v>69</v>
      </c>
      <c r="Y1438" s="280" t="s">
        <v>70</v>
      </c>
      <c r="Z1438" s="280" t="s">
        <v>71</v>
      </c>
      <c r="AA1438" s="280" t="s">
        <v>72</v>
      </c>
      <c r="AB1438" s="278">
        <v>64489</v>
      </c>
      <c r="AC1438" s="101">
        <f t="shared" si="92"/>
        <v>8</v>
      </c>
      <c r="AD1438" s="101" t="str">
        <f t="shared" si="93"/>
        <v>février</v>
      </c>
      <c r="AE1438" s="96">
        <f t="shared" si="94"/>
        <v>0.16</v>
      </c>
      <c r="AF1438" s="149">
        <f t="shared" si="95"/>
        <v>1.4583333333333337E-2</v>
      </c>
      <c r="AG1438" t="s">
        <v>3886</v>
      </c>
    </row>
    <row r="1439" spans="1:33" s="102" customFormat="1" ht="10.9" hidden="1" customHeight="1" x14ac:dyDescent="0.25">
      <c r="A1439" s="278">
        <v>171935</v>
      </c>
      <c r="B1439" s="279">
        <v>44615</v>
      </c>
      <c r="C1439" s="280" t="s">
        <v>437</v>
      </c>
      <c r="D1439" s="280" t="s">
        <v>4213</v>
      </c>
      <c r="E1439" s="279">
        <v>44615</v>
      </c>
      <c r="F1439" s="280" t="s">
        <v>873</v>
      </c>
      <c r="G1439" s="280" t="s">
        <v>4214</v>
      </c>
      <c r="H1439" s="280" t="s">
        <v>480</v>
      </c>
      <c r="I1439" s="280" t="s">
        <v>3379</v>
      </c>
      <c r="J1439" s="280" t="s">
        <v>3380</v>
      </c>
      <c r="K1439" s="280" t="s">
        <v>923</v>
      </c>
      <c r="L1439" s="280" t="s">
        <v>18</v>
      </c>
      <c r="M1439" s="280" t="s">
        <v>18</v>
      </c>
      <c r="N1439" s="280" t="s">
        <v>19</v>
      </c>
      <c r="O1439" s="280" t="s">
        <v>314</v>
      </c>
      <c r="P1439" s="280" t="s">
        <v>481</v>
      </c>
      <c r="Q1439" s="280" t="s">
        <v>3377</v>
      </c>
      <c r="R1439" s="280" t="s">
        <v>3377</v>
      </c>
      <c r="S1439" s="278">
        <v>20920</v>
      </c>
      <c r="T1439" s="278">
        <v>18680</v>
      </c>
      <c r="U1439" s="278">
        <v>2240</v>
      </c>
      <c r="V1439" s="280" t="s">
        <v>78</v>
      </c>
      <c r="W1439" s="278">
        <v>2</v>
      </c>
      <c r="X1439" s="280" t="s">
        <v>69</v>
      </c>
      <c r="Y1439" s="280" t="s">
        <v>70</v>
      </c>
      <c r="Z1439" s="280" t="s">
        <v>71</v>
      </c>
      <c r="AA1439" s="280" t="s">
        <v>72</v>
      </c>
      <c r="AB1439" s="278">
        <v>83638</v>
      </c>
      <c r="AC1439" s="101">
        <f t="shared" si="92"/>
        <v>8</v>
      </c>
      <c r="AD1439" s="101" t="str">
        <f t="shared" si="93"/>
        <v>février</v>
      </c>
      <c r="AE1439" s="96">
        <f t="shared" si="94"/>
        <v>2.2400000000000002</v>
      </c>
      <c r="AF1439" s="149">
        <f t="shared" si="95"/>
        <v>7.6388888888889728E-3</v>
      </c>
      <c r="AG1439" t="s">
        <v>3886</v>
      </c>
    </row>
    <row r="1440" spans="1:33" s="102" customFormat="1" ht="10.9" hidden="1" customHeight="1" x14ac:dyDescent="0.25">
      <c r="A1440" s="278">
        <v>171937</v>
      </c>
      <c r="B1440" s="279">
        <v>44615</v>
      </c>
      <c r="C1440" s="280" t="s">
        <v>397</v>
      </c>
      <c r="D1440" s="280" t="s">
        <v>4215</v>
      </c>
      <c r="E1440" s="279">
        <v>44615</v>
      </c>
      <c r="F1440" s="280" t="s">
        <v>619</v>
      </c>
      <c r="G1440" s="280" t="s">
        <v>4216</v>
      </c>
      <c r="H1440" s="280" t="s">
        <v>81</v>
      </c>
      <c r="I1440" s="280" t="s">
        <v>3387</v>
      </c>
      <c r="J1440" s="280" t="s">
        <v>3387</v>
      </c>
      <c r="K1440" s="280" t="s">
        <v>81</v>
      </c>
      <c r="L1440" s="280" t="s">
        <v>18</v>
      </c>
      <c r="M1440" s="280" t="s">
        <v>18</v>
      </c>
      <c r="N1440" s="280" t="s">
        <v>65</v>
      </c>
      <c r="O1440" s="280" t="s">
        <v>66</v>
      </c>
      <c r="P1440" s="280" t="s">
        <v>82</v>
      </c>
      <c r="Q1440" s="280" t="s">
        <v>3377</v>
      </c>
      <c r="R1440" s="280" t="s">
        <v>3377</v>
      </c>
      <c r="S1440" s="278">
        <v>15920</v>
      </c>
      <c r="T1440" s="278">
        <v>12800</v>
      </c>
      <c r="U1440" s="278">
        <v>3120</v>
      </c>
      <c r="V1440" s="280" t="s">
        <v>78</v>
      </c>
      <c r="W1440" s="278">
        <v>2</v>
      </c>
      <c r="X1440" s="280" t="s">
        <v>69</v>
      </c>
      <c r="Y1440" s="280" t="s">
        <v>70</v>
      </c>
      <c r="Z1440" s="280" t="s">
        <v>71</v>
      </c>
      <c r="AA1440" s="280" t="s">
        <v>72</v>
      </c>
      <c r="AB1440" s="278">
        <v>0</v>
      </c>
      <c r="AC1440" s="101">
        <f t="shared" si="92"/>
        <v>8</v>
      </c>
      <c r="AD1440" s="101" t="str">
        <f t="shared" si="93"/>
        <v>février</v>
      </c>
      <c r="AE1440" s="96">
        <f t="shared" si="94"/>
        <v>3.12</v>
      </c>
      <c r="AF1440" s="149">
        <f t="shared" si="95"/>
        <v>6.2499999999999778E-3</v>
      </c>
      <c r="AG1440" t="s">
        <v>3886</v>
      </c>
    </row>
    <row r="1441" spans="1:33" s="102" customFormat="1" ht="10.9" hidden="1" customHeight="1" x14ac:dyDescent="0.25">
      <c r="A1441" s="278">
        <v>171938</v>
      </c>
      <c r="B1441" s="279">
        <v>44615</v>
      </c>
      <c r="C1441" s="280" t="s">
        <v>4217</v>
      </c>
      <c r="D1441" s="280" t="s">
        <v>4218</v>
      </c>
      <c r="E1441" s="279">
        <v>44615</v>
      </c>
      <c r="F1441" s="280" t="s">
        <v>820</v>
      </c>
      <c r="G1441" s="280" t="s">
        <v>4219</v>
      </c>
      <c r="H1441" s="280" t="s">
        <v>85</v>
      </c>
      <c r="I1441" s="280" t="s">
        <v>3387</v>
      </c>
      <c r="J1441" s="280" t="s">
        <v>3387</v>
      </c>
      <c r="K1441" s="280" t="s">
        <v>85</v>
      </c>
      <c r="L1441" s="280" t="s">
        <v>18</v>
      </c>
      <c r="M1441" s="280" t="s">
        <v>18</v>
      </c>
      <c r="N1441" s="280" t="s">
        <v>65</v>
      </c>
      <c r="O1441" s="280" t="s">
        <v>66</v>
      </c>
      <c r="P1441" s="280" t="s">
        <v>86</v>
      </c>
      <c r="Q1441" s="280" t="s">
        <v>3377</v>
      </c>
      <c r="R1441" s="280" t="s">
        <v>3377</v>
      </c>
      <c r="S1441" s="278">
        <v>21660</v>
      </c>
      <c r="T1441" s="278">
        <v>14520</v>
      </c>
      <c r="U1441" s="278">
        <v>7140</v>
      </c>
      <c r="V1441" s="280" t="s">
        <v>78</v>
      </c>
      <c r="W1441" s="278">
        <v>2</v>
      </c>
      <c r="X1441" s="280" t="s">
        <v>69</v>
      </c>
      <c r="Y1441" s="280" t="s">
        <v>70</v>
      </c>
      <c r="Z1441" s="280" t="s">
        <v>71</v>
      </c>
      <c r="AA1441" s="280" t="s">
        <v>72</v>
      </c>
      <c r="AB1441" s="278">
        <v>0</v>
      </c>
      <c r="AC1441" s="101">
        <f t="shared" si="92"/>
        <v>8</v>
      </c>
      <c r="AD1441" s="101" t="str">
        <f t="shared" si="93"/>
        <v>février</v>
      </c>
      <c r="AE1441" s="96">
        <f t="shared" si="94"/>
        <v>7.14</v>
      </c>
      <c r="AF1441" s="149">
        <f t="shared" si="95"/>
        <v>5.5555555555556468E-3</v>
      </c>
      <c r="AG1441" t="s">
        <v>3886</v>
      </c>
    </row>
    <row r="1442" spans="1:33" s="102" customFormat="1" ht="10.9" hidden="1" customHeight="1" x14ac:dyDescent="0.25">
      <c r="A1442" s="278">
        <v>171939</v>
      </c>
      <c r="B1442" s="279">
        <v>44615</v>
      </c>
      <c r="C1442" s="280" t="s">
        <v>803</v>
      </c>
      <c r="D1442" s="280" t="s">
        <v>4220</v>
      </c>
      <c r="E1442" s="279">
        <v>44615</v>
      </c>
      <c r="F1442" s="280" t="s">
        <v>2704</v>
      </c>
      <c r="G1442" s="280" t="s">
        <v>4221</v>
      </c>
      <c r="H1442" s="280" t="s">
        <v>762</v>
      </c>
      <c r="I1442" s="280" t="s">
        <v>3376</v>
      </c>
      <c r="J1442" s="280" t="s">
        <v>3406</v>
      </c>
      <c r="K1442" s="280" t="s">
        <v>4222</v>
      </c>
      <c r="L1442" s="280" t="s">
        <v>3407</v>
      </c>
      <c r="M1442" s="280" t="s">
        <v>18</v>
      </c>
      <c r="N1442" s="280" t="s">
        <v>656</v>
      </c>
      <c r="O1442" s="280" t="s">
        <v>763</v>
      </c>
      <c r="P1442" s="280" t="s">
        <v>2567</v>
      </c>
      <c r="Q1442" s="280" t="s">
        <v>3408</v>
      </c>
      <c r="R1442" s="280" t="s">
        <v>3377</v>
      </c>
      <c r="S1442" s="278">
        <v>16220</v>
      </c>
      <c r="T1442" s="278">
        <v>31840</v>
      </c>
      <c r="U1442" s="278">
        <v>15620</v>
      </c>
      <c r="V1442" s="280" t="s">
        <v>78</v>
      </c>
      <c r="W1442" s="278">
        <v>2</v>
      </c>
      <c r="X1442" s="280" t="s">
        <v>69</v>
      </c>
      <c r="Y1442" s="280" t="s">
        <v>70</v>
      </c>
      <c r="Z1442" s="280" t="s">
        <v>71</v>
      </c>
      <c r="AA1442" s="280" t="s">
        <v>72</v>
      </c>
      <c r="AB1442" s="278">
        <v>0</v>
      </c>
      <c r="AC1442" s="101">
        <f t="shared" si="92"/>
        <v>8</v>
      </c>
      <c r="AD1442" s="101" t="str">
        <f t="shared" si="93"/>
        <v>février</v>
      </c>
      <c r="AE1442" s="96">
        <f t="shared" si="94"/>
        <v>15.62</v>
      </c>
      <c r="AF1442" s="149">
        <f t="shared" si="95"/>
        <v>6.0416666666666674E-2</v>
      </c>
      <c r="AG1442" t="s">
        <v>3888</v>
      </c>
    </row>
    <row r="1443" spans="1:33" s="102" customFormat="1" ht="10.9" hidden="1" customHeight="1" x14ac:dyDescent="0.25">
      <c r="A1443" s="278">
        <v>171941</v>
      </c>
      <c r="B1443" s="279">
        <v>44615</v>
      </c>
      <c r="C1443" s="280" t="s">
        <v>4223</v>
      </c>
      <c r="D1443" s="280" t="s">
        <v>4224</v>
      </c>
      <c r="E1443" s="279">
        <v>44615</v>
      </c>
      <c r="F1443" s="280" t="s">
        <v>516</v>
      </c>
      <c r="G1443" s="280" t="s">
        <v>4225</v>
      </c>
      <c r="H1443" s="280" t="s">
        <v>325</v>
      </c>
      <c r="I1443" s="280" t="s">
        <v>3379</v>
      </c>
      <c r="J1443" s="280" t="s">
        <v>3380</v>
      </c>
      <c r="K1443" s="280" t="s">
        <v>3435</v>
      </c>
      <c r="L1443" s="280" t="s">
        <v>18</v>
      </c>
      <c r="M1443" s="280" t="s">
        <v>18</v>
      </c>
      <c r="N1443" s="280" t="s">
        <v>19</v>
      </c>
      <c r="O1443" s="280" t="s">
        <v>314</v>
      </c>
      <c r="P1443" s="280" t="s">
        <v>326</v>
      </c>
      <c r="Q1443" s="280" t="s">
        <v>3377</v>
      </c>
      <c r="R1443" s="280" t="s">
        <v>3377</v>
      </c>
      <c r="S1443" s="278">
        <v>21820</v>
      </c>
      <c r="T1443" s="278">
        <v>17220</v>
      </c>
      <c r="U1443" s="278">
        <v>4600</v>
      </c>
      <c r="V1443" s="280" t="s">
        <v>78</v>
      </c>
      <c r="W1443" s="278">
        <v>2</v>
      </c>
      <c r="X1443" s="280" t="s">
        <v>69</v>
      </c>
      <c r="Y1443" s="280" t="s">
        <v>70</v>
      </c>
      <c r="Z1443" s="280" t="s">
        <v>71</v>
      </c>
      <c r="AA1443" s="280" t="s">
        <v>72</v>
      </c>
      <c r="AB1443" s="278">
        <v>95031</v>
      </c>
      <c r="AC1443" s="101">
        <f t="shared" si="92"/>
        <v>8</v>
      </c>
      <c r="AD1443" s="101" t="str">
        <f t="shared" si="93"/>
        <v>février</v>
      </c>
      <c r="AE1443" s="96">
        <f t="shared" si="94"/>
        <v>4.5999999999999996</v>
      </c>
      <c r="AF1443" s="149">
        <f t="shared" si="95"/>
        <v>1.2500000000000067E-2</v>
      </c>
      <c r="AG1443" t="s">
        <v>3886</v>
      </c>
    </row>
    <row r="1444" spans="1:33" s="102" customFormat="1" ht="10.9" hidden="1" customHeight="1" x14ac:dyDescent="0.25">
      <c r="A1444" s="278">
        <v>171944</v>
      </c>
      <c r="B1444" s="279">
        <v>44615</v>
      </c>
      <c r="C1444" s="280" t="s">
        <v>75</v>
      </c>
      <c r="D1444" s="280" t="s">
        <v>4226</v>
      </c>
      <c r="E1444" s="279">
        <v>44615</v>
      </c>
      <c r="F1444" s="280" t="s">
        <v>465</v>
      </c>
      <c r="G1444" s="280" t="s">
        <v>4227</v>
      </c>
      <c r="H1444" s="280" t="s">
        <v>480</v>
      </c>
      <c r="I1444" s="280" t="s">
        <v>3379</v>
      </c>
      <c r="J1444" s="280" t="s">
        <v>3380</v>
      </c>
      <c r="K1444" s="280" t="s">
        <v>923</v>
      </c>
      <c r="L1444" s="280" t="s">
        <v>18</v>
      </c>
      <c r="M1444" s="280" t="s">
        <v>18</v>
      </c>
      <c r="N1444" s="280" t="s">
        <v>19</v>
      </c>
      <c r="O1444" s="280" t="s">
        <v>314</v>
      </c>
      <c r="P1444" s="280" t="s">
        <v>481</v>
      </c>
      <c r="Q1444" s="280" t="s">
        <v>3377</v>
      </c>
      <c r="R1444" s="280" t="s">
        <v>3377</v>
      </c>
      <c r="S1444" s="278">
        <v>20040</v>
      </c>
      <c r="T1444" s="278">
        <v>18660</v>
      </c>
      <c r="U1444" s="278">
        <v>1380</v>
      </c>
      <c r="V1444" s="280" t="s">
        <v>78</v>
      </c>
      <c r="W1444" s="278">
        <v>2</v>
      </c>
      <c r="X1444" s="280" t="s">
        <v>69</v>
      </c>
      <c r="Y1444" s="280" t="s">
        <v>70</v>
      </c>
      <c r="Z1444" s="280" t="s">
        <v>71</v>
      </c>
      <c r="AA1444" s="280" t="s">
        <v>72</v>
      </c>
      <c r="AB1444" s="278">
        <v>83638</v>
      </c>
      <c r="AC1444" s="101">
        <f t="shared" si="92"/>
        <v>8</v>
      </c>
      <c r="AD1444" s="101" t="str">
        <f t="shared" si="93"/>
        <v>février</v>
      </c>
      <c r="AE1444" s="96">
        <f t="shared" si="94"/>
        <v>1.38</v>
      </c>
      <c r="AF1444" s="149">
        <f t="shared" si="95"/>
        <v>8.3333333333333037E-3</v>
      </c>
      <c r="AG1444" t="s">
        <v>3886</v>
      </c>
    </row>
    <row r="1445" spans="1:33" s="102" customFormat="1" ht="10.9" hidden="1" customHeight="1" x14ac:dyDescent="0.25">
      <c r="A1445" s="278">
        <v>171945</v>
      </c>
      <c r="B1445" s="279">
        <v>44615</v>
      </c>
      <c r="C1445" s="280" t="s">
        <v>520</v>
      </c>
      <c r="D1445" s="280" t="s">
        <v>4228</v>
      </c>
      <c r="E1445" s="279">
        <v>44615</v>
      </c>
      <c r="F1445" s="280" t="s">
        <v>700</v>
      </c>
      <c r="G1445" s="280" t="s">
        <v>4229</v>
      </c>
      <c r="H1445" s="280" t="s">
        <v>741</v>
      </c>
      <c r="I1445" s="280" t="s">
        <v>3389</v>
      </c>
      <c r="J1445" s="280" t="s">
        <v>3389</v>
      </c>
      <c r="K1445" s="280" t="s">
        <v>741</v>
      </c>
      <c r="L1445" s="280" t="s">
        <v>18</v>
      </c>
      <c r="M1445" s="280" t="s">
        <v>3427</v>
      </c>
      <c r="N1445" s="280" t="s">
        <v>919</v>
      </c>
      <c r="O1445" s="280" t="s">
        <v>920</v>
      </c>
      <c r="P1445" s="280" t="s">
        <v>742</v>
      </c>
      <c r="Q1445" s="280" t="s">
        <v>3377</v>
      </c>
      <c r="R1445" s="280" t="s">
        <v>3428</v>
      </c>
      <c r="S1445" s="278">
        <v>26700</v>
      </c>
      <c r="T1445" s="278">
        <v>22260</v>
      </c>
      <c r="U1445" s="278">
        <v>4440</v>
      </c>
      <c r="V1445" s="280" t="s">
        <v>78</v>
      </c>
      <c r="W1445" s="278">
        <v>2</v>
      </c>
      <c r="X1445" s="280" t="s">
        <v>69</v>
      </c>
      <c r="Y1445" s="280" t="s">
        <v>70</v>
      </c>
      <c r="Z1445" s="280" t="s">
        <v>71</v>
      </c>
      <c r="AA1445" s="280" t="s">
        <v>72</v>
      </c>
      <c r="AB1445" s="278">
        <v>0</v>
      </c>
      <c r="AC1445" s="101">
        <f t="shared" si="92"/>
        <v>8</v>
      </c>
      <c r="AD1445" s="101" t="str">
        <f t="shared" si="93"/>
        <v>février</v>
      </c>
      <c r="AE1445" s="96">
        <f t="shared" si="94"/>
        <v>4.4400000000000004</v>
      </c>
      <c r="AF1445" s="149">
        <f t="shared" si="95"/>
        <v>2.6388888888888906E-2</v>
      </c>
      <c r="AG1445" t="s">
        <v>3562</v>
      </c>
    </row>
    <row r="1446" spans="1:33" s="102" customFormat="1" ht="10.9" hidden="1" customHeight="1" x14ac:dyDescent="0.25">
      <c r="A1446" s="278">
        <v>171946</v>
      </c>
      <c r="B1446" s="279">
        <v>44615</v>
      </c>
      <c r="C1446" s="280" t="s">
        <v>832</v>
      </c>
      <c r="D1446" s="280" t="s">
        <v>4230</v>
      </c>
      <c r="E1446" s="279">
        <v>44615</v>
      </c>
      <c r="F1446" s="280" t="s">
        <v>849</v>
      </c>
      <c r="G1446" s="280" t="s">
        <v>4231</v>
      </c>
      <c r="H1446" s="280" t="s">
        <v>4232</v>
      </c>
      <c r="I1446" s="280" t="s">
        <v>3389</v>
      </c>
      <c r="J1446" s="280" t="s">
        <v>3419</v>
      </c>
      <c r="K1446" s="280" t="s">
        <v>4232</v>
      </c>
      <c r="L1446" s="280" t="s">
        <v>3409</v>
      </c>
      <c r="M1446" s="280" t="s">
        <v>18</v>
      </c>
      <c r="N1446" s="280" t="s">
        <v>919</v>
      </c>
      <c r="O1446" s="280" t="s">
        <v>567</v>
      </c>
      <c r="P1446" s="280" t="s">
        <v>4233</v>
      </c>
      <c r="Q1446" s="280" t="s">
        <v>3451</v>
      </c>
      <c r="R1446" s="280" t="s">
        <v>3377</v>
      </c>
      <c r="S1446" s="278">
        <v>14780</v>
      </c>
      <c r="T1446" s="278">
        <v>42060</v>
      </c>
      <c r="U1446" s="278">
        <v>27280</v>
      </c>
      <c r="V1446" s="280" t="s">
        <v>78</v>
      </c>
      <c r="W1446" s="278">
        <v>2</v>
      </c>
      <c r="X1446" s="280" t="s">
        <v>69</v>
      </c>
      <c r="Y1446" s="280" t="s">
        <v>70</v>
      </c>
      <c r="Z1446" s="280" t="s">
        <v>71</v>
      </c>
      <c r="AA1446" s="280" t="s">
        <v>72</v>
      </c>
      <c r="AB1446" s="278">
        <v>0</v>
      </c>
      <c r="AC1446" s="101">
        <f t="shared" si="92"/>
        <v>8</v>
      </c>
      <c r="AD1446" s="101" t="str">
        <f t="shared" si="93"/>
        <v>février</v>
      </c>
      <c r="AE1446" s="96">
        <f t="shared" si="94"/>
        <v>27.28</v>
      </c>
      <c r="AF1446" s="149">
        <f t="shared" si="95"/>
        <v>3.6805555555555536E-2</v>
      </c>
      <c r="AG1446" t="s">
        <v>3888</v>
      </c>
    </row>
    <row r="1447" spans="1:33" s="102" customFormat="1" ht="10.9" hidden="1" customHeight="1" x14ac:dyDescent="0.25">
      <c r="A1447" s="278">
        <v>171948</v>
      </c>
      <c r="B1447" s="279">
        <v>44615</v>
      </c>
      <c r="C1447" s="280" t="s">
        <v>524</v>
      </c>
      <c r="D1447" s="280" t="s">
        <v>4234</v>
      </c>
      <c r="E1447" s="279">
        <v>44615</v>
      </c>
      <c r="F1447" s="280" t="s">
        <v>804</v>
      </c>
      <c r="G1447" s="280" t="s">
        <v>4235</v>
      </c>
      <c r="H1447" s="280" t="s">
        <v>318</v>
      </c>
      <c r="I1447" s="280" t="s">
        <v>3379</v>
      </c>
      <c r="J1447" s="280" t="s">
        <v>3380</v>
      </c>
      <c r="K1447" s="280" t="s">
        <v>3405</v>
      </c>
      <c r="L1447" s="280" t="s">
        <v>18</v>
      </c>
      <c r="M1447" s="280" t="s">
        <v>18</v>
      </c>
      <c r="N1447" s="280" t="s">
        <v>19</v>
      </c>
      <c r="O1447" s="280" t="s">
        <v>314</v>
      </c>
      <c r="P1447" s="280" t="s">
        <v>319</v>
      </c>
      <c r="Q1447" s="280" t="s">
        <v>3377</v>
      </c>
      <c r="R1447" s="280" t="s">
        <v>3377</v>
      </c>
      <c r="S1447" s="278">
        <v>18800</v>
      </c>
      <c r="T1447" s="278">
        <v>17000</v>
      </c>
      <c r="U1447" s="278">
        <v>1800</v>
      </c>
      <c r="V1447" s="280" t="s">
        <v>78</v>
      </c>
      <c r="W1447" s="278">
        <v>2</v>
      </c>
      <c r="X1447" s="280" t="s">
        <v>69</v>
      </c>
      <c r="Y1447" s="280" t="s">
        <v>70</v>
      </c>
      <c r="Z1447" s="280" t="s">
        <v>71</v>
      </c>
      <c r="AA1447" s="280" t="s">
        <v>72</v>
      </c>
      <c r="AB1447" s="278">
        <v>70062</v>
      </c>
      <c r="AC1447" s="101">
        <f t="shared" si="92"/>
        <v>8</v>
      </c>
      <c r="AD1447" s="101" t="str">
        <f t="shared" si="93"/>
        <v>février</v>
      </c>
      <c r="AE1447" s="96">
        <f t="shared" si="94"/>
        <v>1.8</v>
      </c>
      <c r="AF1447" s="149">
        <f t="shared" si="95"/>
        <v>1.3888888888888951E-2</v>
      </c>
      <c r="AG1447" t="s">
        <v>3886</v>
      </c>
    </row>
    <row r="1448" spans="1:33" s="102" customFormat="1" ht="10.9" hidden="1" customHeight="1" x14ac:dyDescent="0.25">
      <c r="A1448" s="278">
        <v>171949</v>
      </c>
      <c r="B1448" s="279">
        <v>44615</v>
      </c>
      <c r="C1448" s="280" t="s">
        <v>673</v>
      </c>
      <c r="D1448" s="280" t="s">
        <v>4236</v>
      </c>
      <c r="E1448" s="279">
        <v>44615</v>
      </c>
      <c r="F1448" s="280" t="s">
        <v>576</v>
      </c>
      <c r="G1448" s="280" t="s">
        <v>4237</v>
      </c>
      <c r="H1448" s="280" t="s">
        <v>276</v>
      </c>
      <c r="I1448" s="280" t="s">
        <v>3379</v>
      </c>
      <c r="J1448" s="280" t="s">
        <v>3421</v>
      </c>
      <c r="K1448" s="280" t="s">
        <v>276</v>
      </c>
      <c r="L1448" s="280" t="s">
        <v>18</v>
      </c>
      <c r="M1448" s="280" t="s">
        <v>18</v>
      </c>
      <c r="N1448" s="280" t="s">
        <v>19</v>
      </c>
      <c r="O1448" s="280" t="s">
        <v>161</v>
      </c>
      <c r="P1448" s="280" t="s">
        <v>277</v>
      </c>
      <c r="Q1448" s="280" t="s">
        <v>3377</v>
      </c>
      <c r="R1448" s="280" t="s">
        <v>3377</v>
      </c>
      <c r="S1448" s="278">
        <v>2860</v>
      </c>
      <c r="T1448" s="278">
        <v>2620</v>
      </c>
      <c r="U1448" s="278">
        <v>240</v>
      </c>
      <c r="V1448" s="280" t="s">
        <v>78</v>
      </c>
      <c r="W1448" s="278">
        <v>2</v>
      </c>
      <c r="X1448" s="280" t="s">
        <v>69</v>
      </c>
      <c r="Y1448" s="280" t="s">
        <v>70</v>
      </c>
      <c r="Z1448" s="280" t="s">
        <v>71</v>
      </c>
      <c r="AA1448" s="280" t="s">
        <v>72</v>
      </c>
      <c r="AB1448" s="278">
        <v>64489</v>
      </c>
      <c r="AC1448" s="101">
        <f t="shared" si="92"/>
        <v>8</v>
      </c>
      <c r="AD1448" s="101" t="str">
        <f t="shared" si="93"/>
        <v>février</v>
      </c>
      <c r="AE1448" s="96">
        <f t="shared" si="94"/>
        <v>0.24</v>
      </c>
      <c r="AF1448" s="149">
        <f t="shared" si="95"/>
        <v>1.2500000000000067E-2</v>
      </c>
      <c r="AG1448" t="s">
        <v>3886</v>
      </c>
    </row>
    <row r="1449" spans="1:33" s="102" customFormat="1" ht="10.9" hidden="1" customHeight="1" x14ac:dyDescent="0.25">
      <c r="A1449" s="278">
        <v>171952</v>
      </c>
      <c r="B1449" s="279">
        <v>44615</v>
      </c>
      <c r="C1449" s="280" t="s">
        <v>4238</v>
      </c>
      <c r="D1449" s="280" t="s">
        <v>4239</v>
      </c>
      <c r="E1449" s="279">
        <v>44615</v>
      </c>
      <c r="F1449" s="280" t="s">
        <v>553</v>
      </c>
      <c r="G1449" s="280" t="s">
        <v>4240</v>
      </c>
      <c r="H1449" s="280" t="s">
        <v>345</v>
      </c>
      <c r="I1449" s="280" t="s">
        <v>3379</v>
      </c>
      <c r="J1449" s="280" t="s">
        <v>3382</v>
      </c>
      <c r="K1449" s="280" t="s">
        <v>1979</v>
      </c>
      <c r="L1449" s="280" t="s">
        <v>18</v>
      </c>
      <c r="M1449" s="280" t="s">
        <v>18</v>
      </c>
      <c r="N1449" s="280" t="s">
        <v>19</v>
      </c>
      <c r="O1449" s="280" t="s">
        <v>335</v>
      </c>
      <c r="P1449" s="280" t="s">
        <v>346</v>
      </c>
      <c r="Q1449" s="280" t="s">
        <v>3377</v>
      </c>
      <c r="R1449" s="280" t="s">
        <v>3377</v>
      </c>
      <c r="S1449" s="278">
        <v>17980</v>
      </c>
      <c r="T1449" s="278">
        <v>14840</v>
      </c>
      <c r="U1449" s="278">
        <v>3140</v>
      </c>
      <c r="V1449" s="280" t="s">
        <v>78</v>
      </c>
      <c r="W1449" s="278">
        <v>2</v>
      </c>
      <c r="X1449" s="280" t="s">
        <v>69</v>
      </c>
      <c r="Y1449" s="280" t="s">
        <v>70</v>
      </c>
      <c r="Z1449" s="280" t="s">
        <v>71</v>
      </c>
      <c r="AA1449" s="280" t="s">
        <v>72</v>
      </c>
      <c r="AB1449" s="278">
        <v>83627</v>
      </c>
      <c r="AC1449" s="101">
        <f t="shared" si="92"/>
        <v>8</v>
      </c>
      <c r="AD1449" s="101" t="str">
        <f t="shared" si="93"/>
        <v>février</v>
      </c>
      <c r="AE1449" s="96">
        <f t="shared" si="94"/>
        <v>3.14</v>
      </c>
      <c r="AF1449" s="149">
        <f t="shared" si="95"/>
        <v>3.4722222222222099E-3</v>
      </c>
      <c r="AG1449" t="s">
        <v>3886</v>
      </c>
    </row>
    <row r="1450" spans="1:33" s="102" customFormat="1" ht="10.9" hidden="1" customHeight="1" x14ac:dyDescent="0.25">
      <c r="A1450" s="278">
        <v>171953</v>
      </c>
      <c r="B1450" s="279">
        <v>44615</v>
      </c>
      <c r="C1450" s="280" t="s">
        <v>400</v>
      </c>
      <c r="D1450" s="280" t="s">
        <v>4241</v>
      </c>
      <c r="E1450" s="279">
        <v>44615</v>
      </c>
      <c r="F1450" s="280" t="s">
        <v>628</v>
      </c>
      <c r="G1450" s="280" t="s">
        <v>4242</v>
      </c>
      <c r="H1450" s="280" t="s">
        <v>460</v>
      </c>
      <c r="I1450" s="280" t="s">
        <v>3379</v>
      </c>
      <c r="J1450" s="280" t="s">
        <v>3382</v>
      </c>
      <c r="K1450" s="280" t="s">
        <v>3416</v>
      </c>
      <c r="L1450" s="280" t="s">
        <v>18</v>
      </c>
      <c r="M1450" s="280" t="s">
        <v>18</v>
      </c>
      <c r="N1450" s="280" t="s">
        <v>19</v>
      </c>
      <c r="O1450" s="280" t="s">
        <v>335</v>
      </c>
      <c r="P1450" s="280" t="s">
        <v>461</v>
      </c>
      <c r="Q1450" s="280" t="s">
        <v>3377</v>
      </c>
      <c r="R1450" s="280" t="s">
        <v>3377</v>
      </c>
      <c r="S1450" s="278">
        <v>17820</v>
      </c>
      <c r="T1450" s="278">
        <v>14800</v>
      </c>
      <c r="U1450" s="278">
        <v>3020</v>
      </c>
      <c r="V1450" s="280" t="s">
        <v>78</v>
      </c>
      <c r="W1450" s="278">
        <v>2</v>
      </c>
      <c r="X1450" s="280" t="s">
        <v>69</v>
      </c>
      <c r="Y1450" s="280" t="s">
        <v>70</v>
      </c>
      <c r="Z1450" s="280" t="s">
        <v>71</v>
      </c>
      <c r="AA1450" s="280" t="s">
        <v>72</v>
      </c>
      <c r="AB1450" s="278">
        <v>83628</v>
      </c>
      <c r="AC1450" s="101">
        <f t="shared" si="92"/>
        <v>8</v>
      </c>
      <c r="AD1450" s="101" t="str">
        <f t="shared" si="93"/>
        <v>février</v>
      </c>
      <c r="AE1450" s="96">
        <f t="shared" si="94"/>
        <v>3.02</v>
      </c>
      <c r="AF1450" s="149">
        <f t="shared" si="95"/>
        <v>3.4722222222222099E-3</v>
      </c>
      <c r="AG1450" t="s">
        <v>3886</v>
      </c>
    </row>
    <row r="1451" spans="1:33" s="102" customFormat="1" ht="10.9" hidden="1" customHeight="1" x14ac:dyDescent="0.25">
      <c r="A1451" s="278">
        <v>171958</v>
      </c>
      <c r="B1451" s="279">
        <v>44615</v>
      </c>
      <c r="C1451" s="280" t="s">
        <v>890</v>
      </c>
      <c r="D1451" s="280" t="s">
        <v>4243</v>
      </c>
      <c r="E1451" s="279">
        <v>44615</v>
      </c>
      <c r="F1451" s="280" t="s">
        <v>556</v>
      </c>
      <c r="G1451" s="280" t="s">
        <v>4244</v>
      </c>
      <c r="H1451" s="280" t="s">
        <v>728</v>
      </c>
      <c r="I1451" s="280" t="s">
        <v>3379</v>
      </c>
      <c r="J1451" s="280" t="s">
        <v>3421</v>
      </c>
      <c r="K1451" s="280" t="s">
        <v>728</v>
      </c>
      <c r="L1451" s="280" t="s">
        <v>18</v>
      </c>
      <c r="M1451" s="280" t="s">
        <v>18</v>
      </c>
      <c r="N1451" s="280" t="s">
        <v>19</v>
      </c>
      <c r="O1451" s="280" t="s">
        <v>161</v>
      </c>
      <c r="P1451" s="280" t="s">
        <v>729</v>
      </c>
      <c r="Q1451" s="280" t="s">
        <v>3377</v>
      </c>
      <c r="R1451" s="280" t="s">
        <v>3377</v>
      </c>
      <c r="S1451" s="278">
        <v>16600</v>
      </c>
      <c r="T1451" s="278">
        <v>14600</v>
      </c>
      <c r="U1451" s="278">
        <v>2000</v>
      </c>
      <c r="V1451" s="280" t="s">
        <v>78</v>
      </c>
      <c r="W1451" s="278">
        <v>2</v>
      </c>
      <c r="X1451" s="280" t="s">
        <v>69</v>
      </c>
      <c r="Y1451" s="280" t="s">
        <v>70</v>
      </c>
      <c r="Z1451" s="280" t="s">
        <v>71</v>
      </c>
      <c r="AA1451" s="280" t="s">
        <v>72</v>
      </c>
      <c r="AB1451" s="278">
        <v>60053</v>
      </c>
      <c r="AC1451" s="101">
        <f t="shared" si="92"/>
        <v>8</v>
      </c>
      <c r="AD1451" s="101" t="str">
        <f t="shared" si="93"/>
        <v>février</v>
      </c>
      <c r="AE1451" s="96">
        <f t="shared" si="94"/>
        <v>2</v>
      </c>
      <c r="AF1451" s="149">
        <f t="shared" si="95"/>
        <v>5.5555555555556468E-3</v>
      </c>
      <c r="AG1451" t="s">
        <v>3886</v>
      </c>
    </row>
    <row r="1452" spans="1:33" s="102" customFormat="1" ht="10.9" hidden="1" customHeight="1" x14ac:dyDescent="0.25">
      <c r="A1452" s="278">
        <v>171959</v>
      </c>
      <c r="B1452" s="279">
        <v>44615</v>
      </c>
      <c r="C1452" s="280" t="s">
        <v>644</v>
      </c>
      <c r="D1452" s="280" t="s">
        <v>4245</v>
      </c>
      <c r="E1452" s="279">
        <v>44615</v>
      </c>
      <c r="F1452" s="280" t="s">
        <v>558</v>
      </c>
      <c r="G1452" s="280" t="s">
        <v>4246</v>
      </c>
      <c r="H1452" s="280" t="s">
        <v>252</v>
      </c>
      <c r="I1452" s="280" t="s">
        <v>3379</v>
      </c>
      <c r="J1452" s="280" t="s">
        <v>3421</v>
      </c>
      <c r="K1452" s="280" t="s">
        <v>252</v>
      </c>
      <c r="L1452" s="280" t="s">
        <v>18</v>
      </c>
      <c r="M1452" s="280" t="s">
        <v>18</v>
      </c>
      <c r="N1452" s="280" t="s">
        <v>19</v>
      </c>
      <c r="O1452" s="280" t="s">
        <v>161</v>
      </c>
      <c r="P1452" s="280" t="s">
        <v>253</v>
      </c>
      <c r="Q1452" s="280" t="s">
        <v>3377</v>
      </c>
      <c r="R1452" s="280" t="s">
        <v>3377</v>
      </c>
      <c r="S1452" s="278">
        <v>17180</v>
      </c>
      <c r="T1452" s="278">
        <v>14600</v>
      </c>
      <c r="U1452" s="278">
        <v>2580</v>
      </c>
      <c r="V1452" s="280" t="s">
        <v>78</v>
      </c>
      <c r="W1452" s="278">
        <v>2</v>
      </c>
      <c r="X1452" s="280" t="s">
        <v>69</v>
      </c>
      <c r="Y1452" s="280" t="s">
        <v>70</v>
      </c>
      <c r="Z1452" s="280" t="s">
        <v>71</v>
      </c>
      <c r="AA1452" s="280" t="s">
        <v>72</v>
      </c>
      <c r="AB1452" s="278">
        <v>60054</v>
      </c>
      <c r="AC1452" s="101">
        <f t="shared" si="92"/>
        <v>8</v>
      </c>
      <c r="AD1452" s="101" t="str">
        <f t="shared" si="93"/>
        <v>février</v>
      </c>
      <c r="AE1452" s="96">
        <f t="shared" si="94"/>
        <v>2.58</v>
      </c>
      <c r="AF1452" s="149">
        <f t="shared" si="95"/>
        <v>6.2500000000000888E-3</v>
      </c>
      <c r="AG1452" t="s">
        <v>3886</v>
      </c>
    </row>
    <row r="1453" spans="1:33" s="102" customFormat="1" ht="10.9" hidden="1" customHeight="1" x14ac:dyDescent="0.25">
      <c r="A1453" s="278">
        <v>171961</v>
      </c>
      <c r="B1453" s="279">
        <v>44615</v>
      </c>
      <c r="C1453" s="280" t="s">
        <v>557</v>
      </c>
      <c r="D1453" s="280" t="s">
        <v>4247</v>
      </c>
      <c r="E1453" s="279">
        <v>44615</v>
      </c>
      <c r="F1453" s="280" t="s">
        <v>647</v>
      </c>
      <c r="G1453" s="280" t="s">
        <v>4248</v>
      </c>
      <c r="H1453" s="280" t="s">
        <v>405</v>
      </c>
      <c r="I1453" s="280" t="s">
        <v>3379</v>
      </c>
      <c r="J1453" s="280" t="s">
        <v>3421</v>
      </c>
      <c r="K1453" s="280" t="s">
        <v>405</v>
      </c>
      <c r="L1453" s="280" t="s">
        <v>18</v>
      </c>
      <c r="M1453" s="280" t="s">
        <v>18</v>
      </c>
      <c r="N1453" s="280" t="s">
        <v>19</v>
      </c>
      <c r="O1453" s="280" t="s">
        <v>161</v>
      </c>
      <c r="P1453" s="280" t="s">
        <v>406</v>
      </c>
      <c r="Q1453" s="280" t="s">
        <v>3377</v>
      </c>
      <c r="R1453" s="280" t="s">
        <v>3377</v>
      </c>
      <c r="S1453" s="278">
        <v>16920</v>
      </c>
      <c r="T1453" s="278">
        <v>14500</v>
      </c>
      <c r="U1453" s="278">
        <v>2420</v>
      </c>
      <c r="V1453" s="280" t="s">
        <v>78</v>
      </c>
      <c r="W1453" s="278">
        <v>2</v>
      </c>
      <c r="X1453" s="280" t="s">
        <v>69</v>
      </c>
      <c r="Y1453" s="280" t="s">
        <v>70</v>
      </c>
      <c r="Z1453" s="280" t="s">
        <v>71</v>
      </c>
      <c r="AA1453" s="280" t="s">
        <v>72</v>
      </c>
      <c r="AB1453" s="278">
        <v>60056</v>
      </c>
      <c r="AC1453" s="101">
        <f t="shared" si="92"/>
        <v>8</v>
      </c>
      <c r="AD1453" s="101" t="str">
        <f t="shared" si="93"/>
        <v>février</v>
      </c>
      <c r="AE1453" s="96">
        <f t="shared" si="94"/>
        <v>2.42</v>
      </c>
      <c r="AF1453" s="149">
        <f t="shared" si="95"/>
        <v>4.8611111111110938E-3</v>
      </c>
      <c r="AG1453" t="s">
        <v>3886</v>
      </c>
    </row>
    <row r="1454" spans="1:33" s="102" customFormat="1" ht="10.9" hidden="1" customHeight="1" x14ac:dyDescent="0.25">
      <c r="A1454" s="278">
        <v>171962</v>
      </c>
      <c r="B1454" s="279">
        <v>44615</v>
      </c>
      <c r="C1454" s="280" t="s">
        <v>646</v>
      </c>
      <c r="D1454" s="280" t="s">
        <v>4249</v>
      </c>
      <c r="E1454" s="279">
        <v>44615</v>
      </c>
      <c r="F1454" s="280" t="s">
        <v>4250</v>
      </c>
      <c r="G1454" s="280" t="s">
        <v>4251</v>
      </c>
      <c r="H1454" s="280" t="s">
        <v>177</v>
      </c>
      <c r="I1454" s="280" t="s">
        <v>3379</v>
      </c>
      <c r="J1454" s="280" t="s">
        <v>3421</v>
      </c>
      <c r="K1454" s="280" t="s">
        <v>177</v>
      </c>
      <c r="L1454" s="280" t="s">
        <v>18</v>
      </c>
      <c r="M1454" s="280" t="s">
        <v>18</v>
      </c>
      <c r="N1454" s="280" t="s">
        <v>19</v>
      </c>
      <c r="O1454" s="280" t="s">
        <v>161</v>
      </c>
      <c r="P1454" s="280" t="s">
        <v>178</v>
      </c>
      <c r="Q1454" s="280" t="s">
        <v>3377</v>
      </c>
      <c r="R1454" s="280" t="s">
        <v>3377</v>
      </c>
      <c r="S1454" s="278">
        <v>15000</v>
      </c>
      <c r="T1454" s="278">
        <v>11380</v>
      </c>
      <c r="U1454" s="278">
        <v>3620</v>
      </c>
      <c r="V1454" s="280" t="s">
        <v>78</v>
      </c>
      <c r="W1454" s="278">
        <v>2</v>
      </c>
      <c r="X1454" s="280" t="s">
        <v>69</v>
      </c>
      <c r="Y1454" s="280" t="s">
        <v>70</v>
      </c>
      <c r="Z1454" s="280" t="s">
        <v>71</v>
      </c>
      <c r="AA1454" s="280" t="s">
        <v>72</v>
      </c>
      <c r="AB1454" s="278">
        <v>60052</v>
      </c>
      <c r="AC1454" s="101">
        <f t="shared" si="92"/>
        <v>8</v>
      </c>
      <c r="AD1454" s="101" t="str">
        <f t="shared" si="93"/>
        <v>février</v>
      </c>
      <c r="AE1454" s="96">
        <f t="shared" si="94"/>
        <v>3.62</v>
      </c>
      <c r="AF1454" s="149">
        <f t="shared" si="95"/>
        <v>6.2499999999999778E-3</v>
      </c>
      <c r="AG1454" t="s">
        <v>3886</v>
      </c>
    </row>
    <row r="1455" spans="1:33" s="102" customFormat="1" ht="10.9" hidden="1" customHeight="1" x14ac:dyDescent="0.25">
      <c r="A1455" s="278">
        <v>171964</v>
      </c>
      <c r="B1455" s="279">
        <v>44615</v>
      </c>
      <c r="C1455" s="280" t="s">
        <v>709</v>
      </c>
      <c r="D1455" s="280" t="s">
        <v>4252</v>
      </c>
      <c r="E1455" s="279">
        <v>44615</v>
      </c>
      <c r="F1455" s="280" t="s">
        <v>591</v>
      </c>
      <c r="G1455" s="280" t="s">
        <v>4253</v>
      </c>
      <c r="H1455" s="280" t="s">
        <v>385</v>
      </c>
      <c r="I1455" s="280" t="s">
        <v>3379</v>
      </c>
      <c r="J1455" s="280" t="s">
        <v>3421</v>
      </c>
      <c r="K1455" s="280" t="s">
        <v>385</v>
      </c>
      <c r="L1455" s="280" t="s">
        <v>18</v>
      </c>
      <c r="M1455" s="280" t="s">
        <v>18</v>
      </c>
      <c r="N1455" s="280" t="s">
        <v>19</v>
      </c>
      <c r="O1455" s="280" t="s">
        <v>161</v>
      </c>
      <c r="P1455" s="280" t="s">
        <v>386</v>
      </c>
      <c r="Q1455" s="280" t="s">
        <v>3377</v>
      </c>
      <c r="R1455" s="280" t="s">
        <v>3377</v>
      </c>
      <c r="S1455" s="278">
        <v>19160</v>
      </c>
      <c r="T1455" s="278">
        <v>14560</v>
      </c>
      <c r="U1455" s="278">
        <v>4600</v>
      </c>
      <c r="V1455" s="280" t="s">
        <v>78</v>
      </c>
      <c r="W1455" s="278">
        <v>2</v>
      </c>
      <c r="X1455" s="280" t="s">
        <v>69</v>
      </c>
      <c r="Y1455" s="280" t="s">
        <v>70</v>
      </c>
      <c r="Z1455" s="280" t="s">
        <v>71</v>
      </c>
      <c r="AA1455" s="280" t="s">
        <v>72</v>
      </c>
      <c r="AB1455" s="278">
        <v>83223</v>
      </c>
      <c r="AC1455" s="101">
        <f t="shared" si="92"/>
        <v>8</v>
      </c>
      <c r="AD1455" s="101" t="str">
        <f t="shared" si="93"/>
        <v>février</v>
      </c>
      <c r="AE1455" s="96">
        <f t="shared" si="94"/>
        <v>4.5999999999999996</v>
      </c>
      <c r="AF1455" s="149">
        <f t="shared" si="95"/>
        <v>6.2499999999999778E-3</v>
      </c>
      <c r="AG1455" t="s">
        <v>3886</v>
      </c>
    </row>
    <row r="1456" spans="1:33" s="102" customFormat="1" ht="10.9" hidden="1" customHeight="1" x14ac:dyDescent="0.25">
      <c r="A1456" s="278">
        <v>171965</v>
      </c>
      <c r="B1456" s="279">
        <v>44615</v>
      </c>
      <c r="C1456" s="280" t="s">
        <v>709</v>
      </c>
      <c r="D1456" s="280" t="s">
        <v>4254</v>
      </c>
      <c r="E1456" s="279">
        <v>44615</v>
      </c>
      <c r="F1456" s="280" t="s">
        <v>559</v>
      </c>
      <c r="G1456" s="280" t="s">
        <v>4255</v>
      </c>
      <c r="H1456" s="280" t="s">
        <v>188</v>
      </c>
      <c r="I1456" s="280" t="s">
        <v>3379</v>
      </c>
      <c r="J1456" s="280" t="s">
        <v>3421</v>
      </c>
      <c r="K1456" s="280" t="s">
        <v>188</v>
      </c>
      <c r="L1456" s="280" t="s">
        <v>18</v>
      </c>
      <c r="M1456" s="280" t="s">
        <v>18</v>
      </c>
      <c r="N1456" s="280" t="s">
        <v>19</v>
      </c>
      <c r="O1456" s="280" t="s">
        <v>161</v>
      </c>
      <c r="P1456" s="280" t="s">
        <v>189</v>
      </c>
      <c r="Q1456" s="280" t="s">
        <v>3377</v>
      </c>
      <c r="R1456" s="280" t="s">
        <v>3377</v>
      </c>
      <c r="S1456" s="278">
        <v>13740</v>
      </c>
      <c r="T1456" s="278">
        <v>11720</v>
      </c>
      <c r="U1456" s="278">
        <v>2020</v>
      </c>
      <c r="V1456" s="280" t="s">
        <v>78</v>
      </c>
      <c r="W1456" s="278">
        <v>2</v>
      </c>
      <c r="X1456" s="280" t="s">
        <v>69</v>
      </c>
      <c r="Y1456" s="280" t="s">
        <v>70</v>
      </c>
      <c r="Z1456" s="280" t="s">
        <v>71</v>
      </c>
      <c r="AA1456" s="280" t="s">
        <v>72</v>
      </c>
      <c r="AB1456" s="278">
        <v>60049</v>
      </c>
      <c r="AC1456" s="101">
        <f t="shared" si="92"/>
        <v>8</v>
      </c>
      <c r="AD1456" s="101" t="str">
        <f t="shared" si="93"/>
        <v>février</v>
      </c>
      <c r="AE1456" s="96">
        <f t="shared" si="94"/>
        <v>2.02</v>
      </c>
      <c r="AF1456" s="149">
        <f t="shared" si="95"/>
        <v>4.1666666666666519E-3</v>
      </c>
      <c r="AG1456" t="s">
        <v>3886</v>
      </c>
    </row>
    <row r="1457" spans="1:33" s="102" customFormat="1" ht="10.9" hidden="1" customHeight="1" x14ac:dyDescent="0.25">
      <c r="A1457" s="278">
        <v>171966</v>
      </c>
      <c r="B1457" s="279">
        <v>44615</v>
      </c>
      <c r="C1457" s="280" t="s">
        <v>309</v>
      </c>
      <c r="D1457" s="280" t="s">
        <v>4256</v>
      </c>
      <c r="E1457" s="279">
        <v>44615</v>
      </c>
      <c r="F1457" s="280" t="s">
        <v>416</v>
      </c>
      <c r="G1457" s="280" t="s">
        <v>4257</v>
      </c>
      <c r="H1457" s="280" t="s">
        <v>267</v>
      </c>
      <c r="I1457" s="280" t="s">
        <v>3379</v>
      </c>
      <c r="J1457" s="280" t="s">
        <v>3421</v>
      </c>
      <c r="K1457" s="280" t="s">
        <v>267</v>
      </c>
      <c r="L1457" s="280" t="s">
        <v>18</v>
      </c>
      <c r="M1457" s="280" t="s">
        <v>18</v>
      </c>
      <c r="N1457" s="280" t="s">
        <v>19</v>
      </c>
      <c r="O1457" s="280" t="s">
        <v>161</v>
      </c>
      <c r="P1457" s="280" t="s">
        <v>268</v>
      </c>
      <c r="Q1457" s="280" t="s">
        <v>3377</v>
      </c>
      <c r="R1457" s="280" t="s">
        <v>3377</v>
      </c>
      <c r="S1457" s="278">
        <v>20380</v>
      </c>
      <c r="T1457" s="278">
        <v>15080</v>
      </c>
      <c r="U1457" s="278">
        <v>5300</v>
      </c>
      <c r="V1457" s="280" t="s">
        <v>78</v>
      </c>
      <c r="W1457" s="278">
        <v>2</v>
      </c>
      <c r="X1457" s="280" t="s">
        <v>69</v>
      </c>
      <c r="Y1457" s="280" t="s">
        <v>70</v>
      </c>
      <c r="Z1457" s="280" t="s">
        <v>71</v>
      </c>
      <c r="AA1457" s="280" t="s">
        <v>72</v>
      </c>
      <c r="AB1457" s="278">
        <v>60058</v>
      </c>
      <c r="AC1457" s="101">
        <f t="shared" si="92"/>
        <v>8</v>
      </c>
      <c r="AD1457" s="101" t="str">
        <f t="shared" si="93"/>
        <v>février</v>
      </c>
      <c r="AE1457" s="96">
        <f t="shared" si="94"/>
        <v>5.3</v>
      </c>
      <c r="AF1457" s="149">
        <f t="shared" si="95"/>
        <v>4.8611111111110938E-3</v>
      </c>
      <c r="AG1457" t="s">
        <v>3886</v>
      </c>
    </row>
    <row r="1458" spans="1:33" s="102" customFormat="1" ht="10.9" hidden="1" customHeight="1" x14ac:dyDescent="0.25">
      <c r="A1458" s="278">
        <v>171967</v>
      </c>
      <c r="B1458" s="279">
        <v>44615</v>
      </c>
      <c r="C1458" s="280" t="s">
        <v>417</v>
      </c>
      <c r="D1458" s="280" t="s">
        <v>4258</v>
      </c>
      <c r="E1458" s="279">
        <v>44615</v>
      </c>
      <c r="F1458" s="280" t="s">
        <v>709</v>
      </c>
      <c r="G1458" s="280" t="s">
        <v>4259</v>
      </c>
      <c r="H1458" s="280" t="s">
        <v>609</v>
      </c>
      <c r="I1458" s="280" t="s">
        <v>3379</v>
      </c>
      <c r="J1458" s="280" t="s">
        <v>3421</v>
      </c>
      <c r="K1458" s="280" t="s">
        <v>609</v>
      </c>
      <c r="L1458" s="280" t="s">
        <v>18</v>
      </c>
      <c r="M1458" s="280" t="s">
        <v>18</v>
      </c>
      <c r="N1458" s="280" t="s">
        <v>19</v>
      </c>
      <c r="O1458" s="280" t="s">
        <v>161</v>
      </c>
      <c r="P1458" s="280" t="s">
        <v>610</v>
      </c>
      <c r="Q1458" s="280" t="s">
        <v>3377</v>
      </c>
      <c r="R1458" s="280" t="s">
        <v>3377</v>
      </c>
      <c r="S1458" s="278">
        <v>19580</v>
      </c>
      <c r="T1458" s="278">
        <v>14540</v>
      </c>
      <c r="U1458" s="278">
        <v>5040</v>
      </c>
      <c r="V1458" s="280" t="s">
        <v>78</v>
      </c>
      <c r="W1458" s="278">
        <v>2</v>
      </c>
      <c r="X1458" s="280" t="s">
        <v>69</v>
      </c>
      <c r="Y1458" s="280" t="s">
        <v>70</v>
      </c>
      <c r="Z1458" s="280" t="s">
        <v>71</v>
      </c>
      <c r="AA1458" s="280" t="s">
        <v>72</v>
      </c>
      <c r="AB1458" s="278">
        <v>83216</v>
      </c>
      <c r="AC1458" s="101">
        <f t="shared" si="92"/>
        <v>8</v>
      </c>
      <c r="AD1458" s="101" t="str">
        <f t="shared" si="93"/>
        <v>février</v>
      </c>
      <c r="AE1458" s="96">
        <f t="shared" si="94"/>
        <v>5.04</v>
      </c>
      <c r="AF1458" s="149">
        <f t="shared" si="95"/>
        <v>4.8611111111110938E-3</v>
      </c>
      <c r="AG1458" t="s">
        <v>3886</v>
      </c>
    </row>
    <row r="1459" spans="1:33" s="102" customFormat="1" ht="10.9" hidden="1" customHeight="1" x14ac:dyDescent="0.25">
      <c r="A1459" s="278">
        <v>171968</v>
      </c>
      <c r="B1459" s="279">
        <v>44615</v>
      </c>
      <c r="C1459" s="280" t="s">
        <v>306</v>
      </c>
      <c r="D1459" s="280" t="s">
        <v>4260</v>
      </c>
      <c r="E1459" s="279">
        <v>44615</v>
      </c>
      <c r="F1459" s="280" t="s">
        <v>305</v>
      </c>
      <c r="G1459" s="280" t="s">
        <v>4261</v>
      </c>
      <c r="H1459" s="280" t="s">
        <v>507</v>
      </c>
      <c r="I1459" s="280" t="s">
        <v>3379</v>
      </c>
      <c r="J1459" s="280" t="s">
        <v>3421</v>
      </c>
      <c r="K1459" s="280" t="s">
        <v>507</v>
      </c>
      <c r="L1459" s="280" t="s">
        <v>18</v>
      </c>
      <c r="M1459" s="280" t="s">
        <v>18</v>
      </c>
      <c r="N1459" s="280" t="s">
        <v>19</v>
      </c>
      <c r="O1459" s="280" t="s">
        <v>161</v>
      </c>
      <c r="P1459" s="280" t="s">
        <v>508</v>
      </c>
      <c r="Q1459" s="280" t="s">
        <v>3377</v>
      </c>
      <c r="R1459" s="280" t="s">
        <v>3377</v>
      </c>
      <c r="S1459" s="278">
        <v>14620</v>
      </c>
      <c r="T1459" s="278">
        <v>11600</v>
      </c>
      <c r="U1459" s="278">
        <v>3020</v>
      </c>
      <c r="V1459" s="280" t="s">
        <v>78</v>
      </c>
      <c r="W1459" s="278">
        <v>2</v>
      </c>
      <c r="X1459" s="280" t="s">
        <v>69</v>
      </c>
      <c r="Y1459" s="280" t="s">
        <v>70</v>
      </c>
      <c r="Z1459" s="280" t="s">
        <v>71</v>
      </c>
      <c r="AA1459" s="280" t="s">
        <v>72</v>
      </c>
      <c r="AB1459" s="278">
        <v>89414</v>
      </c>
      <c r="AC1459" s="101">
        <f t="shared" si="92"/>
        <v>8</v>
      </c>
      <c r="AD1459" s="101" t="str">
        <f t="shared" si="93"/>
        <v>février</v>
      </c>
      <c r="AE1459" s="96">
        <f t="shared" si="94"/>
        <v>3.02</v>
      </c>
      <c r="AF1459" s="149">
        <f t="shared" si="95"/>
        <v>7.6388888888888618E-3</v>
      </c>
      <c r="AG1459" t="s">
        <v>3886</v>
      </c>
    </row>
    <row r="1460" spans="1:33" s="102" customFormat="1" ht="10.9" hidden="1" customHeight="1" x14ac:dyDescent="0.25">
      <c r="A1460" s="278">
        <v>171969</v>
      </c>
      <c r="B1460" s="279">
        <v>44615</v>
      </c>
      <c r="C1460" s="280" t="s">
        <v>852</v>
      </c>
      <c r="D1460" s="280" t="s">
        <v>4262</v>
      </c>
      <c r="E1460" s="279">
        <v>44615</v>
      </c>
      <c r="F1460" s="280" t="s">
        <v>307</v>
      </c>
      <c r="G1460" s="280" t="s">
        <v>4263</v>
      </c>
      <c r="H1460" s="280" t="s">
        <v>202</v>
      </c>
      <c r="I1460" s="280" t="s">
        <v>3379</v>
      </c>
      <c r="J1460" s="280" t="s">
        <v>3421</v>
      </c>
      <c r="K1460" s="280" t="s">
        <v>202</v>
      </c>
      <c r="L1460" s="280" t="s">
        <v>18</v>
      </c>
      <c r="M1460" s="280" t="s">
        <v>18</v>
      </c>
      <c r="N1460" s="280" t="s">
        <v>19</v>
      </c>
      <c r="O1460" s="280" t="s">
        <v>161</v>
      </c>
      <c r="P1460" s="280" t="s">
        <v>203</v>
      </c>
      <c r="Q1460" s="280" t="s">
        <v>3377</v>
      </c>
      <c r="R1460" s="280" t="s">
        <v>3377</v>
      </c>
      <c r="S1460" s="278">
        <v>19220</v>
      </c>
      <c r="T1460" s="278">
        <v>14740</v>
      </c>
      <c r="U1460" s="278">
        <v>4480</v>
      </c>
      <c r="V1460" s="280" t="s">
        <v>78</v>
      </c>
      <c r="W1460" s="278">
        <v>2</v>
      </c>
      <c r="X1460" s="280" t="s">
        <v>69</v>
      </c>
      <c r="Y1460" s="280" t="s">
        <v>70</v>
      </c>
      <c r="Z1460" s="280" t="s">
        <v>71</v>
      </c>
      <c r="AA1460" s="280" t="s">
        <v>72</v>
      </c>
      <c r="AB1460" s="278">
        <v>83218</v>
      </c>
      <c r="AC1460" s="101">
        <f t="shared" si="92"/>
        <v>8</v>
      </c>
      <c r="AD1460" s="101" t="str">
        <f t="shared" si="93"/>
        <v>février</v>
      </c>
      <c r="AE1460" s="96">
        <f t="shared" si="94"/>
        <v>4.4800000000000004</v>
      </c>
      <c r="AF1460" s="149">
        <f t="shared" si="95"/>
        <v>9.0277777777777457E-3</v>
      </c>
      <c r="AG1460" t="s">
        <v>3886</v>
      </c>
    </row>
    <row r="1461" spans="1:33" s="102" customFormat="1" ht="10.9" hidden="1" customHeight="1" x14ac:dyDescent="0.25">
      <c r="A1461" s="278">
        <v>171970</v>
      </c>
      <c r="B1461" s="279">
        <v>44615</v>
      </c>
      <c r="C1461" s="280" t="s">
        <v>4264</v>
      </c>
      <c r="D1461" s="280" t="s">
        <v>4265</v>
      </c>
      <c r="E1461" s="279">
        <v>44615</v>
      </c>
      <c r="F1461" s="280" t="s">
        <v>4266</v>
      </c>
      <c r="G1461" s="280" t="s">
        <v>4267</v>
      </c>
      <c r="H1461" s="280" t="s">
        <v>160</v>
      </c>
      <c r="I1461" s="280" t="s">
        <v>3379</v>
      </c>
      <c r="J1461" s="280" t="s">
        <v>3421</v>
      </c>
      <c r="K1461" s="280" t="s">
        <v>160</v>
      </c>
      <c r="L1461" s="280" t="s">
        <v>18</v>
      </c>
      <c r="M1461" s="280" t="s">
        <v>18</v>
      </c>
      <c r="N1461" s="280" t="s">
        <v>19</v>
      </c>
      <c r="O1461" s="280" t="s">
        <v>161</v>
      </c>
      <c r="P1461" s="280" t="s">
        <v>162</v>
      </c>
      <c r="Q1461" s="280" t="s">
        <v>3377</v>
      </c>
      <c r="R1461" s="280" t="s">
        <v>3377</v>
      </c>
      <c r="S1461" s="278">
        <v>15360</v>
      </c>
      <c r="T1461" s="278">
        <v>11620</v>
      </c>
      <c r="U1461" s="278">
        <v>3740</v>
      </c>
      <c r="V1461" s="280" t="s">
        <v>78</v>
      </c>
      <c r="W1461" s="278">
        <v>2</v>
      </c>
      <c r="X1461" s="280" t="s">
        <v>69</v>
      </c>
      <c r="Y1461" s="280" t="s">
        <v>70</v>
      </c>
      <c r="Z1461" s="280" t="s">
        <v>71</v>
      </c>
      <c r="AA1461" s="280" t="s">
        <v>72</v>
      </c>
      <c r="AB1461" s="278">
        <v>89407</v>
      </c>
      <c r="AC1461" s="101">
        <f t="shared" si="92"/>
        <v>8</v>
      </c>
      <c r="AD1461" s="101" t="str">
        <f t="shared" si="93"/>
        <v>février</v>
      </c>
      <c r="AE1461" s="96">
        <f t="shared" si="94"/>
        <v>3.74</v>
      </c>
      <c r="AF1461" s="149">
        <f t="shared" si="95"/>
        <v>2.7777777777777679E-3</v>
      </c>
      <c r="AG1461" t="s">
        <v>3886</v>
      </c>
    </row>
    <row r="1462" spans="1:33" s="102" customFormat="1" ht="10.9" hidden="1" customHeight="1" x14ac:dyDescent="0.25">
      <c r="A1462" s="278">
        <v>171971</v>
      </c>
      <c r="B1462" s="279">
        <v>44616</v>
      </c>
      <c r="C1462" s="280" t="s">
        <v>4268</v>
      </c>
      <c r="D1462" s="280" t="s">
        <v>4269</v>
      </c>
      <c r="E1462" s="279">
        <v>44616</v>
      </c>
      <c r="F1462" s="280" t="s">
        <v>4270</v>
      </c>
      <c r="G1462" s="280" t="s">
        <v>4271</v>
      </c>
      <c r="H1462" s="280" t="s">
        <v>283</v>
      </c>
      <c r="I1462" s="280" t="s">
        <v>3379</v>
      </c>
      <c r="J1462" s="280" t="s">
        <v>3421</v>
      </c>
      <c r="K1462" s="280" t="s">
        <v>283</v>
      </c>
      <c r="L1462" s="280" t="s">
        <v>18</v>
      </c>
      <c r="M1462" s="280" t="s">
        <v>18</v>
      </c>
      <c r="N1462" s="280" t="s">
        <v>19</v>
      </c>
      <c r="O1462" s="280" t="s">
        <v>161</v>
      </c>
      <c r="P1462" s="280" t="s">
        <v>284</v>
      </c>
      <c r="Q1462" s="280" t="s">
        <v>3377</v>
      </c>
      <c r="R1462" s="280" t="s">
        <v>3377</v>
      </c>
      <c r="S1462" s="278">
        <v>15200</v>
      </c>
      <c r="T1462" s="278">
        <v>11660</v>
      </c>
      <c r="U1462" s="278">
        <v>3540</v>
      </c>
      <c r="V1462" s="280" t="s">
        <v>78</v>
      </c>
      <c r="W1462" s="278">
        <v>2</v>
      </c>
      <c r="X1462" s="280" t="s">
        <v>69</v>
      </c>
      <c r="Y1462" s="280" t="s">
        <v>70</v>
      </c>
      <c r="Z1462" s="280" t="s">
        <v>71</v>
      </c>
      <c r="AA1462" s="280" t="s">
        <v>72</v>
      </c>
      <c r="AB1462" s="278">
        <v>60059</v>
      </c>
      <c r="AC1462" s="101">
        <f t="shared" si="92"/>
        <v>8</v>
      </c>
      <c r="AD1462" s="101" t="str">
        <f t="shared" si="93"/>
        <v>février</v>
      </c>
      <c r="AE1462" s="96">
        <f t="shared" si="94"/>
        <v>3.54</v>
      </c>
      <c r="AF1462" s="149">
        <f t="shared" si="95"/>
        <v>2.8472222222222225E-2</v>
      </c>
      <c r="AG1462" t="s">
        <v>3886</v>
      </c>
    </row>
    <row r="1463" spans="1:33" s="102" customFormat="1" ht="10.9" hidden="1" customHeight="1" x14ac:dyDescent="0.25">
      <c r="A1463" s="278">
        <v>171972</v>
      </c>
      <c r="B1463" s="279">
        <v>44616</v>
      </c>
      <c r="C1463" s="280" t="s">
        <v>2763</v>
      </c>
      <c r="D1463" s="280" t="s">
        <v>4272</v>
      </c>
      <c r="E1463" s="279">
        <v>44616</v>
      </c>
      <c r="F1463" s="280" t="s">
        <v>4273</v>
      </c>
      <c r="G1463" s="280" t="s">
        <v>4274</v>
      </c>
      <c r="H1463" s="280" t="s">
        <v>160</v>
      </c>
      <c r="I1463" s="280" t="s">
        <v>3379</v>
      </c>
      <c r="J1463" s="280" t="s">
        <v>3421</v>
      </c>
      <c r="K1463" s="280" t="s">
        <v>160</v>
      </c>
      <c r="L1463" s="280" t="s">
        <v>18</v>
      </c>
      <c r="M1463" s="280" t="s">
        <v>18</v>
      </c>
      <c r="N1463" s="280" t="s">
        <v>19</v>
      </c>
      <c r="O1463" s="280" t="s">
        <v>161</v>
      </c>
      <c r="P1463" s="280" t="s">
        <v>162</v>
      </c>
      <c r="Q1463" s="280" t="s">
        <v>3377</v>
      </c>
      <c r="R1463" s="280" t="s">
        <v>3377</v>
      </c>
      <c r="S1463" s="278">
        <v>14200</v>
      </c>
      <c r="T1463" s="278">
        <v>11600</v>
      </c>
      <c r="U1463" s="278">
        <v>2600</v>
      </c>
      <c r="V1463" s="280" t="s">
        <v>78</v>
      </c>
      <c r="W1463" s="278">
        <v>2</v>
      </c>
      <c r="X1463" s="280" t="s">
        <v>69</v>
      </c>
      <c r="Y1463" s="280" t="s">
        <v>70</v>
      </c>
      <c r="Z1463" s="280" t="s">
        <v>71</v>
      </c>
      <c r="AA1463" s="280" t="s">
        <v>72</v>
      </c>
      <c r="AB1463" s="278">
        <v>89407</v>
      </c>
      <c r="AC1463" s="101">
        <f t="shared" si="92"/>
        <v>8</v>
      </c>
      <c r="AD1463" s="101" t="str">
        <f t="shared" si="93"/>
        <v>février</v>
      </c>
      <c r="AE1463" s="96">
        <f t="shared" si="94"/>
        <v>2.6</v>
      </c>
      <c r="AF1463" s="149">
        <f t="shared" si="95"/>
        <v>2.7777777777777818E-3</v>
      </c>
      <c r="AG1463" t="s">
        <v>3886</v>
      </c>
    </row>
    <row r="1464" spans="1:33" s="102" customFormat="1" ht="10.9" hidden="1" customHeight="1" x14ac:dyDescent="0.25">
      <c r="A1464" s="278">
        <v>171973</v>
      </c>
      <c r="B1464" s="279">
        <v>44616</v>
      </c>
      <c r="C1464" s="280" t="s">
        <v>4275</v>
      </c>
      <c r="D1464" s="280" t="s">
        <v>4276</v>
      </c>
      <c r="E1464" s="279">
        <v>44616</v>
      </c>
      <c r="F1464" s="280" t="s">
        <v>4277</v>
      </c>
      <c r="G1464" s="280" t="s">
        <v>4278</v>
      </c>
      <c r="H1464" s="280" t="s">
        <v>283</v>
      </c>
      <c r="I1464" s="280" t="s">
        <v>3379</v>
      </c>
      <c r="J1464" s="280" t="s">
        <v>3421</v>
      </c>
      <c r="K1464" s="280" t="s">
        <v>283</v>
      </c>
      <c r="L1464" s="280" t="s">
        <v>18</v>
      </c>
      <c r="M1464" s="280" t="s">
        <v>18</v>
      </c>
      <c r="N1464" s="280" t="s">
        <v>19</v>
      </c>
      <c r="O1464" s="280" t="s">
        <v>161</v>
      </c>
      <c r="P1464" s="280" t="s">
        <v>284</v>
      </c>
      <c r="Q1464" s="280" t="s">
        <v>3377</v>
      </c>
      <c r="R1464" s="280" t="s">
        <v>3377</v>
      </c>
      <c r="S1464" s="278">
        <v>13040</v>
      </c>
      <c r="T1464" s="278">
        <v>11640</v>
      </c>
      <c r="U1464" s="278">
        <v>1400</v>
      </c>
      <c r="V1464" s="280" t="s">
        <v>78</v>
      </c>
      <c r="W1464" s="278">
        <v>2</v>
      </c>
      <c r="X1464" s="280" t="s">
        <v>69</v>
      </c>
      <c r="Y1464" s="280" t="s">
        <v>70</v>
      </c>
      <c r="Z1464" s="280" t="s">
        <v>71</v>
      </c>
      <c r="AA1464" s="280" t="s">
        <v>72</v>
      </c>
      <c r="AB1464" s="278">
        <v>60059</v>
      </c>
      <c r="AC1464" s="101">
        <f t="shared" si="92"/>
        <v>8</v>
      </c>
      <c r="AD1464" s="101" t="str">
        <f t="shared" si="93"/>
        <v>février</v>
      </c>
      <c r="AE1464" s="96">
        <f t="shared" si="94"/>
        <v>1.4</v>
      </c>
      <c r="AF1464" s="149">
        <f t="shared" si="95"/>
        <v>2.7777777777777679E-3</v>
      </c>
      <c r="AG1464" t="s">
        <v>3886</v>
      </c>
    </row>
    <row r="1465" spans="1:33" s="102" customFormat="1" ht="10.9" hidden="1" customHeight="1" x14ac:dyDescent="0.25">
      <c r="A1465" s="278">
        <v>171975</v>
      </c>
      <c r="B1465" s="279">
        <v>44616</v>
      </c>
      <c r="C1465" s="280" t="s">
        <v>738</v>
      </c>
      <c r="D1465" s="280" t="s">
        <v>4279</v>
      </c>
      <c r="E1465" s="279">
        <v>44616</v>
      </c>
      <c r="F1465" s="280" t="s">
        <v>4049</v>
      </c>
      <c r="G1465" s="280" t="s">
        <v>4280</v>
      </c>
      <c r="H1465" s="280" t="s">
        <v>782</v>
      </c>
      <c r="I1465" s="280" t="s">
        <v>3389</v>
      </c>
      <c r="J1465" s="280" t="s">
        <v>3389</v>
      </c>
      <c r="K1465" s="280" t="s">
        <v>766</v>
      </c>
      <c r="L1465" s="280" t="s">
        <v>18</v>
      </c>
      <c r="M1465" s="280" t="s">
        <v>3385</v>
      </c>
      <c r="N1465" s="280" t="s">
        <v>919</v>
      </c>
      <c r="O1465" s="280" t="s">
        <v>920</v>
      </c>
      <c r="P1465" s="280" t="s">
        <v>767</v>
      </c>
      <c r="Q1465" s="280" t="s">
        <v>3377</v>
      </c>
      <c r="R1465" s="280" t="s">
        <v>3390</v>
      </c>
      <c r="S1465" s="278">
        <v>24780</v>
      </c>
      <c r="T1465" s="278">
        <v>17740</v>
      </c>
      <c r="U1465" s="278">
        <v>7040</v>
      </c>
      <c r="V1465" s="280" t="s">
        <v>78</v>
      </c>
      <c r="W1465" s="278">
        <v>2</v>
      </c>
      <c r="X1465" s="280" t="s">
        <v>69</v>
      </c>
      <c r="Y1465" s="280" t="s">
        <v>70</v>
      </c>
      <c r="Z1465" s="280" t="s">
        <v>71</v>
      </c>
      <c r="AA1465" s="280" t="s">
        <v>72</v>
      </c>
      <c r="AB1465" s="278">
        <v>0</v>
      </c>
      <c r="AC1465" s="101">
        <f t="shared" si="92"/>
        <v>8</v>
      </c>
      <c r="AD1465" s="101" t="str">
        <f t="shared" si="93"/>
        <v>février</v>
      </c>
      <c r="AE1465" s="96">
        <f t="shared" si="94"/>
        <v>7.04</v>
      </c>
      <c r="AF1465" s="149">
        <f t="shared" si="95"/>
        <v>1.041666666666663E-2</v>
      </c>
      <c r="AG1465" t="s">
        <v>3562</v>
      </c>
    </row>
    <row r="1466" spans="1:33" s="102" customFormat="1" ht="10.9" hidden="1" customHeight="1" x14ac:dyDescent="0.25">
      <c r="A1466" s="278">
        <v>171977</v>
      </c>
      <c r="B1466" s="279">
        <v>44616</v>
      </c>
      <c r="C1466" s="280" t="s">
        <v>738</v>
      </c>
      <c r="D1466" s="280" t="s">
        <v>18</v>
      </c>
      <c r="E1466" s="279">
        <v>44616</v>
      </c>
      <c r="F1466" s="280" t="s">
        <v>738</v>
      </c>
      <c r="G1466" s="280" t="s">
        <v>18</v>
      </c>
      <c r="H1466" s="280" t="s">
        <v>880</v>
      </c>
      <c r="I1466" s="280" t="s">
        <v>3376</v>
      </c>
      <c r="J1466" s="280" t="s">
        <v>3376</v>
      </c>
      <c r="K1466" s="280" t="s">
        <v>616</v>
      </c>
      <c r="L1466" s="280" t="s">
        <v>18</v>
      </c>
      <c r="M1466" s="280" t="s">
        <v>3385</v>
      </c>
      <c r="N1466" s="280" t="s">
        <v>656</v>
      </c>
      <c r="O1466" s="280" t="s">
        <v>657</v>
      </c>
      <c r="P1466" s="280" t="s">
        <v>618</v>
      </c>
      <c r="Q1466" s="280" t="s">
        <v>3377</v>
      </c>
      <c r="R1466" s="280" t="s">
        <v>3390</v>
      </c>
      <c r="S1466" s="278">
        <v>16020</v>
      </c>
      <c r="T1466" s="278">
        <v>13420</v>
      </c>
      <c r="U1466" s="278">
        <v>2600</v>
      </c>
      <c r="V1466" s="280" t="s">
        <v>68</v>
      </c>
      <c r="W1466" s="278">
        <v>2</v>
      </c>
      <c r="X1466" s="280" t="s">
        <v>69</v>
      </c>
      <c r="Y1466" s="280" t="s">
        <v>70</v>
      </c>
      <c r="Z1466" s="280" t="s">
        <v>71</v>
      </c>
      <c r="AA1466" s="280" t="s">
        <v>72</v>
      </c>
      <c r="AB1466" s="278">
        <v>0</v>
      </c>
      <c r="AC1466" s="101">
        <f t="shared" si="92"/>
        <v>8</v>
      </c>
      <c r="AD1466" s="101" t="str">
        <f t="shared" si="93"/>
        <v>février</v>
      </c>
      <c r="AE1466" s="96">
        <f t="shared" si="94"/>
        <v>2.6</v>
      </c>
      <c r="AF1466" s="149">
        <f t="shared" si="95"/>
        <v>0</v>
      </c>
      <c r="AG1466" t="s">
        <v>3562</v>
      </c>
    </row>
    <row r="1467" spans="1:33" s="102" customFormat="1" ht="10.9" hidden="1" customHeight="1" x14ac:dyDescent="0.25">
      <c r="A1467" s="278">
        <v>171976</v>
      </c>
      <c r="B1467" s="279">
        <v>44616</v>
      </c>
      <c r="C1467" s="280" t="s">
        <v>862</v>
      </c>
      <c r="D1467" s="280" t="s">
        <v>4281</v>
      </c>
      <c r="E1467" s="279">
        <v>44616</v>
      </c>
      <c r="F1467" s="280" t="s">
        <v>653</v>
      </c>
      <c r="G1467" s="280" t="s">
        <v>4282</v>
      </c>
      <c r="H1467" s="280" t="s">
        <v>283</v>
      </c>
      <c r="I1467" s="280" t="s">
        <v>3379</v>
      </c>
      <c r="J1467" s="280" t="s">
        <v>3421</v>
      </c>
      <c r="K1467" s="280" t="s">
        <v>283</v>
      </c>
      <c r="L1467" s="280" t="s">
        <v>18</v>
      </c>
      <c r="M1467" s="280" t="s">
        <v>18</v>
      </c>
      <c r="N1467" s="280" t="s">
        <v>19</v>
      </c>
      <c r="O1467" s="280" t="s">
        <v>161</v>
      </c>
      <c r="P1467" s="280" t="s">
        <v>284</v>
      </c>
      <c r="Q1467" s="280" t="s">
        <v>3377</v>
      </c>
      <c r="R1467" s="280" t="s">
        <v>3377</v>
      </c>
      <c r="S1467" s="278">
        <v>13920</v>
      </c>
      <c r="T1467" s="278">
        <v>11480</v>
      </c>
      <c r="U1467" s="278">
        <v>2440</v>
      </c>
      <c r="V1467" s="280" t="s">
        <v>78</v>
      </c>
      <c r="W1467" s="278">
        <v>2</v>
      </c>
      <c r="X1467" s="280" t="s">
        <v>69</v>
      </c>
      <c r="Y1467" s="280" t="s">
        <v>70</v>
      </c>
      <c r="Z1467" s="280" t="s">
        <v>71</v>
      </c>
      <c r="AA1467" s="280" t="s">
        <v>72</v>
      </c>
      <c r="AB1467" s="278">
        <v>60059</v>
      </c>
      <c r="AC1467" s="101">
        <f t="shared" si="92"/>
        <v>8</v>
      </c>
      <c r="AD1467" s="101" t="str">
        <f t="shared" si="93"/>
        <v>février</v>
      </c>
      <c r="AE1467" s="96">
        <f t="shared" si="94"/>
        <v>2.44</v>
      </c>
      <c r="AF1467" s="149">
        <f t="shared" si="95"/>
        <v>6.9444444444444198E-3</v>
      </c>
      <c r="AG1467" t="s">
        <v>3886</v>
      </c>
    </row>
    <row r="1468" spans="1:33" s="102" customFormat="1" ht="10.9" hidden="1" customHeight="1" x14ac:dyDescent="0.25">
      <c r="A1468" s="278">
        <v>171978</v>
      </c>
      <c r="B1468" s="279">
        <v>44616</v>
      </c>
      <c r="C1468" s="280" t="s">
        <v>3632</v>
      </c>
      <c r="D1468" s="280" t="s">
        <v>4283</v>
      </c>
      <c r="E1468" s="279">
        <v>44616</v>
      </c>
      <c r="F1468" s="280" t="s">
        <v>419</v>
      </c>
      <c r="G1468" s="280" t="s">
        <v>4284</v>
      </c>
      <c r="H1468" s="280" t="s">
        <v>616</v>
      </c>
      <c r="I1468" s="280" t="s">
        <v>3376</v>
      </c>
      <c r="J1468" s="280" t="s">
        <v>3376</v>
      </c>
      <c r="K1468" s="280" t="s">
        <v>616</v>
      </c>
      <c r="L1468" s="280" t="s">
        <v>18</v>
      </c>
      <c r="M1468" s="280" t="s">
        <v>3385</v>
      </c>
      <c r="N1468" s="280" t="s">
        <v>656</v>
      </c>
      <c r="O1468" s="280" t="s">
        <v>657</v>
      </c>
      <c r="P1468" s="280" t="s">
        <v>618</v>
      </c>
      <c r="Q1468" s="280" t="s">
        <v>3377</v>
      </c>
      <c r="R1468" s="280" t="s">
        <v>3390</v>
      </c>
      <c r="S1468" s="278">
        <v>15600</v>
      </c>
      <c r="T1468" s="278">
        <v>13340</v>
      </c>
      <c r="U1468" s="278">
        <v>2260</v>
      </c>
      <c r="V1468" s="280" t="s">
        <v>78</v>
      </c>
      <c r="W1468" s="278">
        <v>2</v>
      </c>
      <c r="X1468" s="280" t="s">
        <v>69</v>
      </c>
      <c r="Y1468" s="280" t="s">
        <v>70</v>
      </c>
      <c r="Z1468" s="280" t="s">
        <v>71</v>
      </c>
      <c r="AA1468" s="280" t="s">
        <v>72</v>
      </c>
      <c r="AB1468" s="278">
        <v>0</v>
      </c>
      <c r="AC1468" s="101">
        <f t="shared" si="92"/>
        <v>8</v>
      </c>
      <c r="AD1468" s="101" t="str">
        <f t="shared" si="93"/>
        <v>février</v>
      </c>
      <c r="AE1468" s="96">
        <f t="shared" si="94"/>
        <v>2.2599999999999998</v>
      </c>
      <c r="AF1468" s="149">
        <f t="shared" si="95"/>
        <v>9.0277777777778012E-3</v>
      </c>
      <c r="AG1468" t="s">
        <v>3562</v>
      </c>
    </row>
    <row r="1469" spans="1:33" s="102" customFormat="1" ht="10.9" hidden="1" customHeight="1" x14ac:dyDescent="0.25">
      <c r="A1469" s="278">
        <v>171979</v>
      </c>
      <c r="B1469" s="279">
        <v>44616</v>
      </c>
      <c r="C1469" s="280" t="s">
        <v>488</v>
      </c>
      <c r="D1469" s="280" t="s">
        <v>4285</v>
      </c>
      <c r="E1469" s="279">
        <v>44616</v>
      </c>
      <c r="F1469" s="280" t="s">
        <v>4286</v>
      </c>
      <c r="G1469" s="280" t="s">
        <v>4287</v>
      </c>
      <c r="H1469" s="280" t="s">
        <v>4288</v>
      </c>
      <c r="I1469" s="280" t="s">
        <v>3389</v>
      </c>
      <c r="J1469" s="280" t="s">
        <v>3442</v>
      </c>
      <c r="K1469" s="280" t="s">
        <v>3788</v>
      </c>
      <c r="L1469" s="280" t="s">
        <v>3421</v>
      </c>
      <c r="M1469" s="280" t="s">
        <v>18</v>
      </c>
      <c r="N1469" s="280" t="s">
        <v>919</v>
      </c>
      <c r="O1469" s="280" t="s">
        <v>748</v>
      </c>
      <c r="P1469" s="280" t="s">
        <v>3789</v>
      </c>
      <c r="Q1469" s="280" t="s">
        <v>3444</v>
      </c>
      <c r="R1469" s="280" t="s">
        <v>3377</v>
      </c>
      <c r="S1469" s="278">
        <v>16240</v>
      </c>
      <c r="T1469" s="278">
        <v>35720</v>
      </c>
      <c r="U1469" s="278">
        <v>19480</v>
      </c>
      <c r="V1469" s="280" t="s">
        <v>78</v>
      </c>
      <c r="W1469" s="278">
        <v>2</v>
      </c>
      <c r="X1469" s="280" t="s">
        <v>69</v>
      </c>
      <c r="Y1469" s="280" t="s">
        <v>70</v>
      </c>
      <c r="Z1469" s="280" t="s">
        <v>71</v>
      </c>
      <c r="AA1469" s="280" t="s">
        <v>72</v>
      </c>
      <c r="AB1469" s="278">
        <v>0</v>
      </c>
      <c r="AC1469" s="101">
        <f t="shared" si="92"/>
        <v>8</v>
      </c>
      <c r="AD1469" s="101" t="str">
        <f t="shared" si="93"/>
        <v>février</v>
      </c>
      <c r="AE1469" s="96">
        <f t="shared" si="94"/>
        <v>19.48</v>
      </c>
      <c r="AF1469" s="149">
        <f t="shared" si="95"/>
        <v>5.9722222222222232E-2</v>
      </c>
      <c r="AG1469" t="s">
        <v>3888</v>
      </c>
    </row>
    <row r="1470" spans="1:33" s="102" customFormat="1" ht="10.9" hidden="1" customHeight="1" x14ac:dyDescent="0.25">
      <c r="A1470" s="278">
        <v>171980</v>
      </c>
      <c r="B1470" s="279">
        <v>44616</v>
      </c>
      <c r="C1470" s="280" t="s">
        <v>245</v>
      </c>
      <c r="D1470" s="280" t="s">
        <v>4289</v>
      </c>
      <c r="E1470" s="279">
        <v>44616</v>
      </c>
      <c r="F1470" s="280" t="s">
        <v>677</v>
      </c>
      <c r="G1470" s="280" t="s">
        <v>4290</v>
      </c>
      <c r="H1470" s="280" t="s">
        <v>169</v>
      </c>
      <c r="I1470" s="280" t="s">
        <v>3379</v>
      </c>
      <c r="J1470" s="280" t="s">
        <v>3421</v>
      </c>
      <c r="K1470" s="280" t="s">
        <v>169</v>
      </c>
      <c r="L1470" s="280" t="s">
        <v>18</v>
      </c>
      <c r="M1470" s="280" t="s">
        <v>18</v>
      </c>
      <c r="N1470" s="280" t="s">
        <v>19</v>
      </c>
      <c r="O1470" s="280" t="s">
        <v>161</v>
      </c>
      <c r="P1470" s="280" t="s">
        <v>170</v>
      </c>
      <c r="Q1470" s="280" t="s">
        <v>3377</v>
      </c>
      <c r="R1470" s="280" t="s">
        <v>3377</v>
      </c>
      <c r="S1470" s="278">
        <v>14680</v>
      </c>
      <c r="T1470" s="278">
        <v>11780</v>
      </c>
      <c r="U1470" s="278">
        <v>2900</v>
      </c>
      <c r="V1470" s="280" t="s">
        <v>78</v>
      </c>
      <c r="W1470" s="278">
        <v>2</v>
      </c>
      <c r="X1470" s="280" t="s">
        <v>69</v>
      </c>
      <c r="Y1470" s="280" t="s">
        <v>70</v>
      </c>
      <c r="Z1470" s="280" t="s">
        <v>71</v>
      </c>
      <c r="AA1470" s="280" t="s">
        <v>72</v>
      </c>
      <c r="AB1470" s="278">
        <v>89410</v>
      </c>
      <c r="AC1470" s="101">
        <f t="shared" si="92"/>
        <v>8</v>
      </c>
      <c r="AD1470" s="101" t="str">
        <f t="shared" si="93"/>
        <v>février</v>
      </c>
      <c r="AE1470" s="96">
        <f t="shared" si="94"/>
        <v>2.9</v>
      </c>
      <c r="AF1470" s="149">
        <f t="shared" si="95"/>
        <v>6.2500000000000333E-3</v>
      </c>
      <c r="AG1470" t="s">
        <v>3886</v>
      </c>
    </row>
    <row r="1471" spans="1:33" s="102" customFormat="1" ht="10.9" hidden="1" customHeight="1" x14ac:dyDescent="0.25">
      <c r="A1471" s="278">
        <v>171983</v>
      </c>
      <c r="B1471" s="279">
        <v>44616</v>
      </c>
      <c r="C1471" s="280" t="s">
        <v>784</v>
      </c>
      <c r="D1471" s="280" t="s">
        <v>4291</v>
      </c>
      <c r="E1471" s="279">
        <v>44616</v>
      </c>
      <c r="F1471" s="280" t="s">
        <v>171</v>
      </c>
      <c r="G1471" s="280" t="s">
        <v>4292</v>
      </c>
      <c r="H1471" s="280" t="s">
        <v>881</v>
      </c>
      <c r="I1471" s="280" t="s">
        <v>3376</v>
      </c>
      <c r="J1471" s="280" t="s">
        <v>3376</v>
      </c>
      <c r="K1471" s="280" t="s">
        <v>665</v>
      </c>
      <c r="L1471" s="280" t="s">
        <v>18</v>
      </c>
      <c r="M1471" s="280" t="s">
        <v>3409</v>
      </c>
      <c r="N1471" s="280" t="s">
        <v>656</v>
      </c>
      <c r="O1471" s="280" t="s">
        <v>657</v>
      </c>
      <c r="P1471" s="280" t="s">
        <v>666</v>
      </c>
      <c r="Q1471" s="280" t="s">
        <v>3377</v>
      </c>
      <c r="R1471" s="280" t="s">
        <v>3410</v>
      </c>
      <c r="S1471" s="278">
        <v>29240</v>
      </c>
      <c r="T1471" s="278">
        <v>18640</v>
      </c>
      <c r="U1471" s="278">
        <v>10600</v>
      </c>
      <c r="V1471" s="280" t="s">
        <v>78</v>
      </c>
      <c r="W1471" s="278">
        <v>2</v>
      </c>
      <c r="X1471" s="280" t="s">
        <v>69</v>
      </c>
      <c r="Y1471" s="280" t="s">
        <v>70</v>
      </c>
      <c r="Z1471" s="280" t="s">
        <v>71</v>
      </c>
      <c r="AA1471" s="280" t="s">
        <v>72</v>
      </c>
      <c r="AB1471" s="278">
        <v>0</v>
      </c>
      <c r="AC1471" s="101">
        <f t="shared" si="92"/>
        <v>8</v>
      </c>
      <c r="AD1471" s="101" t="str">
        <f t="shared" si="93"/>
        <v>février</v>
      </c>
      <c r="AE1471" s="96">
        <f t="shared" si="94"/>
        <v>10.6</v>
      </c>
      <c r="AF1471" s="149">
        <f t="shared" si="95"/>
        <v>2.0138888888888873E-2</v>
      </c>
      <c r="AG1471" t="s">
        <v>3562</v>
      </c>
    </row>
    <row r="1472" spans="1:33" s="102" customFormat="1" ht="10.9" hidden="1" customHeight="1" x14ac:dyDescent="0.25">
      <c r="A1472" s="278">
        <v>171984</v>
      </c>
      <c r="B1472" s="279">
        <v>44616</v>
      </c>
      <c r="C1472" s="280" t="s">
        <v>190</v>
      </c>
      <c r="D1472" s="280" t="s">
        <v>4293</v>
      </c>
      <c r="E1472" s="279">
        <v>44616</v>
      </c>
      <c r="F1472" s="280" t="s">
        <v>423</v>
      </c>
      <c r="G1472" s="280" t="s">
        <v>4294</v>
      </c>
      <c r="H1472" s="280" t="s">
        <v>90</v>
      </c>
      <c r="I1472" s="280" t="s">
        <v>3387</v>
      </c>
      <c r="J1472" s="280" t="s">
        <v>3388</v>
      </c>
      <c r="K1472" s="280" t="s">
        <v>90</v>
      </c>
      <c r="L1472" s="280" t="s">
        <v>18</v>
      </c>
      <c r="M1472" s="280" t="s">
        <v>18</v>
      </c>
      <c r="N1472" s="280" t="s">
        <v>65</v>
      </c>
      <c r="O1472" s="280" t="s">
        <v>185</v>
      </c>
      <c r="P1472" s="280" t="s">
        <v>91</v>
      </c>
      <c r="Q1472" s="280" t="s">
        <v>3377</v>
      </c>
      <c r="R1472" s="280" t="s">
        <v>3377</v>
      </c>
      <c r="S1472" s="278">
        <v>19060</v>
      </c>
      <c r="T1472" s="278">
        <v>17380</v>
      </c>
      <c r="U1472" s="278">
        <v>1680</v>
      </c>
      <c r="V1472" s="280" t="s">
        <v>78</v>
      </c>
      <c r="W1472" s="278">
        <v>2</v>
      </c>
      <c r="X1472" s="280" t="s">
        <v>69</v>
      </c>
      <c r="Y1472" s="280" t="s">
        <v>70</v>
      </c>
      <c r="Z1472" s="280" t="s">
        <v>71</v>
      </c>
      <c r="AA1472" s="280" t="s">
        <v>72</v>
      </c>
      <c r="AB1472" s="278">
        <v>0</v>
      </c>
      <c r="AC1472" s="101">
        <f t="shared" si="92"/>
        <v>8</v>
      </c>
      <c r="AD1472" s="101" t="str">
        <f t="shared" si="93"/>
        <v>février</v>
      </c>
      <c r="AE1472" s="96">
        <f t="shared" si="94"/>
        <v>1.68</v>
      </c>
      <c r="AF1472" s="149">
        <f t="shared" si="95"/>
        <v>1.3888888888888895E-2</v>
      </c>
      <c r="AG1472" t="s">
        <v>3887</v>
      </c>
    </row>
    <row r="1473" spans="1:33" s="102" customFormat="1" ht="10.9" hidden="1" customHeight="1" x14ac:dyDescent="0.25">
      <c r="A1473" s="278">
        <v>171986</v>
      </c>
      <c r="B1473" s="279">
        <v>44616</v>
      </c>
      <c r="C1473" s="280" t="s">
        <v>503</v>
      </c>
      <c r="D1473" s="280" t="s">
        <v>4295</v>
      </c>
      <c r="E1473" s="279">
        <v>44616</v>
      </c>
      <c r="F1473" s="280" t="s">
        <v>504</v>
      </c>
      <c r="G1473" s="280" t="s">
        <v>4296</v>
      </c>
      <c r="H1473" s="280" t="s">
        <v>248</v>
      </c>
      <c r="I1473" s="280" t="s">
        <v>3379</v>
      </c>
      <c r="J1473" s="280" t="s">
        <v>3421</v>
      </c>
      <c r="K1473" s="280" t="s">
        <v>248</v>
      </c>
      <c r="L1473" s="280" t="s">
        <v>18</v>
      </c>
      <c r="M1473" s="280" t="s">
        <v>18</v>
      </c>
      <c r="N1473" s="280" t="s">
        <v>19</v>
      </c>
      <c r="O1473" s="280" t="s">
        <v>161</v>
      </c>
      <c r="P1473" s="280" t="s">
        <v>249</v>
      </c>
      <c r="Q1473" s="280" t="s">
        <v>3377</v>
      </c>
      <c r="R1473" s="280" t="s">
        <v>3377</v>
      </c>
      <c r="S1473" s="278">
        <v>15640</v>
      </c>
      <c r="T1473" s="278">
        <v>11640</v>
      </c>
      <c r="U1473" s="278">
        <v>4000</v>
      </c>
      <c r="V1473" s="280" t="s">
        <v>78</v>
      </c>
      <c r="W1473" s="278">
        <v>2</v>
      </c>
      <c r="X1473" s="280" t="s">
        <v>69</v>
      </c>
      <c r="Y1473" s="280" t="s">
        <v>70</v>
      </c>
      <c r="Z1473" s="280" t="s">
        <v>71</v>
      </c>
      <c r="AA1473" s="280" t="s">
        <v>72</v>
      </c>
      <c r="AB1473" s="278">
        <v>60051</v>
      </c>
      <c r="AC1473" s="101">
        <f t="shared" si="92"/>
        <v>8</v>
      </c>
      <c r="AD1473" s="101" t="str">
        <f t="shared" si="93"/>
        <v>février</v>
      </c>
      <c r="AE1473" s="96">
        <f t="shared" si="94"/>
        <v>4</v>
      </c>
      <c r="AF1473" s="149">
        <f t="shared" si="95"/>
        <v>4.8611111111110938E-3</v>
      </c>
      <c r="AG1473" t="s">
        <v>3886</v>
      </c>
    </row>
    <row r="1474" spans="1:33" s="102" customFormat="1" ht="10.9" hidden="1" customHeight="1" x14ac:dyDescent="0.25">
      <c r="A1474" s="278">
        <v>171988</v>
      </c>
      <c r="B1474" s="279">
        <v>44616</v>
      </c>
      <c r="C1474" s="280" t="s">
        <v>343</v>
      </c>
      <c r="D1474" s="280" t="s">
        <v>4297</v>
      </c>
      <c r="E1474" s="279">
        <v>44616</v>
      </c>
      <c r="F1474" s="280" t="s">
        <v>1333</v>
      </c>
      <c r="G1474" s="280" t="s">
        <v>4298</v>
      </c>
      <c r="H1474" s="280" t="s">
        <v>4299</v>
      </c>
      <c r="I1474" s="280" t="s">
        <v>3389</v>
      </c>
      <c r="J1474" s="280" t="s">
        <v>3419</v>
      </c>
      <c r="K1474" s="280" t="s">
        <v>4299</v>
      </c>
      <c r="L1474" s="280" t="s">
        <v>3409</v>
      </c>
      <c r="M1474" s="280" t="s">
        <v>18</v>
      </c>
      <c r="N1474" s="280" t="s">
        <v>919</v>
      </c>
      <c r="O1474" s="280" t="s">
        <v>567</v>
      </c>
      <c r="P1474" s="280" t="s">
        <v>4300</v>
      </c>
      <c r="Q1474" s="280" t="s">
        <v>3451</v>
      </c>
      <c r="R1474" s="280" t="s">
        <v>3377</v>
      </c>
      <c r="S1474" s="278">
        <v>15400</v>
      </c>
      <c r="T1474" s="278">
        <v>42080</v>
      </c>
      <c r="U1474" s="278">
        <v>26680</v>
      </c>
      <c r="V1474" s="280" t="s">
        <v>78</v>
      </c>
      <c r="W1474" s="278">
        <v>2</v>
      </c>
      <c r="X1474" s="280" t="s">
        <v>69</v>
      </c>
      <c r="Y1474" s="280" t="s">
        <v>70</v>
      </c>
      <c r="Z1474" s="280" t="s">
        <v>71</v>
      </c>
      <c r="AA1474" s="280" t="s">
        <v>72</v>
      </c>
      <c r="AB1474" s="278">
        <v>0</v>
      </c>
      <c r="AC1474" s="101">
        <f t="shared" si="92"/>
        <v>8</v>
      </c>
      <c r="AD1474" s="101" t="str">
        <f t="shared" si="93"/>
        <v>février</v>
      </c>
      <c r="AE1474" s="96">
        <f t="shared" si="94"/>
        <v>26.68</v>
      </c>
      <c r="AF1474" s="149">
        <f t="shared" si="95"/>
        <v>3.3333333333333326E-2</v>
      </c>
      <c r="AG1474" t="s">
        <v>3888</v>
      </c>
    </row>
    <row r="1475" spans="1:33" s="102" customFormat="1" ht="10.9" hidden="1" customHeight="1" x14ac:dyDescent="0.25">
      <c r="A1475" s="278">
        <v>171989</v>
      </c>
      <c r="B1475" s="279">
        <v>44616</v>
      </c>
      <c r="C1475" s="280" t="s">
        <v>317</v>
      </c>
      <c r="D1475" s="280" t="s">
        <v>4301</v>
      </c>
      <c r="E1475" s="279">
        <v>44616</v>
      </c>
      <c r="F1475" s="280" t="s">
        <v>663</v>
      </c>
      <c r="G1475" s="280" t="s">
        <v>4302</v>
      </c>
      <c r="H1475" s="280" t="s">
        <v>782</v>
      </c>
      <c r="I1475" s="280" t="s">
        <v>3376</v>
      </c>
      <c r="J1475" s="280" t="s">
        <v>3376</v>
      </c>
      <c r="K1475" s="280" t="s">
        <v>766</v>
      </c>
      <c r="L1475" s="280" t="s">
        <v>18</v>
      </c>
      <c r="M1475" s="280" t="s">
        <v>3385</v>
      </c>
      <c r="N1475" s="280" t="s">
        <v>656</v>
      </c>
      <c r="O1475" s="280" t="s">
        <v>657</v>
      </c>
      <c r="P1475" s="280" t="s">
        <v>767</v>
      </c>
      <c r="Q1475" s="280" t="s">
        <v>3377</v>
      </c>
      <c r="R1475" s="280" t="s">
        <v>3390</v>
      </c>
      <c r="S1475" s="278">
        <v>24920</v>
      </c>
      <c r="T1475" s="278">
        <v>17720</v>
      </c>
      <c r="U1475" s="278">
        <v>7200</v>
      </c>
      <c r="V1475" s="280" t="s">
        <v>78</v>
      </c>
      <c r="W1475" s="278">
        <v>2</v>
      </c>
      <c r="X1475" s="280" t="s">
        <v>69</v>
      </c>
      <c r="Y1475" s="280" t="s">
        <v>70</v>
      </c>
      <c r="Z1475" s="280" t="s">
        <v>71</v>
      </c>
      <c r="AA1475" s="280" t="s">
        <v>72</v>
      </c>
      <c r="AB1475" s="278">
        <v>0</v>
      </c>
      <c r="AC1475" s="101">
        <f t="shared" si="92"/>
        <v>8</v>
      </c>
      <c r="AD1475" s="101" t="str">
        <f t="shared" si="93"/>
        <v>février</v>
      </c>
      <c r="AE1475" s="96">
        <f t="shared" si="94"/>
        <v>7.2</v>
      </c>
      <c r="AF1475" s="149">
        <f t="shared" si="95"/>
        <v>1.4583333333333337E-2</v>
      </c>
      <c r="AG1475" t="s">
        <v>3562</v>
      </c>
    </row>
    <row r="1476" spans="1:33" s="102" customFormat="1" ht="10.9" hidden="1" customHeight="1" x14ac:dyDescent="0.25">
      <c r="A1476" s="278">
        <v>171990</v>
      </c>
      <c r="B1476" s="279">
        <v>44616</v>
      </c>
      <c r="C1476" s="280" t="s">
        <v>133</v>
      </c>
      <c r="D1476" s="280" t="s">
        <v>4303</v>
      </c>
      <c r="E1476" s="279">
        <v>44616</v>
      </c>
      <c r="F1476" s="280" t="s">
        <v>376</v>
      </c>
      <c r="G1476" s="280" t="s">
        <v>4304</v>
      </c>
      <c r="H1476" s="280" t="s">
        <v>88</v>
      </c>
      <c r="I1476" s="280" t="s">
        <v>3387</v>
      </c>
      <c r="J1476" s="280" t="s">
        <v>3387</v>
      </c>
      <c r="K1476" s="280" t="s">
        <v>88</v>
      </c>
      <c r="L1476" s="280" t="s">
        <v>18</v>
      </c>
      <c r="M1476" s="280" t="s">
        <v>18</v>
      </c>
      <c r="N1476" s="280" t="s">
        <v>65</v>
      </c>
      <c r="O1476" s="280" t="s">
        <v>66</v>
      </c>
      <c r="P1476" s="280" t="s">
        <v>89</v>
      </c>
      <c r="Q1476" s="280" t="s">
        <v>3377</v>
      </c>
      <c r="R1476" s="280" t="s">
        <v>3377</v>
      </c>
      <c r="S1476" s="278">
        <v>18520</v>
      </c>
      <c r="T1476" s="278">
        <v>14820</v>
      </c>
      <c r="U1476" s="278">
        <v>3700</v>
      </c>
      <c r="V1476" s="280" t="s">
        <v>78</v>
      </c>
      <c r="W1476" s="278">
        <v>2</v>
      </c>
      <c r="X1476" s="280" t="s">
        <v>69</v>
      </c>
      <c r="Y1476" s="280" t="s">
        <v>70</v>
      </c>
      <c r="Z1476" s="280" t="s">
        <v>71</v>
      </c>
      <c r="AA1476" s="280" t="s">
        <v>72</v>
      </c>
      <c r="AB1476" s="278">
        <v>0</v>
      </c>
      <c r="AC1476" s="101">
        <f t="shared" si="92"/>
        <v>8</v>
      </c>
      <c r="AD1476" s="101" t="str">
        <f t="shared" si="93"/>
        <v>février</v>
      </c>
      <c r="AE1476" s="96">
        <f t="shared" si="94"/>
        <v>3.7</v>
      </c>
      <c r="AF1476" s="149">
        <f t="shared" si="95"/>
        <v>6.2500000000000333E-3</v>
      </c>
      <c r="AG1476" t="s">
        <v>3886</v>
      </c>
    </row>
    <row r="1477" spans="1:33" s="102" customFormat="1" ht="10.9" hidden="1" customHeight="1" x14ac:dyDescent="0.25">
      <c r="A1477" s="278">
        <v>171992</v>
      </c>
      <c r="B1477" s="279">
        <v>44616</v>
      </c>
      <c r="C1477" s="280" t="s">
        <v>256</v>
      </c>
      <c r="D1477" s="280" t="s">
        <v>4305</v>
      </c>
      <c r="E1477" s="279">
        <v>44616</v>
      </c>
      <c r="F1477" s="280" t="s">
        <v>282</v>
      </c>
      <c r="G1477" s="280" t="s">
        <v>4306</v>
      </c>
      <c r="H1477" s="280" t="s">
        <v>4307</v>
      </c>
      <c r="I1477" s="280" t="s">
        <v>3387</v>
      </c>
      <c r="J1477" s="280" t="s">
        <v>3387</v>
      </c>
      <c r="K1477" s="280" t="s">
        <v>136</v>
      </c>
      <c r="L1477" s="280" t="s">
        <v>18</v>
      </c>
      <c r="M1477" s="280" t="s">
        <v>18</v>
      </c>
      <c r="N1477" s="280" t="s">
        <v>65</v>
      </c>
      <c r="O1477" s="280" t="s">
        <v>66</v>
      </c>
      <c r="P1477" s="280" t="s">
        <v>137</v>
      </c>
      <c r="Q1477" s="280" t="s">
        <v>3377</v>
      </c>
      <c r="R1477" s="280" t="s">
        <v>3377</v>
      </c>
      <c r="S1477" s="278">
        <v>18980</v>
      </c>
      <c r="T1477" s="278">
        <v>14920</v>
      </c>
      <c r="U1477" s="278">
        <v>4060</v>
      </c>
      <c r="V1477" s="280" t="s">
        <v>78</v>
      </c>
      <c r="W1477" s="278">
        <v>2</v>
      </c>
      <c r="X1477" s="280" t="s">
        <v>69</v>
      </c>
      <c r="Y1477" s="280" t="s">
        <v>70</v>
      </c>
      <c r="Z1477" s="280" t="s">
        <v>71</v>
      </c>
      <c r="AA1477" s="280" t="s">
        <v>72</v>
      </c>
      <c r="AB1477" s="278">
        <v>0</v>
      </c>
      <c r="AC1477" s="101">
        <f t="shared" si="92"/>
        <v>8</v>
      </c>
      <c r="AD1477" s="101" t="str">
        <f t="shared" si="93"/>
        <v>février</v>
      </c>
      <c r="AE1477" s="96">
        <f t="shared" si="94"/>
        <v>4.0599999999999996</v>
      </c>
      <c r="AF1477" s="149">
        <f t="shared" si="95"/>
        <v>5.5555555555555913E-3</v>
      </c>
      <c r="AG1477" t="s">
        <v>3886</v>
      </c>
    </row>
    <row r="1478" spans="1:33" s="102" customFormat="1" ht="10.9" hidden="1" customHeight="1" x14ac:dyDescent="0.25">
      <c r="A1478" s="278">
        <v>171994</v>
      </c>
      <c r="B1478" s="279">
        <v>44616</v>
      </c>
      <c r="C1478" s="280" t="s">
        <v>149</v>
      </c>
      <c r="D1478" s="280" t="s">
        <v>4308</v>
      </c>
      <c r="E1478" s="279">
        <v>44616</v>
      </c>
      <c r="F1478" s="280" t="s">
        <v>427</v>
      </c>
      <c r="G1478" s="280" t="s">
        <v>4309</v>
      </c>
      <c r="H1478" s="280" t="s">
        <v>105</v>
      </c>
      <c r="I1478" s="280" t="s">
        <v>3387</v>
      </c>
      <c r="J1478" s="280" t="s">
        <v>3387</v>
      </c>
      <c r="K1478" s="280" t="s">
        <v>105</v>
      </c>
      <c r="L1478" s="280" t="s">
        <v>18</v>
      </c>
      <c r="M1478" s="280" t="s">
        <v>18</v>
      </c>
      <c r="N1478" s="280" t="s">
        <v>65</v>
      </c>
      <c r="O1478" s="280" t="s">
        <v>66</v>
      </c>
      <c r="P1478" s="280" t="s">
        <v>106</v>
      </c>
      <c r="Q1478" s="280" t="s">
        <v>3377</v>
      </c>
      <c r="R1478" s="280" t="s">
        <v>3377</v>
      </c>
      <c r="S1478" s="278">
        <v>15540</v>
      </c>
      <c r="T1478" s="278">
        <v>12900</v>
      </c>
      <c r="U1478" s="278">
        <v>2640</v>
      </c>
      <c r="V1478" s="280" t="s">
        <v>78</v>
      </c>
      <c r="W1478" s="278">
        <v>2</v>
      </c>
      <c r="X1478" s="280" t="s">
        <v>69</v>
      </c>
      <c r="Y1478" s="280" t="s">
        <v>70</v>
      </c>
      <c r="Z1478" s="280" t="s">
        <v>71</v>
      </c>
      <c r="AA1478" s="280" t="s">
        <v>72</v>
      </c>
      <c r="AB1478" s="278">
        <v>0</v>
      </c>
      <c r="AC1478" s="101">
        <f t="shared" si="92"/>
        <v>8</v>
      </c>
      <c r="AD1478" s="101" t="str">
        <f t="shared" si="93"/>
        <v>février</v>
      </c>
      <c r="AE1478" s="96">
        <f t="shared" si="94"/>
        <v>2.64</v>
      </c>
      <c r="AF1478" s="149">
        <f t="shared" si="95"/>
        <v>5.5555555555555913E-3</v>
      </c>
      <c r="AG1478" t="s">
        <v>3886</v>
      </c>
    </row>
    <row r="1479" spans="1:33" s="102" customFormat="1" ht="10.9" hidden="1" customHeight="1" x14ac:dyDescent="0.25">
      <c r="A1479" s="278">
        <v>171998</v>
      </c>
      <c r="B1479" s="279">
        <v>44616</v>
      </c>
      <c r="C1479" s="280" t="s">
        <v>241</v>
      </c>
      <c r="D1479" s="280" t="s">
        <v>4310</v>
      </c>
      <c r="E1479" s="279">
        <v>44616</v>
      </c>
      <c r="F1479" s="280" t="s">
        <v>149</v>
      </c>
      <c r="G1479" s="280" t="s">
        <v>4311</v>
      </c>
      <c r="H1479" s="280" t="s">
        <v>173</v>
      </c>
      <c r="I1479" s="280" t="s">
        <v>3379</v>
      </c>
      <c r="J1479" s="280" t="s">
        <v>3421</v>
      </c>
      <c r="K1479" s="280" t="s">
        <v>173</v>
      </c>
      <c r="L1479" s="280" t="s">
        <v>18</v>
      </c>
      <c r="M1479" s="280" t="s">
        <v>18</v>
      </c>
      <c r="N1479" s="280" t="s">
        <v>19</v>
      </c>
      <c r="O1479" s="280" t="s">
        <v>161</v>
      </c>
      <c r="P1479" s="280" t="s">
        <v>174</v>
      </c>
      <c r="Q1479" s="280" t="s">
        <v>3377</v>
      </c>
      <c r="R1479" s="280" t="s">
        <v>3377</v>
      </c>
      <c r="S1479" s="278">
        <v>14480</v>
      </c>
      <c r="T1479" s="278">
        <v>11620</v>
      </c>
      <c r="U1479" s="278">
        <v>2860</v>
      </c>
      <c r="V1479" s="280" t="s">
        <v>78</v>
      </c>
      <c r="W1479" s="278">
        <v>2</v>
      </c>
      <c r="X1479" s="280" t="s">
        <v>69</v>
      </c>
      <c r="Y1479" s="280" t="s">
        <v>70</v>
      </c>
      <c r="Z1479" s="280" t="s">
        <v>71</v>
      </c>
      <c r="AA1479" s="280" t="s">
        <v>72</v>
      </c>
      <c r="AB1479" s="278">
        <v>83220</v>
      </c>
      <c r="AC1479" s="101">
        <f t="shared" si="92"/>
        <v>8</v>
      </c>
      <c r="AD1479" s="101" t="str">
        <f t="shared" si="93"/>
        <v>février</v>
      </c>
      <c r="AE1479" s="96">
        <f t="shared" si="94"/>
        <v>2.86</v>
      </c>
      <c r="AF1479" s="149">
        <f t="shared" si="95"/>
        <v>4.8611111111110938E-3</v>
      </c>
      <c r="AG1479" t="s">
        <v>3886</v>
      </c>
    </row>
    <row r="1480" spans="1:33" s="102" customFormat="1" ht="10.9" hidden="1" customHeight="1" x14ac:dyDescent="0.25">
      <c r="A1480" s="278">
        <v>172000</v>
      </c>
      <c r="B1480" s="279">
        <v>44616</v>
      </c>
      <c r="C1480" s="280" t="s">
        <v>235</v>
      </c>
      <c r="D1480" s="280" t="s">
        <v>4312</v>
      </c>
      <c r="E1480" s="279">
        <v>44616</v>
      </c>
      <c r="F1480" s="280" t="s">
        <v>251</v>
      </c>
      <c r="G1480" s="280" t="s">
        <v>4313</v>
      </c>
      <c r="H1480" s="280" t="s">
        <v>202</v>
      </c>
      <c r="I1480" s="280" t="s">
        <v>3379</v>
      </c>
      <c r="J1480" s="280" t="s">
        <v>3421</v>
      </c>
      <c r="K1480" s="280" t="s">
        <v>202</v>
      </c>
      <c r="L1480" s="280" t="s">
        <v>18</v>
      </c>
      <c r="M1480" s="280" t="s">
        <v>18</v>
      </c>
      <c r="N1480" s="280" t="s">
        <v>19</v>
      </c>
      <c r="O1480" s="280" t="s">
        <v>161</v>
      </c>
      <c r="P1480" s="280" t="s">
        <v>203</v>
      </c>
      <c r="Q1480" s="280" t="s">
        <v>3377</v>
      </c>
      <c r="R1480" s="280" t="s">
        <v>3377</v>
      </c>
      <c r="S1480" s="278">
        <v>17980</v>
      </c>
      <c r="T1480" s="278">
        <v>14860</v>
      </c>
      <c r="U1480" s="278">
        <v>3120</v>
      </c>
      <c r="V1480" s="280" t="s">
        <v>78</v>
      </c>
      <c r="W1480" s="278">
        <v>2</v>
      </c>
      <c r="X1480" s="280" t="s">
        <v>69</v>
      </c>
      <c r="Y1480" s="280" t="s">
        <v>70</v>
      </c>
      <c r="Z1480" s="280" t="s">
        <v>71</v>
      </c>
      <c r="AA1480" s="280" t="s">
        <v>72</v>
      </c>
      <c r="AB1480" s="278">
        <v>83218</v>
      </c>
      <c r="AC1480" s="101">
        <f t="shared" si="92"/>
        <v>8</v>
      </c>
      <c r="AD1480" s="101" t="str">
        <f t="shared" si="93"/>
        <v>février</v>
      </c>
      <c r="AE1480" s="96">
        <f t="shared" si="94"/>
        <v>3.12</v>
      </c>
      <c r="AF1480" s="149">
        <f t="shared" si="95"/>
        <v>4.8611111111110938E-3</v>
      </c>
      <c r="AG1480" t="s">
        <v>3886</v>
      </c>
    </row>
    <row r="1481" spans="1:33" s="102" customFormat="1" ht="10.9" hidden="1" customHeight="1" x14ac:dyDescent="0.25">
      <c r="A1481" s="278">
        <v>172003</v>
      </c>
      <c r="B1481" s="279">
        <v>44616</v>
      </c>
      <c r="C1481" s="280" t="s">
        <v>200</v>
      </c>
      <c r="D1481" s="280" t="s">
        <v>4314</v>
      </c>
      <c r="E1481" s="279">
        <v>44616</v>
      </c>
      <c r="F1481" s="280" t="s">
        <v>241</v>
      </c>
      <c r="G1481" s="280" t="s">
        <v>4315</v>
      </c>
      <c r="H1481" s="280" t="s">
        <v>160</v>
      </c>
      <c r="I1481" s="280" t="s">
        <v>3379</v>
      </c>
      <c r="J1481" s="280" t="s">
        <v>3421</v>
      </c>
      <c r="K1481" s="280" t="s">
        <v>160</v>
      </c>
      <c r="L1481" s="280" t="s">
        <v>18</v>
      </c>
      <c r="M1481" s="280" t="s">
        <v>18</v>
      </c>
      <c r="N1481" s="280" t="s">
        <v>19</v>
      </c>
      <c r="O1481" s="280" t="s">
        <v>161</v>
      </c>
      <c r="P1481" s="280" t="s">
        <v>162</v>
      </c>
      <c r="Q1481" s="280" t="s">
        <v>3377</v>
      </c>
      <c r="R1481" s="280" t="s">
        <v>3377</v>
      </c>
      <c r="S1481" s="278">
        <v>15260</v>
      </c>
      <c r="T1481" s="278">
        <v>11780</v>
      </c>
      <c r="U1481" s="278">
        <v>3480</v>
      </c>
      <c r="V1481" s="280" t="s">
        <v>78</v>
      </c>
      <c r="W1481" s="278">
        <v>2</v>
      </c>
      <c r="X1481" s="280" t="s">
        <v>69</v>
      </c>
      <c r="Y1481" s="280" t="s">
        <v>70</v>
      </c>
      <c r="Z1481" s="280" t="s">
        <v>71</v>
      </c>
      <c r="AA1481" s="280" t="s">
        <v>72</v>
      </c>
      <c r="AB1481" s="278">
        <v>89407</v>
      </c>
      <c r="AC1481" s="101">
        <f t="shared" si="92"/>
        <v>8</v>
      </c>
      <c r="AD1481" s="101" t="str">
        <f t="shared" si="93"/>
        <v>février</v>
      </c>
      <c r="AE1481" s="96">
        <f t="shared" si="94"/>
        <v>3.48</v>
      </c>
      <c r="AF1481" s="149">
        <f t="shared" si="95"/>
        <v>4.8611111111110938E-3</v>
      </c>
      <c r="AG1481" t="s">
        <v>3886</v>
      </c>
    </row>
    <row r="1482" spans="1:33" s="102" customFormat="1" ht="10.9" hidden="1" customHeight="1" x14ac:dyDescent="0.25">
      <c r="A1482" s="278">
        <v>172004</v>
      </c>
      <c r="B1482" s="279">
        <v>44616</v>
      </c>
      <c r="C1482" s="280" t="s">
        <v>156</v>
      </c>
      <c r="D1482" s="280" t="s">
        <v>4316</v>
      </c>
      <c r="E1482" s="279">
        <v>44616</v>
      </c>
      <c r="F1482" s="280" t="s">
        <v>361</v>
      </c>
      <c r="G1482" s="280" t="s">
        <v>4317</v>
      </c>
      <c r="H1482" s="280" t="s">
        <v>880</v>
      </c>
      <c r="I1482" s="280" t="s">
        <v>3389</v>
      </c>
      <c r="J1482" s="280" t="s">
        <v>3384</v>
      </c>
      <c r="K1482" s="280" t="s">
        <v>616</v>
      </c>
      <c r="L1482" s="280" t="s">
        <v>3414</v>
      </c>
      <c r="M1482" s="280" t="s">
        <v>18</v>
      </c>
      <c r="N1482" s="280" t="s">
        <v>919</v>
      </c>
      <c r="O1482" s="280" t="s">
        <v>261</v>
      </c>
      <c r="P1482" s="280" t="s">
        <v>618</v>
      </c>
      <c r="Q1482" s="280" t="s">
        <v>3415</v>
      </c>
      <c r="R1482" s="280" t="s">
        <v>3377</v>
      </c>
      <c r="S1482" s="278">
        <v>38720</v>
      </c>
      <c r="T1482" s="278">
        <v>22240</v>
      </c>
      <c r="U1482" s="278">
        <v>16480</v>
      </c>
      <c r="V1482" s="280" t="s">
        <v>78</v>
      </c>
      <c r="W1482" s="278">
        <v>2</v>
      </c>
      <c r="X1482" s="280" t="s">
        <v>69</v>
      </c>
      <c r="Y1482" s="280" t="s">
        <v>70</v>
      </c>
      <c r="Z1482" s="280" t="s">
        <v>71</v>
      </c>
      <c r="AA1482" s="280" t="s">
        <v>72</v>
      </c>
      <c r="AB1482" s="278">
        <v>0</v>
      </c>
      <c r="AC1482" s="101">
        <f t="shared" si="92"/>
        <v>8</v>
      </c>
      <c r="AD1482" s="101" t="str">
        <f t="shared" si="93"/>
        <v>février</v>
      </c>
      <c r="AE1482" s="96">
        <f t="shared" si="94"/>
        <v>16.48</v>
      </c>
      <c r="AF1482" s="149">
        <f t="shared" si="95"/>
        <v>8.7500000000000022E-2</v>
      </c>
      <c r="AG1482" t="s">
        <v>3888</v>
      </c>
    </row>
    <row r="1483" spans="1:33" s="102" customFormat="1" ht="10.9" hidden="1" customHeight="1" x14ac:dyDescent="0.25">
      <c r="A1483" s="278">
        <v>172007</v>
      </c>
      <c r="B1483" s="279">
        <v>44616</v>
      </c>
      <c r="C1483" s="280" t="s">
        <v>94</v>
      </c>
      <c r="D1483" s="280" t="s">
        <v>4318</v>
      </c>
      <c r="E1483" s="279">
        <v>44616</v>
      </c>
      <c r="F1483" s="280" t="s">
        <v>227</v>
      </c>
      <c r="G1483" s="280" t="s">
        <v>4319</v>
      </c>
      <c r="H1483" s="280" t="s">
        <v>169</v>
      </c>
      <c r="I1483" s="280" t="s">
        <v>3379</v>
      </c>
      <c r="J1483" s="280" t="s">
        <v>3421</v>
      </c>
      <c r="K1483" s="280" t="s">
        <v>169</v>
      </c>
      <c r="L1483" s="280" t="s">
        <v>18</v>
      </c>
      <c r="M1483" s="280" t="s">
        <v>18</v>
      </c>
      <c r="N1483" s="280" t="s">
        <v>19</v>
      </c>
      <c r="O1483" s="280" t="s">
        <v>161</v>
      </c>
      <c r="P1483" s="280" t="s">
        <v>170</v>
      </c>
      <c r="Q1483" s="280" t="s">
        <v>3377</v>
      </c>
      <c r="R1483" s="280" t="s">
        <v>3377</v>
      </c>
      <c r="S1483" s="278">
        <v>12900</v>
      </c>
      <c r="T1483" s="278">
        <v>11780</v>
      </c>
      <c r="U1483" s="278">
        <v>1120</v>
      </c>
      <c r="V1483" s="280" t="s">
        <v>78</v>
      </c>
      <c r="W1483" s="278">
        <v>2</v>
      </c>
      <c r="X1483" s="280" t="s">
        <v>69</v>
      </c>
      <c r="Y1483" s="280" t="s">
        <v>70</v>
      </c>
      <c r="Z1483" s="280" t="s">
        <v>71</v>
      </c>
      <c r="AA1483" s="280" t="s">
        <v>72</v>
      </c>
      <c r="AB1483" s="278">
        <v>89410</v>
      </c>
      <c r="AC1483" s="101">
        <f t="shared" si="92"/>
        <v>8</v>
      </c>
      <c r="AD1483" s="101" t="str">
        <f t="shared" si="93"/>
        <v>février</v>
      </c>
      <c r="AE1483" s="96">
        <f t="shared" si="94"/>
        <v>1.1200000000000001</v>
      </c>
      <c r="AF1483" s="149">
        <f t="shared" si="95"/>
        <v>6.9444444444444753E-3</v>
      </c>
      <c r="AG1483" t="s">
        <v>3886</v>
      </c>
    </row>
    <row r="1484" spans="1:33" s="102" customFormat="1" ht="10.9" hidden="1" customHeight="1" x14ac:dyDescent="0.25">
      <c r="A1484" s="278">
        <v>172008</v>
      </c>
      <c r="B1484" s="279">
        <v>44616</v>
      </c>
      <c r="C1484" s="280" t="s">
        <v>139</v>
      </c>
      <c r="D1484" s="280" t="s">
        <v>4320</v>
      </c>
      <c r="E1484" s="279">
        <v>44616</v>
      </c>
      <c r="F1484" s="280" t="s">
        <v>219</v>
      </c>
      <c r="G1484" s="280" t="s">
        <v>4321</v>
      </c>
      <c r="H1484" s="280" t="s">
        <v>480</v>
      </c>
      <c r="I1484" s="280" t="s">
        <v>3379</v>
      </c>
      <c r="J1484" s="280" t="s">
        <v>3380</v>
      </c>
      <c r="K1484" s="280" t="s">
        <v>923</v>
      </c>
      <c r="L1484" s="280" t="s">
        <v>18</v>
      </c>
      <c r="M1484" s="280" t="s">
        <v>18</v>
      </c>
      <c r="N1484" s="280" t="s">
        <v>19</v>
      </c>
      <c r="O1484" s="280" t="s">
        <v>314</v>
      </c>
      <c r="P1484" s="280" t="s">
        <v>481</v>
      </c>
      <c r="Q1484" s="280" t="s">
        <v>3377</v>
      </c>
      <c r="R1484" s="280" t="s">
        <v>3377</v>
      </c>
      <c r="S1484" s="278">
        <v>20520</v>
      </c>
      <c r="T1484" s="278">
        <v>18700</v>
      </c>
      <c r="U1484" s="278">
        <v>1820</v>
      </c>
      <c r="V1484" s="280" t="s">
        <v>78</v>
      </c>
      <c r="W1484" s="278">
        <v>2</v>
      </c>
      <c r="X1484" s="280" t="s">
        <v>69</v>
      </c>
      <c r="Y1484" s="280" t="s">
        <v>70</v>
      </c>
      <c r="Z1484" s="280" t="s">
        <v>71</v>
      </c>
      <c r="AA1484" s="280" t="s">
        <v>72</v>
      </c>
      <c r="AB1484" s="278">
        <v>83638</v>
      </c>
      <c r="AC1484" s="101">
        <f t="shared" si="92"/>
        <v>8</v>
      </c>
      <c r="AD1484" s="101" t="str">
        <f t="shared" si="93"/>
        <v>février</v>
      </c>
      <c r="AE1484" s="96">
        <f t="shared" si="94"/>
        <v>1.82</v>
      </c>
      <c r="AF1484" s="149">
        <f t="shared" si="95"/>
        <v>1.4583333333333337E-2</v>
      </c>
      <c r="AG1484" t="s">
        <v>3886</v>
      </c>
    </row>
    <row r="1485" spans="1:33" s="102" customFormat="1" ht="10.9" hidden="1" customHeight="1" x14ac:dyDescent="0.25">
      <c r="A1485" s="278">
        <v>172009</v>
      </c>
      <c r="B1485" s="279">
        <v>44616</v>
      </c>
      <c r="C1485" s="280" t="s">
        <v>139</v>
      </c>
      <c r="D1485" s="280" t="s">
        <v>4322</v>
      </c>
      <c r="E1485" s="279">
        <v>44616</v>
      </c>
      <c r="F1485" s="280" t="s">
        <v>95</v>
      </c>
      <c r="G1485" s="280" t="s">
        <v>4323</v>
      </c>
      <c r="H1485" s="280" t="s">
        <v>609</v>
      </c>
      <c r="I1485" s="280" t="s">
        <v>3379</v>
      </c>
      <c r="J1485" s="280" t="s">
        <v>3421</v>
      </c>
      <c r="K1485" s="280" t="s">
        <v>609</v>
      </c>
      <c r="L1485" s="280" t="s">
        <v>18</v>
      </c>
      <c r="M1485" s="280" t="s">
        <v>18</v>
      </c>
      <c r="N1485" s="280" t="s">
        <v>19</v>
      </c>
      <c r="O1485" s="280" t="s">
        <v>161</v>
      </c>
      <c r="P1485" s="280" t="s">
        <v>610</v>
      </c>
      <c r="Q1485" s="280" t="s">
        <v>3377</v>
      </c>
      <c r="R1485" s="280" t="s">
        <v>3377</v>
      </c>
      <c r="S1485" s="278">
        <v>18340</v>
      </c>
      <c r="T1485" s="278">
        <v>14740</v>
      </c>
      <c r="U1485" s="278">
        <v>3600</v>
      </c>
      <c r="V1485" s="280" t="s">
        <v>78</v>
      </c>
      <c r="W1485" s="278">
        <v>2</v>
      </c>
      <c r="X1485" s="280" t="s">
        <v>69</v>
      </c>
      <c r="Y1485" s="280" t="s">
        <v>70</v>
      </c>
      <c r="Z1485" s="280" t="s">
        <v>71</v>
      </c>
      <c r="AA1485" s="280" t="s">
        <v>72</v>
      </c>
      <c r="AB1485" s="278">
        <v>83216</v>
      </c>
      <c r="AC1485" s="101">
        <f t="shared" si="92"/>
        <v>8</v>
      </c>
      <c r="AD1485" s="101" t="str">
        <f t="shared" si="93"/>
        <v>février</v>
      </c>
      <c r="AE1485" s="96">
        <f t="shared" si="94"/>
        <v>3.6</v>
      </c>
      <c r="AF1485" s="149">
        <f t="shared" si="95"/>
        <v>8.3333333333333592E-3</v>
      </c>
      <c r="AG1485" t="s">
        <v>3886</v>
      </c>
    </row>
    <row r="1486" spans="1:33" s="102" customFormat="1" ht="10.9" hidden="1" customHeight="1" x14ac:dyDescent="0.25">
      <c r="A1486" s="278">
        <v>172013</v>
      </c>
      <c r="B1486" s="279">
        <v>44616</v>
      </c>
      <c r="C1486" s="280" t="s">
        <v>462</v>
      </c>
      <c r="D1486" s="280" t="s">
        <v>4324</v>
      </c>
      <c r="E1486" s="279">
        <v>44616</v>
      </c>
      <c r="F1486" s="280" t="s">
        <v>63</v>
      </c>
      <c r="G1486" s="280" t="s">
        <v>4325</v>
      </c>
      <c r="H1486" s="280" t="s">
        <v>334</v>
      </c>
      <c r="I1486" s="280" t="s">
        <v>3379</v>
      </c>
      <c r="J1486" s="280" t="s">
        <v>3382</v>
      </c>
      <c r="K1486" s="280" t="s">
        <v>531</v>
      </c>
      <c r="L1486" s="280" t="s">
        <v>18</v>
      </c>
      <c r="M1486" s="280" t="s">
        <v>18</v>
      </c>
      <c r="N1486" s="280" t="s">
        <v>19</v>
      </c>
      <c r="O1486" s="280" t="s">
        <v>335</v>
      </c>
      <c r="P1486" s="280" t="s">
        <v>336</v>
      </c>
      <c r="Q1486" s="280" t="s">
        <v>3377</v>
      </c>
      <c r="R1486" s="280" t="s">
        <v>3377</v>
      </c>
      <c r="S1486" s="278">
        <v>18840</v>
      </c>
      <c r="T1486" s="278">
        <v>14940</v>
      </c>
      <c r="U1486" s="278">
        <v>3900</v>
      </c>
      <c r="V1486" s="280" t="s">
        <v>78</v>
      </c>
      <c r="W1486" s="278">
        <v>2</v>
      </c>
      <c r="X1486" s="280" t="s">
        <v>69</v>
      </c>
      <c r="Y1486" s="280" t="s">
        <v>70</v>
      </c>
      <c r="Z1486" s="280" t="s">
        <v>71</v>
      </c>
      <c r="AA1486" s="280" t="s">
        <v>72</v>
      </c>
      <c r="AB1486" s="278">
        <v>83625</v>
      </c>
      <c r="AC1486" s="101">
        <f t="shared" si="92"/>
        <v>8</v>
      </c>
      <c r="AD1486" s="101" t="str">
        <f t="shared" si="93"/>
        <v>février</v>
      </c>
      <c r="AE1486" s="96">
        <f t="shared" si="94"/>
        <v>3.9</v>
      </c>
      <c r="AF1486" s="149">
        <f t="shared" si="95"/>
        <v>1.1805555555555569E-2</v>
      </c>
      <c r="AG1486" t="s">
        <v>3886</v>
      </c>
    </row>
    <row r="1487" spans="1:33" s="102" customFormat="1" ht="10.9" hidden="1" customHeight="1" x14ac:dyDescent="0.25">
      <c r="A1487" s="278">
        <v>172015</v>
      </c>
      <c r="B1487" s="279">
        <v>44616</v>
      </c>
      <c r="C1487" s="280" t="s">
        <v>208</v>
      </c>
      <c r="D1487" s="280" t="s">
        <v>4326</v>
      </c>
      <c r="E1487" s="279">
        <v>44616</v>
      </c>
      <c r="F1487" s="280" t="s">
        <v>141</v>
      </c>
      <c r="G1487" s="280" t="s">
        <v>4327</v>
      </c>
      <c r="H1487" s="280" t="s">
        <v>248</v>
      </c>
      <c r="I1487" s="280" t="s">
        <v>3379</v>
      </c>
      <c r="J1487" s="280" t="s">
        <v>3421</v>
      </c>
      <c r="K1487" s="280" t="s">
        <v>248</v>
      </c>
      <c r="L1487" s="280" t="s">
        <v>18</v>
      </c>
      <c r="M1487" s="280" t="s">
        <v>18</v>
      </c>
      <c r="N1487" s="280" t="s">
        <v>19</v>
      </c>
      <c r="O1487" s="280" t="s">
        <v>161</v>
      </c>
      <c r="P1487" s="280" t="s">
        <v>249</v>
      </c>
      <c r="Q1487" s="280" t="s">
        <v>3377</v>
      </c>
      <c r="R1487" s="280" t="s">
        <v>3377</v>
      </c>
      <c r="S1487" s="278">
        <v>12840</v>
      </c>
      <c r="T1487" s="278">
        <v>11620</v>
      </c>
      <c r="U1487" s="278">
        <v>1220</v>
      </c>
      <c r="V1487" s="280" t="s">
        <v>78</v>
      </c>
      <c r="W1487" s="278">
        <v>2</v>
      </c>
      <c r="X1487" s="280" t="s">
        <v>69</v>
      </c>
      <c r="Y1487" s="280" t="s">
        <v>70</v>
      </c>
      <c r="Z1487" s="280" t="s">
        <v>71</v>
      </c>
      <c r="AA1487" s="280" t="s">
        <v>72</v>
      </c>
      <c r="AB1487" s="278">
        <v>60051</v>
      </c>
      <c r="AC1487" s="101">
        <f t="shared" si="92"/>
        <v>8</v>
      </c>
      <c r="AD1487" s="101" t="str">
        <f t="shared" si="93"/>
        <v>février</v>
      </c>
      <c r="AE1487" s="96">
        <f t="shared" si="94"/>
        <v>1.22</v>
      </c>
      <c r="AF1487" s="149">
        <f t="shared" si="95"/>
        <v>4.8611111111110938E-3</v>
      </c>
      <c r="AG1487" t="s">
        <v>3886</v>
      </c>
    </row>
    <row r="1488" spans="1:33" s="102" customFormat="1" ht="10.9" hidden="1" customHeight="1" x14ac:dyDescent="0.25">
      <c r="A1488" s="278">
        <v>172018</v>
      </c>
      <c r="B1488" s="279">
        <v>44616</v>
      </c>
      <c r="C1488" s="280" t="s">
        <v>517</v>
      </c>
      <c r="D1488" s="280" t="s">
        <v>4328</v>
      </c>
      <c r="E1488" s="279">
        <v>44616</v>
      </c>
      <c r="F1488" s="280" t="s">
        <v>138</v>
      </c>
      <c r="G1488" s="280" t="s">
        <v>4329</v>
      </c>
      <c r="H1488" s="280" t="s">
        <v>276</v>
      </c>
      <c r="I1488" s="280" t="s">
        <v>3379</v>
      </c>
      <c r="J1488" s="280" t="s">
        <v>3421</v>
      </c>
      <c r="K1488" s="280" t="s">
        <v>276</v>
      </c>
      <c r="L1488" s="280" t="s">
        <v>18</v>
      </c>
      <c r="M1488" s="280" t="s">
        <v>18</v>
      </c>
      <c r="N1488" s="280" t="s">
        <v>19</v>
      </c>
      <c r="O1488" s="280" t="s">
        <v>161</v>
      </c>
      <c r="P1488" s="280" t="s">
        <v>277</v>
      </c>
      <c r="Q1488" s="280" t="s">
        <v>3377</v>
      </c>
      <c r="R1488" s="280" t="s">
        <v>3377</v>
      </c>
      <c r="S1488" s="278">
        <v>2860</v>
      </c>
      <c r="T1488" s="278">
        <v>2620</v>
      </c>
      <c r="U1488" s="278">
        <v>240</v>
      </c>
      <c r="V1488" s="280" t="s">
        <v>78</v>
      </c>
      <c r="W1488" s="278">
        <v>2</v>
      </c>
      <c r="X1488" s="280" t="s">
        <v>69</v>
      </c>
      <c r="Y1488" s="280" t="s">
        <v>70</v>
      </c>
      <c r="Z1488" s="280" t="s">
        <v>71</v>
      </c>
      <c r="AA1488" s="280" t="s">
        <v>72</v>
      </c>
      <c r="AB1488" s="278">
        <v>64489</v>
      </c>
      <c r="AC1488" s="101">
        <f t="shared" si="92"/>
        <v>8</v>
      </c>
      <c r="AD1488" s="101" t="str">
        <f t="shared" si="93"/>
        <v>février</v>
      </c>
      <c r="AE1488" s="96">
        <f t="shared" si="94"/>
        <v>0.24</v>
      </c>
      <c r="AF1488" s="149">
        <f t="shared" si="95"/>
        <v>1.7361111111111105E-2</v>
      </c>
      <c r="AG1488" t="s">
        <v>3886</v>
      </c>
    </row>
    <row r="1489" spans="1:33" s="102" customFormat="1" ht="10.9" hidden="1" customHeight="1" x14ac:dyDescent="0.25">
      <c r="A1489" s="278">
        <v>172021</v>
      </c>
      <c r="B1489" s="279">
        <v>44616</v>
      </c>
      <c r="C1489" s="280" t="s">
        <v>544</v>
      </c>
      <c r="D1489" s="280" t="s">
        <v>4330</v>
      </c>
      <c r="E1489" s="279">
        <v>44616</v>
      </c>
      <c r="F1489" s="280" t="s">
        <v>351</v>
      </c>
      <c r="G1489" s="280" t="s">
        <v>4331</v>
      </c>
      <c r="H1489" s="280" t="s">
        <v>81</v>
      </c>
      <c r="I1489" s="280" t="s">
        <v>3387</v>
      </c>
      <c r="J1489" s="280" t="s">
        <v>3387</v>
      </c>
      <c r="K1489" s="280" t="s">
        <v>81</v>
      </c>
      <c r="L1489" s="280" t="s">
        <v>18</v>
      </c>
      <c r="M1489" s="280" t="s">
        <v>18</v>
      </c>
      <c r="N1489" s="280" t="s">
        <v>65</v>
      </c>
      <c r="O1489" s="280" t="s">
        <v>66</v>
      </c>
      <c r="P1489" s="280" t="s">
        <v>82</v>
      </c>
      <c r="Q1489" s="280" t="s">
        <v>3377</v>
      </c>
      <c r="R1489" s="280" t="s">
        <v>3377</v>
      </c>
      <c r="S1489" s="278">
        <v>15240</v>
      </c>
      <c r="T1489" s="278">
        <v>12840</v>
      </c>
      <c r="U1489" s="278">
        <v>2400</v>
      </c>
      <c r="V1489" s="280" t="s">
        <v>78</v>
      </c>
      <c r="W1489" s="278">
        <v>2</v>
      </c>
      <c r="X1489" s="280" t="s">
        <v>69</v>
      </c>
      <c r="Y1489" s="280" t="s">
        <v>70</v>
      </c>
      <c r="Z1489" s="280" t="s">
        <v>71</v>
      </c>
      <c r="AA1489" s="280" t="s">
        <v>72</v>
      </c>
      <c r="AB1489" s="278">
        <v>0</v>
      </c>
      <c r="AC1489" s="101">
        <f t="shared" si="92"/>
        <v>8</v>
      </c>
      <c r="AD1489" s="101" t="str">
        <f t="shared" si="93"/>
        <v>février</v>
      </c>
      <c r="AE1489" s="96">
        <f t="shared" si="94"/>
        <v>2.4</v>
      </c>
      <c r="AF1489" s="149">
        <f t="shared" si="95"/>
        <v>4.8611111111110938E-3</v>
      </c>
      <c r="AG1489" t="s">
        <v>3886</v>
      </c>
    </row>
    <row r="1490" spans="1:33" s="102" customFormat="1" ht="10.9" hidden="1" customHeight="1" x14ac:dyDescent="0.25">
      <c r="A1490" s="278">
        <v>172023</v>
      </c>
      <c r="B1490" s="279">
        <v>44616</v>
      </c>
      <c r="C1490" s="280" t="s">
        <v>229</v>
      </c>
      <c r="D1490" s="280" t="s">
        <v>4332</v>
      </c>
      <c r="E1490" s="279">
        <v>44616</v>
      </c>
      <c r="F1490" s="280" t="s">
        <v>212</v>
      </c>
      <c r="G1490" s="280" t="s">
        <v>4333</v>
      </c>
      <c r="H1490" s="280" t="s">
        <v>325</v>
      </c>
      <c r="I1490" s="280" t="s">
        <v>3379</v>
      </c>
      <c r="J1490" s="280" t="s">
        <v>3380</v>
      </c>
      <c r="K1490" s="280" t="s">
        <v>3435</v>
      </c>
      <c r="L1490" s="280" t="s">
        <v>18</v>
      </c>
      <c r="M1490" s="280" t="s">
        <v>18</v>
      </c>
      <c r="N1490" s="280" t="s">
        <v>19</v>
      </c>
      <c r="O1490" s="280" t="s">
        <v>314</v>
      </c>
      <c r="P1490" s="280" t="s">
        <v>326</v>
      </c>
      <c r="Q1490" s="280" t="s">
        <v>3377</v>
      </c>
      <c r="R1490" s="280" t="s">
        <v>3377</v>
      </c>
      <c r="S1490" s="278">
        <v>21960</v>
      </c>
      <c r="T1490" s="278">
        <v>17200</v>
      </c>
      <c r="U1490" s="278">
        <v>4760</v>
      </c>
      <c r="V1490" s="280" t="s">
        <v>78</v>
      </c>
      <c r="W1490" s="278">
        <v>2</v>
      </c>
      <c r="X1490" s="280" t="s">
        <v>69</v>
      </c>
      <c r="Y1490" s="280" t="s">
        <v>70</v>
      </c>
      <c r="Z1490" s="280" t="s">
        <v>71</v>
      </c>
      <c r="AA1490" s="280" t="s">
        <v>72</v>
      </c>
      <c r="AB1490" s="278">
        <v>95031</v>
      </c>
      <c r="AC1490" s="101">
        <f t="shared" si="92"/>
        <v>8</v>
      </c>
      <c r="AD1490" s="101" t="str">
        <f t="shared" si="93"/>
        <v>février</v>
      </c>
      <c r="AE1490" s="96">
        <f t="shared" si="94"/>
        <v>4.76</v>
      </c>
      <c r="AF1490" s="149">
        <f t="shared" si="95"/>
        <v>1.1805555555555514E-2</v>
      </c>
      <c r="AG1490" t="s">
        <v>3886</v>
      </c>
    </row>
    <row r="1491" spans="1:33" s="102" customFormat="1" ht="10.9" hidden="1" customHeight="1" x14ac:dyDescent="0.25">
      <c r="A1491" s="278">
        <v>172024</v>
      </c>
      <c r="B1491" s="279">
        <v>44616</v>
      </c>
      <c r="C1491" s="280" t="s">
        <v>389</v>
      </c>
      <c r="D1491" s="280" t="s">
        <v>4334</v>
      </c>
      <c r="E1491" s="279">
        <v>44616</v>
      </c>
      <c r="F1491" s="280" t="s">
        <v>271</v>
      </c>
      <c r="G1491" s="280" t="s">
        <v>4335</v>
      </c>
      <c r="H1491" s="280" t="s">
        <v>626</v>
      </c>
      <c r="I1491" s="280" t="s">
        <v>3389</v>
      </c>
      <c r="J1491" s="280" t="s">
        <v>3389</v>
      </c>
      <c r="K1491" s="280" t="s">
        <v>626</v>
      </c>
      <c r="L1491" s="280" t="s">
        <v>18</v>
      </c>
      <c r="M1491" s="280" t="s">
        <v>3427</v>
      </c>
      <c r="N1491" s="280" t="s">
        <v>919</v>
      </c>
      <c r="O1491" s="280" t="s">
        <v>920</v>
      </c>
      <c r="P1491" s="280" t="s">
        <v>627</v>
      </c>
      <c r="Q1491" s="280" t="s">
        <v>3377</v>
      </c>
      <c r="R1491" s="280" t="s">
        <v>3428</v>
      </c>
      <c r="S1491" s="278">
        <v>27060</v>
      </c>
      <c r="T1491" s="278">
        <v>22100</v>
      </c>
      <c r="U1491" s="278">
        <v>4960</v>
      </c>
      <c r="V1491" s="280" t="s">
        <v>78</v>
      </c>
      <c r="W1491" s="278">
        <v>2</v>
      </c>
      <c r="X1491" s="280" t="s">
        <v>69</v>
      </c>
      <c r="Y1491" s="280" t="s">
        <v>70</v>
      </c>
      <c r="Z1491" s="280" t="s">
        <v>71</v>
      </c>
      <c r="AA1491" s="280" t="s">
        <v>72</v>
      </c>
      <c r="AB1491" s="278">
        <v>0</v>
      </c>
      <c r="AC1491" s="101">
        <f t="shared" si="92"/>
        <v>8</v>
      </c>
      <c r="AD1491" s="101" t="str">
        <f t="shared" si="93"/>
        <v>février</v>
      </c>
      <c r="AE1491" s="96">
        <f t="shared" si="94"/>
        <v>4.96</v>
      </c>
      <c r="AF1491" s="149">
        <f t="shared" si="95"/>
        <v>2.3611111111111083E-2</v>
      </c>
      <c r="AG1491" t="s">
        <v>3562</v>
      </c>
    </row>
    <row r="1492" spans="1:33" s="102" customFormat="1" ht="10.9" hidden="1" customHeight="1" x14ac:dyDescent="0.25">
      <c r="A1492" s="278">
        <v>172025</v>
      </c>
      <c r="B1492" s="279">
        <v>44616</v>
      </c>
      <c r="C1492" s="280" t="s">
        <v>778</v>
      </c>
      <c r="D1492" s="280" t="s">
        <v>4336</v>
      </c>
      <c r="E1492" s="279">
        <v>44616</v>
      </c>
      <c r="F1492" s="280" t="s">
        <v>208</v>
      </c>
      <c r="G1492" s="280" t="s">
        <v>4337</v>
      </c>
      <c r="H1492" s="280" t="s">
        <v>758</v>
      </c>
      <c r="I1492" s="280" t="s">
        <v>3387</v>
      </c>
      <c r="J1492" s="280" t="s">
        <v>3419</v>
      </c>
      <c r="K1492" s="280" t="s">
        <v>758</v>
      </c>
      <c r="L1492" s="280" t="s">
        <v>3409</v>
      </c>
      <c r="M1492" s="280" t="s">
        <v>18</v>
      </c>
      <c r="N1492" s="280" t="s">
        <v>65</v>
      </c>
      <c r="O1492" s="280" t="s">
        <v>567</v>
      </c>
      <c r="P1492" s="280" t="s">
        <v>759</v>
      </c>
      <c r="Q1492" s="280" t="s">
        <v>3451</v>
      </c>
      <c r="R1492" s="280" t="s">
        <v>3377</v>
      </c>
      <c r="S1492" s="278">
        <v>15180</v>
      </c>
      <c r="T1492" s="278">
        <v>43340</v>
      </c>
      <c r="U1492" s="278">
        <v>28160</v>
      </c>
      <c r="V1492" s="280" t="s">
        <v>78</v>
      </c>
      <c r="W1492" s="278">
        <v>2</v>
      </c>
      <c r="X1492" s="280" t="s">
        <v>69</v>
      </c>
      <c r="Y1492" s="280" t="s">
        <v>70</v>
      </c>
      <c r="Z1492" s="280" t="s">
        <v>71</v>
      </c>
      <c r="AA1492" s="280" t="s">
        <v>72</v>
      </c>
      <c r="AB1492" s="278">
        <v>0</v>
      </c>
      <c r="AC1492" s="101">
        <f t="shared" si="92"/>
        <v>8</v>
      </c>
      <c r="AD1492" s="101" t="str">
        <f t="shared" si="93"/>
        <v>février</v>
      </c>
      <c r="AE1492" s="96">
        <f t="shared" si="94"/>
        <v>28.16</v>
      </c>
      <c r="AF1492" s="149">
        <f t="shared" si="95"/>
        <v>3.1944444444444442E-2</v>
      </c>
      <c r="AG1492" t="s">
        <v>3888</v>
      </c>
    </row>
    <row r="1493" spans="1:33" s="102" customFormat="1" ht="10.9" hidden="1" customHeight="1" x14ac:dyDescent="0.25">
      <c r="A1493" s="278">
        <v>172027</v>
      </c>
      <c r="B1493" s="279">
        <v>44616</v>
      </c>
      <c r="C1493" s="280" t="s">
        <v>223</v>
      </c>
      <c r="D1493" s="280" t="s">
        <v>4338</v>
      </c>
      <c r="E1493" s="279">
        <v>44616</v>
      </c>
      <c r="F1493" s="280" t="s">
        <v>204</v>
      </c>
      <c r="G1493" s="280" t="s">
        <v>4339</v>
      </c>
      <c r="H1493" s="280" t="s">
        <v>4340</v>
      </c>
      <c r="I1493" s="280" t="s">
        <v>3389</v>
      </c>
      <c r="J1493" s="280" t="s">
        <v>3411</v>
      </c>
      <c r="K1493" s="280" t="s">
        <v>2707</v>
      </c>
      <c r="L1493" s="280" t="s">
        <v>3412</v>
      </c>
      <c r="M1493" s="280" t="s">
        <v>18</v>
      </c>
      <c r="N1493" s="280" t="s">
        <v>919</v>
      </c>
      <c r="O1493" s="280" t="s">
        <v>600</v>
      </c>
      <c r="P1493" s="280" t="s">
        <v>2708</v>
      </c>
      <c r="Q1493" s="280" t="s">
        <v>3413</v>
      </c>
      <c r="R1493" s="280" t="s">
        <v>3377</v>
      </c>
      <c r="S1493" s="278">
        <v>15160</v>
      </c>
      <c r="T1493" s="278">
        <v>44100</v>
      </c>
      <c r="U1493" s="278">
        <v>28940</v>
      </c>
      <c r="V1493" s="280" t="s">
        <v>78</v>
      </c>
      <c r="W1493" s="278">
        <v>2</v>
      </c>
      <c r="X1493" s="280" t="s">
        <v>69</v>
      </c>
      <c r="Y1493" s="280" t="s">
        <v>70</v>
      </c>
      <c r="Z1493" s="280" t="s">
        <v>71</v>
      </c>
      <c r="AA1493" s="280" t="s">
        <v>72</v>
      </c>
      <c r="AB1493" s="278">
        <v>0</v>
      </c>
      <c r="AC1493" s="101">
        <f t="shared" si="92"/>
        <v>8</v>
      </c>
      <c r="AD1493" s="101" t="str">
        <f t="shared" si="93"/>
        <v>février</v>
      </c>
      <c r="AE1493" s="96">
        <f t="shared" si="94"/>
        <v>28.94</v>
      </c>
      <c r="AF1493" s="149">
        <f t="shared" si="95"/>
        <v>7.2916666666666685E-2</v>
      </c>
      <c r="AG1493" t="s">
        <v>3888</v>
      </c>
    </row>
    <row r="1494" spans="1:33" s="102" customFormat="1" ht="10.9" hidden="1" customHeight="1" x14ac:dyDescent="0.25">
      <c r="A1494" s="278">
        <v>172029</v>
      </c>
      <c r="B1494" s="279">
        <v>44616</v>
      </c>
      <c r="C1494" s="280" t="s">
        <v>4341</v>
      </c>
      <c r="D1494" s="280" t="s">
        <v>4342</v>
      </c>
      <c r="E1494" s="279">
        <v>44616</v>
      </c>
      <c r="F1494" s="280" t="s">
        <v>885</v>
      </c>
      <c r="G1494" s="280" t="s">
        <v>4343</v>
      </c>
      <c r="H1494" s="280" t="s">
        <v>782</v>
      </c>
      <c r="I1494" s="280" t="s">
        <v>3389</v>
      </c>
      <c r="J1494" s="280" t="s">
        <v>3400</v>
      </c>
      <c r="K1494" s="280" t="s">
        <v>766</v>
      </c>
      <c r="L1494" s="280" t="s">
        <v>18</v>
      </c>
      <c r="M1494" s="280" t="s">
        <v>3394</v>
      </c>
      <c r="N1494" s="280" t="s">
        <v>919</v>
      </c>
      <c r="O1494" s="280" t="s">
        <v>944</v>
      </c>
      <c r="P1494" s="280" t="s">
        <v>767</v>
      </c>
      <c r="Q1494" s="280" t="s">
        <v>3377</v>
      </c>
      <c r="R1494" s="280" t="s">
        <v>3401</v>
      </c>
      <c r="S1494" s="278">
        <v>24480</v>
      </c>
      <c r="T1494" s="278">
        <v>17640</v>
      </c>
      <c r="U1494" s="278">
        <v>6840</v>
      </c>
      <c r="V1494" s="280" t="s">
        <v>78</v>
      </c>
      <c r="W1494" s="278">
        <v>2</v>
      </c>
      <c r="X1494" s="280" t="s">
        <v>69</v>
      </c>
      <c r="Y1494" s="280" t="s">
        <v>70</v>
      </c>
      <c r="Z1494" s="280" t="s">
        <v>71</v>
      </c>
      <c r="AA1494" s="280" t="s">
        <v>72</v>
      </c>
      <c r="AB1494" s="278">
        <v>0</v>
      </c>
      <c r="AC1494" s="101">
        <f t="shared" si="92"/>
        <v>8</v>
      </c>
      <c r="AD1494" s="101" t="str">
        <f t="shared" si="93"/>
        <v>février</v>
      </c>
      <c r="AE1494" s="96">
        <f t="shared" si="94"/>
        <v>6.84</v>
      </c>
      <c r="AF1494" s="149">
        <f t="shared" si="95"/>
        <v>1.0416666666666741E-2</v>
      </c>
      <c r="AG1494" t="s">
        <v>3886</v>
      </c>
    </row>
    <row r="1495" spans="1:33" s="102" customFormat="1" ht="10.9" hidden="1" customHeight="1" x14ac:dyDescent="0.25">
      <c r="A1495" s="278">
        <v>172031</v>
      </c>
      <c r="B1495" s="279">
        <v>44616</v>
      </c>
      <c r="C1495" s="280" t="s">
        <v>800</v>
      </c>
      <c r="D1495" s="280" t="s">
        <v>4344</v>
      </c>
      <c r="E1495" s="279">
        <v>44616</v>
      </c>
      <c r="F1495" s="280" t="s">
        <v>4345</v>
      </c>
      <c r="G1495" s="280" t="s">
        <v>4346</v>
      </c>
      <c r="H1495" s="280" t="s">
        <v>64</v>
      </c>
      <c r="I1495" s="280" t="s">
        <v>3387</v>
      </c>
      <c r="J1495" s="280" t="s">
        <v>3388</v>
      </c>
      <c r="K1495" s="280" t="s">
        <v>64</v>
      </c>
      <c r="L1495" s="280" t="s">
        <v>18</v>
      </c>
      <c r="M1495" s="280" t="s">
        <v>18</v>
      </c>
      <c r="N1495" s="280" t="s">
        <v>65</v>
      </c>
      <c r="O1495" s="280" t="s">
        <v>185</v>
      </c>
      <c r="P1495" s="280" t="s">
        <v>67</v>
      </c>
      <c r="Q1495" s="280" t="s">
        <v>3377</v>
      </c>
      <c r="R1495" s="280" t="s">
        <v>3377</v>
      </c>
      <c r="S1495" s="278">
        <v>14820</v>
      </c>
      <c r="T1495" s="278">
        <v>13780</v>
      </c>
      <c r="U1495" s="278">
        <v>1040</v>
      </c>
      <c r="V1495" s="280" t="s">
        <v>78</v>
      </c>
      <c r="W1495" s="278">
        <v>2</v>
      </c>
      <c r="X1495" s="280" t="s">
        <v>69</v>
      </c>
      <c r="Y1495" s="280" t="s">
        <v>70</v>
      </c>
      <c r="Z1495" s="280" t="s">
        <v>71</v>
      </c>
      <c r="AA1495" s="280" t="s">
        <v>72</v>
      </c>
      <c r="AB1495" s="278">
        <v>0</v>
      </c>
      <c r="AC1495" s="101">
        <f t="shared" si="92"/>
        <v>8</v>
      </c>
      <c r="AD1495" s="101" t="str">
        <f t="shared" si="93"/>
        <v>février</v>
      </c>
      <c r="AE1495" s="96">
        <f t="shared" si="94"/>
        <v>1.04</v>
      </c>
      <c r="AF1495" s="149">
        <f t="shared" si="95"/>
        <v>9.0277777777777457E-3</v>
      </c>
      <c r="AG1495" t="s">
        <v>3887</v>
      </c>
    </row>
    <row r="1496" spans="1:33" s="102" customFormat="1" ht="10.9" hidden="1" customHeight="1" x14ac:dyDescent="0.25">
      <c r="A1496" s="278">
        <v>172033</v>
      </c>
      <c r="B1496" s="279">
        <v>44616</v>
      </c>
      <c r="C1496" s="280" t="s">
        <v>587</v>
      </c>
      <c r="D1496" s="280" t="s">
        <v>4347</v>
      </c>
      <c r="E1496" s="279">
        <v>44616</v>
      </c>
      <c r="F1496" s="280" t="s">
        <v>354</v>
      </c>
      <c r="G1496" s="280" t="s">
        <v>4348</v>
      </c>
      <c r="H1496" s="280" t="s">
        <v>276</v>
      </c>
      <c r="I1496" s="280" t="s">
        <v>3379</v>
      </c>
      <c r="J1496" s="280" t="s">
        <v>3421</v>
      </c>
      <c r="K1496" s="280" t="s">
        <v>276</v>
      </c>
      <c r="L1496" s="280" t="s">
        <v>18</v>
      </c>
      <c r="M1496" s="280" t="s">
        <v>18</v>
      </c>
      <c r="N1496" s="280" t="s">
        <v>19</v>
      </c>
      <c r="O1496" s="280" t="s">
        <v>161</v>
      </c>
      <c r="P1496" s="280" t="s">
        <v>277</v>
      </c>
      <c r="Q1496" s="280" t="s">
        <v>3377</v>
      </c>
      <c r="R1496" s="280" t="s">
        <v>3377</v>
      </c>
      <c r="S1496" s="278">
        <v>2380</v>
      </c>
      <c r="T1496" s="278">
        <v>2620</v>
      </c>
      <c r="U1496" s="278">
        <v>240</v>
      </c>
      <c r="V1496" s="280" t="s">
        <v>78</v>
      </c>
      <c r="W1496" s="278">
        <v>2</v>
      </c>
      <c r="X1496" s="280" t="s">
        <v>69</v>
      </c>
      <c r="Y1496" s="280" t="s">
        <v>70</v>
      </c>
      <c r="Z1496" s="280" t="s">
        <v>71</v>
      </c>
      <c r="AA1496" s="280" t="s">
        <v>72</v>
      </c>
      <c r="AB1496" s="278">
        <v>64489</v>
      </c>
      <c r="AC1496" s="101">
        <f t="shared" si="92"/>
        <v>8</v>
      </c>
      <c r="AD1496" s="101" t="str">
        <f t="shared" si="93"/>
        <v>février</v>
      </c>
      <c r="AE1496" s="96">
        <f t="shared" si="94"/>
        <v>0.24</v>
      </c>
      <c r="AF1496" s="149">
        <f t="shared" si="95"/>
        <v>5.5555555555555358E-3</v>
      </c>
      <c r="AG1496" t="s">
        <v>3886</v>
      </c>
    </row>
    <row r="1497" spans="1:33" s="102" customFormat="1" ht="10.9" hidden="1" customHeight="1" x14ac:dyDescent="0.25">
      <c r="A1497" s="278">
        <v>172035</v>
      </c>
      <c r="B1497" s="279">
        <v>44616</v>
      </c>
      <c r="C1497" s="280" t="s">
        <v>75</v>
      </c>
      <c r="D1497" s="280" t="s">
        <v>4349</v>
      </c>
      <c r="E1497" s="279">
        <v>44616</v>
      </c>
      <c r="F1497" s="280" t="s">
        <v>127</v>
      </c>
      <c r="G1497" s="280" t="s">
        <v>4350</v>
      </c>
      <c r="H1497" s="280" t="s">
        <v>177</v>
      </c>
      <c r="I1497" s="280" t="s">
        <v>3379</v>
      </c>
      <c r="J1497" s="280" t="s">
        <v>3421</v>
      </c>
      <c r="K1497" s="280" t="s">
        <v>177</v>
      </c>
      <c r="L1497" s="280" t="s">
        <v>18</v>
      </c>
      <c r="M1497" s="280" t="s">
        <v>18</v>
      </c>
      <c r="N1497" s="280" t="s">
        <v>19</v>
      </c>
      <c r="O1497" s="280" t="s">
        <v>161</v>
      </c>
      <c r="P1497" s="280" t="s">
        <v>178</v>
      </c>
      <c r="Q1497" s="280" t="s">
        <v>3377</v>
      </c>
      <c r="R1497" s="280" t="s">
        <v>3377</v>
      </c>
      <c r="S1497" s="278">
        <v>14460</v>
      </c>
      <c r="T1497" s="278">
        <v>11560</v>
      </c>
      <c r="U1497" s="278">
        <v>2900</v>
      </c>
      <c r="V1497" s="280" t="s">
        <v>78</v>
      </c>
      <c r="W1497" s="278">
        <v>2</v>
      </c>
      <c r="X1497" s="280" t="s">
        <v>69</v>
      </c>
      <c r="Y1497" s="280" t="s">
        <v>70</v>
      </c>
      <c r="Z1497" s="280" t="s">
        <v>71</v>
      </c>
      <c r="AA1497" s="280" t="s">
        <v>72</v>
      </c>
      <c r="AB1497" s="278">
        <v>60052</v>
      </c>
      <c r="AC1497" s="101">
        <f t="shared" ref="AC1497:AC1510" si="96">_xlfn.ISOWEEKNUM(B1497)</f>
        <v>8</v>
      </c>
      <c r="AD1497" s="101" t="str">
        <f t="shared" ref="AD1497:AD1510" si="97">TEXT(B1497,"mmmm")</f>
        <v>février</v>
      </c>
      <c r="AE1497" s="96">
        <f t="shared" ref="AE1497:AE1510" si="98">U1497/1000</f>
        <v>2.9</v>
      </c>
      <c r="AF1497" s="149">
        <f t="shared" ref="AF1497:AF1510" si="99">C1497-F1497</f>
        <v>3.4722222222222099E-3</v>
      </c>
      <c r="AG1497" t="s">
        <v>3886</v>
      </c>
    </row>
    <row r="1498" spans="1:33" s="102" customFormat="1" ht="10.9" hidden="1" customHeight="1" x14ac:dyDescent="0.25">
      <c r="A1498" s="278">
        <v>172036</v>
      </c>
      <c r="B1498" s="279">
        <v>44616</v>
      </c>
      <c r="C1498" s="280" t="s">
        <v>676</v>
      </c>
      <c r="D1498" s="280" t="s">
        <v>4351</v>
      </c>
      <c r="E1498" s="279">
        <v>44616</v>
      </c>
      <c r="F1498" s="280" t="s">
        <v>122</v>
      </c>
      <c r="G1498" s="280" t="s">
        <v>4352</v>
      </c>
      <c r="H1498" s="280" t="s">
        <v>248</v>
      </c>
      <c r="I1498" s="280" t="s">
        <v>3379</v>
      </c>
      <c r="J1498" s="280" t="s">
        <v>3421</v>
      </c>
      <c r="K1498" s="280" t="s">
        <v>248</v>
      </c>
      <c r="L1498" s="280" t="s">
        <v>18</v>
      </c>
      <c r="M1498" s="280" t="s">
        <v>18</v>
      </c>
      <c r="N1498" s="280" t="s">
        <v>19</v>
      </c>
      <c r="O1498" s="280" t="s">
        <v>161</v>
      </c>
      <c r="P1498" s="280" t="s">
        <v>249</v>
      </c>
      <c r="Q1498" s="280" t="s">
        <v>3377</v>
      </c>
      <c r="R1498" s="280" t="s">
        <v>3377</v>
      </c>
      <c r="S1498" s="278">
        <v>14580</v>
      </c>
      <c r="T1498" s="278">
        <v>11600</v>
      </c>
      <c r="U1498" s="278">
        <v>2980</v>
      </c>
      <c r="V1498" s="280" t="s">
        <v>78</v>
      </c>
      <c r="W1498" s="278">
        <v>2</v>
      </c>
      <c r="X1498" s="280" t="s">
        <v>69</v>
      </c>
      <c r="Y1498" s="280" t="s">
        <v>70</v>
      </c>
      <c r="Z1498" s="280" t="s">
        <v>71</v>
      </c>
      <c r="AA1498" s="280" t="s">
        <v>72</v>
      </c>
      <c r="AB1498" s="278">
        <v>60051</v>
      </c>
      <c r="AC1498" s="101">
        <f t="shared" si="96"/>
        <v>8</v>
      </c>
      <c r="AD1498" s="101" t="str">
        <f t="shared" si="97"/>
        <v>février</v>
      </c>
      <c r="AE1498" s="96">
        <f t="shared" si="98"/>
        <v>2.98</v>
      </c>
      <c r="AF1498" s="149">
        <f t="shared" si="99"/>
        <v>6.2499999999999778E-3</v>
      </c>
      <c r="AG1498" t="s">
        <v>3886</v>
      </c>
    </row>
    <row r="1499" spans="1:33" s="102" customFormat="1" ht="10.9" hidden="1" customHeight="1" x14ac:dyDescent="0.25">
      <c r="A1499" s="278">
        <v>172037</v>
      </c>
      <c r="B1499" s="279">
        <v>44616</v>
      </c>
      <c r="C1499" s="280" t="s">
        <v>147</v>
      </c>
      <c r="D1499" s="280" t="s">
        <v>4353</v>
      </c>
      <c r="E1499" s="279">
        <v>44616</v>
      </c>
      <c r="F1499" s="280" t="s">
        <v>399</v>
      </c>
      <c r="G1499" s="280" t="s">
        <v>4354</v>
      </c>
      <c r="H1499" s="280" t="s">
        <v>325</v>
      </c>
      <c r="I1499" s="280" t="s">
        <v>3379</v>
      </c>
      <c r="J1499" s="280" t="s">
        <v>3380</v>
      </c>
      <c r="K1499" s="280" t="s">
        <v>3435</v>
      </c>
      <c r="L1499" s="280" t="s">
        <v>18</v>
      </c>
      <c r="M1499" s="280" t="s">
        <v>18</v>
      </c>
      <c r="N1499" s="280" t="s">
        <v>19</v>
      </c>
      <c r="O1499" s="280" t="s">
        <v>314</v>
      </c>
      <c r="P1499" s="280" t="s">
        <v>326</v>
      </c>
      <c r="Q1499" s="280" t="s">
        <v>3377</v>
      </c>
      <c r="R1499" s="280" t="s">
        <v>3377</v>
      </c>
      <c r="S1499" s="278">
        <v>18620</v>
      </c>
      <c r="T1499" s="278">
        <v>17200</v>
      </c>
      <c r="U1499" s="278">
        <v>1420</v>
      </c>
      <c r="V1499" s="280" t="s">
        <v>78</v>
      </c>
      <c r="W1499" s="278">
        <v>2</v>
      </c>
      <c r="X1499" s="280" t="s">
        <v>69</v>
      </c>
      <c r="Y1499" s="280" t="s">
        <v>70</v>
      </c>
      <c r="Z1499" s="280" t="s">
        <v>71</v>
      </c>
      <c r="AA1499" s="280" t="s">
        <v>72</v>
      </c>
      <c r="AB1499" s="278">
        <v>95031</v>
      </c>
      <c r="AC1499" s="101">
        <f t="shared" si="96"/>
        <v>8</v>
      </c>
      <c r="AD1499" s="101" t="str">
        <f t="shared" si="97"/>
        <v>février</v>
      </c>
      <c r="AE1499" s="96">
        <f t="shared" si="98"/>
        <v>1.42</v>
      </c>
      <c r="AF1499" s="149">
        <f t="shared" si="99"/>
        <v>1.2500000000000067E-2</v>
      </c>
      <c r="AG1499" t="s">
        <v>3886</v>
      </c>
    </row>
    <row r="1500" spans="1:33" s="102" customFormat="1" ht="10.9" hidden="1" customHeight="1" x14ac:dyDescent="0.25">
      <c r="A1500" s="278">
        <v>172038</v>
      </c>
      <c r="B1500" s="279">
        <v>44616</v>
      </c>
      <c r="C1500" s="280" t="s">
        <v>446</v>
      </c>
      <c r="D1500" s="280" t="s">
        <v>4355</v>
      </c>
      <c r="E1500" s="279">
        <v>44616</v>
      </c>
      <c r="F1500" s="280" t="s">
        <v>495</v>
      </c>
      <c r="G1500" s="280" t="s">
        <v>4356</v>
      </c>
      <c r="H1500" s="280" t="s">
        <v>1041</v>
      </c>
      <c r="I1500" s="280" t="s">
        <v>3379</v>
      </c>
      <c r="J1500" s="280" t="s">
        <v>3421</v>
      </c>
      <c r="K1500" s="280" t="s">
        <v>1041</v>
      </c>
      <c r="L1500" s="280" t="s">
        <v>18</v>
      </c>
      <c r="M1500" s="280" t="s">
        <v>18</v>
      </c>
      <c r="N1500" s="280" t="s">
        <v>19</v>
      </c>
      <c r="O1500" s="280" t="s">
        <v>161</v>
      </c>
      <c r="P1500" s="280" t="s">
        <v>1042</v>
      </c>
      <c r="Q1500" s="280" t="s">
        <v>3377</v>
      </c>
      <c r="R1500" s="280" t="s">
        <v>3377</v>
      </c>
      <c r="S1500" s="278">
        <v>11120</v>
      </c>
      <c r="T1500" s="278">
        <v>11000</v>
      </c>
      <c r="U1500" s="278">
        <v>120</v>
      </c>
      <c r="V1500" s="280" t="s">
        <v>78</v>
      </c>
      <c r="W1500" s="278">
        <v>2</v>
      </c>
      <c r="X1500" s="280" t="s">
        <v>69</v>
      </c>
      <c r="Y1500" s="280" t="s">
        <v>70</v>
      </c>
      <c r="Z1500" s="280" t="s">
        <v>71</v>
      </c>
      <c r="AA1500" s="280" t="s">
        <v>72</v>
      </c>
      <c r="AB1500" s="278">
        <v>89413</v>
      </c>
      <c r="AC1500" s="101">
        <f t="shared" si="96"/>
        <v>8</v>
      </c>
      <c r="AD1500" s="101" t="str">
        <f t="shared" si="97"/>
        <v>février</v>
      </c>
      <c r="AE1500" s="96">
        <f t="shared" si="98"/>
        <v>0.12</v>
      </c>
      <c r="AF1500" s="149">
        <f t="shared" si="99"/>
        <v>3.4722222222222099E-3</v>
      </c>
      <c r="AG1500" t="s">
        <v>3886</v>
      </c>
    </row>
    <row r="1501" spans="1:33" s="102" customFormat="1" ht="10.9" hidden="1" customHeight="1" x14ac:dyDescent="0.25">
      <c r="A1501" s="278">
        <v>172039</v>
      </c>
      <c r="B1501" s="279">
        <v>44616</v>
      </c>
      <c r="C1501" s="280" t="s">
        <v>114</v>
      </c>
      <c r="D1501" s="280" t="s">
        <v>4357</v>
      </c>
      <c r="E1501" s="279">
        <v>44616</v>
      </c>
      <c r="F1501" s="280" t="s">
        <v>446</v>
      </c>
      <c r="G1501" s="280" t="s">
        <v>4358</v>
      </c>
      <c r="H1501" s="280" t="s">
        <v>480</v>
      </c>
      <c r="I1501" s="280" t="s">
        <v>3379</v>
      </c>
      <c r="J1501" s="280" t="s">
        <v>3380</v>
      </c>
      <c r="K1501" s="280" t="s">
        <v>923</v>
      </c>
      <c r="L1501" s="280" t="s">
        <v>18</v>
      </c>
      <c r="M1501" s="280" t="s">
        <v>18</v>
      </c>
      <c r="N1501" s="280" t="s">
        <v>19</v>
      </c>
      <c r="O1501" s="280" t="s">
        <v>314</v>
      </c>
      <c r="P1501" s="280" t="s">
        <v>481</v>
      </c>
      <c r="Q1501" s="280" t="s">
        <v>3377</v>
      </c>
      <c r="R1501" s="280" t="s">
        <v>3377</v>
      </c>
      <c r="S1501" s="278">
        <v>20640</v>
      </c>
      <c r="T1501" s="278">
        <v>18700</v>
      </c>
      <c r="U1501" s="278">
        <v>1940</v>
      </c>
      <c r="V1501" s="280" t="s">
        <v>78</v>
      </c>
      <c r="W1501" s="278">
        <v>2</v>
      </c>
      <c r="X1501" s="280" t="s">
        <v>69</v>
      </c>
      <c r="Y1501" s="280" t="s">
        <v>70</v>
      </c>
      <c r="Z1501" s="280" t="s">
        <v>71</v>
      </c>
      <c r="AA1501" s="280" t="s">
        <v>72</v>
      </c>
      <c r="AB1501" s="278">
        <v>83638</v>
      </c>
      <c r="AC1501" s="101">
        <f t="shared" si="96"/>
        <v>8</v>
      </c>
      <c r="AD1501" s="101" t="str">
        <f t="shared" si="97"/>
        <v>février</v>
      </c>
      <c r="AE1501" s="96">
        <f t="shared" si="98"/>
        <v>1.94</v>
      </c>
      <c r="AF1501" s="149">
        <f t="shared" si="99"/>
        <v>1.1805555555555514E-2</v>
      </c>
      <c r="AG1501" t="s">
        <v>3886</v>
      </c>
    </row>
    <row r="1502" spans="1:33" s="102" customFormat="1" ht="10.9" hidden="1" customHeight="1" x14ac:dyDescent="0.25">
      <c r="A1502" s="278">
        <v>172041</v>
      </c>
      <c r="B1502" s="279">
        <v>44616</v>
      </c>
      <c r="C1502" s="280" t="s">
        <v>685</v>
      </c>
      <c r="D1502" s="280" t="s">
        <v>4359</v>
      </c>
      <c r="E1502" s="279">
        <v>44616</v>
      </c>
      <c r="F1502" s="280" t="s">
        <v>401</v>
      </c>
      <c r="G1502" s="280" t="s">
        <v>4360</v>
      </c>
      <c r="H1502" s="280" t="s">
        <v>173</v>
      </c>
      <c r="I1502" s="280" t="s">
        <v>3379</v>
      </c>
      <c r="J1502" s="280" t="s">
        <v>3421</v>
      </c>
      <c r="K1502" s="280" t="s">
        <v>173</v>
      </c>
      <c r="L1502" s="280" t="s">
        <v>18</v>
      </c>
      <c r="M1502" s="280" t="s">
        <v>18</v>
      </c>
      <c r="N1502" s="280" t="s">
        <v>19</v>
      </c>
      <c r="O1502" s="280" t="s">
        <v>161</v>
      </c>
      <c r="P1502" s="280" t="s">
        <v>174</v>
      </c>
      <c r="Q1502" s="280" t="s">
        <v>3377</v>
      </c>
      <c r="R1502" s="280" t="s">
        <v>3377</v>
      </c>
      <c r="S1502" s="278">
        <v>15620</v>
      </c>
      <c r="T1502" s="278">
        <v>11640</v>
      </c>
      <c r="U1502" s="278">
        <v>3980</v>
      </c>
      <c r="V1502" s="280" t="s">
        <v>78</v>
      </c>
      <c r="W1502" s="278">
        <v>2</v>
      </c>
      <c r="X1502" s="280" t="s">
        <v>69</v>
      </c>
      <c r="Y1502" s="280" t="s">
        <v>70</v>
      </c>
      <c r="Z1502" s="280" t="s">
        <v>71</v>
      </c>
      <c r="AA1502" s="280" t="s">
        <v>72</v>
      </c>
      <c r="AB1502" s="278">
        <v>83220</v>
      </c>
      <c r="AC1502" s="101">
        <f t="shared" si="96"/>
        <v>8</v>
      </c>
      <c r="AD1502" s="101" t="str">
        <f t="shared" si="97"/>
        <v>février</v>
      </c>
      <c r="AE1502" s="96">
        <f t="shared" si="98"/>
        <v>3.98</v>
      </c>
      <c r="AF1502" s="149">
        <f t="shared" si="99"/>
        <v>3.4722222222223209E-3</v>
      </c>
      <c r="AG1502" t="s">
        <v>3886</v>
      </c>
    </row>
    <row r="1503" spans="1:33" s="102" customFormat="1" ht="10.9" hidden="1" customHeight="1" x14ac:dyDescent="0.25">
      <c r="A1503" s="278">
        <v>172043</v>
      </c>
      <c r="B1503" s="279">
        <v>44616</v>
      </c>
      <c r="C1503" s="280" t="s">
        <v>4361</v>
      </c>
      <c r="D1503" s="280" t="s">
        <v>4362</v>
      </c>
      <c r="E1503" s="279">
        <v>44616</v>
      </c>
      <c r="F1503" s="280" t="s">
        <v>400</v>
      </c>
      <c r="G1503" s="280" t="s">
        <v>4363</v>
      </c>
      <c r="H1503" s="280" t="s">
        <v>318</v>
      </c>
      <c r="I1503" s="280" t="s">
        <v>3379</v>
      </c>
      <c r="J1503" s="280" t="s">
        <v>3380</v>
      </c>
      <c r="K1503" s="280" t="s">
        <v>3405</v>
      </c>
      <c r="L1503" s="280" t="s">
        <v>18</v>
      </c>
      <c r="M1503" s="280" t="s">
        <v>18</v>
      </c>
      <c r="N1503" s="280" t="s">
        <v>19</v>
      </c>
      <c r="O1503" s="280" t="s">
        <v>314</v>
      </c>
      <c r="P1503" s="280" t="s">
        <v>319</v>
      </c>
      <c r="Q1503" s="280" t="s">
        <v>3377</v>
      </c>
      <c r="R1503" s="280" t="s">
        <v>3377</v>
      </c>
      <c r="S1503" s="278">
        <v>20980</v>
      </c>
      <c r="T1503" s="278">
        <v>17000</v>
      </c>
      <c r="U1503" s="278">
        <v>3980</v>
      </c>
      <c r="V1503" s="280" t="s">
        <v>78</v>
      </c>
      <c r="W1503" s="278">
        <v>2</v>
      </c>
      <c r="X1503" s="280" t="s">
        <v>69</v>
      </c>
      <c r="Y1503" s="280" t="s">
        <v>70</v>
      </c>
      <c r="Z1503" s="280" t="s">
        <v>71</v>
      </c>
      <c r="AA1503" s="280" t="s">
        <v>72</v>
      </c>
      <c r="AB1503" s="278">
        <v>70062</v>
      </c>
      <c r="AC1503" s="101">
        <f t="shared" si="96"/>
        <v>8</v>
      </c>
      <c r="AD1503" s="101" t="str">
        <f t="shared" si="97"/>
        <v>février</v>
      </c>
      <c r="AE1503" s="96">
        <f t="shared" si="98"/>
        <v>3.98</v>
      </c>
      <c r="AF1503" s="149">
        <f t="shared" si="99"/>
        <v>9.7222222222221877E-3</v>
      </c>
      <c r="AG1503" t="s">
        <v>3886</v>
      </c>
    </row>
    <row r="1504" spans="1:33" s="102" customFormat="1" ht="10.9" hidden="1" customHeight="1" x14ac:dyDescent="0.25">
      <c r="A1504" s="278">
        <v>172046</v>
      </c>
      <c r="B1504" s="279">
        <v>44616</v>
      </c>
      <c r="C1504" s="280" t="s">
        <v>301</v>
      </c>
      <c r="D1504" s="280" t="s">
        <v>4364</v>
      </c>
      <c r="E1504" s="279">
        <v>44616</v>
      </c>
      <c r="F1504" s="280" t="s">
        <v>4365</v>
      </c>
      <c r="G1504" s="280" t="s">
        <v>4366</v>
      </c>
      <c r="H1504" s="280" t="s">
        <v>348</v>
      </c>
      <c r="I1504" s="280" t="s">
        <v>3379</v>
      </c>
      <c r="J1504" s="280" t="s">
        <v>3382</v>
      </c>
      <c r="K1504" s="280" t="s">
        <v>3391</v>
      </c>
      <c r="L1504" s="280" t="s">
        <v>18</v>
      </c>
      <c r="M1504" s="280" t="s">
        <v>18</v>
      </c>
      <c r="N1504" s="280" t="s">
        <v>19</v>
      </c>
      <c r="O1504" s="280" t="s">
        <v>335</v>
      </c>
      <c r="P1504" s="280" t="s">
        <v>349</v>
      </c>
      <c r="Q1504" s="280" t="s">
        <v>3377</v>
      </c>
      <c r="R1504" s="280" t="s">
        <v>3377</v>
      </c>
      <c r="S1504" s="278">
        <v>16940</v>
      </c>
      <c r="T1504" s="278">
        <v>12920</v>
      </c>
      <c r="U1504" s="278">
        <v>4020</v>
      </c>
      <c r="V1504" s="280" t="s">
        <v>78</v>
      </c>
      <c r="W1504" s="278">
        <v>2</v>
      </c>
      <c r="X1504" s="280" t="s">
        <v>69</v>
      </c>
      <c r="Y1504" s="280" t="s">
        <v>70</v>
      </c>
      <c r="Z1504" s="280" t="s">
        <v>71</v>
      </c>
      <c r="AA1504" s="280" t="s">
        <v>72</v>
      </c>
      <c r="AB1504" s="278">
        <v>64487</v>
      </c>
      <c r="AC1504" s="101">
        <f t="shared" si="96"/>
        <v>8</v>
      </c>
      <c r="AD1504" s="101" t="str">
        <f t="shared" si="97"/>
        <v>février</v>
      </c>
      <c r="AE1504" s="96">
        <f t="shared" si="98"/>
        <v>4.0199999999999996</v>
      </c>
      <c r="AF1504" s="149">
        <f t="shared" si="99"/>
        <v>5.5555555555555358E-3</v>
      </c>
      <c r="AG1504" t="s">
        <v>3886</v>
      </c>
    </row>
    <row r="1505" spans="1:33" s="102" customFormat="1" ht="10.9" hidden="1" customHeight="1" x14ac:dyDescent="0.25">
      <c r="A1505" s="278">
        <v>172048</v>
      </c>
      <c r="B1505" s="279">
        <v>44616</v>
      </c>
      <c r="C1505" s="280" t="s">
        <v>833</v>
      </c>
      <c r="D1505" s="280" t="s">
        <v>4367</v>
      </c>
      <c r="E1505" s="279">
        <v>44616</v>
      </c>
      <c r="F1505" s="280" t="s">
        <v>1852</v>
      </c>
      <c r="G1505" s="280" t="s">
        <v>4368</v>
      </c>
      <c r="H1505" s="280" t="s">
        <v>177</v>
      </c>
      <c r="I1505" s="280" t="s">
        <v>3379</v>
      </c>
      <c r="J1505" s="280" t="s">
        <v>3421</v>
      </c>
      <c r="K1505" s="280" t="s">
        <v>177</v>
      </c>
      <c r="L1505" s="280" t="s">
        <v>18</v>
      </c>
      <c r="M1505" s="280" t="s">
        <v>18</v>
      </c>
      <c r="N1505" s="280" t="s">
        <v>19</v>
      </c>
      <c r="O1505" s="280" t="s">
        <v>161</v>
      </c>
      <c r="P1505" s="280" t="s">
        <v>178</v>
      </c>
      <c r="Q1505" s="280" t="s">
        <v>3377</v>
      </c>
      <c r="R1505" s="280" t="s">
        <v>3377</v>
      </c>
      <c r="S1505" s="278">
        <v>12760</v>
      </c>
      <c r="T1505" s="278">
        <v>11540</v>
      </c>
      <c r="U1505" s="278">
        <v>1220</v>
      </c>
      <c r="V1505" s="280" t="s">
        <v>78</v>
      </c>
      <c r="W1505" s="278">
        <v>2</v>
      </c>
      <c r="X1505" s="280" t="s">
        <v>69</v>
      </c>
      <c r="Y1505" s="280" t="s">
        <v>70</v>
      </c>
      <c r="Z1505" s="280" t="s">
        <v>71</v>
      </c>
      <c r="AA1505" s="280" t="s">
        <v>72</v>
      </c>
      <c r="AB1505" s="278">
        <v>60052</v>
      </c>
      <c r="AC1505" s="101">
        <f t="shared" si="96"/>
        <v>8</v>
      </c>
      <c r="AD1505" s="101" t="str">
        <f t="shared" si="97"/>
        <v>février</v>
      </c>
      <c r="AE1505" s="96">
        <f t="shared" si="98"/>
        <v>1.22</v>
      </c>
      <c r="AF1505" s="149">
        <f t="shared" si="99"/>
        <v>5.5555555555555358E-3</v>
      </c>
      <c r="AG1505" t="s">
        <v>3886</v>
      </c>
    </row>
    <row r="1506" spans="1:33" s="102" customFormat="1" ht="10.9" hidden="1" customHeight="1" x14ac:dyDescent="0.25">
      <c r="A1506" s="278">
        <v>172051</v>
      </c>
      <c r="B1506" s="279">
        <v>44616</v>
      </c>
      <c r="C1506" s="280" t="s">
        <v>750</v>
      </c>
      <c r="D1506" s="280" t="s">
        <v>4369</v>
      </c>
      <c r="E1506" s="279">
        <v>44616</v>
      </c>
      <c r="F1506" s="280" t="s">
        <v>299</v>
      </c>
      <c r="G1506" s="280" t="s">
        <v>4370</v>
      </c>
      <c r="H1506" s="280" t="s">
        <v>728</v>
      </c>
      <c r="I1506" s="280" t="s">
        <v>3379</v>
      </c>
      <c r="J1506" s="280" t="s">
        <v>3421</v>
      </c>
      <c r="K1506" s="280" t="s">
        <v>728</v>
      </c>
      <c r="L1506" s="280" t="s">
        <v>18</v>
      </c>
      <c r="M1506" s="280" t="s">
        <v>18</v>
      </c>
      <c r="N1506" s="280" t="s">
        <v>19</v>
      </c>
      <c r="O1506" s="280" t="s">
        <v>161</v>
      </c>
      <c r="P1506" s="280" t="s">
        <v>729</v>
      </c>
      <c r="Q1506" s="280" t="s">
        <v>3377</v>
      </c>
      <c r="R1506" s="280" t="s">
        <v>3377</v>
      </c>
      <c r="S1506" s="278">
        <v>17740</v>
      </c>
      <c r="T1506" s="278">
        <v>14640</v>
      </c>
      <c r="U1506" s="278">
        <v>3100</v>
      </c>
      <c r="V1506" s="280" t="s">
        <v>78</v>
      </c>
      <c r="W1506" s="278">
        <v>2</v>
      </c>
      <c r="X1506" s="280" t="s">
        <v>69</v>
      </c>
      <c r="Y1506" s="280" t="s">
        <v>70</v>
      </c>
      <c r="Z1506" s="280" t="s">
        <v>71</v>
      </c>
      <c r="AA1506" s="280" t="s">
        <v>72</v>
      </c>
      <c r="AB1506" s="278">
        <v>60053</v>
      </c>
      <c r="AC1506" s="101">
        <f t="shared" si="96"/>
        <v>8</v>
      </c>
      <c r="AD1506" s="101" t="str">
        <f t="shared" si="97"/>
        <v>février</v>
      </c>
      <c r="AE1506" s="96">
        <f t="shared" si="98"/>
        <v>3.1</v>
      </c>
      <c r="AF1506" s="149">
        <f t="shared" si="99"/>
        <v>7.6388888888889728E-3</v>
      </c>
      <c r="AG1506" t="s">
        <v>3886</v>
      </c>
    </row>
    <row r="1507" spans="1:33" s="102" customFormat="1" ht="10.9" hidden="1" customHeight="1" x14ac:dyDescent="0.25">
      <c r="A1507" s="278">
        <v>172052</v>
      </c>
      <c r="B1507" s="279">
        <v>44616</v>
      </c>
      <c r="C1507" s="280" t="s">
        <v>749</v>
      </c>
      <c r="D1507" s="280" t="s">
        <v>4371</v>
      </c>
      <c r="E1507" s="279">
        <v>44616</v>
      </c>
      <c r="F1507" s="280" t="s">
        <v>1850</v>
      </c>
      <c r="G1507" s="280" t="s">
        <v>4372</v>
      </c>
      <c r="H1507" s="280" t="s">
        <v>252</v>
      </c>
      <c r="I1507" s="280" t="s">
        <v>3379</v>
      </c>
      <c r="J1507" s="280" t="s">
        <v>3421</v>
      </c>
      <c r="K1507" s="280" t="s">
        <v>252</v>
      </c>
      <c r="L1507" s="280" t="s">
        <v>18</v>
      </c>
      <c r="M1507" s="280" t="s">
        <v>18</v>
      </c>
      <c r="N1507" s="280" t="s">
        <v>19</v>
      </c>
      <c r="O1507" s="280" t="s">
        <v>161</v>
      </c>
      <c r="P1507" s="280" t="s">
        <v>253</v>
      </c>
      <c r="Q1507" s="280" t="s">
        <v>3377</v>
      </c>
      <c r="R1507" s="280" t="s">
        <v>3377</v>
      </c>
      <c r="S1507" s="278">
        <v>17780</v>
      </c>
      <c r="T1507" s="278">
        <v>14600</v>
      </c>
      <c r="U1507" s="278">
        <v>3180</v>
      </c>
      <c r="V1507" s="280" t="s">
        <v>78</v>
      </c>
      <c r="W1507" s="278">
        <v>2</v>
      </c>
      <c r="X1507" s="280" t="s">
        <v>69</v>
      </c>
      <c r="Y1507" s="280" t="s">
        <v>70</v>
      </c>
      <c r="Z1507" s="280" t="s">
        <v>71</v>
      </c>
      <c r="AA1507" s="280" t="s">
        <v>72</v>
      </c>
      <c r="AB1507" s="278">
        <v>60054</v>
      </c>
      <c r="AC1507" s="101">
        <f t="shared" si="96"/>
        <v>8</v>
      </c>
      <c r="AD1507" s="101" t="str">
        <f t="shared" si="97"/>
        <v>février</v>
      </c>
      <c r="AE1507" s="96">
        <f t="shared" si="98"/>
        <v>3.18</v>
      </c>
      <c r="AF1507" s="149">
        <f t="shared" si="99"/>
        <v>1.1805555555555625E-2</v>
      </c>
      <c r="AG1507" t="s">
        <v>3886</v>
      </c>
    </row>
    <row r="1508" spans="1:33" s="102" customFormat="1" ht="10.9" hidden="1" customHeight="1" x14ac:dyDescent="0.25">
      <c r="A1508" s="278">
        <v>172053</v>
      </c>
      <c r="B1508" s="279">
        <v>44616</v>
      </c>
      <c r="C1508" s="280" t="s">
        <v>731</v>
      </c>
      <c r="D1508" s="280" t="s">
        <v>4373</v>
      </c>
      <c r="E1508" s="279">
        <v>44616</v>
      </c>
      <c r="F1508" s="280" t="s">
        <v>556</v>
      </c>
      <c r="G1508" s="280" t="s">
        <v>4374</v>
      </c>
      <c r="H1508" s="280" t="s">
        <v>181</v>
      </c>
      <c r="I1508" s="280" t="s">
        <v>3379</v>
      </c>
      <c r="J1508" s="280" t="s">
        <v>3421</v>
      </c>
      <c r="K1508" s="280" t="s">
        <v>181</v>
      </c>
      <c r="L1508" s="280" t="s">
        <v>18</v>
      </c>
      <c r="M1508" s="280" t="s">
        <v>18</v>
      </c>
      <c r="N1508" s="280" t="s">
        <v>19</v>
      </c>
      <c r="O1508" s="280" t="s">
        <v>161</v>
      </c>
      <c r="P1508" s="280" t="s">
        <v>182</v>
      </c>
      <c r="Q1508" s="280" t="s">
        <v>3377</v>
      </c>
      <c r="R1508" s="280" t="s">
        <v>3377</v>
      </c>
      <c r="S1508" s="278">
        <v>15580</v>
      </c>
      <c r="T1508" s="278">
        <v>11660</v>
      </c>
      <c r="U1508" s="278">
        <v>3920</v>
      </c>
      <c r="V1508" s="280" t="s">
        <v>78</v>
      </c>
      <c r="W1508" s="278">
        <v>2</v>
      </c>
      <c r="X1508" s="280" t="s">
        <v>69</v>
      </c>
      <c r="Y1508" s="280" t="s">
        <v>70</v>
      </c>
      <c r="Z1508" s="280" t="s">
        <v>71</v>
      </c>
      <c r="AA1508" s="280" t="s">
        <v>72</v>
      </c>
      <c r="AB1508" s="278">
        <v>89412</v>
      </c>
      <c r="AC1508" s="101">
        <f t="shared" si="96"/>
        <v>8</v>
      </c>
      <c r="AD1508" s="101" t="str">
        <f t="shared" si="97"/>
        <v>février</v>
      </c>
      <c r="AE1508" s="96">
        <f t="shared" si="98"/>
        <v>3.92</v>
      </c>
      <c r="AF1508" s="149">
        <f t="shared" si="99"/>
        <v>1.1805555555555625E-2</v>
      </c>
      <c r="AG1508" t="s">
        <v>3886</v>
      </c>
    </row>
    <row r="1509" spans="1:33" s="102" customFormat="1" ht="10.9" hidden="1" customHeight="1" x14ac:dyDescent="0.25">
      <c r="A1509" s="278">
        <v>172054</v>
      </c>
      <c r="B1509" s="279">
        <v>44616</v>
      </c>
      <c r="C1509" s="280" t="s">
        <v>557</v>
      </c>
      <c r="D1509" s="280" t="s">
        <v>4375</v>
      </c>
      <c r="E1509" s="279">
        <v>44616</v>
      </c>
      <c r="F1509" s="280" t="s">
        <v>1423</v>
      </c>
      <c r="G1509" s="280" t="s">
        <v>4376</v>
      </c>
      <c r="H1509" s="280" t="s">
        <v>405</v>
      </c>
      <c r="I1509" s="280" t="s">
        <v>3379</v>
      </c>
      <c r="J1509" s="280" t="s">
        <v>3421</v>
      </c>
      <c r="K1509" s="280" t="s">
        <v>405</v>
      </c>
      <c r="L1509" s="280" t="s">
        <v>18</v>
      </c>
      <c r="M1509" s="280" t="s">
        <v>18</v>
      </c>
      <c r="N1509" s="280" t="s">
        <v>19</v>
      </c>
      <c r="O1509" s="280" t="s">
        <v>161</v>
      </c>
      <c r="P1509" s="280" t="s">
        <v>406</v>
      </c>
      <c r="Q1509" s="280" t="s">
        <v>3377</v>
      </c>
      <c r="R1509" s="280" t="s">
        <v>3377</v>
      </c>
      <c r="S1509" s="278">
        <v>17340</v>
      </c>
      <c r="T1509" s="278">
        <v>14480</v>
      </c>
      <c r="U1509" s="278">
        <v>2860</v>
      </c>
      <c r="V1509" s="280" t="s">
        <v>78</v>
      </c>
      <c r="W1509" s="278">
        <v>2</v>
      </c>
      <c r="X1509" s="280" t="s">
        <v>69</v>
      </c>
      <c r="Y1509" s="280" t="s">
        <v>70</v>
      </c>
      <c r="Z1509" s="280" t="s">
        <v>71</v>
      </c>
      <c r="AA1509" s="280" t="s">
        <v>72</v>
      </c>
      <c r="AB1509" s="278">
        <v>60056</v>
      </c>
      <c r="AC1509" s="101">
        <f t="shared" si="96"/>
        <v>8</v>
      </c>
      <c r="AD1509" s="101" t="str">
        <f t="shared" si="97"/>
        <v>février</v>
      </c>
      <c r="AE1509" s="96">
        <f t="shared" si="98"/>
        <v>2.86</v>
      </c>
      <c r="AF1509" s="149">
        <f t="shared" si="99"/>
        <v>1.5972222222222276E-2</v>
      </c>
      <c r="AG1509" t="s">
        <v>3886</v>
      </c>
    </row>
    <row r="1510" spans="1:33" s="102" customFormat="1" ht="10.9" hidden="1" customHeight="1" x14ac:dyDescent="0.25">
      <c r="A1510" s="278">
        <v>172055</v>
      </c>
      <c r="B1510" s="279">
        <v>44616</v>
      </c>
      <c r="C1510" s="280" t="s">
        <v>630</v>
      </c>
      <c r="D1510" s="280" t="s">
        <v>4377</v>
      </c>
      <c r="E1510" s="279">
        <v>44616</v>
      </c>
      <c r="F1510" s="280" t="s">
        <v>730</v>
      </c>
      <c r="G1510" s="280" t="s">
        <v>4378</v>
      </c>
      <c r="H1510" s="280" t="s">
        <v>248</v>
      </c>
      <c r="I1510" s="280" t="s">
        <v>3379</v>
      </c>
      <c r="J1510" s="280" t="s">
        <v>3421</v>
      </c>
      <c r="K1510" s="280" t="s">
        <v>248</v>
      </c>
      <c r="L1510" s="280" t="s">
        <v>18</v>
      </c>
      <c r="M1510" s="280" t="s">
        <v>18</v>
      </c>
      <c r="N1510" s="280" t="s">
        <v>19</v>
      </c>
      <c r="O1510" s="280" t="s">
        <v>161</v>
      </c>
      <c r="P1510" s="280" t="s">
        <v>249</v>
      </c>
      <c r="Q1510" s="280" t="s">
        <v>3377</v>
      </c>
      <c r="R1510" s="280" t="s">
        <v>3377</v>
      </c>
      <c r="S1510" s="278">
        <v>13020</v>
      </c>
      <c r="T1510" s="278">
        <v>11600</v>
      </c>
      <c r="U1510" s="278">
        <v>1420</v>
      </c>
      <c r="V1510" s="280" t="s">
        <v>78</v>
      </c>
      <c r="W1510" s="278">
        <v>2</v>
      </c>
      <c r="X1510" s="280" t="s">
        <v>69</v>
      </c>
      <c r="Y1510" s="280" t="s">
        <v>70</v>
      </c>
      <c r="Z1510" s="280" t="s">
        <v>71</v>
      </c>
      <c r="AA1510" s="280" t="s">
        <v>72</v>
      </c>
      <c r="AB1510" s="278">
        <v>60051</v>
      </c>
      <c r="AC1510" s="101">
        <f t="shared" si="96"/>
        <v>8</v>
      </c>
      <c r="AD1510" s="101" t="str">
        <f t="shared" si="97"/>
        <v>février</v>
      </c>
      <c r="AE1510" s="96">
        <f t="shared" si="98"/>
        <v>1.42</v>
      </c>
      <c r="AF1510" s="149">
        <f t="shared" si="99"/>
        <v>1.388888888888884E-2</v>
      </c>
      <c r="AG1510" t="s">
        <v>3886</v>
      </c>
    </row>
    <row r="1511" spans="1:33" s="102" customFormat="1" ht="10.9" hidden="1" customHeight="1" x14ac:dyDescent="0.25">
      <c r="A1511" s="278">
        <v>172062</v>
      </c>
      <c r="B1511" s="279">
        <v>44617</v>
      </c>
      <c r="C1511" s="280" t="s">
        <v>862</v>
      </c>
      <c r="D1511" s="280" t="s">
        <v>4386</v>
      </c>
      <c r="E1511" s="279">
        <v>44617</v>
      </c>
      <c r="F1511" s="280" t="s">
        <v>810</v>
      </c>
      <c r="G1511" s="280" t="s">
        <v>4387</v>
      </c>
      <c r="H1511" s="280" t="s">
        <v>4388</v>
      </c>
      <c r="I1511" s="280" t="s">
        <v>3389</v>
      </c>
      <c r="J1511" s="280" t="s">
        <v>3389</v>
      </c>
      <c r="K1511" s="280" t="s">
        <v>856</v>
      </c>
      <c r="L1511" s="280" t="s">
        <v>18</v>
      </c>
      <c r="M1511" s="280" t="s">
        <v>18</v>
      </c>
      <c r="N1511" s="280" t="s">
        <v>919</v>
      </c>
      <c r="O1511" s="280" t="s">
        <v>920</v>
      </c>
      <c r="P1511" s="280" t="s">
        <v>857</v>
      </c>
      <c r="Q1511" s="280" t="s">
        <v>3377</v>
      </c>
      <c r="R1511" s="280" t="s">
        <v>3377</v>
      </c>
      <c r="S1511" s="278">
        <v>19140</v>
      </c>
      <c r="T1511" s="278">
        <v>17940</v>
      </c>
      <c r="U1511" s="278">
        <v>1200</v>
      </c>
      <c r="V1511" s="280" t="s">
        <v>78</v>
      </c>
      <c r="W1511" s="278">
        <v>2</v>
      </c>
      <c r="X1511" s="280" t="s">
        <v>69</v>
      </c>
      <c r="Y1511" s="280" t="s">
        <v>70</v>
      </c>
      <c r="Z1511" s="280" t="s">
        <v>71</v>
      </c>
      <c r="AA1511" s="280" t="s">
        <v>72</v>
      </c>
      <c r="AB1511" s="278">
        <v>0</v>
      </c>
      <c r="AC1511" s="101">
        <f t="shared" ref="AC1511:AC1556" si="100">_xlfn.ISOWEEKNUM(B1511)</f>
        <v>8</v>
      </c>
      <c r="AD1511" s="101" t="str">
        <f t="shared" ref="AD1511:AD1556" si="101">TEXT(B1511,"mmmm")</f>
        <v>février</v>
      </c>
      <c r="AE1511" s="96">
        <f t="shared" ref="AE1511:AE1556" si="102">U1511/1000</f>
        <v>1.2</v>
      </c>
      <c r="AF1511" s="149">
        <f t="shared" ref="AF1511:AF1556" si="103">C1511-F1511</f>
        <v>1.041666666666663E-2</v>
      </c>
      <c r="AG1511" t="s">
        <v>3562</v>
      </c>
    </row>
    <row r="1512" spans="1:33" s="102" customFormat="1" ht="10.9" hidden="1" customHeight="1" x14ac:dyDescent="0.25">
      <c r="A1512" s="278">
        <v>172069</v>
      </c>
      <c r="B1512" s="279">
        <v>44617</v>
      </c>
      <c r="C1512" s="280" t="s">
        <v>503</v>
      </c>
      <c r="D1512" s="280" t="s">
        <v>4389</v>
      </c>
      <c r="E1512" s="279">
        <v>44617</v>
      </c>
      <c r="F1512" s="280" t="s">
        <v>794</v>
      </c>
      <c r="G1512" s="280" t="s">
        <v>4390</v>
      </c>
      <c r="H1512" s="280" t="s">
        <v>881</v>
      </c>
      <c r="I1512" s="280" t="s">
        <v>3376</v>
      </c>
      <c r="J1512" s="280" t="s">
        <v>3376</v>
      </c>
      <c r="K1512" s="280" t="s">
        <v>665</v>
      </c>
      <c r="L1512" s="280" t="s">
        <v>18</v>
      </c>
      <c r="M1512" s="280" t="s">
        <v>3409</v>
      </c>
      <c r="N1512" s="280" t="s">
        <v>656</v>
      </c>
      <c r="O1512" s="280" t="s">
        <v>657</v>
      </c>
      <c r="P1512" s="280" t="s">
        <v>666</v>
      </c>
      <c r="Q1512" s="280" t="s">
        <v>3377</v>
      </c>
      <c r="R1512" s="280" t="s">
        <v>3410</v>
      </c>
      <c r="S1512" s="278">
        <v>29840</v>
      </c>
      <c r="T1512" s="278">
        <v>18520</v>
      </c>
      <c r="U1512" s="278">
        <v>11320</v>
      </c>
      <c r="V1512" s="280" t="s">
        <v>78</v>
      </c>
      <c r="W1512" s="278">
        <v>2</v>
      </c>
      <c r="X1512" s="280" t="s">
        <v>69</v>
      </c>
      <c r="Y1512" s="280" t="s">
        <v>70</v>
      </c>
      <c r="Z1512" s="280" t="s">
        <v>71</v>
      </c>
      <c r="AA1512" s="280" t="s">
        <v>72</v>
      </c>
      <c r="AB1512" s="278">
        <v>0</v>
      </c>
      <c r="AC1512" s="101">
        <f t="shared" si="100"/>
        <v>8</v>
      </c>
      <c r="AD1512" s="101" t="str">
        <f t="shared" si="101"/>
        <v>février</v>
      </c>
      <c r="AE1512" s="96">
        <f t="shared" si="102"/>
        <v>11.32</v>
      </c>
      <c r="AF1512" s="149">
        <f t="shared" si="103"/>
        <v>1.5972222222222221E-2</v>
      </c>
      <c r="AG1512" t="s">
        <v>3562</v>
      </c>
    </row>
    <row r="1513" spans="1:33" s="102" customFormat="1" ht="10.9" hidden="1" customHeight="1" x14ac:dyDescent="0.25">
      <c r="A1513" s="278">
        <v>172073</v>
      </c>
      <c r="B1513" s="279">
        <v>44617</v>
      </c>
      <c r="C1513" s="280" t="s">
        <v>343</v>
      </c>
      <c r="D1513" s="280" t="s">
        <v>4391</v>
      </c>
      <c r="E1513" s="279">
        <v>44617</v>
      </c>
      <c r="F1513" s="280" t="s">
        <v>154</v>
      </c>
      <c r="G1513" s="280" t="s">
        <v>4392</v>
      </c>
      <c r="H1513" s="280" t="s">
        <v>480</v>
      </c>
      <c r="I1513" s="280" t="s">
        <v>3379</v>
      </c>
      <c r="J1513" s="280" t="s">
        <v>3380</v>
      </c>
      <c r="K1513" s="280" t="s">
        <v>923</v>
      </c>
      <c r="L1513" s="280" t="s">
        <v>18</v>
      </c>
      <c r="M1513" s="280" t="s">
        <v>18</v>
      </c>
      <c r="N1513" s="280" t="s">
        <v>19</v>
      </c>
      <c r="O1513" s="280" t="s">
        <v>314</v>
      </c>
      <c r="P1513" s="280" t="s">
        <v>481</v>
      </c>
      <c r="Q1513" s="280" t="s">
        <v>3377</v>
      </c>
      <c r="R1513" s="280" t="s">
        <v>3377</v>
      </c>
      <c r="S1513" s="278">
        <v>20260</v>
      </c>
      <c r="T1513" s="278">
        <v>18680</v>
      </c>
      <c r="U1513" s="278">
        <v>1580</v>
      </c>
      <c r="V1513" s="280" t="s">
        <v>78</v>
      </c>
      <c r="W1513" s="278">
        <v>2</v>
      </c>
      <c r="X1513" s="280" t="s">
        <v>69</v>
      </c>
      <c r="Y1513" s="280" t="s">
        <v>70</v>
      </c>
      <c r="Z1513" s="280" t="s">
        <v>71</v>
      </c>
      <c r="AA1513" s="280" t="s">
        <v>72</v>
      </c>
      <c r="AB1513" s="278">
        <v>83638</v>
      </c>
      <c r="AC1513" s="101">
        <f t="shared" si="100"/>
        <v>8</v>
      </c>
      <c r="AD1513" s="101" t="str">
        <f t="shared" si="101"/>
        <v>février</v>
      </c>
      <c r="AE1513" s="96">
        <f t="shared" si="102"/>
        <v>1.58</v>
      </c>
      <c r="AF1513" s="149">
        <f t="shared" si="103"/>
        <v>1.3194444444444453E-2</v>
      </c>
      <c r="AG1513" t="s">
        <v>3886</v>
      </c>
    </row>
    <row r="1514" spans="1:33" s="102" customFormat="1" ht="10.9" hidden="1" customHeight="1" x14ac:dyDescent="0.25">
      <c r="A1514" s="278">
        <v>172081</v>
      </c>
      <c r="B1514" s="279">
        <v>44617</v>
      </c>
      <c r="C1514" s="280" t="s">
        <v>429</v>
      </c>
      <c r="D1514" s="280" t="s">
        <v>4393</v>
      </c>
      <c r="E1514" s="279">
        <v>44617</v>
      </c>
      <c r="F1514" s="280" t="s">
        <v>92</v>
      </c>
      <c r="G1514" s="280" t="s">
        <v>4394</v>
      </c>
      <c r="H1514" s="280" t="s">
        <v>101</v>
      </c>
      <c r="I1514" s="280" t="s">
        <v>3387</v>
      </c>
      <c r="J1514" s="280" t="s">
        <v>3387</v>
      </c>
      <c r="K1514" s="280" t="s">
        <v>101</v>
      </c>
      <c r="L1514" s="280" t="s">
        <v>18</v>
      </c>
      <c r="M1514" s="280" t="s">
        <v>18</v>
      </c>
      <c r="N1514" s="280" t="s">
        <v>65</v>
      </c>
      <c r="O1514" s="280" t="s">
        <v>66</v>
      </c>
      <c r="P1514" s="280" t="s">
        <v>102</v>
      </c>
      <c r="Q1514" s="280" t="s">
        <v>3377</v>
      </c>
      <c r="R1514" s="280" t="s">
        <v>3377</v>
      </c>
      <c r="S1514" s="278">
        <v>19140</v>
      </c>
      <c r="T1514" s="278">
        <v>14260</v>
      </c>
      <c r="U1514" s="278">
        <v>4880</v>
      </c>
      <c r="V1514" s="280" t="s">
        <v>78</v>
      </c>
      <c r="W1514" s="278">
        <v>2</v>
      </c>
      <c r="X1514" s="280" t="s">
        <v>69</v>
      </c>
      <c r="Y1514" s="280" t="s">
        <v>70</v>
      </c>
      <c r="Z1514" s="280" t="s">
        <v>71</v>
      </c>
      <c r="AA1514" s="280" t="s">
        <v>72</v>
      </c>
      <c r="AB1514" s="278">
        <v>0</v>
      </c>
      <c r="AC1514" s="101">
        <f t="shared" si="100"/>
        <v>8</v>
      </c>
      <c r="AD1514" s="101" t="str">
        <f t="shared" si="101"/>
        <v>février</v>
      </c>
      <c r="AE1514" s="96">
        <f t="shared" si="102"/>
        <v>4.88</v>
      </c>
      <c r="AF1514" s="149">
        <f t="shared" si="103"/>
        <v>4.8611111111110938E-3</v>
      </c>
      <c r="AG1514" t="s">
        <v>3886</v>
      </c>
    </row>
    <row r="1515" spans="1:33" s="102" customFormat="1" ht="10.9" hidden="1" customHeight="1" x14ac:dyDescent="0.25">
      <c r="A1515" s="278">
        <v>172086</v>
      </c>
      <c r="B1515" s="279">
        <v>44617</v>
      </c>
      <c r="C1515" s="280" t="s">
        <v>63</v>
      </c>
      <c r="D1515" s="280" t="s">
        <v>4395</v>
      </c>
      <c r="E1515" s="279">
        <v>44617</v>
      </c>
      <c r="F1515" s="280" t="s">
        <v>148</v>
      </c>
      <c r="G1515" s="280" t="s">
        <v>4396</v>
      </c>
      <c r="H1515" s="280" t="s">
        <v>348</v>
      </c>
      <c r="I1515" s="280" t="s">
        <v>3379</v>
      </c>
      <c r="J1515" s="280" t="s">
        <v>3382</v>
      </c>
      <c r="K1515" s="280" t="s">
        <v>3391</v>
      </c>
      <c r="L1515" s="280" t="s">
        <v>18</v>
      </c>
      <c r="M1515" s="280" t="s">
        <v>18</v>
      </c>
      <c r="N1515" s="280" t="s">
        <v>19</v>
      </c>
      <c r="O1515" s="280" t="s">
        <v>335</v>
      </c>
      <c r="P1515" s="280" t="s">
        <v>349</v>
      </c>
      <c r="Q1515" s="280" t="s">
        <v>3377</v>
      </c>
      <c r="R1515" s="280" t="s">
        <v>3377</v>
      </c>
      <c r="S1515" s="278">
        <v>17180</v>
      </c>
      <c r="T1515" s="278">
        <v>12880</v>
      </c>
      <c r="U1515" s="278">
        <v>4300</v>
      </c>
      <c r="V1515" s="280" t="s">
        <v>78</v>
      </c>
      <c r="W1515" s="278">
        <v>2</v>
      </c>
      <c r="X1515" s="280" t="s">
        <v>69</v>
      </c>
      <c r="Y1515" s="280" t="s">
        <v>70</v>
      </c>
      <c r="Z1515" s="280" t="s">
        <v>71</v>
      </c>
      <c r="AA1515" s="280" t="s">
        <v>72</v>
      </c>
      <c r="AB1515" s="278">
        <v>64487</v>
      </c>
      <c r="AC1515" s="101">
        <f t="shared" si="100"/>
        <v>8</v>
      </c>
      <c r="AD1515" s="101" t="str">
        <f t="shared" si="101"/>
        <v>février</v>
      </c>
      <c r="AE1515" s="96">
        <f t="shared" si="102"/>
        <v>4.3</v>
      </c>
      <c r="AF1515" s="149">
        <f t="shared" si="103"/>
        <v>4.1666666666666519E-3</v>
      </c>
      <c r="AG1515" t="s">
        <v>3886</v>
      </c>
    </row>
    <row r="1516" spans="1:33" s="102" customFormat="1" ht="10.9" hidden="1" customHeight="1" x14ac:dyDescent="0.25">
      <c r="A1516" s="278">
        <v>172091</v>
      </c>
      <c r="B1516" s="279">
        <v>44617</v>
      </c>
      <c r="C1516" s="280" t="s">
        <v>201</v>
      </c>
      <c r="D1516" s="280" t="s">
        <v>4397</v>
      </c>
      <c r="E1516" s="279">
        <v>44617</v>
      </c>
      <c r="F1516" s="280" t="s">
        <v>156</v>
      </c>
      <c r="G1516" s="280" t="s">
        <v>4398</v>
      </c>
      <c r="H1516" s="280" t="s">
        <v>345</v>
      </c>
      <c r="I1516" s="280" t="s">
        <v>3379</v>
      </c>
      <c r="J1516" s="280" t="s">
        <v>3382</v>
      </c>
      <c r="K1516" s="280" t="s">
        <v>1979</v>
      </c>
      <c r="L1516" s="280" t="s">
        <v>18</v>
      </c>
      <c r="M1516" s="280" t="s">
        <v>18</v>
      </c>
      <c r="N1516" s="280" t="s">
        <v>19</v>
      </c>
      <c r="O1516" s="280" t="s">
        <v>335</v>
      </c>
      <c r="P1516" s="280" t="s">
        <v>346</v>
      </c>
      <c r="Q1516" s="280" t="s">
        <v>3377</v>
      </c>
      <c r="R1516" s="280" t="s">
        <v>3377</v>
      </c>
      <c r="S1516" s="278">
        <v>17800</v>
      </c>
      <c r="T1516" s="278">
        <v>14940</v>
      </c>
      <c r="U1516" s="278">
        <v>2860</v>
      </c>
      <c r="V1516" s="280" t="s">
        <v>78</v>
      </c>
      <c r="W1516" s="278">
        <v>2</v>
      </c>
      <c r="X1516" s="280" t="s">
        <v>69</v>
      </c>
      <c r="Y1516" s="280" t="s">
        <v>70</v>
      </c>
      <c r="Z1516" s="280" t="s">
        <v>71</v>
      </c>
      <c r="AA1516" s="280" t="s">
        <v>72</v>
      </c>
      <c r="AB1516" s="278">
        <v>83627</v>
      </c>
      <c r="AC1516" s="101">
        <f t="shared" si="100"/>
        <v>8</v>
      </c>
      <c r="AD1516" s="101" t="str">
        <f t="shared" si="101"/>
        <v>février</v>
      </c>
      <c r="AE1516" s="96">
        <f t="shared" si="102"/>
        <v>2.86</v>
      </c>
      <c r="AF1516" s="149">
        <f t="shared" si="103"/>
        <v>6.9444444444444198E-3</v>
      </c>
      <c r="AG1516" t="s">
        <v>3886</v>
      </c>
    </row>
    <row r="1517" spans="1:33" s="102" customFormat="1" ht="10.9" hidden="1" customHeight="1" x14ac:dyDescent="0.25">
      <c r="A1517" s="278">
        <v>172092</v>
      </c>
      <c r="B1517" s="279">
        <v>44617</v>
      </c>
      <c r="C1517" s="280" t="s">
        <v>462</v>
      </c>
      <c r="D1517" s="280" t="s">
        <v>4399</v>
      </c>
      <c r="E1517" s="279">
        <v>44617</v>
      </c>
      <c r="F1517" s="280" t="s">
        <v>791</v>
      </c>
      <c r="G1517" s="280" t="s">
        <v>4400</v>
      </c>
      <c r="H1517" s="280" t="s">
        <v>913</v>
      </c>
      <c r="I1517" s="280" t="s">
        <v>3379</v>
      </c>
      <c r="J1517" s="280" t="s">
        <v>3384</v>
      </c>
      <c r="K1517" s="280" t="s">
        <v>913</v>
      </c>
      <c r="L1517" s="280" t="s">
        <v>3385</v>
      </c>
      <c r="M1517" s="280" t="s">
        <v>18</v>
      </c>
      <c r="N1517" s="280" t="s">
        <v>19</v>
      </c>
      <c r="O1517" s="280" t="s">
        <v>261</v>
      </c>
      <c r="P1517" s="280" t="s">
        <v>914</v>
      </c>
      <c r="Q1517" s="280" t="s">
        <v>3386</v>
      </c>
      <c r="R1517" s="280" t="s">
        <v>3377</v>
      </c>
      <c r="S1517" s="278">
        <v>40160</v>
      </c>
      <c r="T1517" s="278">
        <v>23320</v>
      </c>
      <c r="U1517" s="278">
        <v>16840</v>
      </c>
      <c r="V1517" s="280" t="s">
        <v>78</v>
      </c>
      <c r="W1517" s="278">
        <v>2</v>
      </c>
      <c r="X1517" s="280" t="s">
        <v>69</v>
      </c>
      <c r="Y1517" s="280" t="s">
        <v>70</v>
      </c>
      <c r="Z1517" s="280" t="s">
        <v>71</v>
      </c>
      <c r="AA1517" s="280" t="s">
        <v>72</v>
      </c>
      <c r="AB1517" s="278">
        <v>0</v>
      </c>
      <c r="AC1517" s="101">
        <f t="shared" si="100"/>
        <v>8</v>
      </c>
      <c r="AD1517" s="101" t="str">
        <f t="shared" si="101"/>
        <v>février</v>
      </c>
      <c r="AE1517" s="96">
        <f t="shared" si="102"/>
        <v>16.84</v>
      </c>
      <c r="AF1517" s="149">
        <f t="shared" si="103"/>
        <v>0.11666666666666664</v>
      </c>
      <c r="AG1517" t="s">
        <v>3888</v>
      </c>
    </row>
    <row r="1518" spans="1:33" s="102" customFormat="1" ht="10.9" hidden="1" customHeight="1" x14ac:dyDescent="0.25">
      <c r="A1518" s="278">
        <v>172094</v>
      </c>
      <c r="B1518" s="279">
        <v>44617</v>
      </c>
      <c r="C1518" s="280" t="s">
        <v>138</v>
      </c>
      <c r="D1518" s="280" t="s">
        <v>4401</v>
      </c>
      <c r="E1518" s="279">
        <v>44617</v>
      </c>
      <c r="F1518" s="280" t="s">
        <v>694</v>
      </c>
      <c r="G1518" s="280" t="s">
        <v>4402</v>
      </c>
      <c r="H1518" s="280" t="s">
        <v>4403</v>
      </c>
      <c r="I1518" s="280" t="s">
        <v>3376</v>
      </c>
      <c r="J1518" s="280" t="s">
        <v>3419</v>
      </c>
      <c r="K1518" s="280" t="s">
        <v>4404</v>
      </c>
      <c r="L1518" s="280" t="s">
        <v>3409</v>
      </c>
      <c r="M1518" s="280" t="s">
        <v>18</v>
      </c>
      <c r="N1518" s="280" t="s">
        <v>656</v>
      </c>
      <c r="O1518" s="280" t="s">
        <v>567</v>
      </c>
      <c r="P1518" s="280" t="s">
        <v>4405</v>
      </c>
      <c r="Q1518" s="280" t="s">
        <v>3451</v>
      </c>
      <c r="R1518" s="280" t="s">
        <v>3377</v>
      </c>
      <c r="S1518" s="278">
        <v>14820</v>
      </c>
      <c r="T1518" s="278">
        <v>42000</v>
      </c>
      <c r="U1518" s="278">
        <v>27180</v>
      </c>
      <c r="V1518" s="280" t="s">
        <v>78</v>
      </c>
      <c r="W1518" s="278">
        <v>2</v>
      </c>
      <c r="X1518" s="280" t="s">
        <v>69</v>
      </c>
      <c r="Y1518" s="280" t="s">
        <v>70</v>
      </c>
      <c r="Z1518" s="280" t="s">
        <v>71</v>
      </c>
      <c r="AA1518" s="280" t="s">
        <v>72</v>
      </c>
      <c r="AB1518" s="278">
        <v>0</v>
      </c>
      <c r="AC1518" s="101">
        <f t="shared" si="100"/>
        <v>8</v>
      </c>
      <c r="AD1518" s="101" t="str">
        <f t="shared" si="101"/>
        <v>février</v>
      </c>
      <c r="AE1518" s="96">
        <f t="shared" si="102"/>
        <v>27.18</v>
      </c>
      <c r="AF1518" s="149">
        <f t="shared" si="103"/>
        <v>3.8888888888888862E-2</v>
      </c>
      <c r="AG1518" t="s">
        <v>3888</v>
      </c>
    </row>
    <row r="1519" spans="1:33" s="102" customFormat="1" ht="10.9" hidden="1" customHeight="1" x14ac:dyDescent="0.25">
      <c r="A1519" s="278">
        <v>172096</v>
      </c>
      <c r="B1519" s="279">
        <v>44617</v>
      </c>
      <c r="C1519" s="280" t="s">
        <v>430</v>
      </c>
      <c r="D1519" s="280" t="s">
        <v>4406</v>
      </c>
      <c r="E1519" s="279">
        <v>44617</v>
      </c>
      <c r="F1519" s="280" t="s">
        <v>98</v>
      </c>
      <c r="G1519" s="280" t="s">
        <v>4407</v>
      </c>
      <c r="H1519" s="280" t="s">
        <v>370</v>
      </c>
      <c r="I1519" s="280" t="s">
        <v>3379</v>
      </c>
      <c r="J1519" s="280" t="s">
        <v>3382</v>
      </c>
      <c r="K1519" s="280" t="s">
        <v>3396</v>
      </c>
      <c r="L1519" s="280" t="s">
        <v>18</v>
      </c>
      <c r="M1519" s="280" t="s">
        <v>18</v>
      </c>
      <c r="N1519" s="280" t="s">
        <v>19</v>
      </c>
      <c r="O1519" s="280" t="s">
        <v>335</v>
      </c>
      <c r="P1519" s="280" t="s">
        <v>371</v>
      </c>
      <c r="Q1519" s="280" t="s">
        <v>3377</v>
      </c>
      <c r="R1519" s="280" t="s">
        <v>3377</v>
      </c>
      <c r="S1519" s="278">
        <v>14660</v>
      </c>
      <c r="T1519" s="278">
        <v>11740</v>
      </c>
      <c r="U1519" s="278">
        <v>2920</v>
      </c>
      <c r="V1519" s="280" t="s">
        <v>78</v>
      </c>
      <c r="W1519" s="278">
        <v>2</v>
      </c>
      <c r="X1519" s="280" t="s">
        <v>69</v>
      </c>
      <c r="Y1519" s="280" t="s">
        <v>70</v>
      </c>
      <c r="Z1519" s="280" t="s">
        <v>71</v>
      </c>
      <c r="AA1519" s="280" t="s">
        <v>72</v>
      </c>
      <c r="AB1519" s="278">
        <v>83621</v>
      </c>
      <c r="AC1519" s="101">
        <f t="shared" si="100"/>
        <v>8</v>
      </c>
      <c r="AD1519" s="101" t="str">
        <f t="shared" si="101"/>
        <v>février</v>
      </c>
      <c r="AE1519" s="96">
        <f t="shared" si="102"/>
        <v>2.92</v>
      </c>
      <c r="AF1519" s="149">
        <f t="shared" si="103"/>
        <v>5.5555555555555913E-3</v>
      </c>
      <c r="AG1519" t="s">
        <v>3886</v>
      </c>
    </row>
    <row r="1520" spans="1:33" s="102" customFormat="1" ht="10.9" hidden="1" customHeight="1" x14ac:dyDescent="0.25">
      <c r="A1520" s="278">
        <v>172097</v>
      </c>
      <c r="B1520" s="279">
        <v>44617</v>
      </c>
      <c r="C1520" s="280" t="s">
        <v>270</v>
      </c>
      <c r="D1520" s="280" t="s">
        <v>4408</v>
      </c>
      <c r="E1520" s="279">
        <v>44617</v>
      </c>
      <c r="F1520" s="280" t="s">
        <v>204</v>
      </c>
      <c r="G1520" s="280" t="s">
        <v>4409</v>
      </c>
      <c r="H1520" s="280" t="s">
        <v>318</v>
      </c>
      <c r="I1520" s="280" t="s">
        <v>3379</v>
      </c>
      <c r="J1520" s="280" t="s">
        <v>3380</v>
      </c>
      <c r="K1520" s="280" t="s">
        <v>3405</v>
      </c>
      <c r="L1520" s="280" t="s">
        <v>18</v>
      </c>
      <c r="M1520" s="280" t="s">
        <v>18</v>
      </c>
      <c r="N1520" s="280" t="s">
        <v>19</v>
      </c>
      <c r="O1520" s="280" t="s">
        <v>314</v>
      </c>
      <c r="P1520" s="280" t="s">
        <v>319</v>
      </c>
      <c r="Q1520" s="280" t="s">
        <v>3377</v>
      </c>
      <c r="R1520" s="280" t="s">
        <v>3377</v>
      </c>
      <c r="S1520" s="278">
        <v>18840</v>
      </c>
      <c r="T1520" s="278">
        <v>17040</v>
      </c>
      <c r="U1520" s="278">
        <v>1800</v>
      </c>
      <c r="V1520" s="280" t="s">
        <v>78</v>
      </c>
      <c r="W1520" s="278">
        <v>2</v>
      </c>
      <c r="X1520" s="280" t="s">
        <v>69</v>
      </c>
      <c r="Y1520" s="280" t="s">
        <v>70</v>
      </c>
      <c r="Z1520" s="280" t="s">
        <v>71</v>
      </c>
      <c r="AA1520" s="280" t="s">
        <v>72</v>
      </c>
      <c r="AB1520" s="278">
        <v>70062</v>
      </c>
      <c r="AC1520" s="101">
        <f t="shared" si="100"/>
        <v>8</v>
      </c>
      <c r="AD1520" s="101" t="str">
        <f t="shared" si="101"/>
        <v>février</v>
      </c>
      <c r="AE1520" s="96">
        <f t="shared" si="102"/>
        <v>1.8</v>
      </c>
      <c r="AF1520" s="149">
        <f t="shared" si="103"/>
        <v>9.7222222222222432E-3</v>
      </c>
      <c r="AG1520" t="s">
        <v>3886</v>
      </c>
    </row>
    <row r="1521" spans="1:33" s="102" customFormat="1" ht="10.9" hidden="1" customHeight="1" x14ac:dyDescent="0.25">
      <c r="A1521" s="278">
        <v>172098</v>
      </c>
      <c r="B1521" s="279">
        <v>44617</v>
      </c>
      <c r="C1521" s="280" t="s">
        <v>432</v>
      </c>
      <c r="D1521" s="280" t="s">
        <v>4410</v>
      </c>
      <c r="E1521" s="279">
        <v>44617</v>
      </c>
      <c r="F1521" s="280" t="s">
        <v>141</v>
      </c>
      <c r="G1521" s="280" t="s">
        <v>4411</v>
      </c>
      <c r="H1521" s="280" t="s">
        <v>690</v>
      </c>
      <c r="I1521" s="280" t="s">
        <v>3379</v>
      </c>
      <c r="J1521" s="280" t="s">
        <v>3382</v>
      </c>
      <c r="K1521" s="280" t="s">
        <v>3383</v>
      </c>
      <c r="L1521" s="280" t="s">
        <v>18</v>
      </c>
      <c r="M1521" s="280" t="s">
        <v>18</v>
      </c>
      <c r="N1521" s="280" t="s">
        <v>19</v>
      </c>
      <c r="O1521" s="280" t="s">
        <v>335</v>
      </c>
      <c r="P1521" s="280" t="s">
        <v>691</v>
      </c>
      <c r="Q1521" s="280" t="s">
        <v>3377</v>
      </c>
      <c r="R1521" s="280" t="s">
        <v>3377</v>
      </c>
      <c r="S1521" s="278">
        <v>17640</v>
      </c>
      <c r="T1521" s="278">
        <v>14820</v>
      </c>
      <c r="U1521" s="278">
        <v>2820</v>
      </c>
      <c r="V1521" s="280" t="s">
        <v>78</v>
      </c>
      <c r="W1521" s="278">
        <v>2</v>
      </c>
      <c r="X1521" s="280" t="s">
        <v>69</v>
      </c>
      <c r="Y1521" s="280" t="s">
        <v>70</v>
      </c>
      <c r="Z1521" s="280" t="s">
        <v>71</v>
      </c>
      <c r="AA1521" s="280" t="s">
        <v>72</v>
      </c>
      <c r="AB1521" s="278">
        <v>64488</v>
      </c>
      <c r="AC1521" s="101">
        <f t="shared" si="100"/>
        <v>8</v>
      </c>
      <c r="AD1521" s="101" t="str">
        <f t="shared" si="101"/>
        <v>février</v>
      </c>
      <c r="AE1521" s="96">
        <f t="shared" si="102"/>
        <v>2.82</v>
      </c>
      <c r="AF1521" s="149">
        <f t="shared" si="103"/>
        <v>8.3333333333333037E-3</v>
      </c>
      <c r="AG1521" t="s">
        <v>3886</v>
      </c>
    </row>
    <row r="1522" spans="1:33" s="102" customFormat="1" ht="10.9" hidden="1" customHeight="1" x14ac:dyDescent="0.25">
      <c r="A1522" s="278">
        <v>172100</v>
      </c>
      <c r="B1522" s="279">
        <v>44617</v>
      </c>
      <c r="C1522" s="280" t="s">
        <v>818</v>
      </c>
      <c r="D1522" s="280" t="s">
        <v>4412</v>
      </c>
      <c r="E1522" s="279">
        <v>44617</v>
      </c>
      <c r="F1522" s="280" t="s">
        <v>786</v>
      </c>
      <c r="G1522" s="280" t="s">
        <v>4413</v>
      </c>
      <c r="H1522" s="280" t="s">
        <v>105</v>
      </c>
      <c r="I1522" s="280" t="s">
        <v>3387</v>
      </c>
      <c r="J1522" s="280" t="s">
        <v>3387</v>
      </c>
      <c r="K1522" s="280" t="s">
        <v>105</v>
      </c>
      <c r="L1522" s="280" t="s">
        <v>18</v>
      </c>
      <c r="M1522" s="280" t="s">
        <v>18</v>
      </c>
      <c r="N1522" s="280" t="s">
        <v>65</v>
      </c>
      <c r="O1522" s="280" t="s">
        <v>66</v>
      </c>
      <c r="P1522" s="280" t="s">
        <v>106</v>
      </c>
      <c r="Q1522" s="280" t="s">
        <v>3377</v>
      </c>
      <c r="R1522" s="280" t="s">
        <v>3377</v>
      </c>
      <c r="S1522" s="278">
        <v>14740</v>
      </c>
      <c r="T1522" s="278">
        <v>12820</v>
      </c>
      <c r="U1522" s="278">
        <v>1920</v>
      </c>
      <c r="V1522" s="280" t="s">
        <v>78</v>
      </c>
      <c r="W1522" s="278">
        <v>2</v>
      </c>
      <c r="X1522" s="280" t="s">
        <v>69</v>
      </c>
      <c r="Y1522" s="280" t="s">
        <v>70</v>
      </c>
      <c r="Z1522" s="280" t="s">
        <v>71</v>
      </c>
      <c r="AA1522" s="280" t="s">
        <v>72</v>
      </c>
      <c r="AB1522" s="278">
        <v>0</v>
      </c>
      <c r="AC1522" s="101">
        <f t="shared" si="100"/>
        <v>8</v>
      </c>
      <c r="AD1522" s="101" t="str">
        <f t="shared" si="101"/>
        <v>février</v>
      </c>
      <c r="AE1522" s="96">
        <f t="shared" si="102"/>
        <v>1.92</v>
      </c>
      <c r="AF1522" s="149">
        <f t="shared" si="103"/>
        <v>6.2499999999999778E-3</v>
      </c>
      <c r="AG1522" t="s">
        <v>3886</v>
      </c>
    </row>
    <row r="1523" spans="1:33" s="102" customFormat="1" ht="10.9" hidden="1" customHeight="1" x14ac:dyDescent="0.25">
      <c r="A1523" s="278">
        <v>172101</v>
      </c>
      <c r="B1523" s="279">
        <v>44617</v>
      </c>
      <c r="C1523" s="280" t="s">
        <v>280</v>
      </c>
      <c r="D1523" s="280" t="s">
        <v>4414</v>
      </c>
      <c r="E1523" s="279">
        <v>44617</v>
      </c>
      <c r="F1523" s="280" t="s">
        <v>272</v>
      </c>
      <c r="G1523" s="280" t="s">
        <v>4415</v>
      </c>
      <c r="H1523" s="280" t="s">
        <v>136</v>
      </c>
      <c r="I1523" s="280" t="s">
        <v>3387</v>
      </c>
      <c r="J1523" s="280" t="s">
        <v>3387</v>
      </c>
      <c r="K1523" s="280" t="s">
        <v>136</v>
      </c>
      <c r="L1523" s="280" t="s">
        <v>18</v>
      </c>
      <c r="M1523" s="280" t="s">
        <v>18</v>
      </c>
      <c r="N1523" s="280" t="s">
        <v>65</v>
      </c>
      <c r="O1523" s="280" t="s">
        <v>66</v>
      </c>
      <c r="P1523" s="280" t="s">
        <v>137</v>
      </c>
      <c r="Q1523" s="280" t="s">
        <v>3377</v>
      </c>
      <c r="R1523" s="280" t="s">
        <v>3377</v>
      </c>
      <c r="S1523" s="278">
        <v>18440</v>
      </c>
      <c r="T1523" s="278">
        <v>14940</v>
      </c>
      <c r="U1523" s="278">
        <v>3500</v>
      </c>
      <c r="V1523" s="280" t="s">
        <v>78</v>
      </c>
      <c r="W1523" s="278">
        <v>2</v>
      </c>
      <c r="X1523" s="280" t="s">
        <v>69</v>
      </c>
      <c r="Y1523" s="280" t="s">
        <v>70</v>
      </c>
      <c r="Z1523" s="280" t="s">
        <v>71</v>
      </c>
      <c r="AA1523" s="280" t="s">
        <v>72</v>
      </c>
      <c r="AB1523" s="278">
        <v>0</v>
      </c>
      <c r="AC1523" s="101">
        <f t="shared" si="100"/>
        <v>8</v>
      </c>
      <c r="AD1523" s="101" t="str">
        <f t="shared" si="101"/>
        <v>février</v>
      </c>
      <c r="AE1523" s="96">
        <f t="shared" si="102"/>
        <v>3.5</v>
      </c>
      <c r="AF1523" s="149">
        <f t="shared" si="103"/>
        <v>6.2499999999999778E-3</v>
      </c>
      <c r="AG1523" t="s">
        <v>3886</v>
      </c>
    </row>
    <row r="1524" spans="1:33" s="102" customFormat="1" ht="10.9" hidden="1" customHeight="1" x14ac:dyDescent="0.25">
      <c r="A1524" s="278">
        <v>172103</v>
      </c>
      <c r="B1524" s="279">
        <v>44617</v>
      </c>
      <c r="C1524" s="280" t="s">
        <v>84</v>
      </c>
      <c r="D1524" s="280" t="s">
        <v>4416</v>
      </c>
      <c r="E1524" s="279">
        <v>44617</v>
      </c>
      <c r="F1524" s="280" t="s">
        <v>100</v>
      </c>
      <c r="G1524" s="280" t="s">
        <v>4417</v>
      </c>
      <c r="H1524" s="280" t="s">
        <v>85</v>
      </c>
      <c r="I1524" s="280" t="s">
        <v>3387</v>
      </c>
      <c r="J1524" s="280" t="s">
        <v>3387</v>
      </c>
      <c r="K1524" s="280" t="s">
        <v>85</v>
      </c>
      <c r="L1524" s="280" t="s">
        <v>18</v>
      </c>
      <c r="M1524" s="280" t="s">
        <v>18</v>
      </c>
      <c r="N1524" s="280" t="s">
        <v>65</v>
      </c>
      <c r="O1524" s="280" t="s">
        <v>66</v>
      </c>
      <c r="P1524" s="280" t="s">
        <v>86</v>
      </c>
      <c r="Q1524" s="280" t="s">
        <v>3377</v>
      </c>
      <c r="R1524" s="280" t="s">
        <v>3377</v>
      </c>
      <c r="S1524" s="278">
        <v>18340</v>
      </c>
      <c r="T1524" s="278">
        <v>14520</v>
      </c>
      <c r="U1524" s="278">
        <v>3820</v>
      </c>
      <c r="V1524" s="280" t="s">
        <v>78</v>
      </c>
      <c r="W1524" s="278">
        <v>2</v>
      </c>
      <c r="X1524" s="280" t="s">
        <v>69</v>
      </c>
      <c r="Y1524" s="280" t="s">
        <v>70</v>
      </c>
      <c r="Z1524" s="280" t="s">
        <v>71</v>
      </c>
      <c r="AA1524" s="280" t="s">
        <v>72</v>
      </c>
      <c r="AB1524" s="278">
        <v>0</v>
      </c>
      <c r="AC1524" s="101">
        <f t="shared" si="100"/>
        <v>8</v>
      </c>
      <c r="AD1524" s="101" t="str">
        <f t="shared" si="101"/>
        <v>février</v>
      </c>
      <c r="AE1524" s="96">
        <f t="shared" si="102"/>
        <v>3.82</v>
      </c>
      <c r="AF1524" s="149">
        <f t="shared" si="103"/>
        <v>5.5555555555555913E-3</v>
      </c>
      <c r="AG1524" t="s">
        <v>3886</v>
      </c>
    </row>
    <row r="1525" spans="1:33" s="102" customFormat="1" ht="10.9" hidden="1" customHeight="1" x14ac:dyDescent="0.25">
      <c r="A1525" s="278">
        <v>172105</v>
      </c>
      <c r="B1525" s="279">
        <v>44617</v>
      </c>
      <c r="C1525" s="280" t="s">
        <v>821</v>
      </c>
      <c r="D1525" s="280" t="s">
        <v>4418</v>
      </c>
      <c r="E1525" s="279">
        <v>44617</v>
      </c>
      <c r="F1525" s="280" t="s">
        <v>311</v>
      </c>
      <c r="G1525" s="280" t="s">
        <v>4419</v>
      </c>
      <c r="H1525" s="280" t="s">
        <v>4420</v>
      </c>
      <c r="I1525" s="280" t="s">
        <v>3379</v>
      </c>
      <c r="J1525" s="280" t="s">
        <v>3442</v>
      </c>
      <c r="K1525" s="280" t="s">
        <v>4420</v>
      </c>
      <c r="L1525" s="280" t="s">
        <v>3421</v>
      </c>
      <c r="M1525" s="280" t="s">
        <v>18</v>
      </c>
      <c r="N1525" s="280" t="s">
        <v>19</v>
      </c>
      <c r="O1525" s="280" t="s">
        <v>748</v>
      </c>
      <c r="P1525" s="280" t="s">
        <v>4421</v>
      </c>
      <c r="Q1525" s="280" t="s">
        <v>3444</v>
      </c>
      <c r="R1525" s="280" t="s">
        <v>3377</v>
      </c>
      <c r="S1525" s="278">
        <v>16160</v>
      </c>
      <c r="T1525" s="278">
        <v>35360</v>
      </c>
      <c r="U1525" s="278">
        <v>19200</v>
      </c>
      <c r="V1525" s="280" t="s">
        <v>78</v>
      </c>
      <c r="W1525" s="278">
        <v>2</v>
      </c>
      <c r="X1525" s="280" t="s">
        <v>69</v>
      </c>
      <c r="Y1525" s="280" t="s">
        <v>70</v>
      </c>
      <c r="Z1525" s="280" t="s">
        <v>71</v>
      </c>
      <c r="AA1525" s="280" t="s">
        <v>72</v>
      </c>
      <c r="AB1525" s="278">
        <v>0</v>
      </c>
      <c r="AC1525" s="101">
        <f t="shared" si="100"/>
        <v>8</v>
      </c>
      <c r="AD1525" s="101" t="str">
        <f t="shared" si="101"/>
        <v>février</v>
      </c>
      <c r="AE1525" s="96">
        <f t="shared" si="102"/>
        <v>19.2</v>
      </c>
      <c r="AF1525" s="149">
        <f t="shared" si="103"/>
        <v>0.10694444444444445</v>
      </c>
      <c r="AG1525" t="s">
        <v>3888</v>
      </c>
    </row>
    <row r="1526" spans="1:33" s="102" customFormat="1" ht="10.9" hidden="1" customHeight="1" x14ac:dyDescent="0.25">
      <c r="A1526" s="278">
        <v>172106</v>
      </c>
      <c r="B1526" s="279">
        <v>44617</v>
      </c>
      <c r="C1526" s="280" t="s">
        <v>4345</v>
      </c>
      <c r="D1526" s="280" t="s">
        <v>4422</v>
      </c>
      <c r="E1526" s="279">
        <v>44617</v>
      </c>
      <c r="F1526" s="280" t="s">
        <v>198</v>
      </c>
      <c r="G1526" s="280" t="s">
        <v>4423</v>
      </c>
      <c r="H1526" s="280" t="s">
        <v>4424</v>
      </c>
      <c r="I1526" s="280" t="s">
        <v>3379</v>
      </c>
      <c r="J1526" s="280" t="s">
        <v>3419</v>
      </c>
      <c r="K1526" s="280" t="s">
        <v>4425</v>
      </c>
      <c r="L1526" s="280" t="s">
        <v>3409</v>
      </c>
      <c r="M1526" s="280" t="s">
        <v>18</v>
      </c>
      <c r="N1526" s="280" t="s">
        <v>19</v>
      </c>
      <c r="O1526" s="280" t="s">
        <v>567</v>
      </c>
      <c r="P1526" s="280" t="s">
        <v>2090</v>
      </c>
      <c r="Q1526" s="280" t="s">
        <v>3451</v>
      </c>
      <c r="R1526" s="280" t="s">
        <v>3377</v>
      </c>
      <c r="S1526" s="278">
        <v>14460</v>
      </c>
      <c r="T1526" s="278">
        <v>42440</v>
      </c>
      <c r="U1526" s="278">
        <v>27980</v>
      </c>
      <c r="V1526" s="280" t="s">
        <v>78</v>
      </c>
      <c r="W1526" s="278">
        <v>2</v>
      </c>
      <c r="X1526" s="280" t="s">
        <v>69</v>
      </c>
      <c r="Y1526" s="280" t="s">
        <v>70</v>
      </c>
      <c r="Z1526" s="280" t="s">
        <v>71</v>
      </c>
      <c r="AA1526" s="280" t="s">
        <v>72</v>
      </c>
      <c r="AB1526" s="278">
        <v>0</v>
      </c>
      <c r="AC1526" s="101">
        <f t="shared" si="100"/>
        <v>8</v>
      </c>
      <c r="AD1526" s="101" t="str">
        <f t="shared" si="101"/>
        <v>février</v>
      </c>
      <c r="AE1526" s="96">
        <f t="shared" si="102"/>
        <v>27.98</v>
      </c>
      <c r="AF1526" s="149">
        <f t="shared" si="103"/>
        <v>0.11388888888888887</v>
      </c>
      <c r="AG1526" t="s">
        <v>3888</v>
      </c>
    </row>
    <row r="1527" spans="1:33" s="102" customFormat="1" ht="10.9" hidden="1" customHeight="1" x14ac:dyDescent="0.25">
      <c r="A1527" s="278">
        <v>172108</v>
      </c>
      <c r="B1527" s="279">
        <v>44617</v>
      </c>
      <c r="C1527" s="280" t="s">
        <v>601</v>
      </c>
      <c r="D1527" s="280" t="s">
        <v>4426</v>
      </c>
      <c r="E1527" s="279">
        <v>44617</v>
      </c>
      <c r="F1527" s="280" t="s">
        <v>290</v>
      </c>
      <c r="G1527" s="280" t="s">
        <v>4427</v>
      </c>
      <c r="H1527" s="280" t="s">
        <v>4428</v>
      </c>
      <c r="I1527" s="280" t="s">
        <v>3379</v>
      </c>
      <c r="J1527" s="280" t="s">
        <v>3393</v>
      </c>
      <c r="K1527" s="280" t="s">
        <v>4428</v>
      </c>
      <c r="L1527" s="280" t="s">
        <v>3394</v>
      </c>
      <c r="M1527" s="280" t="s">
        <v>18</v>
      </c>
      <c r="N1527" s="280" t="s">
        <v>19</v>
      </c>
      <c r="O1527" s="280" t="s">
        <v>237</v>
      </c>
      <c r="P1527" s="280" t="s">
        <v>4429</v>
      </c>
      <c r="Q1527" s="280" t="s">
        <v>3395</v>
      </c>
      <c r="R1527" s="280" t="s">
        <v>3377</v>
      </c>
      <c r="S1527" s="278">
        <v>14660</v>
      </c>
      <c r="T1527" s="278">
        <v>41980</v>
      </c>
      <c r="U1527" s="278">
        <v>27320</v>
      </c>
      <c r="V1527" s="280" t="s">
        <v>78</v>
      </c>
      <c r="W1527" s="278">
        <v>2</v>
      </c>
      <c r="X1527" s="280" t="s">
        <v>69</v>
      </c>
      <c r="Y1527" s="280" t="s">
        <v>70</v>
      </c>
      <c r="Z1527" s="280" t="s">
        <v>71</v>
      </c>
      <c r="AA1527" s="280" t="s">
        <v>72</v>
      </c>
      <c r="AB1527" s="278">
        <v>0</v>
      </c>
      <c r="AC1527" s="101">
        <f t="shared" si="100"/>
        <v>8</v>
      </c>
      <c r="AD1527" s="101" t="str">
        <f t="shared" si="101"/>
        <v>février</v>
      </c>
      <c r="AE1527" s="96">
        <f t="shared" si="102"/>
        <v>27.32</v>
      </c>
      <c r="AF1527" s="149">
        <f t="shared" si="103"/>
        <v>9.8611111111111094E-2</v>
      </c>
      <c r="AG1527" t="s">
        <v>3888</v>
      </c>
    </row>
    <row r="1528" spans="1:33" s="102" customFormat="1" ht="10.9" hidden="1" customHeight="1" x14ac:dyDescent="0.25">
      <c r="A1528" s="278">
        <v>172111</v>
      </c>
      <c r="B1528" s="279">
        <v>44617</v>
      </c>
      <c r="C1528" s="280" t="s">
        <v>2070</v>
      </c>
      <c r="D1528" s="280" t="s">
        <v>4430</v>
      </c>
      <c r="E1528" s="279">
        <v>44617</v>
      </c>
      <c r="F1528" s="280" t="s">
        <v>2124</v>
      </c>
      <c r="G1528" s="280" t="s">
        <v>4431</v>
      </c>
      <c r="H1528" s="280" t="s">
        <v>90</v>
      </c>
      <c r="I1528" s="280" t="s">
        <v>3387</v>
      </c>
      <c r="J1528" s="280" t="s">
        <v>3388</v>
      </c>
      <c r="K1528" s="280" t="s">
        <v>90</v>
      </c>
      <c r="L1528" s="280" t="s">
        <v>18</v>
      </c>
      <c r="M1528" s="280" t="s">
        <v>18</v>
      </c>
      <c r="N1528" s="280" t="s">
        <v>65</v>
      </c>
      <c r="O1528" s="280" t="s">
        <v>185</v>
      </c>
      <c r="P1528" s="280" t="s">
        <v>91</v>
      </c>
      <c r="Q1528" s="280" t="s">
        <v>3377</v>
      </c>
      <c r="R1528" s="280" t="s">
        <v>3377</v>
      </c>
      <c r="S1528" s="278">
        <v>18600</v>
      </c>
      <c r="T1528" s="278">
        <v>17420</v>
      </c>
      <c r="U1528" s="278">
        <v>1180</v>
      </c>
      <c r="V1528" s="280" t="s">
        <v>78</v>
      </c>
      <c r="W1528" s="278">
        <v>2</v>
      </c>
      <c r="X1528" s="280" t="s">
        <v>69</v>
      </c>
      <c r="Y1528" s="280" t="s">
        <v>70</v>
      </c>
      <c r="Z1528" s="280" t="s">
        <v>71</v>
      </c>
      <c r="AA1528" s="280" t="s">
        <v>72</v>
      </c>
      <c r="AB1528" s="278">
        <v>0</v>
      </c>
      <c r="AC1528" s="101">
        <f t="shared" si="100"/>
        <v>8</v>
      </c>
      <c r="AD1528" s="101" t="str">
        <f t="shared" si="101"/>
        <v>février</v>
      </c>
      <c r="AE1528" s="96">
        <f t="shared" si="102"/>
        <v>1.18</v>
      </c>
      <c r="AF1528" s="149">
        <f t="shared" si="103"/>
        <v>1.3888888888888951E-2</v>
      </c>
      <c r="AG1528" t="s">
        <v>3887</v>
      </c>
    </row>
    <row r="1529" spans="1:33" s="102" customFormat="1" ht="10.9" hidden="1" customHeight="1" x14ac:dyDescent="0.25">
      <c r="A1529" s="278">
        <v>172112</v>
      </c>
      <c r="B1529" s="279">
        <v>44617</v>
      </c>
      <c r="C1529" s="280" t="s">
        <v>2839</v>
      </c>
      <c r="D1529" s="280" t="s">
        <v>4432</v>
      </c>
      <c r="E1529" s="279">
        <v>44617</v>
      </c>
      <c r="F1529" s="280" t="s">
        <v>601</v>
      </c>
      <c r="G1529" s="280" t="s">
        <v>4433</v>
      </c>
      <c r="H1529" s="280" t="s">
        <v>681</v>
      </c>
      <c r="I1529" s="280" t="s">
        <v>3438</v>
      </c>
      <c r="J1529" s="280" t="s">
        <v>3438</v>
      </c>
      <c r="K1529" s="280" t="s">
        <v>681</v>
      </c>
      <c r="L1529" s="280" t="s">
        <v>18</v>
      </c>
      <c r="M1529" s="280" t="s">
        <v>3439</v>
      </c>
      <c r="N1529" s="280" t="s">
        <v>1742</v>
      </c>
      <c r="O1529" s="280" t="s">
        <v>1743</v>
      </c>
      <c r="P1529" s="280" t="s">
        <v>740</v>
      </c>
      <c r="Q1529" s="280" t="s">
        <v>3377</v>
      </c>
      <c r="R1529" s="280" t="s">
        <v>3440</v>
      </c>
      <c r="S1529" s="278">
        <v>33980</v>
      </c>
      <c r="T1529" s="278">
        <v>23140</v>
      </c>
      <c r="U1529" s="278">
        <v>10840</v>
      </c>
      <c r="V1529" s="280" t="s">
        <v>78</v>
      </c>
      <c r="W1529" s="278">
        <v>2</v>
      </c>
      <c r="X1529" s="280" t="s">
        <v>69</v>
      </c>
      <c r="Y1529" s="280" t="s">
        <v>70</v>
      </c>
      <c r="Z1529" s="280" t="s">
        <v>71</v>
      </c>
      <c r="AA1529" s="280" t="s">
        <v>72</v>
      </c>
      <c r="AB1529" s="278">
        <v>0</v>
      </c>
      <c r="AC1529" s="101">
        <f t="shared" si="100"/>
        <v>8</v>
      </c>
      <c r="AD1529" s="101" t="str">
        <f t="shared" si="101"/>
        <v>février</v>
      </c>
      <c r="AE1529" s="96">
        <f t="shared" si="102"/>
        <v>10.84</v>
      </c>
      <c r="AF1529" s="149">
        <f t="shared" si="103"/>
        <v>2.3611111111111138E-2</v>
      </c>
      <c r="AG1529" t="s">
        <v>3562</v>
      </c>
    </row>
    <row r="1530" spans="1:33" s="102" customFormat="1" ht="10.9" hidden="1" customHeight="1" x14ac:dyDescent="0.25">
      <c r="A1530" s="278">
        <v>172113</v>
      </c>
      <c r="B1530" s="279">
        <v>44617</v>
      </c>
      <c r="C1530" s="280" t="s">
        <v>466</v>
      </c>
      <c r="D1530" s="280" t="s">
        <v>4434</v>
      </c>
      <c r="E1530" s="279">
        <v>44617</v>
      </c>
      <c r="F1530" s="280" t="s">
        <v>73</v>
      </c>
      <c r="G1530" s="280" t="s">
        <v>4435</v>
      </c>
      <c r="H1530" s="280" t="s">
        <v>4436</v>
      </c>
      <c r="I1530" s="280" t="s">
        <v>3379</v>
      </c>
      <c r="J1530" s="280" t="s">
        <v>3393</v>
      </c>
      <c r="K1530" s="280" t="s">
        <v>4436</v>
      </c>
      <c r="L1530" s="280" t="s">
        <v>3394</v>
      </c>
      <c r="M1530" s="280" t="s">
        <v>18</v>
      </c>
      <c r="N1530" s="280" t="s">
        <v>19</v>
      </c>
      <c r="O1530" s="280" t="s">
        <v>237</v>
      </c>
      <c r="P1530" s="280" t="s">
        <v>4437</v>
      </c>
      <c r="Q1530" s="280" t="s">
        <v>3395</v>
      </c>
      <c r="R1530" s="280" t="s">
        <v>3377</v>
      </c>
      <c r="S1530" s="278">
        <v>15660</v>
      </c>
      <c r="T1530" s="278">
        <v>43120</v>
      </c>
      <c r="U1530" s="278">
        <v>27460</v>
      </c>
      <c r="V1530" s="280" t="s">
        <v>78</v>
      </c>
      <c r="W1530" s="278">
        <v>2</v>
      </c>
      <c r="X1530" s="280" t="s">
        <v>69</v>
      </c>
      <c r="Y1530" s="280" t="s">
        <v>70</v>
      </c>
      <c r="Z1530" s="280" t="s">
        <v>71</v>
      </c>
      <c r="AA1530" s="280" t="s">
        <v>72</v>
      </c>
      <c r="AB1530" s="278">
        <v>0</v>
      </c>
      <c r="AC1530" s="101">
        <f t="shared" si="100"/>
        <v>8</v>
      </c>
      <c r="AD1530" s="101" t="str">
        <f t="shared" si="101"/>
        <v>février</v>
      </c>
      <c r="AE1530" s="96">
        <f t="shared" si="102"/>
        <v>27.46</v>
      </c>
      <c r="AF1530" s="149">
        <f t="shared" si="103"/>
        <v>0.12222222222222223</v>
      </c>
      <c r="AG1530" t="s">
        <v>3888</v>
      </c>
    </row>
    <row r="1531" spans="1:33" s="102" customFormat="1" ht="10.9" hidden="1" customHeight="1" x14ac:dyDescent="0.25">
      <c r="A1531" s="278">
        <v>172114</v>
      </c>
      <c r="B1531" s="279">
        <v>44617</v>
      </c>
      <c r="C1531" s="280" t="s">
        <v>746</v>
      </c>
      <c r="D1531" s="280" t="s">
        <v>4438</v>
      </c>
      <c r="E1531" s="279">
        <v>44617</v>
      </c>
      <c r="F1531" s="280" t="s">
        <v>671</v>
      </c>
      <c r="G1531" s="280" t="s">
        <v>4439</v>
      </c>
      <c r="H1531" s="280" t="s">
        <v>626</v>
      </c>
      <c r="I1531" s="280" t="s">
        <v>3389</v>
      </c>
      <c r="J1531" s="280" t="s">
        <v>3389</v>
      </c>
      <c r="K1531" s="280" t="s">
        <v>626</v>
      </c>
      <c r="L1531" s="280" t="s">
        <v>18</v>
      </c>
      <c r="M1531" s="280" t="s">
        <v>3427</v>
      </c>
      <c r="N1531" s="280" t="s">
        <v>919</v>
      </c>
      <c r="O1531" s="280" t="s">
        <v>920</v>
      </c>
      <c r="P1531" s="280" t="s">
        <v>627</v>
      </c>
      <c r="Q1531" s="280" t="s">
        <v>3377</v>
      </c>
      <c r="R1531" s="280" t="s">
        <v>3428</v>
      </c>
      <c r="S1531" s="278">
        <v>26500</v>
      </c>
      <c r="T1531" s="278">
        <v>21980</v>
      </c>
      <c r="U1531" s="278">
        <v>4520</v>
      </c>
      <c r="V1531" s="280" t="s">
        <v>78</v>
      </c>
      <c r="W1531" s="278">
        <v>2</v>
      </c>
      <c r="X1531" s="280" t="s">
        <v>69</v>
      </c>
      <c r="Y1531" s="280" t="s">
        <v>70</v>
      </c>
      <c r="Z1531" s="280" t="s">
        <v>71</v>
      </c>
      <c r="AA1531" s="280" t="s">
        <v>72</v>
      </c>
      <c r="AB1531" s="278">
        <v>0</v>
      </c>
      <c r="AC1531" s="101">
        <f t="shared" si="100"/>
        <v>8</v>
      </c>
      <c r="AD1531" s="101" t="str">
        <f t="shared" si="101"/>
        <v>février</v>
      </c>
      <c r="AE1531" s="96">
        <f t="shared" si="102"/>
        <v>4.5199999999999996</v>
      </c>
      <c r="AF1531" s="149">
        <f t="shared" si="103"/>
        <v>2.5000000000000022E-2</v>
      </c>
      <c r="AG1531" t="s">
        <v>3562</v>
      </c>
    </row>
    <row r="1532" spans="1:33" s="102" customFormat="1" ht="10.9" hidden="1" customHeight="1" x14ac:dyDescent="0.25">
      <c r="A1532" s="278">
        <v>172116</v>
      </c>
      <c r="B1532" s="279">
        <v>44617</v>
      </c>
      <c r="C1532" s="280" t="s">
        <v>127</v>
      </c>
      <c r="D1532" s="280" t="s">
        <v>4440</v>
      </c>
      <c r="E1532" s="279">
        <v>44617</v>
      </c>
      <c r="F1532" s="280" t="s">
        <v>724</v>
      </c>
      <c r="G1532" s="280" t="s">
        <v>4441</v>
      </c>
      <c r="H1532" s="280" t="s">
        <v>480</v>
      </c>
      <c r="I1532" s="280" t="s">
        <v>3379</v>
      </c>
      <c r="J1532" s="280" t="s">
        <v>3380</v>
      </c>
      <c r="K1532" s="280" t="s">
        <v>923</v>
      </c>
      <c r="L1532" s="280" t="s">
        <v>18</v>
      </c>
      <c r="M1532" s="280" t="s">
        <v>18</v>
      </c>
      <c r="N1532" s="280" t="s">
        <v>19</v>
      </c>
      <c r="O1532" s="280" t="s">
        <v>314</v>
      </c>
      <c r="P1532" s="280" t="s">
        <v>481</v>
      </c>
      <c r="Q1532" s="280" t="s">
        <v>3377</v>
      </c>
      <c r="R1532" s="280" t="s">
        <v>3377</v>
      </c>
      <c r="S1532" s="278">
        <v>20400</v>
      </c>
      <c r="T1532" s="278">
        <v>18640</v>
      </c>
      <c r="U1532" s="278">
        <v>1760</v>
      </c>
      <c r="V1532" s="280" t="s">
        <v>78</v>
      </c>
      <c r="W1532" s="278">
        <v>2</v>
      </c>
      <c r="X1532" s="280" t="s">
        <v>69</v>
      </c>
      <c r="Y1532" s="280" t="s">
        <v>70</v>
      </c>
      <c r="Z1532" s="280" t="s">
        <v>71</v>
      </c>
      <c r="AA1532" s="280" t="s">
        <v>72</v>
      </c>
      <c r="AB1532" s="278">
        <v>83638</v>
      </c>
      <c r="AC1532" s="101">
        <f t="shared" si="100"/>
        <v>8</v>
      </c>
      <c r="AD1532" s="101" t="str">
        <f t="shared" si="101"/>
        <v>février</v>
      </c>
      <c r="AE1532" s="96">
        <f t="shared" si="102"/>
        <v>1.76</v>
      </c>
      <c r="AF1532" s="149">
        <f t="shared" si="103"/>
        <v>1.2500000000000067E-2</v>
      </c>
      <c r="AG1532" t="s">
        <v>3886</v>
      </c>
    </row>
    <row r="1533" spans="1:33" s="102" customFormat="1" ht="10.9" hidden="1" customHeight="1" x14ac:dyDescent="0.25">
      <c r="A1533" s="278">
        <v>172118</v>
      </c>
      <c r="B1533" s="279">
        <v>44617</v>
      </c>
      <c r="C1533" s="280" t="s">
        <v>624</v>
      </c>
      <c r="D1533" s="280" t="s">
        <v>4442</v>
      </c>
      <c r="E1533" s="279">
        <v>44617</v>
      </c>
      <c r="F1533" s="280" t="s">
        <v>543</v>
      </c>
      <c r="G1533" s="280" t="s">
        <v>4443</v>
      </c>
      <c r="H1533" s="280" t="s">
        <v>913</v>
      </c>
      <c r="I1533" s="280" t="s">
        <v>3379</v>
      </c>
      <c r="J1533" s="280" t="s">
        <v>3384</v>
      </c>
      <c r="K1533" s="280" t="s">
        <v>913</v>
      </c>
      <c r="L1533" s="280" t="s">
        <v>3385</v>
      </c>
      <c r="M1533" s="280" t="s">
        <v>18</v>
      </c>
      <c r="N1533" s="280" t="s">
        <v>19</v>
      </c>
      <c r="O1533" s="280" t="s">
        <v>261</v>
      </c>
      <c r="P1533" s="280" t="s">
        <v>914</v>
      </c>
      <c r="Q1533" s="280" t="s">
        <v>3386</v>
      </c>
      <c r="R1533" s="280" t="s">
        <v>3377</v>
      </c>
      <c r="S1533" s="278">
        <v>38320</v>
      </c>
      <c r="T1533" s="278">
        <v>23340</v>
      </c>
      <c r="U1533" s="278">
        <v>14980</v>
      </c>
      <c r="V1533" s="280" t="s">
        <v>78</v>
      </c>
      <c r="W1533" s="278">
        <v>2</v>
      </c>
      <c r="X1533" s="280" t="s">
        <v>69</v>
      </c>
      <c r="Y1533" s="280" t="s">
        <v>70</v>
      </c>
      <c r="Z1533" s="280" t="s">
        <v>71</v>
      </c>
      <c r="AA1533" s="280" t="s">
        <v>72</v>
      </c>
      <c r="AB1533" s="278">
        <v>0</v>
      </c>
      <c r="AC1533" s="101">
        <f t="shared" si="100"/>
        <v>8</v>
      </c>
      <c r="AD1533" s="101" t="str">
        <f t="shared" si="101"/>
        <v>février</v>
      </c>
      <c r="AE1533" s="96">
        <f t="shared" si="102"/>
        <v>14.98</v>
      </c>
      <c r="AF1533" s="149">
        <f t="shared" si="103"/>
        <v>0.1784722222222222</v>
      </c>
      <c r="AG1533" t="s">
        <v>3888</v>
      </c>
    </row>
    <row r="1534" spans="1:33" s="102" customFormat="1" ht="10.9" hidden="1" customHeight="1" x14ac:dyDescent="0.25">
      <c r="A1534" s="278">
        <v>172119</v>
      </c>
      <c r="B1534" s="279">
        <v>44617</v>
      </c>
      <c r="C1534" s="280" t="s">
        <v>291</v>
      </c>
      <c r="D1534" s="280" t="s">
        <v>4444</v>
      </c>
      <c r="E1534" s="279">
        <v>44617</v>
      </c>
      <c r="F1534" s="280" t="s">
        <v>571</v>
      </c>
      <c r="G1534" s="280" t="s">
        <v>4445</v>
      </c>
      <c r="H1534" s="280" t="s">
        <v>665</v>
      </c>
      <c r="I1534" s="280" t="s">
        <v>3389</v>
      </c>
      <c r="J1534" s="280" t="s">
        <v>3400</v>
      </c>
      <c r="K1534" s="280" t="s">
        <v>665</v>
      </c>
      <c r="L1534" s="280" t="s">
        <v>18</v>
      </c>
      <c r="M1534" s="280" t="s">
        <v>3394</v>
      </c>
      <c r="N1534" s="280" t="s">
        <v>919</v>
      </c>
      <c r="O1534" s="280" t="s">
        <v>944</v>
      </c>
      <c r="P1534" s="280" t="s">
        <v>666</v>
      </c>
      <c r="Q1534" s="280" t="s">
        <v>3377</v>
      </c>
      <c r="R1534" s="280" t="s">
        <v>3401</v>
      </c>
      <c r="S1534" s="278">
        <v>25060</v>
      </c>
      <c r="T1534" s="278">
        <v>18420</v>
      </c>
      <c r="U1534" s="278">
        <v>6640</v>
      </c>
      <c r="V1534" s="280" t="s">
        <v>78</v>
      </c>
      <c r="W1534" s="278">
        <v>2</v>
      </c>
      <c r="X1534" s="280" t="s">
        <v>69</v>
      </c>
      <c r="Y1534" s="280" t="s">
        <v>70</v>
      </c>
      <c r="Z1534" s="280" t="s">
        <v>71</v>
      </c>
      <c r="AA1534" s="280" t="s">
        <v>72</v>
      </c>
      <c r="AB1534" s="278">
        <v>0</v>
      </c>
      <c r="AC1534" s="101">
        <f t="shared" si="100"/>
        <v>8</v>
      </c>
      <c r="AD1534" s="101" t="str">
        <f t="shared" si="101"/>
        <v>février</v>
      </c>
      <c r="AE1534" s="96">
        <f t="shared" si="102"/>
        <v>6.64</v>
      </c>
      <c r="AF1534" s="149">
        <f t="shared" si="103"/>
        <v>1.5972222222222165E-2</v>
      </c>
      <c r="AG1534" t="s">
        <v>3886</v>
      </c>
    </row>
    <row r="1535" spans="1:33" s="102" customFormat="1" ht="10.9" hidden="1" customHeight="1" x14ac:dyDescent="0.25">
      <c r="A1535" s="278">
        <v>172121</v>
      </c>
      <c r="B1535" s="279">
        <v>44617</v>
      </c>
      <c r="C1535" s="280" t="s">
        <v>824</v>
      </c>
      <c r="D1535" s="280" t="s">
        <v>4446</v>
      </c>
      <c r="E1535" s="279">
        <v>44617</v>
      </c>
      <c r="F1535" s="280" t="s">
        <v>493</v>
      </c>
      <c r="G1535" s="280" t="s">
        <v>4447</v>
      </c>
      <c r="H1535" s="280" t="s">
        <v>318</v>
      </c>
      <c r="I1535" s="280" t="s">
        <v>3379</v>
      </c>
      <c r="J1535" s="280" t="s">
        <v>3380</v>
      </c>
      <c r="K1535" s="280" t="s">
        <v>3405</v>
      </c>
      <c r="L1535" s="280" t="s">
        <v>18</v>
      </c>
      <c r="M1535" s="280" t="s">
        <v>18</v>
      </c>
      <c r="N1535" s="280" t="s">
        <v>19</v>
      </c>
      <c r="O1535" s="280" t="s">
        <v>314</v>
      </c>
      <c r="P1535" s="280" t="s">
        <v>319</v>
      </c>
      <c r="Q1535" s="280" t="s">
        <v>3377</v>
      </c>
      <c r="R1535" s="280" t="s">
        <v>3377</v>
      </c>
      <c r="S1535" s="278">
        <v>18700</v>
      </c>
      <c r="T1535" s="278">
        <v>17040</v>
      </c>
      <c r="U1535" s="278">
        <v>1660</v>
      </c>
      <c r="V1535" s="280" t="s">
        <v>78</v>
      </c>
      <c r="W1535" s="278">
        <v>2</v>
      </c>
      <c r="X1535" s="280" t="s">
        <v>69</v>
      </c>
      <c r="Y1535" s="280" t="s">
        <v>70</v>
      </c>
      <c r="Z1535" s="280" t="s">
        <v>71</v>
      </c>
      <c r="AA1535" s="280" t="s">
        <v>72</v>
      </c>
      <c r="AB1535" s="278">
        <v>70062</v>
      </c>
      <c r="AC1535" s="101">
        <f t="shared" si="100"/>
        <v>8</v>
      </c>
      <c r="AD1535" s="101" t="str">
        <f t="shared" si="101"/>
        <v>février</v>
      </c>
      <c r="AE1535" s="96">
        <f t="shared" si="102"/>
        <v>1.66</v>
      </c>
      <c r="AF1535" s="149">
        <f t="shared" si="103"/>
        <v>1.041666666666663E-2</v>
      </c>
      <c r="AG1535" t="s">
        <v>3886</v>
      </c>
    </row>
    <row r="1536" spans="1:33" s="102" customFormat="1" ht="10.9" hidden="1" customHeight="1" x14ac:dyDescent="0.25">
      <c r="A1536" s="278">
        <v>172133</v>
      </c>
      <c r="B1536" s="279">
        <v>44617</v>
      </c>
      <c r="C1536" s="280" t="s">
        <v>706</v>
      </c>
      <c r="D1536" s="280" t="s">
        <v>4448</v>
      </c>
      <c r="E1536" s="279">
        <v>44617</v>
      </c>
      <c r="F1536" s="280" t="s">
        <v>557</v>
      </c>
      <c r="G1536" s="280" t="s">
        <v>4449</v>
      </c>
      <c r="H1536" s="280" t="s">
        <v>325</v>
      </c>
      <c r="I1536" s="280" t="s">
        <v>3379</v>
      </c>
      <c r="J1536" s="280" t="s">
        <v>3380</v>
      </c>
      <c r="K1536" s="280" t="s">
        <v>3435</v>
      </c>
      <c r="L1536" s="280" t="s">
        <v>18</v>
      </c>
      <c r="M1536" s="280" t="s">
        <v>18</v>
      </c>
      <c r="N1536" s="280" t="s">
        <v>19</v>
      </c>
      <c r="O1536" s="280" t="s">
        <v>314</v>
      </c>
      <c r="P1536" s="280" t="s">
        <v>326</v>
      </c>
      <c r="Q1536" s="280" t="s">
        <v>3377</v>
      </c>
      <c r="R1536" s="280" t="s">
        <v>3377</v>
      </c>
      <c r="S1536" s="278">
        <v>21260</v>
      </c>
      <c r="T1536" s="278">
        <v>17200</v>
      </c>
      <c r="U1536" s="278">
        <v>4060</v>
      </c>
      <c r="V1536" s="280" t="s">
        <v>78</v>
      </c>
      <c r="W1536" s="278">
        <v>2</v>
      </c>
      <c r="X1536" s="280" t="s">
        <v>69</v>
      </c>
      <c r="Y1536" s="280" t="s">
        <v>70</v>
      </c>
      <c r="Z1536" s="280" t="s">
        <v>71</v>
      </c>
      <c r="AA1536" s="280" t="s">
        <v>72</v>
      </c>
      <c r="AB1536" s="278">
        <v>95031</v>
      </c>
      <c r="AC1536" s="101">
        <f t="shared" si="100"/>
        <v>8</v>
      </c>
      <c r="AD1536" s="101" t="str">
        <f t="shared" si="101"/>
        <v>février</v>
      </c>
      <c r="AE1536" s="96">
        <f t="shared" si="102"/>
        <v>4.0599999999999996</v>
      </c>
      <c r="AF1536" s="149">
        <f t="shared" si="103"/>
        <v>9.7222222222221877E-3</v>
      </c>
      <c r="AG1536" t="s">
        <v>3886</v>
      </c>
    </row>
    <row r="1537" spans="1:33" s="102" customFormat="1" ht="10.9" hidden="1" customHeight="1" x14ac:dyDescent="0.25">
      <c r="A1537" s="278">
        <v>172140</v>
      </c>
      <c r="B1537" s="279">
        <v>44618</v>
      </c>
      <c r="C1537" s="280" t="s">
        <v>347</v>
      </c>
      <c r="D1537" s="280" t="s">
        <v>4450</v>
      </c>
      <c r="E1537" s="279">
        <v>44618</v>
      </c>
      <c r="F1537" s="280" t="s">
        <v>139</v>
      </c>
      <c r="G1537" s="280" t="s">
        <v>4451</v>
      </c>
      <c r="H1537" s="280" t="s">
        <v>769</v>
      </c>
      <c r="I1537" s="280" t="s">
        <v>3379</v>
      </c>
      <c r="J1537" s="280" t="s">
        <v>3380</v>
      </c>
      <c r="K1537" s="280" t="s">
        <v>3417</v>
      </c>
      <c r="L1537" s="280" t="s">
        <v>18</v>
      </c>
      <c r="M1537" s="280" t="s">
        <v>18</v>
      </c>
      <c r="N1537" s="280" t="s">
        <v>19</v>
      </c>
      <c r="O1537" s="280" t="s">
        <v>314</v>
      </c>
      <c r="P1537" s="280" t="s">
        <v>770</v>
      </c>
      <c r="Q1537" s="280" t="s">
        <v>3377</v>
      </c>
      <c r="R1537" s="280" t="s">
        <v>3377</v>
      </c>
      <c r="S1537" s="278">
        <v>18600</v>
      </c>
      <c r="T1537" s="278">
        <v>18060</v>
      </c>
      <c r="U1537" s="278">
        <v>540</v>
      </c>
      <c r="V1537" s="280" t="s">
        <v>78</v>
      </c>
      <c r="W1537" s="278">
        <v>2</v>
      </c>
      <c r="X1537" s="280" t="s">
        <v>69</v>
      </c>
      <c r="Y1537" s="280" t="s">
        <v>70</v>
      </c>
      <c r="Z1537" s="280" t="s">
        <v>71</v>
      </c>
      <c r="AA1537" s="280" t="s">
        <v>72</v>
      </c>
      <c r="AB1537" s="278">
        <v>95029</v>
      </c>
      <c r="AC1537" s="101">
        <f t="shared" si="100"/>
        <v>8</v>
      </c>
      <c r="AD1537" s="101" t="str">
        <f t="shared" si="101"/>
        <v>février</v>
      </c>
      <c r="AE1537" s="96">
        <f t="shared" si="102"/>
        <v>0.54</v>
      </c>
      <c r="AF1537" s="149">
        <f t="shared" si="103"/>
        <v>6.9444444444444198E-3</v>
      </c>
      <c r="AG1537" t="s">
        <v>3886</v>
      </c>
    </row>
    <row r="1538" spans="1:33" s="102" customFormat="1" ht="10.9" hidden="1" customHeight="1" x14ac:dyDescent="0.25">
      <c r="A1538" s="278">
        <v>172145</v>
      </c>
      <c r="B1538" s="279">
        <v>44620</v>
      </c>
      <c r="C1538" s="280" t="s">
        <v>4132</v>
      </c>
      <c r="D1538" s="280" t="s">
        <v>4452</v>
      </c>
      <c r="E1538" s="279">
        <v>44620</v>
      </c>
      <c r="F1538" s="280" t="s">
        <v>4049</v>
      </c>
      <c r="G1538" s="280" t="s">
        <v>4453</v>
      </c>
      <c r="H1538" s="280" t="s">
        <v>766</v>
      </c>
      <c r="I1538" s="280" t="s">
        <v>3376</v>
      </c>
      <c r="J1538" s="280" t="s">
        <v>3376</v>
      </c>
      <c r="K1538" s="280" t="s">
        <v>766</v>
      </c>
      <c r="L1538" s="280" t="s">
        <v>18</v>
      </c>
      <c r="M1538" s="280" t="s">
        <v>3409</v>
      </c>
      <c r="N1538" s="280" t="s">
        <v>656</v>
      </c>
      <c r="O1538" s="280" t="s">
        <v>657</v>
      </c>
      <c r="P1538" s="280" t="s">
        <v>767</v>
      </c>
      <c r="Q1538" s="280" t="s">
        <v>3377</v>
      </c>
      <c r="R1538" s="280" t="s">
        <v>3410</v>
      </c>
      <c r="S1538" s="278">
        <v>28640</v>
      </c>
      <c r="T1538" s="278">
        <v>17740</v>
      </c>
      <c r="U1538" s="278">
        <v>10900</v>
      </c>
      <c r="V1538" s="280" t="s">
        <v>78</v>
      </c>
      <c r="W1538" s="278">
        <v>2</v>
      </c>
      <c r="X1538" s="280" t="s">
        <v>69</v>
      </c>
      <c r="Y1538" s="280" t="s">
        <v>70</v>
      </c>
      <c r="Z1538" s="280" t="s">
        <v>71</v>
      </c>
      <c r="AA1538" s="280" t="s">
        <v>72</v>
      </c>
      <c r="AB1538" s="278">
        <v>0</v>
      </c>
      <c r="AC1538" s="101">
        <f t="shared" si="100"/>
        <v>9</v>
      </c>
      <c r="AD1538" s="101" t="str">
        <f t="shared" si="101"/>
        <v>février</v>
      </c>
      <c r="AE1538" s="96">
        <f t="shared" si="102"/>
        <v>10.9</v>
      </c>
      <c r="AF1538" s="149">
        <f t="shared" si="103"/>
        <v>2.0138888888888873E-2</v>
      </c>
      <c r="AG1538" t="s">
        <v>3562</v>
      </c>
    </row>
    <row r="1539" spans="1:33" s="102" customFormat="1" ht="10.9" hidden="1" customHeight="1" x14ac:dyDescent="0.25">
      <c r="A1539" s="278">
        <v>172148</v>
      </c>
      <c r="B1539" s="279">
        <v>44620</v>
      </c>
      <c r="C1539" s="280" t="s">
        <v>771</v>
      </c>
      <c r="D1539" s="280" t="s">
        <v>4454</v>
      </c>
      <c r="E1539" s="279">
        <v>44620</v>
      </c>
      <c r="F1539" s="280" t="s">
        <v>312</v>
      </c>
      <c r="G1539" s="280" t="s">
        <v>4455</v>
      </c>
      <c r="H1539" s="280" t="s">
        <v>580</v>
      </c>
      <c r="I1539" s="280" t="s">
        <v>3378</v>
      </c>
      <c r="J1539" s="280" t="s">
        <v>3378</v>
      </c>
      <c r="K1539" s="280" t="s">
        <v>580</v>
      </c>
      <c r="L1539" s="280" t="s">
        <v>18</v>
      </c>
      <c r="M1539" s="280" t="s">
        <v>18</v>
      </c>
      <c r="N1539" s="280" t="s">
        <v>581</v>
      </c>
      <c r="O1539" s="280" t="s">
        <v>582</v>
      </c>
      <c r="P1539" s="280" t="s">
        <v>583</v>
      </c>
      <c r="Q1539" s="280" t="s">
        <v>3377</v>
      </c>
      <c r="R1539" s="280" t="s">
        <v>3377</v>
      </c>
      <c r="S1539" s="278">
        <v>28380</v>
      </c>
      <c r="T1539" s="278">
        <v>22280</v>
      </c>
      <c r="U1539" s="278">
        <v>6100</v>
      </c>
      <c r="V1539" s="280" t="s">
        <v>78</v>
      </c>
      <c r="W1539" s="278">
        <v>2</v>
      </c>
      <c r="X1539" s="280" t="s">
        <v>69</v>
      </c>
      <c r="Y1539" s="280" t="s">
        <v>70</v>
      </c>
      <c r="Z1539" s="280" t="s">
        <v>71</v>
      </c>
      <c r="AA1539" s="280" t="s">
        <v>72</v>
      </c>
      <c r="AB1539" s="278">
        <v>0</v>
      </c>
      <c r="AC1539" s="101">
        <f t="shared" si="100"/>
        <v>9</v>
      </c>
      <c r="AD1539" s="101" t="str">
        <f t="shared" si="101"/>
        <v>février</v>
      </c>
      <c r="AE1539" s="96">
        <f t="shared" si="102"/>
        <v>6.1</v>
      </c>
      <c r="AF1539" s="149">
        <f t="shared" si="103"/>
        <v>2.7083333333333348E-2</v>
      </c>
      <c r="AG1539" t="s">
        <v>3562</v>
      </c>
    </row>
    <row r="1540" spans="1:33" s="102" customFormat="1" ht="10.9" hidden="1" customHeight="1" x14ac:dyDescent="0.25">
      <c r="A1540" s="278">
        <v>172151</v>
      </c>
      <c r="B1540" s="279">
        <v>44620</v>
      </c>
      <c r="C1540" s="280" t="s">
        <v>180</v>
      </c>
      <c r="D1540" s="280" t="s">
        <v>4456</v>
      </c>
      <c r="E1540" s="279">
        <v>44620</v>
      </c>
      <c r="F1540" s="280" t="s">
        <v>719</v>
      </c>
      <c r="G1540" s="280" t="s">
        <v>4457</v>
      </c>
      <c r="H1540" s="280" t="s">
        <v>779</v>
      </c>
      <c r="I1540" s="280" t="s">
        <v>3376</v>
      </c>
      <c r="J1540" s="280" t="s">
        <v>3376</v>
      </c>
      <c r="K1540" s="280" t="s">
        <v>779</v>
      </c>
      <c r="L1540" s="280" t="s">
        <v>18</v>
      </c>
      <c r="M1540" s="280" t="s">
        <v>3409</v>
      </c>
      <c r="N1540" s="280" t="s">
        <v>656</v>
      </c>
      <c r="O1540" s="280" t="s">
        <v>657</v>
      </c>
      <c r="P1540" s="280" t="s">
        <v>777</v>
      </c>
      <c r="Q1540" s="280" t="s">
        <v>3377</v>
      </c>
      <c r="R1540" s="280" t="s">
        <v>3410</v>
      </c>
      <c r="S1540" s="278">
        <v>29880</v>
      </c>
      <c r="T1540" s="278">
        <v>18660</v>
      </c>
      <c r="U1540" s="278">
        <v>11220</v>
      </c>
      <c r="V1540" s="280" t="s">
        <v>78</v>
      </c>
      <c r="W1540" s="278">
        <v>2</v>
      </c>
      <c r="X1540" s="280" t="s">
        <v>69</v>
      </c>
      <c r="Y1540" s="280" t="s">
        <v>70</v>
      </c>
      <c r="Z1540" s="280" t="s">
        <v>71</v>
      </c>
      <c r="AA1540" s="280" t="s">
        <v>72</v>
      </c>
      <c r="AB1540" s="278">
        <v>0</v>
      </c>
      <c r="AC1540" s="101">
        <f t="shared" si="100"/>
        <v>9</v>
      </c>
      <c r="AD1540" s="101" t="str">
        <f t="shared" si="101"/>
        <v>février</v>
      </c>
      <c r="AE1540" s="96">
        <f t="shared" si="102"/>
        <v>11.22</v>
      </c>
      <c r="AF1540" s="149">
        <f t="shared" si="103"/>
        <v>1.2500000000000011E-2</v>
      </c>
      <c r="AG1540" t="s">
        <v>3562</v>
      </c>
    </row>
    <row r="1541" spans="1:33" s="102" customFormat="1" ht="10.9" hidden="1" customHeight="1" x14ac:dyDescent="0.25">
      <c r="A1541" s="278">
        <v>172156</v>
      </c>
      <c r="B1541" s="279">
        <v>44620</v>
      </c>
      <c r="C1541" s="280" t="s">
        <v>795</v>
      </c>
      <c r="D1541" s="280" t="s">
        <v>4458</v>
      </c>
      <c r="E1541" s="279">
        <v>44620</v>
      </c>
      <c r="F1541" s="280" t="s">
        <v>4459</v>
      </c>
      <c r="G1541" s="280" t="s">
        <v>4460</v>
      </c>
      <c r="H1541" s="280" t="s">
        <v>313</v>
      </c>
      <c r="I1541" s="280" t="s">
        <v>3379</v>
      </c>
      <c r="J1541" s="280" t="s">
        <v>3380</v>
      </c>
      <c r="K1541" s="280" t="s">
        <v>3381</v>
      </c>
      <c r="L1541" s="280" t="s">
        <v>18</v>
      </c>
      <c r="M1541" s="280" t="s">
        <v>18</v>
      </c>
      <c r="N1541" s="280" t="s">
        <v>19</v>
      </c>
      <c r="O1541" s="280" t="s">
        <v>314</v>
      </c>
      <c r="P1541" s="280" t="s">
        <v>315</v>
      </c>
      <c r="Q1541" s="280" t="s">
        <v>3377</v>
      </c>
      <c r="R1541" s="280" t="s">
        <v>3377</v>
      </c>
      <c r="S1541" s="278">
        <v>19020</v>
      </c>
      <c r="T1541" s="278">
        <v>18640</v>
      </c>
      <c r="U1541" s="278">
        <v>380</v>
      </c>
      <c r="V1541" s="280" t="s">
        <v>78</v>
      </c>
      <c r="W1541" s="278">
        <v>2</v>
      </c>
      <c r="X1541" s="280" t="s">
        <v>69</v>
      </c>
      <c r="Y1541" s="280" t="s">
        <v>70</v>
      </c>
      <c r="Z1541" s="280" t="s">
        <v>71</v>
      </c>
      <c r="AA1541" s="280" t="s">
        <v>72</v>
      </c>
      <c r="AB1541" s="278">
        <v>73522</v>
      </c>
      <c r="AC1541" s="101">
        <f t="shared" si="100"/>
        <v>9</v>
      </c>
      <c r="AD1541" s="101" t="str">
        <f t="shared" si="101"/>
        <v>février</v>
      </c>
      <c r="AE1541" s="96">
        <f t="shared" si="102"/>
        <v>0.38</v>
      </c>
      <c r="AF1541" s="149">
        <f t="shared" si="103"/>
        <v>7.6388888888889173E-3</v>
      </c>
      <c r="AG1541" t="s">
        <v>3886</v>
      </c>
    </row>
    <row r="1542" spans="1:33" s="102" customFormat="1" ht="10.9" hidden="1" customHeight="1" x14ac:dyDescent="0.25">
      <c r="A1542" s="278">
        <v>172168</v>
      </c>
      <c r="B1542" s="279">
        <v>44620</v>
      </c>
      <c r="C1542" s="280" t="s">
        <v>251</v>
      </c>
      <c r="D1542" s="280" t="s">
        <v>4461</v>
      </c>
      <c r="E1542" s="279">
        <v>44620</v>
      </c>
      <c r="F1542" s="280" t="s">
        <v>362</v>
      </c>
      <c r="G1542" s="280" t="s">
        <v>4462</v>
      </c>
      <c r="H1542" s="280" t="s">
        <v>4463</v>
      </c>
      <c r="I1542" s="280" t="s">
        <v>3389</v>
      </c>
      <c r="J1542" s="280" t="s">
        <v>3406</v>
      </c>
      <c r="K1542" s="280" t="s">
        <v>4463</v>
      </c>
      <c r="L1542" s="280" t="s">
        <v>3478</v>
      </c>
      <c r="M1542" s="280" t="s">
        <v>18</v>
      </c>
      <c r="N1542" s="280" t="s">
        <v>919</v>
      </c>
      <c r="O1542" s="280" t="s">
        <v>763</v>
      </c>
      <c r="P1542" s="280" t="s">
        <v>789</v>
      </c>
      <c r="Q1542" s="280" t="s">
        <v>3479</v>
      </c>
      <c r="R1542" s="280" t="s">
        <v>3377</v>
      </c>
      <c r="S1542" s="278">
        <v>17080</v>
      </c>
      <c r="T1542" s="278">
        <v>34960</v>
      </c>
      <c r="U1542" s="278">
        <v>17880</v>
      </c>
      <c r="V1542" s="280" t="s">
        <v>78</v>
      </c>
      <c r="W1542" s="278">
        <v>2</v>
      </c>
      <c r="X1542" s="280" t="s">
        <v>69</v>
      </c>
      <c r="Y1542" s="280" t="s">
        <v>70</v>
      </c>
      <c r="Z1542" s="280" t="s">
        <v>71</v>
      </c>
      <c r="AA1542" s="280" t="s">
        <v>72</v>
      </c>
      <c r="AB1542" s="278">
        <v>0</v>
      </c>
      <c r="AC1542" s="101">
        <f t="shared" si="100"/>
        <v>9</v>
      </c>
      <c r="AD1542" s="101" t="str">
        <f t="shared" si="101"/>
        <v>février</v>
      </c>
      <c r="AE1542" s="96">
        <f t="shared" si="102"/>
        <v>17.88</v>
      </c>
      <c r="AF1542" s="149">
        <f t="shared" si="103"/>
        <v>7.4305555555555569E-2</v>
      </c>
      <c r="AG1542" t="s">
        <v>3888</v>
      </c>
    </row>
    <row r="1543" spans="1:33" s="102" customFormat="1" ht="10.9" hidden="1" customHeight="1" x14ac:dyDescent="0.25">
      <c r="A1543" s="278">
        <v>172172</v>
      </c>
      <c r="B1543" s="279">
        <v>44620</v>
      </c>
      <c r="C1543" s="280" t="s">
        <v>227</v>
      </c>
      <c r="D1543" s="280" t="s">
        <v>4464</v>
      </c>
      <c r="E1543" s="279">
        <v>44620</v>
      </c>
      <c r="F1543" s="280" t="s">
        <v>419</v>
      </c>
      <c r="G1543" s="280" t="s">
        <v>4465</v>
      </c>
      <c r="H1543" s="280" t="s">
        <v>775</v>
      </c>
      <c r="I1543" s="280" t="s">
        <v>3379</v>
      </c>
      <c r="J1543" s="280" t="s">
        <v>3384</v>
      </c>
      <c r="K1543" s="280" t="s">
        <v>775</v>
      </c>
      <c r="L1543" s="280" t="s">
        <v>3385</v>
      </c>
      <c r="M1543" s="280" t="s">
        <v>18</v>
      </c>
      <c r="N1543" s="280" t="s">
        <v>19</v>
      </c>
      <c r="O1543" s="280" t="s">
        <v>261</v>
      </c>
      <c r="P1543" s="280" t="s">
        <v>776</v>
      </c>
      <c r="Q1543" s="280" t="s">
        <v>3386</v>
      </c>
      <c r="R1543" s="280" t="s">
        <v>3377</v>
      </c>
      <c r="S1543" s="278">
        <v>39140</v>
      </c>
      <c r="T1543" s="278">
        <v>23040</v>
      </c>
      <c r="U1543" s="278">
        <v>16100</v>
      </c>
      <c r="V1543" s="280" t="s">
        <v>78</v>
      </c>
      <c r="W1543" s="278">
        <v>2</v>
      </c>
      <c r="X1543" s="280" t="s">
        <v>69</v>
      </c>
      <c r="Y1543" s="280" t="s">
        <v>70</v>
      </c>
      <c r="Z1543" s="280" t="s">
        <v>71</v>
      </c>
      <c r="AA1543" s="280" t="s">
        <v>72</v>
      </c>
      <c r="AB1543" s="278">
        <v>0</v>
      </c>
      <c r="AC1543" s="101">
        <f t="shared" si="100"/>
        <v>9</v>
      </c>
      <c r="AD1543" s="101" t="str">
        <f t="shared" si="101"/>
        <v>février</v>
      </c>
      <c r="AE1543" s="96">
        <f t="shared" si="102"/>
        <v>16.100000000000001</v>
      </c>
      <c r="AF1543" s="149">
        <f t="shared" si="103"/>
        <v>0.12222222222222223</v>
      </c>
      <c r="AG1543" t="s">
        <v>3888</v>
      </c>
    </row>
    <row r="1544" spans="1:33" s="102" customFormat="1" ht="10.9" hidden="1" customHeight="1" x14ac:dyDescent="0.25">
      <c r="A1544" s="278">
        <v>172178</v>
      </c>
      <c r="B1544" s="279">
        <v>44620</v>
      </c>
      <c r="C1544" s="280" t="s">
        <v>608</v>
      </c>
      <c r="D1544" s="280" t="s">
        <v>4466</v>
      </c>
      <c r="E1544" s="279">
        <v>44620</v>
      </c>
      <c r="F1544" s="280" t="s">
        <v>123</v>
      </c>
      <c r="G1544" s="280" t="s">
        <v>4467</v>
      </c>
      <c r="H1544" s="280" t="s">
        <v>681</v>
      </c>
      <c r="I1544" s="280" t="s">
        <v>3389</v>
      </c>
      <c r="J1544" s="280" t="s">
        <v>3389</v>
      </c>
      <c r="K1544" s="280" t="s">
        <v>681</v>
      </c>
      <c r="L1544" s="280" t="s">
        <v>18</v>
      </c>
      <c r="M1544" s="280" t="s">
        <v>3414</v>
      </c>
      <c r="N1544" s="280" t="s">
        <v>919</v>
      </c>
      <c r="O1544" s="280" t="s">
        <v>920</v>
      </c>
      <c r="P1544" s="280" t="s">
        <v>740</v>
      </c>
      <c r="Q1544" s="280" t="s">
        <v>3377</v>
      </c>
      <c r="R1544" s="280" t="s">
        <v>3418</v>
      </c>
      <c r="S1544" s="278">
        <v>28680</v>
      </c>
      <c r="T1544" s="278">
        <v>22500</v>
      </c>
      <c r="U1544" s="278">
        <v>6180</v>
      </c>
      <c r="V1544" s="280" t="s">
        <v>78</v>
      </c>
      <c r="W1544" s="278">
        <v>2</v>
      </c>
      <c r="X1544" s="280" t="s">
        <v>69</v>
      </c>
      <c r="Y1544" s="280" t="s">
        <v>70</v>
      </c>
      <c r="Z1544" s="280" t="s">
        <v>71</v>
      </c>
      <c r="AA1544" s="280" t="s">
        <v>72</v>
      </c>
      <c r="AB1544" s="278">
        <v>0</v>
      </c>
      <c r="AC1544" s="101">
        <f t="shared" si="100"/>
        <v>9</v>
      </c>
      <c r="AD1544" s="101" t="str">
        <f t="shared" si="101"/>
        <v>février</v>
      </c>
      <c r="AE1544" s="96">
        <f t="shared" si="102"/>
        <v>6.18</v>
      </c>
      <c r="AF1544" s="149">
        <f t="shared" si="103"/>
        <v>2.1527777777777757E-2</v>
      </c>
      <c r="AG1544" t="s">
        <v>3562</v>
      </c>
    </row>
    <row r="1545" spans="1:33" s="102" customFormat="1" ht="10.9" hidden="1" customHeight="1" x14ac:dyDescent="0.25">
      <c r="A1545" s="278">
        <v>172189</v>
      </c>
      <c r="B1545" s="279">
        <v>44620</v>
      </c>
      <c r="C1545" s="280" t="s">
        <v>512</v>
      </c>
      <c r="D1545" s="280" t="s">
        <v>4468</v>
      </c>
      <c r="E1545" s="279">
        <v>44620</v>
      </c>
      <c r="F1545" s="280" t="s">
        <v>201</v>
      </c>
      <c r="G1545" s="280" t="s">
        <v>4469</v>
      </c>
      <c r="H1545" s="280" t="s">
        <v>766</v>
      </c>
      <c r="I1545" s="280" t="s">
        <v>3389</v>
      </c>
      <c r="J1545" s="280" t="s">
        <v>3400</v>
      </c>
      <c r="K1545" s="280" t="s">
        <v>766</v>
      </c>
      <c r="L1545" s="280" t="s">
        <v>18</v>
      </c>
      <c r="M1545" s="280" t="s">
        <v>3394</v>
      </c>
      <c r="N1545" s="280" t="s">
        <v>919</v>
      </c>
      <c r="O1545" s="280" t="s">
        <v>944</v>
      </c>
      <c r="P1545" s="280" t="s">
        <v>767</v>
      </c>
      <c r="Q1545" s="280" t="s">
        <v>3377</v>
      </c>
      <c r="R1545" s="280" t="s">
        <v>3401</v>
      </c>
      <c r="S1545" s="278">
        <v>23720</v>
      </c>
      <c r="T1545" s="278">
        <v>17700</v>
      </c>
      <c r="U1545" s="278">
        <v>6020</v>
      </c>
      <c r="V1545" s="280" t="s">
        <v>78</v>
      </c>
      <c r="W1545" s="278">
        <v>2</v>
      </c>
      <c r="X1545" s="280" t="s">
        <v>69</v>
      </c>
      <c r="Y1545" s="280" t="s">
        <v>70</v>
      </c>
      <c r="Z1545" s="280" t="s">
        <v>71</v>
      </c>
      <c r="AA1545" s="280" t="s">
        <v>72</v>
      </c>
      <c r="AB1545" s="278">
        <v>0</v>
      </c>
      <c r="AC1545" s="101">
        <f t="shared" si="100"/>
        <v>9</v>
      </c>
      <c r="AD1545" s="101" t="str">
        <f t="shared" si="101"/>
        <v>février</v>
      </c>
      <c r="AE1545" s="96">
        <f t="shared" si="102"/>
        <v>6.02</v>
      </c>
      <c r="AF1545" s="149">
        <f t="shared" si="103"/>
        <v>2.0138888888888873E-2</v>
      </c>
      <c r="AG1545" t="s">
        <v>3886</v>
      </c>
    </row>
    <row r="1546" spans="1:33" s="102" customFormat="1" ht="10.9" hidden="1" customHeight="1" x14ac:dyDescent="0.25">
      <c r="A1546" s="278">
        <v>172194</v>
      </c>
      <c r="B1546" s="279">
        <v>44620</v>
      </c>
      <c r="C1546" s="280" t="s">
        <v>211</v>
      </c>
      <c r="D1546" s="280" t="s">
        <v>4470</v>
      </c>
      <c r="E1546" s="279">
        <v>44620</v>
      </c>
      <c r="F1546" s="280" t="s">
        <v>509</v>
      </c>
      <c r="G1546" s="280" t="s">
        <v>4471</v>
      </c>
      <c r="H1546" s="280" t="s">
        <v>370</v>
      </c>
      <c r="I1546" s="280" t="s">
        <v>3379</v>
      </c>
      <c r="J1546" s="280" t="s">
        <v>3382</v>
      </c>
      <c r="K1546" s="280" t="s">
        <v>3396</v>
      </c>
      <c r="L1546" s="280" t="s">
        <v>18</v>
      </c>
      <c r="M1546" s="280" t="s">
        <v>18</v>
      </c>
      <c r="N1546" s="280" t="s">
        <v>19</v>
      </c>
      <c r="O1546" s="280" t="s">
        <v>335</v>
      </c>
      <c r="P1546" s="280" t="s">
        <v>371</v>
      </c>
      <c r="Q1546" s="280" t="s">
        <v>3377</v>
      </c>
      <c r="R1546" s="280" t="s">
        <v>3377</v>
      </c>
      <c r="S1546" s="278">
        <v>14780</v>
      </c>
      <c r="T1546" s="278">
        <v>11680</v>
      </c>
      <c r="U1546" s="278">
        <v>3100</v>
      </c>
      <c r="V1546" s="280" t="s">
        <v>78</v>
      </c>
      <c r="W1546" s="278">
        <v>2</v>
      </c>
      <c r="X1546" s="280" t="s">
        <v>69</v>
      </c>
      <c r="Y1546" s="280" t="s">
        <v>70</v>
      </c>
      <c r="Z1546" s="280" t="s">
        <v>71</v>
      </c>
      <c r="AA1546" s="280" t="s">
        <v>72</v>
      </c>
      <c r="AB1546" s="278">
        <v>83621</v>
      </c>
      <c r="AC1546" s="101">
        <f t="shared" si="100"/>
        <v>9</v>
      </c>
      <c r="AD1546" s="101" t="str">
        <f t="shared" si="101"/>
        <v>février</v>
      </c>
      <c r="AE1546" s="96">
        <f t="shared" si="102"/>
        <v>3.1</v>
      </c>
      <c r="AF1546" s="149">
        <f t="shared" si="103"/>
        <v>9.0277777777778012E-3</v>
      </c>
      <c r="AG1546" t="s">
        <v>3886</v>
      </c>
    </row>
    <row r="1547" spans="1:33" s="102" customFormat="1" ht="10.9" hidden="1" customHeight="1" x14ac:dyDescent="0.25">
      <c r="A1547" s="278">
        <v>172195</v>
      </c>
      <c r="B1547" s="279">
        <v>44620</v>
      </c>
      <c r="C1547" s="280" t="s">
        <v>221</v>
      </c>
      <c r="D1547" s="280" t="s">
        <v>4472</v>
      </c>
      <c r="E1547" s="279">
        <v>44620</v>
      </c>
      <c r="F1547" s="280" t="s">
        <v>231</v>
      </c>
      <c r="G1547" s="280" t="s">
        <v>4473</v>
      </c>
      <c r="H1547" s="280" t="s">
        <v>480</v>
      </c>
      <c r="I1547" s="280" t="s">
        <v>3379</v>
      </c>
      <c r="J1547" s="280" t="s">
        <v>3380</v>
      </c>
      <c r="K1547" s="280" t="s">
        <v>923</v>
      </c>
      <c r="L1547" s="280" t="s">
        <v>18</v>
      </c>
      <c r="M1547" s="280" t="s">
        <v>18</v>
      </c>
      <c r="N1547" s="280" t="s">
        <v>19</v>
      </c>
      <c r="O1547" s="280" t="s">
        <v>314</v>
      </c>
      <c r="P1547" s="280" t="s">
        <v>481</v>
      </c>
      <c r="Q1547" s="280" t="s">
        <v>3377</v>
      </c>
      <c r="R1547" s="280" t="s">
        <v>3377</v>
      </c>
      <c r="S1547" s="278">
        <v>20660</v>
      </c>
      <c r="T1547" s="278">
        <v>18700</v>
      </c>
      <c r="U1547" s="278">
        <v>1960</v>
      </c>
      <c r="V1547" s="280" t="s">
        <v>78</v>
      </c>
      <c r="W1547" s="278">
        <v>2</v>
      </c>
      <c r="X1547" s="280" t="s">
        <v>69</v>
      </c>
      <c r="Y1547" s="280" t="s">
        <v>70</v>
      </c>
      <c r="Z1547" s="280" t="s">
        <v>71</v>
      </c>
      <c r="AA1547" s="280" t="s">
        <v>72</v>
      </c>
      <c r="AB1547" s="278">
        <v>83638</v>
      </c>
      <c r="AC1547" s="101">
        <f t="shared" si="100"/>
        <v>9</v>
      </c>
      <c r="AD1547" s="101" t="str">
        <f t="shared" si="101"/>
        <v>février</v>
      </c>
      <c r="AE1547" s="96">
        <f t="shared" si="102"/>
        <v>1.96</v>
      </c>
      <c r="AF1547" s="149">
        <f t="shared" si="103"/>
        <v>1.2500000000000011E-2</v>
      </c>
      <c r="AG1547" t="s">
        <v>3886</v>
      </c>
    </row>
    <row r="1548" spans="1:33" s="102" customFormat="1" ht="10.9" hidden="1" customHeight="1" x14ac:dyDescent="0.25">
      <c r="A1548" s="278">
        <v>172196</v>
      </c>
      <c r="B1548" s="279">
        <v>44620</v>
      </c>
      <c r="C1548" s="280" t="s">
        <v>272</v>
      </c>
      <c r="D1548" s="280" t="s">
        <v>4474</v>
      </c>
      <c r="E1548" s="279">
        <v>44620</v>
      </c>
      <c r="F1548" s="280" t="s">
        <v>351</v>
      </c>
      <c r="G1548" s="280" t="s">
        <v>4475</v>
      </c>
      <c r="H1548" s="280" t="s">
        <v>348</v>
      </c>
      <c r="I1548" s="280" t="s">
        <v>3379</v>
      </c>
      <c r="J1548" s="280" t="s">
        <v>3382</v>
      </c>
      <c r="K1548" s="280" t="s">
        <v>3391</v>
      </c>
      <c r="L1548" s="280" t="s">
        <v>18</v>
      </c>
      <c r="M1548" s="280" t="s">
        <v>18</v>
      </c>
      <c r="N1548" s="280" t="s">
        <v>19</v>
      </c>
      <c r="O1548" s="280" t="s">
        <v>335</v>
      </c>
      <c r="P1548" s="280" t="s">
        <v>349</v>
      </c>
      <c r="Q1548" s="280" t="s">
        <v>3377</v>
      </c>
      <c r="R1548" s="280" t="s">
        <v>3377</v>
      </c>
      <c r="S1548" s="278">
        <v>16660</v>
      </c>
      <c r="T1548" s="278">
        <v>12760</v>
      </c>
      <c r="U1548" s="278">
        <v>3900</v>
      </c>
      <c r="V1548" s="280" t="s">
        <v>78</v>
      </c>
      <c r="W1548" s="278">
        <v>2</v>
      </c>
      <c r="X1548" s="280" t="s">
        <v>69</v>
      </c>
      <c r="Y1548" s="280" t="s">
        <v>70</v>
      </c>
      <c r="Z1548" s="280" t="s">
        <v>71</v>
      </c>
      <c r="AA1548" s="280" t="s">
        <v>72</v>
      </c>
      <c r="AB1548" s="278">
        <v>64487</v>
      </c>
      <c r="AC1548" s="101">
        <f t="shared" si="100"/>
        <v>9</v>
      </c>
      <c r="AD1548" s="101" t="str">
        <f t="shared" si="101"/>
        <v>février</v>
      </c>
      <c r="AE1548" s="96">
        <f t="shared" si="102"/>
        <v>3.9</v>
      </c>
      <c r="AF1548" s="149">
        <f t="shared" si="103"/>
        <v>6.9444444444444198E-3</v>
      </c>
      <c r="AG1548" t="s">
        <v>3886</v>
      </c>
    </row>
    <row r="1549" spans="1:33" s="102" customFormat="1" ht="10.9" hidden="1" customHeight="1" x14ac:dyDescent="0.25">
      <c r="A1549" s="278">
        <v>172200</v>
      </c>
      <c r="B1549" s="279">
        <v>44620</v>
      </c>
      <c r="C1549" s="280" t="s">
        <v>798</v>
      </c>
      <c r="D1549" s="280" t="s">
        <v>4476</v>
      </c>
      <c r="E1549" s="279">
        <v>44620</v>
      </c>
      <c r="F1549" s="280" t="s">
        <v>236</v>
      </c>
      <c r="G1549" s="280" t="s">
        <v>4477</v>
      </c>
      <c r="H1549" s="280" t="s">
        <v>655</v>
      </c>
      <c r="I1549" s="280" t="s">
        <v>3389</v>
      </c>
      <c r="J1549" s="280" t="s">
        <v>3389</v>
      </c>
      <c r="K1549" s="280" t="s">
        <v>655</v>
      </c>
      <c r="L1549" s="280" t="s">
        <v>18</v>
      </c>
      <c r="M1549" s="280" t="s">
        <v>3385</v>
      </c>
      <c r="N1549" s="280" t="s">
        <v>919</v>
      </c>
      <c r="O1549" s="280" t="s">
        <v>920</v>
      </c>
      <c r="P1549" s="280" t="s">
        <v>658</v>
      </c>
      <c r="Q1549" s="280" t="s">
        <v>3377</v>
      </c>
      <c r="R1549" s="280" t="s">
        <v>3390</v>
      </c>
      <c r="S1549" s="278">
        <v>24120</v>
      </c>
      <c r="T1549" s="278">
        <v>17620</v>
      </c>
      <c r="U1549" s="278">
        <v>6500</v>
      </c>
      <c r="V1549" s="280" t="s">
        <v>78</v>
      </c>
      <c r="W1549" s="278">
        <v>2</v>
      </c>
      <c r="X1549" s="280" t="s">
        <v>69</v>
      </c>
      <c r="Y1549" s="280" t="s">
        <v>70</v>
      </c>
      <c r="Z1549" s="280" t="s">
        <v>71</v>
      </c>
      <c r="AA1549" s="280" t="s">
        <v>72</v>
      </c>
      <c r="AB1549" s="278">
        <v>0</v>
      </c>
      <c r="AC1549" s="101">
        <f t="shared" si="100"/>
        <v>9</v>
      </c>
      <c r="AD1549" s="101" t="str">
        <f t="shared" si="101"/>
        <v>février</v>
      </c>
      <c r="AE1549" s="96">
        <f t="shared" si="102"/>
        <v>6.5</v>
      </c>
      <c r="AF1549" s="149">
        <f t="shared" si="103"/>
        <v>2.0833333333333259E-2</v>
      </c>
      <c r="AG1549" t="s">
        <v>3562</v>
      </c>
    </row>
    <row r="1550" spans="1:33" s="102" customFormat="1" ht="10.9" hidden="1" customHeight="1" x14ac:dyDescent="0.25">
      <c r="A1550" s="278">
        <v>172205</v>
      </c>
      <c r="B1550" s="279">
        <v>44620</v>
      </c>
      <c r="C1550" s="280" t="s">
        <v>1498</v>
      </c>
      <c r="D1550" s="280" t="s">
        <v>4478</v>
      </c>
      <c r="E1550" s="279">
        <v>44620</v>
      </c>
      <c r="F1550" s="280" t="s">
        <v>439</v>
      </c>
      <c r="G1550" s="280" t="s">
        <v>4479</v>
      </c>
      <c r="H1550" s="280" t="s">
        <v>681</v>
      </c>
      <c r="I1550" s="280" t="s">
        <v>3438</v>
      </c>
      <c r="J1550" s="280" t="s">
        <v>3438</v>
      </c>
      <c r="K1550" s="280" t="s">
        <v>681</v>
      </c>
      <c r="L1550" s="280" t="s">
        <v>18</v>
      </c>
      <c r="M1550" s="280" t="s">
        <v>3439</v>
      </c>
      <c r="N1550" s="280" t="s">
        <v>1742</v>
      </c>
      <c r="O1550" s="280" t="s">
        <v>1743</v>
      </c>
      <c r="P1550" s="280" t="s">
        <v>740</v>
      </c>
      <c r="Q1550" s="280" t="s">
        <v>3377</v>
      </c>
      <c r="R1550" s="280" t="s">
        <v>3440</v>
      </c>
      <c r="S1550" s="278">
        <v>32080</v>
      </c>
      <c r="T1550" s="278">
        <v>22620</v>
      </c>
      <c r="U1550" s="278">
        <v>9460</v>
      </c>
      <c r="V1550" s="280" t="s">
        <v>78</v>
      </c>
      <c r="W1550" s="278">
        <v>2</v>
      </c>
      <c r="X1550" s="280" t="s">
        <v>69</v>
      </c>
      <c r="Y1550" s="280" t="s">
        <v>70</v>
      </c>
      <c r="Z1550" s="280" t="s">
        <v>71</v>
      </c>
      <c r="AA1550" s="280" t="s">
        <v>72</v>
      </c>
      <c r="AB1550" s="278">
        <v>0</v>
      </c>
      <c r="AC1550" s="101">
        <f t="shared" si="100"/>
        <v>9</v>
      </c>
      <c r="AD1550" s="101" t="str">
        <f t="shared" si="101"/>
        <v>février</v>
      </c>
      <c r="AE1550" s="96">
        <f t="shared" si="102"/>
        <v>9.4600000000000009</v>
      </c>
      <c r="AF1550" s="149">
        <f t="shared" si="103"/>
        <v>2.0138888888888817E-2</v>
      </c>
      <c r="AG1550" t="s">
        <v>3562</v>
      </c>
    </row>
    <row r="1551" spans="1:33" s="102" customFormat="1" ht="10.9" hidden="1" customHeight="1" x14ac:dyDescent="0.25">
      <c r="A1551" s="278">
        <v>172208</v>
      </c>
      <c r="B1551" s="279">
        <v>44620</v>
      </c>
      <c r="C1551" s="280" t="s">
        <v>396</v>
      </c>
      <c r="D1551" s="280" t="s">
        <v>4480</v>
      </c>
      <c r="E1551" s="279">
        <v>44620</v>
      </c>
      <c r="F1551" s="280" t="s">
        <v>803</v>
      </c>
      <c r="G1551" s="280" t="s">
        <v>4481</v>
      </c>
      <c r="H1551" s="280" t="s">
        <v>881</v>
      </c>
      <c r="I1551" s="280" t="s">
        <v>3376</v>
      </c>
      <c r="J1551" s="280" t="s">
        <v>3376</v>
      </c>
      <c r="K1551" s="280" t="s">
        <v>665</v>
      </c>
      <c r="L1551" s="280" t="s">
        <v>18</v>
      </c>
      <c r="M1551" s="280" t="s">
        <v>3385</v>
      </c>
      <c r="N1551" s="280" t="s">
        <v>656</v>
      </c>
      <c r="O1551" s="280" t="s">
        <v>657</v>
      </c>
      <c r="P1551" s="280" t="s">
        <v>666</v>
      </c>
      <c r="Q1551" s="280" t="s">
        <v>3377</v>
      </c>
      <c r="R1551" s="280" t="s">
        <v>3390</v>
      </c>
      <c r="S1551" s="278">
        <v>24620</v>
      </c>
      <c r="T1551" s="278">
        <v>18240</v>
      </c>
      <c r="U1551" s="278">
        <v>6380</v>
      </c>
      <c r="V1551" s="280" t="s">
        <v>78</v>
      </c>
      <c r="W1551" s="278">
        <v>2</v>
      </c>
      <c r="X1551" s="280" t="s">
        <v>69</v>
      </c>
      <c r="Y1551" s="280" t="s">
        <v>70</v>
      </c>
      <c r="Z1551" s="280" t="s">
        <v>71</v>
      </c>
      <c r="AA1551" s="280" t="s">
        <v>72</v>
      </c>
      <c r="AB1551" s="278">
        <v>0</v>
      </c>
      <c r="AC1551" s="101">
        <f t="shared" si="100"/>
        <v>9</v>
      </c>
      <c r="AD1551" s="101" t="str">
        <f t="shared" si="101"/>
        <v>février</v>
      </c>
      <c r="AE1551" s="96">
        <f t="shared" si="102"/>
        <v>6.38</v>
      </c>
      <c r="AF1551" s="149">
        <f t="shared" si="103"/>
        <v>1.8055555555555602E-2</v>
      </c>
      <c r="AG1551" t="s">
        <v>3562</v>
      </c>
    </row>
    <row r="1552" spans="1:33" s="102" customFormat="1" ht="10.9" hidden="1" customHeight="1" x14ac:dyDescent="0.25">
      <c r="A1552" s="278">
        <v>172211</v>
      </c>
      <c r="B1552" s="279">
        <v>44620</v>
      </c>
      <c r="C1552" s="280" t="s">
        <v>233</v>
      </c>
      <c r="D1552" s="280" t="s">
        <v>4482</v>
      </c>
      <c r="E1552" s="279">
        <v>44620</v>
      </c>
      <c r="F1552" s="280" t="s">
        <v>3718</v>
      </c>
      <c r="G1552" s="280" t="s">
        <v>4483</v>
      </c>
      <c r="H1552" s="280" t="s">
        <v>348</v>
      </c>
      <c r="I1552" s="280" t="s">
        <v>3379</v>
      </c>
      <c r="J1552" s="280" t="s">
        <v>3382</v>
      </c>
      <c r="K1552" s="280" t="s">
        <v>3391</v>
      </c>
      <c r="L1552" s="280" t="s">
        <v>18</v>
      </c>
      <c r="M1552" s="280" t="s">
        <v>18</v>
      </c>
      <c r="N1552" s="280" t="s">
        <v>19</v>
      </c>
      <c r="O1552" s="280" t="s">
        <v>335</v>
      </c>
      <c r="P1552" s="280" t="s">
        <v>349</v>
      </c>
      <c r="Q1552" s="280" t="s">
        <v>3377</v>
      </c>
      <c r="R1552" s="280" t="s">
        <v>3377</v>
      </c>
      <c r="S1552" s="278">
        <v>13080</v>
      </c>
      <c r="T1552" s="278">
        <v>12820</v>
      </c>
      <c r="U1552" s="278">
        <v>260</v>
      </c>
      <c r="V1552" s="280" t="s">
        <v>78</v>
      </c>
      <c r="W1552" s="278">
        <v>2</v>
      </c>
      <c r="X1552" s="280" t="s">
        <v>69</v>
      </c>
      <c r="Y1552" s="280" t="s">
        <v>70</v>
      </c>
      <c r="Z1552" s="280" t="s">
        <v>71</v>
      </c>
      <c r="AA1552" s="280" t="s">
        <v>72</v>
      </c>
      <c r="AB1552" s="278">
        <v>64487</v>
      </c>
      <c r="AC1552" s="101">
        <f t="shared" si="100"/>
        <v>9</v>
      </c>
      <c r="AD1552" s="101" t="str">
        <f t="shared" si="101"/>
        <v>février</v>
      </c>
      <c r="AE1552" s="96">
        <f t="shared" si="102"/>
        <v>0.26</v>
      </c>
      <c r="AF1552" s="149">
        <f t="shared" si="103"/>
        <v>6.2499999999999778E-3</v>
      </c>
      <c r="AG1552" t="s">
        <v>3886</v>
      </c>
    </row>
    <row r="1553" spans="1:33" s="102" customFormat="1" ht="10.9" hidden="1" customHeight="1" x14ac:dyDescent="0.25">
      <c r="A1553" s="278">
        <v>172216</v>
      </c>
      <c r="B1553" s="279">
        <v>44620</v>
      </c>
      <c r="C1553" s="280" t="s">
        <v>442</v>
      </c>
      <c r="D1553" s="280" t="s">
        <v>4484</v>
      </c>
      <c r="E1553" s="279">
        <v>44620</v>
      </c>
      <c r="F1553" s="280" t="s">
        <v>286</v>
      </c>
      <c r="G1553" s="280" t="s">
        <v>4485</v>
      </c>
      <c r="H1553" s="280" t="s">
        <v>775</v>
      </c>
      <c r="I1553" s="280" t="s">
        <v>3379</v>
      </c>
      <c r="J1553" s="280" t="s">
        <v>3384</v>
      </c>
      <c r="K1553" s="280" t="s">
        <v>775</v>
      </c>
      <c r="L1553" s="280" t="s">
        <v>3385</v>
      </c>
      <c r="M1553" s="280" t="s">
        <v>18</v>
      </c>
      <c r="N1553" s="280" t="s">
        <v>19</v>
      </c>
      <c r="O1553" s="280" t="s">
        <v>261</v>
      </c>
      <c r="P1553" s="280" t="s">
        <v>776</v>
      </c>
      <c r="Q1553" s="280" t="s">
        <v>3386</v>
      </c>
      <c r="R1553" s="280" t="s">
        <v>3377</v>
      </c>
      <c r="S1553" s="278">
        <v>37680</v>
      </c>
      <c r="T1553" s="278">
        <v>22820</v>
      </c>
      <c r="U1553" s="278">
        <v>14860</v>
      </c>
      <c r="V1553" s="280" t="s">
        <v>78</v>
      </c>
      <c r="W1553" s="278">
        <v>2</v>
      </c>
      <c r="X1553" s="280" t="s">
        <v>69</v>
      </c>
      <c r="Y1553" s="280" t="s">
        <v>70</v>
      </c>
      <c r="Z1553" s="280" t="s">
        <v>71</v>
      </c>
      <c r="AA1553" s="280" t="s">
        <v>72</v>
      </c>
      <c r="AB1553" s="278">
        <v>0</v>
      </c>
      <c r="AC1553" s="101">
        <f t="shared" si="100"/>
        <v>9</v>
      </c>
      <c r="AD1553" s="101" t="str">
        <f t="shared" si="101"/>
        <v>février</v>
      </c>
      <c r="AE1553" s="96">
        <f t="shared" si="102"/>
        <v>14.86</v>
      </c>
      <c r="AF1553" s="149">
        <f t="shared" si="103"/>
        <v>0.19513888888888886</v>
      </c>
      <c r="AG1553" t="s">
        <v>3888</v>
      </c>
    </row>
    <row r="1554" spans="1:33" s="102" customFormat="1" ht="10.9" hidden="1" customHeight="1" x14ac:dyDescent="0.25">
      <c r="A1554" s="278">
        <v>172218</v>
      </c>
      <c r="B1554" s="279">
        <v>44620</v>
      </c>
      <c r="C1554" s="280" t="s">
        <v>151</v>
      </c>
      <c r="D1554" s="280" t="s">
        <v>4486</v>
      </c>
      <c r="E1554" s="279">
        <v>44620</v>
      </c>
      <c r="F1554" s="280" t="s">
        <v>291</v>
      </c>
      <c r="G1554" s="280" t="s">
        <v>4487</v>
      </c>
      <c r="H1554" s="280" t="s">
        <v>881</v>
      </c>
      <c r="I1554" s="280" t="s">
        <v>3389</v>
      </c>
      <c r="J1554" s="280" t="s">
        <v>3400</v>
      </c>
      <c r="K1554" s="280" t="s">
        <v>665</v>
      </c>
      <c r="L1554" s="280" t="s">
        <v>18</v>
      </c>
      <c r="M1554" s="280" t="s">
        <v>3394</v>
      </c>
      <c r="N1554" s="280" t="s">
        <v>919</v>
      </c>
      <c r="O1554" s="280" t="s">
        <v>944</v>
      </c>
      <c r="P1554" s="280" t="s">
        <v>666</v>
      </c>
      <c r="Q1554" s="280" t="s">
        <v>3377</v>
      </c>
      <c r="R1554" s="280" t="s">
        <v>3401</v>
      </c>
      <c r="S1554" s="278">
        <v>25220</v>
      </c>
      <c r="T1554" s="278">
        <v>18240</v>
      </c>
      <c r="U1554" s="278">
        <v>6980</v>
      </c>
      <c r="V1554" s="280" t="s">
        <v>78</v>
      </c>
      <c r="W1554" s="278">
        <v>2</v>
      </c>
      <c r="X1554" s="280" t="s">
        <v>69</v>
      </c>
      <c r="Y1554" s="280" t="s">
        <v>70</v>
      </c>
      <c r="Z1554" s="280" t="s">
        <v>71</v>
      </c>
      <c r="AA1554" s="280" t="s">
        <v>72</v>
      </c>
      <c r="AB1554" s="278">
        <v>0</v>
      </c>
      <c r="AC1554" s="101">
        <f t="shared" si="100"/>
        <v>9</v>
      </c>
      <c r="AD1554" s="101" t="str">
        <f t="shared" si="101"/>
        <v>février</v>
      </c>
      <c r="AE1554" s="96">
        <f t="shared" si="102"/>
        <v>6.98</v>
      </c>
      <c r="AF1554" s="149">
        <f t="shared" si="103"/>
        <v>1.5277777777777835E-2</v>
      </c>
      <c r="AG1554" t="s">
        <v>3886</v>
      </c>
    </row>
    <row r="1555" spans="1:33" s="102" customFormat="1" ht="10.9" hidden="1" customHeight="1" x14ac:dyDescent="0.25">
      <c r="A1555" s="278">
        <v>172219</v>
      </c>
      <c r="B1555" s="279">
        <v>44620</v>
      </c>
      <c r="C1555" s="280" t="s">
        <v>673</v>
      </c>
      <c r="D1555" s="280" t="s">
        <v>4488</v>
      </c>
      <c r="E1555" s="279">
        <v>44620</v>
      </c>
      <c r="F1555" s="280" t="s">
        <v>683</v>
      </c>
      <c r="G1555" s="280" t="s">
        <v>4489</v>
      </c>
      <c r="H1555" s="280" t="s">
        <v>480</v>
      </c>
      <c r="I1555" s="280" t="s">
        <v>3379</v>
      </c>
      <c r="J1555" s="280" t="s">
        <v>3380</v>
      </c>
      <c r="K1555" s="280" t="s">
        <v>923</v>
      </c>
      <c r="L1555" s="280" t="s">
        <v>18</v>
      </c>
      <c r="M1555" s="280" t="s">
        <v>18</v>
      </c>
      <c r="N1555" s="280" t="s">
        <v>19</v>
      </c>
      <c r="O1555" s="280" t="s">
        <v>314</v>
      </c>
      <c r="P1555" s="280" t="s">
        <v>481</v>
      </c>
      <c r="Q1555" s="280" t="s">
        <v>3377</v>
      </c>
      <c r="R1555" s="280" t="s">
        <v>3377</v>
      </c>
      <c r="S1555" s="278">
        <v>20580</v>
      </c>
      <c r="T1555" s="278">
        <v>18680</v>
      </c>
      <c r="U1555" s="278">
        <v>1900</v>
      </c>
      <c r="V1555" s="280" t="s">
        <v>78</v>
      </c>
      <c r="W1555" s="278">
        <v>2</v>
      </c>
      <c r="X1555" s="280" t="s">
        <v>69</v>
      </c>
      <c r="Y1555" s="280" t="s">
        <v>70</v>
      </c>
      <c r="Z1555" s="280" t="s">
        <v>71</v>
      </c>
      <c r="AA1555" s="280" t="s">
        <v>72</v>
      </c>
      <c r="AB1555" s="278">
        <v>83638</v>
      </c>
      <c r="AC1555" s="101">
        <f t="shared" si="100"/>
        <v>9</v>
      </c>
      <c r="AD1555" s="101" t="str">
        <f t="shared" si="101"/>
        <v>février</v>
      </c>
      <c r="AE1555" s="96">
        <f t="shared" si="102"/>
        <v>1.9</v>
      </c>
      <c r="AF1555" s="149">
        <f t="shared" si="103"/>
        <v>1.1111111111111183E-2</v>
      </c>
      <c r="AG1555" t="s">
        <v>3886</v>
      </c>
    </row>
    <row r="1556" spans="1:33" s="102" customFormat="1" ht="10.9" hidden="1" customHeight="1" x14ac:dyDescent="0.25">
      <c r="A1556" s="278">
        <v>172221</v>
      </c>
      <c r="B1556" s="279">
        <v>44620</v>
      </c>
      <c r="C1556" s="280" t="s">
        <v>4112</v>
      </c>
      <c r="D1556" s="280" t="s">
        <v>4490</v>
      </c>
      <c r="E1556" s="279">
        <v>44620</v>
      </c>
      <c r="F1556" s="280" t="s">
        <v>528</v>
      </c>
      <c r="G1556" s="280" t="s">
        <v>4491</v>
      </c>
      <c r="H1556" s="280" t="s">
        <v>325</v>
      </c>
      <c r="I1556" s="280" t="s">
        <v>3379</v>
      </c>
      <c r="J1556" s="280" t="s">
        <v>3380</v>
      </c>
      <c r="K1556" s="280" t="s">
        <v>3435</v>
      </c>
      <c r="L1556" s="280" t="s">
        <v>18</v>
      </c>
      <c r="M1556" s="280" t="s">
        <v>18</v>
      </c>
      <c r="N1556" s="280" t="s">
        <v>19</v>
      </c>
      <c r="O1556" s="280" t="s">
        <v>314</v>
      </c>
      <c r="P1556" s="280" t="s">
        <v>326</v>
      </c>
      <c r="Q1556" s="280" t="s">
        <v>3377</v>
      </c>
      <c r="R1556" s="280" t="s">
        <v>3377</v>
      </c>
      <c r="S1556" s="278">
        <v>22000</v>
      </c>
      <c r="T1556" s="278">
        <v>17220</v>
      </c>
      <c r="U1556" s="278">
        <v>4780</v>
      </c>
      <c r="V1556" s="280" t="s">
        <v>78</v>
      </c>
      <c r="W1556" s="278">
        <v>2</v>
      </c>
      <c r="X1556" s="280" t="s">
        <v>69</v>
      </c>
      <c r="Y1556" s="280" t="s">
        <v>70</v>
      </c>
      <c r="Z1556" s="280" t="s">
        <v>71</v>
      </c>
      <c r="AA1556" s="280" t="s">
        <v>72</v>
      </c>
      <c r="AB1556" s="278">
        <v>95031</v>
      </c>
      <c r="AC1556" s="101">
        <f t="shared" si="100"/>
        <v>9</v>
      </c>
      <c r="AD1556" s="101" t="str">
        <f t="shared" si="101"/>
        <v>février</v>
      </c>
      <c r="AE1556" s="96">
        <f t="shared" si="102"/>
        <v>4.78</v>
      </c>
      <c r="AF1556" s="149">
        <f t="shared" si="103"/>
        <v>1.5277777777777724E-2</v>
      </c>
      <c r="AG1556" t="s">
        <v>3886</v>
      </c>
    </row>
  </sheetData>
  <autoFilter ref="A1:GH1556" xr:uid="{00000000-0009-0000-0000-000000000000}">
    <filterColumn colId="4">
      <filters>
        <dateGroupItem year="2022" month="1" dateTimeGrouping="month"/>
      </filters>
    </filterColumn>
    <filterColumn colId="14">
      <filters>
        <filter val="SORTANT ALM - CS MULTI"/>
      </filters>
    </filterColumn>
    <sortState xmlns:xlrd2="http://schemas.microsoft.com/office/spreadsheetml/2017/richdata2" ref="A2:GK950">
      <sortCondition ref="B1:B950"/>
    </sortState>
  </autoFilter>
  <pageMargins left="0" right="0" top="0" bottom="0" header="0" footer="0"/>
  <pageSetup paperSize="9" fitToHeight="74" orientation="landscape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S1077"/>
  <sheetViews>
    <sheetView showGridLines="0" zoomScale="90" zoomScaleNormal="90" workbookViewId="0">
      <pane xSplit="4" ySplit="5" topLeftCell="E51" activePane="bottomRight" state="frozen"/>
      <selection pane="topRight" activeCell="E1" sqref="E1"/>
      <selection pane="bottomLeft" activeCell="A6" sqref="A6"/>
      <selection pane="bottomRight" activeCell="D64" sqref="D64"/>
    </sheetView>
  </sheetViews>
  <sheetFormatPr baseColWidth="10" defaultColWidth="11.5703125" defaultRowHeight="15" x14ac:dyDescent="0.3"/>
  <cols>
    <col min="1" max="1" width="35.28515625" style="13" bestFit="1" customWidth="1"/>
    <col min="2" max="3" width="35.28515625" style="13" customWidth="1"/>
    <col min="4" max="5" width="9.28515625" style="13" customWidth="1"/>
    <col min="6" max="6" width="13.7109375" style="13" customWidth="1"/>
    <col min="7" max="7" width="13.140625" style="13" customWidth="1"/>
    <col min="8" max="8" width="13.140625" style="14" customWidth="1"/>
    <col min="9" max="11" width="13.140625" style="13" customWidth="1"/>
    <col min="12" max="12" width="13.7109375" style="13" customWidth="1"/>
    <col min="13" max="19" width="13.140625" style="13" customWidth="1"/>
    <col min="20" max="20" width="13.7109375" style="13" customWidth="1"/>
    <col min="21" max="58" width="32.7109375" style="13" customWidth="1"/>
    <col min="59" max="59" width="13.7109375" style="13" customWidth="1"/>
    <col min="60" max="60" width="14.7109375" style="13" customWidth="1"/>
    <col min="61" max="61" width="14.7109375" style="13" bestFit="1" customWidth="1"/>
    <col min="62" max="63" width="14.7109375" style="13" customWidth="1"/>
    <col min="64" max="100" width="14.7109375" style="13" bestFit="1" customWidth="1"/>
    <col min="101" max="101" width="13.7109375" style="13" customWidth="1"/>
    <col min="102" max="122" width="14.7109375" style="13" bestFit="1" customWidth="1"/>
    <col min="123" max="123" width="13.7109375" style="13" bestFit="1" customWidth="1"/>
    <col min="124" max="16384" width="11.5703125" style="13"/>
  </cols>
  <sheetData>
    <row r="1" spans="1:123" ht="15.75" x14ac:dyDescent="0.3">
      <c r="A1"/>
      <c r="B1"/>
    </row>
    <row r="2" spans="1:123" ht="15.75" x14ac:dyDescent="0.3">
      <c r="A2"/>
      <c r="B2"/>
      <c r="K2"/>
      <c r="L2"/>
      <c r="T2" s="13">
        <f xml:space="preserve"> 6.5*11.6</f>
        <v>75.399999999999991</v>
      </c>
      <c r="U2" s="13">
        <f>U3*5</f>
        <v>598</v>
      </c>
    </row>
    <row r="3" spans="1:123" ht="15.75" x14ac:dyDescent="0.3">
      <c r="A3"/>
      <c r="B3"/>
      <c r="C3"/>
      <c r="D3"/>
      <c r="E3"/>
      <c r="F3"/>
      <c r="G3"/>
      <c r="H3"/>
      <c r="I3"/>
      <c r="J3"/>
      <c r="K3"/>
      <c r="T3" s="13">
        <f>6.8*6.5</f>
        <v>44.199999999999996</v>
      </c>
      <c r="U3" s="13">
        <f>T3+T2</f>
        <v>119.6</v>
      </c>
    </row>
    <row r="4" spans="1:123" ht="17.25" x14ac:dyDescent="0.35">
      <c r="A4" s="166" t="s">
        <v>689</v>
      </c>
      <c r="B4" s="167"/>
      <c r="C4" s="167"/>
      <c r="D4" s="166" t="s">
        <v>11</v>
      </c>
      <c r="E4" s="167"/>
      <c r="F4" s="167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</row>
    <row r="5" spans="1:123" ht="17.25" x14ac:dyDescent="0.35">
      <c r="A5" s="166" t="s">
        <v>3885</v>
      </c>
      <c r="B5" s="166" t="s">
        <v>52</v>
      </c>
      <c r="C5" s="166" t="s">
        <v>53</v>
      </c>
      <c r="D5" s="167" t="s">
        <v>4046</v>
      </c>
      <c r="E5" s="167" t="s">
        <v>4047</v>
      </c>
      <c r="F5" s="170" t="s">
        <v>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</row>
    <row r="6" spans="1:123" ht="17.25" x14ac:dyDescent="0.35">
      <c r="A6" s="167" t="s">
        <v>3562</v>
      </c>
      <c r="B6" s="167" t="s">
        <v>656</v>
      </c>
      <c r="C6" s="167" t="s">
        <v>657</v>
      </c>
      <c r="D6" s="168">
        <v>349.75999999999993</v>
      </c>
      <c r="E6" s="168">
        <v>353.12</v>
      </c>
      <c r="F6" s="169">
        <v>702.87999999999988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 s="148">
        <v>94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</row>
    <row r="7" spans="1:123" ht="17.25" x14ac:dyDescent="0.35">
      <c r="A7" s="167"/>
      <c r="B7" s="167" t="s">
        <v>581</v>
      </c>
      <c r="C7" s="167" t="s">
        <v>582</v>
      </c>
      <c r="D7" s="168">
        <v>59.62</v>
      </c>
      <c r="E7" s="168">
        <v>38.58</v>
      </c>
      <c r="F7" s="169">
        <v>98.199999999999989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 s="148">
        <v>90.17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</row>
    <row r="8" spans="1:123" ht="17.25" x14ac:dyDescent="0.35">
      <c r="A8" s="167"/>
      <c r="B8" s="167" t="s">
        <v>919</v>
      </c>
      <c r="C8" s="167" t="s">
        <v>920</v>
      </c>
      <c r="D8" s="168">
        <v>256.98</v>
      </c>
      <c r="E8" s="168">
        <v>209.38</v>
      </c>
      <c r="F8" s="169">
        <v>466.36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 s="148">
        <v>86.16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</row>
    <row r="9" spans="1:123" ht="17.25" x14ac:dyDescent="0.35">
      <c r="A9" s="167"/>
      <c r="B9" s="167" t="s">
        <v>1742</v>
      </c>
      <c r="C9" s="167" t="s">
        <v>1743</v>
      </c>
      <c r="D9" s="168">
        <v>51.32</v>
      </c>
      <c r="E9" s="168">
        <v>25.880000000000003</v>
      </c>
      <c r="F9" s="169">
        <v>77.2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 s="148">
        <v>91.65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</row>
    <row r="10" spans="1:123" ht="17.25" x14ac:dyDescent="0.35">
      <c r="A10" s="167" t="s">
        <v>3889</v>
      </c>
      <c r="B10" s="167"/>
      <c r="C10" s="167"/>
      <c r="D10" s="168">
        <v>717.68</v>
      </c>
      <c r="E10" s="168">
        <v>626.95999999999992</v>
      </c>
      <c r="F10" s="169">
        <v>1344.64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s="148">
        <v>90.77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</row>
    <row r="11" spans="1:123" ht="17.25" x14ac:dyDescent="0.35">
      <c r="A11" s="167" t="s">
        <v>3886</v>
      </c>
      <c r="B11" s="167" t="s">
        <v>19</v>
      </c>
      <c r="C11" s="167" t="s">
        <v>161</v>
      </c>
      <c r="D11" s="168">
        <v>689.71999999999991</v>
      </c>
      <c r="E11" s="168">
        <v>604.38</v>
      </c>
      <c r="F11" s="169">
        <v>1294.0999999999999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s="148">
        <v>82.95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</row>
    <row r="12" spans="1:123" ht="17.25" x14ac:dyDescent="0.35">
      <c r="A12" s="167"/>
      <c r="B12" s="167"/>
      <c r="C12" s="167" t="s">
        <v>335</v>
      </c>
      <c r="D12" s="168">
        <v>328.70000000000005</v>
      </c>
      <c r="E12" s="168">
        <v>283.62</v>
      </c>
      <c r="F12" s="169">
        <v>612.32000000000005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s="148">
        <v>96.45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</row>
    <row r="13" spans="1:123" s="43" customFormat="1" ht="17.25" x14ac:dyDescent="0.35">
      <c r="A13" s="167"/>
      <c r="B13" s="167"/>
      <c r="C13" s="167" t="s">
        <v>314</v>
      </c>
      <c r="D13" s="168">
        <v>328.74000000000007</v>
      </c>
      <c r="E13" s="168">
        <v>296.97999999999996</v>
      </c>
      <c r="F13" s="169">
        <v>625.72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s="148">
        <v>93.33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</row>
    <row r="14" spans="1:123" ht="17.25" x14ac:dyDescent="0.35">
      <c r="A14" s="167"/>
      <c r="B14" s="167" t="s">
        <v>65</v>
      </c>
      <c r="C14" s="167" t="s">
        <v>66</v>
      </c>
      <c r="D14" s="168">
        <v>162.21999999999997</v>
      </c>
      <c r="E14" s="168">
        <v>147.23999999999995</v>
      </c>
      <c r="F14" s="169">
        <v>309.45999999999992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s="148">
        <v>80.150000000000006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</row>
    <row r="15" spans="1:123" ht="17.25" x14ac:dyDescent="0.35">
      <c r="A15" s="167"/>
      <c r="B15" s="167" t="s">
        <v>919</v>
      </c>
      <c r="C15" s="167" t="s">
        <v>944</v>
      </c>
      <c r="D15" s="168">
        <v>179.65999999999997</v>
      </c>
      <c r="E15" s="168">
        <v>143.20000000000002</v>
      </c>
      <c r="F15" s="169">
        <v>322.86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s="148">
        <v>89.08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</row>
    <row r="16" spans="1:123" ht="17.25" x14ac:dyDescent="0.35">
      <c r="A16" s="167" t="s">
        <v>3890</v>
      </c>
      <c r="B16" s="167"/>
      <c r="C16" s="167"/>
      <c r="D16" s="168">
        <v>1689.04</v>
      </c>
      <c r="E16" s="168">
        <v>1475.42</v>
      </c>
      <c r="F16" s="169">
        <v>3164.4600000000005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s="148">
        <v>94.59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</row>
    <row r="17" spans="1:123" ht="17.25" x14ac:dyDescent="0.35">
      <c r="A17" s="167" t="s">
        <v>3887</v>
      </c>
      <c r="B17" s="167" t="s">
        <v>65</v>
      </c>
      <c r="C17" s="167" t="s">
        <v>185</v>
      </c>
      <c r="D17" s="168">
        <v>19.080000000000002</v>
      </c>
      <c r="E17" s="168">
        <v>21.08</v>
      </c>
      <c r="F17" s="169">
        <v>40.159999999999997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</row>
    <row r="18" spans="1:123" ht="17.25" x14ac:dyDescent="0.35">
      <c r="A18" s="167"/>
      <c r="B18" s="167"/>
      <c r="C18" s="167" t="s">
        <v>490</v>
      </c>
      <c r="D18" s="168">
        <v>1.9</v>
      </c>
      <c r="E18" s="168">
        <v>3.88</v>
      </c>
      <c r="F18" s="169">
        <v>5.7799999999999994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</row>
    <row r="19" spans="1:123" ht="17.25" x14ac:dyDescent="0.35">
      <c r="A19" s="167" t="s">
        <v>3891</v>
      </c>
      <c r="B19" s="167"/>
      <c r="C19" s="167"/>
      <c r="D19" s="168">
        <v>20.98</v>
      </c>
      <c r="E19" s="168">
        <v>24.959999999999997</v>
      </c>
      <c r="F19" s="169">
        <v>45.94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</row>
    <row r="20" spans="1:123" ht="17.25" x14ac:dyDescent="0.35">
      <c r="A20" s="167" t="s">
        <v>3888</v>
      </c>
      <c r="B20" s="167" t="s">
        <v>19</v>
      </c>
      <c r="C20" s="167" t="s">
        <v>600</v>
      </c>
      <c r="D20" s="168">
        <v>24.8</v>
      </c>
      <c r="E20" s="168">
        <v>75.319999999999993</v>
      </c>
      <c r="F20" s="169">
        <v>100.11999999999999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</row>
    <row r="21" spans="1:123" ht="17.25" x14ac:dyDescent="0.35">
      <c r="A21" s="167"/>
      <c r="B21" s="167"/>
      <c r="C21" s="167" t="s">
        <v>2583</v>
      </c>
      <c r="D21" s="168">
        <v>14.02</v>
      </c>
      <c r="E21" s="168"/>
      <c r="F21" s="169">
        <v>14.02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</row>
    <row r="22" spans="1:123" ht="17.25" x14ac:dyDescent="0.35">
      <c r="A22" s="167"/>
      <c r="B22" s="167"/>
      <c r="C22" s="167" t="s">
        <v>751</v>
      </c>
      <c r="D22" s="168">
        <v>37.92</v>
      </c>
      <c r="E22" s="168"/>
      <c r="F22" s="169">
        <v>37.92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</row>
    <row r="23" spans="1:123" ht="17.25" x14ac:dyDescent="0.35">
      <c r="A23" s="167"/>
      <c r="B23" s="167"/>
      <c r="C23" s="167" t="s">
        <v>567</v>
      </c>
      <c r="D23" s="168">
        <v>379.64</v>
      </c>
      <c r="E23" s="168">
        <v>307.24000000000007</v>
      </c>
      <c r="F23" s="169">
        <v>686.88000000000011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</row>
    <row r="24" spans="1:123" ht="17.25" x14ac:dyDescent="0.35">
      <c r="A24" s="167"/>
      <c r="B24" s="167"/>
      <c r="C24" s="167" t="s">
        <v>1698</v>
      </c>
      <c r="D24" s="168">
        <v>54.96</v>
      </c>
      <c r="E24" s="168">
        <v>25.08</v>
      </c>
      <c r="F24" s="169">
        <v>80.039999999999992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</row>
    <row r="25" spans="1:123" ht="17.25" x14ac:dyDescent="0.35">
      <c r="A25" s="167"/>
      <c r="B25" s="167"/>
      <c r="C25" s="167" t="s">
        <v>237</v>
      </c>
      <c r="D25" s="168">
        <v>418.58</v>
      </c>
      <c r="E25" s="168">
        <v>360.74</v>
      </c>
      <c r="F25" s="169">
        <v>779.31999999999994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</row>
    <row r="26" spans="1:123" ht="17.25" x14ac:dyDescent="0.35">
      <c r="A26" s="167"/>
      <c r="B26" s="167"/>
      <c r="C26" s="167" t="s">
        <v>748</v>
      </c>
      <c r="D26" s="168">
        <v>37.1</v>
      </c>
      <c r="E26" s="168">
        <v>98.7</v>
      </c>
      <c r="F26" s="169">
        <v>135.80000000000001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</row>
    <row r="27" spans="1:123" ht="17.25" x14ac:dyDescent="0.35">
      <c r="A27" s="167"/>
      <c r="B27" s="167"/>
      <c r="C27" s="167" t="s">
        <v>952</v>
      </c>
      <c r="D27" s="168">
        <v>44.66</v>
      </c>
      <c r="E27" s="168">
        <v>22.3</v>
      </c>
      <c r="F27" s="169">
        <v>66.959999999999994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 spans="1:123" ht="17.25" x14ac:dyDescent="0.35">
      <c r="A28" s="167"/>
      <c r="B28" s="167"/>
      <c r="C28" s="167" t="s">
        <v>937</v>
      </c>
      <c r="D28" s="168">
        <v>36.08</v>
      </c>
      <c r="E28" s="168">
        <v>54.74</v>
      </c>
      <c r="F28" s="169">
        <v>90.82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  <row r="29" spans="1:123" ht="17.25" x14ac:dyDescent="0.35">
      <c r="A29" s="167"/>
      <c r="B29" s="167"/>
      <c r="C29" s="167" t="s">
        <v>763</v>
      </c>
      <c r="D29" s="168">
        <v>91.14</v>
      </c>
      <c r="E29" s="168"/>
      <c r="F29" s="169">
        <v>91.14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</row>
    <row r="30" spans="1:123" ht="17.25" x14ac:dyDescent="0.35">
      <c r="A30" s="167"/>
      <c r="B30" s="167"/>
      <c r="C30" s="167" t="s">
        <v>261</v>
      </c>
      <c r="D30" s="168">
        <v>317.74</v>
      </c>
      <c r="E30" s="168">
        <v>288.32000000000011</v>
      </c>
      <c r="F30" s="169">
        <v>606.06000000000017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</row>
    <row r="31" spans="1:123" ht="17.25" x14ac:dyDescent="0.35">
      <c r="A31" s="167"/>
      <c r="B31" s="167" t="s">
        <v>65</v>
      </c>
      <c r="C31" s="167" t="s">
        <v>600</v>
      </c>
      <c r="D31" s="168">
        <v>28.1</v>
      </c>
      <c r="E31" s="168"/>
      <c r="F31" s="169">
        <v>28.1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</row>
    <row r="32" spans="1:123" ht="17.25" x14ac:dyDescent="0.35">
      <c r="A32" s="167"/>
      <c r="B32" s="167"/>
      <c r="C32" s="167" t="s">
        <v>567</v>
      </c>
      <c r="D32" s="168">
        <v>54.64</v>
      </c>
      <c r="E32" s="168">
        <v>56.54</v>
      </c>
      <c r="F32" s="169">
        <v>111.18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</row>
    <row r="33" spans="1:123" ht="18" thickBot="1" x14ac:dyDescent="0.4">
      <c r="A33" s="167"/>
      <c r="B33" s="167"/>
      <c r="C33" s="167" t="s">
        <v>1698</v>
      </c>
      <c r="D33" s="168">
        <v>24.7</v>
      </c>
      <c r="E33" s="168"/>
      <c r="F33" s="169">
        <v>24.7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</row>
    <row r="34" spans="1:123" ht="17.25" x14ac:dyDescent="0.35">
      <c r="A34" s="167"/>
      <c r="B34" s="167"/>
      <c r="C34" s="167" t="s">
        <v>237</v>
      </c>
      <c r="D34" s="168">
        <v>14.66</v>
      </c>
      <c r="E34" s="168"/>
      <c r="F34" s="169">
        <v>14.66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</row>
    <row r="35" spans="1:123" ht="17.25" x14ac:dyDescent="0.35">
      <c r="A35" s="167"/>
      <c r="B35" s="167"/>
      <c r="C35" s="167" t="s">
        <v>748</v>
      </c>
      <c r="D35" s="168"/>
      <c r="E35" s="168">
        <v>16.72</v>
      </c>
      <c r="F35" s="169">
        <v>16.72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</row>
    <row r="36" spans="1:123" ht="17.25" x14ac:dyDescent="0.35">
      <c r="A36" s="167"/>
      <c r="B36" s="167"/>
      <c r="C36" s="167" t="s">
        <v>763</v>
      </c>
      <c r="D36" s="168"/>
      <c r="E36" s="168">
        <v>15.48</v>
      </c>
      <c r="F36" s="169">
        <v>15.48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</row>
    <row r="37" spans="1:123" ht="18" thickBot="1" x14ac:dyDescent="0.4">
      <c r="A37" s="167"/>
      <c r="B37" s="167"/>
      <c r="C37" s="167" t="s">
        <v>261</v>
      </c>
      <c r="D37" s="168">
        <v>43.74</v>
      </c>
      <c r="E37" s="168"/>
      <c r="F37" s="169">
        <v>43.74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</row>
    <row r="38" spans="1:123" ht="17.25" x14ac:dyDescent="0.35">
      <c r="A38" s="167"/>
      <c r="B38" s="167" t="s">
        <v>656</v>
      </c>
      <c r="C38" s="167" t="s">
        <v>2583</v>
      </c>
      <c r="D38" s="168"/>
      <c r="E38" s="168">
        <v>10.72</v>
      </c>
      <c r="F38" s="169">
        <v>10.72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</row>
    <row r="39" spans="1:123" ht="17.25" x14ac:dyDescent="0.35">
      <c r="A39" s="167"/>
      <c r="B39" s="167"/>
      <c r="C39" s="167" t="s">
        <v>567</v>
      </c>
      <c r="D39" s="168">
        <v>27.82</v>
      </c>
      <c r="E39" s="168">
        <v>111.68</v>
      </c>
      <c r="F39" s="169">
        <v>139.5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</row>
    <row r="40" spans="1:123" ht="17.25" x14ac:dyDescent="0.35">
      <c r="A40" s="167"/>
      <c r="B40" s="167"/>
      <c r="C40" s="167" t="s">
        <v>1698</v>
      </c>
      <c r="D40" s="168"/>
      <c r="E40" s="168">
        <v>24.42</v>
      </c>
      <c r="F40" s="169">
        <v>24.42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</row>
    <row r="41" spans="1:123" ht="17.25" x14ac:dyDescent="0.35">
      <c r="A41" s="167"/>
      <c r="B41" s="167"/>
      <c r="C41" s="167" t="s">
        <v>237</v>
      </c>
      <c r="D41" s="168">
        <v>19.559999999999999</v>
      </c>
      <c r="E41" s="168"/>
      <c r="F41" s="169">
        <v>19.559999999999999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</row>
    <row r="42" spans="1:123" ht="17.25" x14ac:dyDescent="0.35">
      <c r="A42" s="167"/>
      <c r="B42" s="167"/>
      <c r="C42" s="167" t="s">
        <v>748</v>
      </c>
      <c r="D42" s="168"/>
      <c r="E42" s="168">
        <v>35.24</v>
      </c>
      <c r="F42" s="169">
        <v>35.24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</row>
    <row r="43" spans="1:123" ht="17.25" x14ac:dyDescent="0.35">
      <c r="A43" s="167"/>
      <c r="B43" s="167"/>
      <c r="C43" s="167" t="s">
        <v>952</v>
      </c>
      <c r="D43" s="168"/>
      <c r="E43" s="168">
        <v>22.3</v>
      </c>
      <c r="F43" s="169">
        <v>22.3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</row>
    <row r="44" spans="1:123" ht="17.25" x14ac:dyDescent="0.35">
      <c r="A44" s="167"/>
      <c r="B44" s="167"/>
      <c r="C44" s="167" t="s">
        <v>937</v>
      </c>
      <c r="D44" s="168"/>
      <c r="E44" s="168">
        <v>21.36</v>
      </c>
      <c r="F44" s="169">
        <v>21.36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</row>
    <row r="45" spans="1:123" ht="17.25" x14ac:dyDescent="0.35">
      <c r="A45" s="167"/>
      <c r="B45" s="167"/>
      <c r="C45" s="167" t="s">
        <v>763</v>
      </c>
      <c r="D45" s="168"/>
      <c r="E45" s="168">
        <v>33.479999999999997</v>
      </c>
      <c r="F45" s="169">
        <v>33.479999999999997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</row>
    <row r="46" spans="1:123" ht="17.25" x14ac:dyDescent="0.35">
      <c r="A46" s="167"/>
      <c r="B46" s="167"/>
      <c r="C46" s="167" t="s">
        <v>261</v>
      </c>
      <c r="D46" s="168">
        <v>49.300000000000004</v>
      </c>
      <c r="E46" s="168">
        <v>78.34</v>
      </c>
      <c r="F46" s="169">
        <v>127.64000000000001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</row>
    <row r="47" spans="1:123" ht="17.25" x14ac:dyDescent="0.35">
      <c r="A47" s="167"/>
      <c r="B47" s="167" t="s">
        <v>74</v>
      </c>
      <c r="C47" s="167" t="s">
        <v>567</v>
      </c>
      <c r="D47" s="168">
        <v>25.46</v>
      </c>
      <c r="E47" s="168"/>
      <c r="F47" s="169">
        <v>25.46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</row>
    <row r="48" spans="1:123" ht="17.25" x14ac:dyDescent="0.35">
      <c r="A48" s="167"/>
      <c r="B48" s="167" t="s">
        <v>581</v>
      </c>
      <c r="C48" s="167" t="s">
        <v>763</v>
      </c>
      <c r="D48" s="168"/>
      <c r="E48" s="168">
        <v>14.66</v>
      </c>
      <c r="F48" s="169">
        <v>14.66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</row>
    <row r="49" spans="1:123" ht="17.25" x14ac:dyDescent="0.35">
      <c r="A49" s="167"/>
      <c r="B49" s="167"/>
      <c r="C49" s="167" t="s">
        <v>261</v>
      </c>
      <c r="D49" s="168">
        <v>11.02</v>
      </c>
      <c r="E49" s="168">
        <v>25.14</v>
      </c>
      <c r="F49" s="169">
        <v>36.159999999999997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</row>
    <row r="50" spans="1:123" ht="17.25" x14ac:dyDescent="0.35">
      <c r="A50" s="167"/>
      <c r="B50" s="167" t="s">
        <v>37</v>
      </c>
      <c r="C50" s="167" t="s">
        <v>567</v>
      </c>
      <c r="D50" s="168">
        <v>26.4</v>
      </c>
      <c r="E50" s="168"/>
      <c r="F50" s="169">
        <v>26.4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</row>
    <row r="51" spans="1:123" ht="17.25" x14ac:dyDescent="0.35">
      <c r="A51" s="167"/>
      <c r="B51" s="167"/>
      <c r="C51" s="167" t="s">
        <v>237</v>
      </c>
      <c r="D51" s="168">
        <v>14.42</v>
      </c>
      <c r="E51" s="168"/>
      <c r="F51" s="169">
        <v>14.42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</row>
    <row r="52" spans="1:123" ht="17.25" x14ac:dyDescent="0.35">
      <c r="A52" s="167"/>
      <c r="B52" s="167" t="s">
        <v>721</v>
      </c>
      <c r="C52" s="167" t="s">
        <v>722</v>
      </c>
      <c r="D52" s="168">
        <v>80.64</v>
      </c>
      <c r="E52" s="168">
        <v>275.10000000000002</v>
      </c>
      <c r="F52" s="169">
        <v>355.74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</row>
    <row r="53" spans="1:123" ht="17.25" x14ac:dyDescent="0.35">
      <c r="A53" s="167"/>
      <c r="B53" s="167"/>
      <c r="C53" s="167" t="s">
        <v>1792</v>
      </c>
      <c r="D53" s="168">
        <v>15.350000000000001</v>
      </c>
      <c r="E53" s="168">
        <v>7.9799999999999995</v>
      </c>
      <c r="F53" s="169">
        <v>23.330000000000002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</row>
    <row r="54" spans="1:123" ht="17.25" x14ac:dyDescent="0.35">
      <c r="A54" s="167"/>
      <c r="B54" s="167"/>
      <c r="C54" s="167" t="s">
        <v>2535</v>
      </c>
      <c r="D54" s="168">
        <v>5.88</v>
      </c>
      <c r="E54" s="168"/>
      <c r="F54" s="169">
        <v>5.88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</row>
    <row r="55" spans="1:123" ht="17.25" x14ac:dyDescent="0.35">
      <c r="A55" s="167"/>
      <c r="B55" s="167" t="s">
        <v>919</v>
      </c>
      <c r="C55" s="167" t="s">
        <v>600</v>
      </c>
      <c r="D55" s="168">
        <v>49.620000000000005</v>
      </c>
      <c r="E55" s="168">
        <v>28.94</v>
      </c>
      <c r="F55" s="169">
        <v>78.56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</row>
    <row r="56" spans="1:123" ht="17.25" x14ac:dyDescent="0.35">
      <c r="A56" s="167"/>
      <c r="B56" s="167"/>
      <c r="C56" s="167" t="s">
        <v>751</v>
      </c>
      <c r="D56" s="168">
        <v>22.96</v>
      </c>
      <c r="E56" s="168"/>
      <c r="F56" s="169">
        <v>22.96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</row>
    <row r="57" spans="1:123" ht="17.25" x14ac:dyDescent="0.35">
      <c r="A57" s="167"/>
      <c r="B57" s="167"/>
      <c r="C57" s="167" t="s">
        <v>567</v>
      </c>
      <c r="D57" s="168">
        <v>159.76</v>
      </c>
      <c r="E57" s="168">
        <v>109.56</v>
      </c>
      <c r="F57" s="169">
        <v>269.32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</row>
    <row r="58" spans="1:123" ht="17.25" x14ac:dyDescent="0.35">
      <c r="A58" s="167"/>
      <c r="B58" s="167"/>
      <c r="C58" s="167" t="s">
        <v>1698</v>
      </c>
      <c r="D58" s="168">
        <v>23.98</v>
      </c>
      <c r="E58" s="168">
        <v>25.26</v>
      </c>
      <c r="F58" s="169">
        <v>49.24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</row>
    <row r="59" spans="1:123" ht="17.25" x14ac:dyDescent="0.35">
      <c r="A59" s="167"/>
      <c r="B59" s="167"/>
      <c r="C59" s="167" t="s">
        <v>237</v>
      </c>
      <c r="D59" s="168">
        <v>32.619999999999997</v>
      </c>
      <c r="E59" s="168">
        <v>46.06</v>
      </c>
      <c r="F59" s="169">
        <v>78.680000000000007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</row>
    <row r="60" spans="1:123" ht="17.25" x14ac:dyDescent="0.35">
      <c r="A60" s="167"/>
      <c r="B60" s="167"/>
      <c r="C60" s="167" t="s">
        <v>748</v>
      </c>
      <c r="D60" s="168"/>
      <c r="E60" s="168">
        <v>19.48</v>
      </c>
      <c r="F60" s="169">
        <v>19.48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</row>
    <row r="61" spans="1:123" ht="17.25" x14ac:dyDescent="0.35">
      <c r="A61" s="167"/>
      <c r="B61" s="167"/>
      <c r="C61" s="167" t="s">
        <v>952</v>
      </c>
      <c r="D61" s="168">
        <v>21.78</v>
      </c>
      <c r="E61" s="168"/>
      <c r="F61" s="169">
        <v>21.78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</row>
    <row r="62" spans="1:123" ht="17.25" x14ac:dyDescent="0.35">
      <c r="A62" s="167"/>
      <c r="B62" s="167"/>
      <c r="C62" s="167" t="s">
        <v>937</v>
      </c>
      <c r="D62" s="168">
        <v>58.019999999999996</v>
      </c>
      <c r="E62" s="168"/>
      <c r="F62" s="169">
        <v>58.019999999999996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</row>
    <row r="63" spans="1:123" ht="17.25" x14ac:dyDescent="0.35">
      <c r="A63" s="167"/>
      <c r="B63" s="167"/>
      <c r="C63" s="167" t="s">
        <v>763</v>
      </c>
      <c r="D63" s="168">
        <v>15.06</v>
      </c>
      <c r="E63" s="168">
        <v>34.980000000000004</v>
      </c>
      <c r="F63" s="169">
        <v>50.040000000000006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</row>
    <row r="64" spans="1:123" ht="17.25" x14ac:dyDescent="0.35">
      <c r="A64" s="167"/>
      <c r="B64" s="167"/>
      <c r="C64" s="167" t="s">
        <v>261</v>
      </c>
      <c r="D64" s="168">
        <v>75.12</v>
      </c>
      <c r="E64" s="168">
        <v>100.54</v>
      </c>
      <c r="F64" s="169">
        <v>175.66000000000003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</row>
    <row r="65" spans="1:123" ht="17.25" x14ac:dyDescent="0.35">
      <c r="A65" s="167"/>
      <c r="B65" s="167" t="s">
        <v>1742</v>
      </c>
      <c r="C65" s="167" t="s">
        <v>261</v>
      </c>
      <c r="D65" s="168">
        <v>5.9</v>
      </c>
      <c r="E65" s="168"/>
      <c r="F65" s="169">
        <v>5.9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</row>
    <row r="66" spans="1:123" ht="17.25" x14ac:dyDescent="0.35">
      <c r="A66" s="167" t="s">
        <v>3892</v>
      </c>
      <c r="B66" s="167"/>
      <c r="C66" s="167"/>
      <c r="D66" s="168">
        <v>2363.15</v>
      </c>
      <c r="E66" s="168">
        <v>2346.4200000000005</v>
      </c>
      <c r="F66" s="169">
        <v>4709.5699999999979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</row>
    <row r="67" spans="1:123" ht="17.25" x14ac:dyDescent="0.35">
      <c r="A67" s="167" t="s">
        <v>9</v>
      </c>
      <c r="B67" s="167"/>
      <c r="C67" s="167"/>
      <c r="D67" s="168">
        <v>4790.8499999999995</v>
      </c>
      <c r="E67" s="168">
        <v>4473.7599999999993</v>
      </c>
      <c r="F67" s="169">
        <v>9264.6099999999988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</row>
    <row r="68" spans="1:123" ht="15.75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</row>
    <row r="69" spans="1:123" ht="15.75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</row>
    <row r="70" spans="1:123" ht="15.75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</row>
    <row r="71" spans="1:123" ht="15.75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</row>
    <row r="72" spans="1:123" ht="15.75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</row>
    <row r="73" spans="1:123" ht="15.75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</row>
    <row r="74" spans="1:123" ht="15.75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</row>
    <row r="75" spans="1:123" ht="15.75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</row>
    <row r="76" spans="1:123" ht="15.75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</row>
    <row r="77" spans="1:123" ht="15.75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</row>
    <row r="78" spans="1:123" ht="15.75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</row>
    <row r="79" spans="1:123" ht="15.75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</row>
    <row r="80" spans="1:123" ht="15.75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</row>
    <row r="81" spans="1:123" ht="15.75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</row>
    <row r="82" spans="1:123" ht="15.75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</row>
    <row r="83" spans="1:123" ht="15.75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</row>
    <row r="84" spans="1:123" ht="15.75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</row>
    <row r="85" spans="1:123" ht="15.75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</row>
    <row r="86" spans="1:123" ht="15.75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</row>
    <row r="87" spans="1:123" ht="15.75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</row>
    <row r="88" spans="1:123" ht="15.75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</row>
    <row r="89" spans="1:123" ht="15.75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</row>
    <row r="90" spans="1:123" ht="15.75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</row>
    <row r="91" spans="1:123" ht="15.75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</row>
    <row r="92" spans="1:123" ht="15.75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</row>
    <row r="93" spans="1:123" ht="15.75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</row>
    <row r="94" spans="1:123" ht="15.75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</row>
    <row r="95" spans="1:123" ht="15.75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</row>
    <row r="96" spans="1:123" ht="15.75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</row>
    <row r="97" spans="1:66" ht="15.75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</row>
    <row r="98" spans="1:66" ht="15.75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</row>
    <row r="99" spans="1:66" ht="15.75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</row>
    <row r="100" spans="1:66" ht="15.75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</row>
    <row r="101" spans="1:66" ht="15.75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</row>
    <row r="102" spans="1:66" ht="15.75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</row>
    <row r="103" spans="1:66" ht="15.75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</row>
    <row r="104" spans="1:66" ht="15.75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</row>
    <row r="105" spans="1:66" ht="15.75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</row>
    <row r="106" spans="1:66" ht="15.75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</row>
    <row r="107" spans="1:66" ht="15.75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6" ht="15.75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6" ht="15.75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6" ht="15.75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</row>
    <row r="111" spans="1:66" ht="15.75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 spans="1:66" ht="15.75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 spans="1:58" ht="15.75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 spans="1:58" ht="15.75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 spans="1:58" ht="15.75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 spans="1:58" ht="15.75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 spans="1:58" ht="15.75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 spans="1:58" ht="15.75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 spans="1:58" ht="15.75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 spans="1:58" ht="15.75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 spans="1:58" ht="15.75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 spans="1:58" ht="15.75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 spans="1:58" ht="15.75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 spans="1:58" ht="15.75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 spans="1:58" ht="15.75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 spans="1:58" ht="15.75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 spans="1:58" ht="15.75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 spans="1:58" ht="15.75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 spans="1:58" ht="15.75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 spans="1:58" ht="15.75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 spans="1:58" ht="15.75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 spans="1:58" ht="15.75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 spans="1:58" ht="15.75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 spans="1:58" ht="15.75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 spans="1:58" ht="15.75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 spans="1:58" ht="15.75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 spans="1:58" ht="15.75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 spans="1:58" ht="15.75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 spans="1:58" ht="15.75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 spans="1:58" ht="15.75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 spans="1:58" ht="15.75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 spans="1:58" ht="15.75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 spans="1:58" ht="15.75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 spans="1:58" ht="15.75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 spans="1:58" ht="15.75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 spans="1:58" ht="15.75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 spans="1:58" ht="15.75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 spans="1:58" ht="15.75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 spans="1:58" ht="15.75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 spans="1:58" ht="15.75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 spans="1:58" ht="15.75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 spans="1:58" ht="15.75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 spans="1:58" ht="15.75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 spans="1:58" ht="15.75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 spans="1:58" ht="15.75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 spans="1:58" ht="15.75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 spans="1:58" ht="15.75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 spans="1:58" ht="15.75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 spans="1:58" ht="15.75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 spans="1:58" ht="15.75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 spans="1:58" ht="15.75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 spans="1:58" ht="15.75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 spans="1:58" ht="15.75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 spans="1:58" ht="15.75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 spans="1:58" ht="15.75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 spans="1:58" ht="15.75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 spans="1:58" ht="15.75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 spans="1:58" ht="15.75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 spans="1:58" ht="15.75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 spans="1:58" ht="15.75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 spans="1:58" ht="15.75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 spans="1:58" ht="15.75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 spans="1:58" ht="15.75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 spans="1:58" ht="15.75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 spans="1:58" ht="15.75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 spans="1:58" ht="15.75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 spans="1:58" ht="15.75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 spans="1:58" ht="15.75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 spans="1:58" ht="15.75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 spans="1:58" ht="15.75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1:58" ht="15.75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1:58" ht="15.75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1:58" ht="15.75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1:58" ht="15.75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1:58" ht="15.75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1:58" ht="15.75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1:58" ht="15.75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1:58" ht="15.75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1:58" ht="15.75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1:58" ht="15.75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1:58" ht="15.75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1:58" ht="15.75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 spans="1:58" ht="15.75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 spans="1:58" ht="15.75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 spans="1:58" ht="15.75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 spans="1:58" ht="15.75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 spans="1:58" ht="15.75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 spans="1:58" ht="15.75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 spans="1:58" ht="15.75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 spans="1:58" ht="15.75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 spans="1:58" ht="15.75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 spans="1:58" ht="15.75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 spans="1:58" ht="15.75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 spans="1:58" ht="15.75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 spans="1:58" ht="15.75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 spans="1:58" ht="15.75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 spans="1:58" ht="15.75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 spans="1:58" ht="15.75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 spans="1:58" ht="15.75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 spans="1:58" ht="15.75" x14ac:dyDescent="0.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 spans="1:58" ht="15.75" x14ac:dyDescent="0.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 spans="1:58" ht="15.75" x14ac:dyDescent="0.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 spans="1:58" ht="15.75" x14ac:dyDescent="0.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 spans="1:58" ht="15.75" x14ac:dyDescent="0.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 spans="1:58" ht="15.75" x14ac:dyDescent="0.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 spans="1:58" ht="15.75" x14ac:dyDescent="0.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 spans="1:58" ht="15.75" x14ac:dyDescent="0.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 spans="1:58" ht="15.75" x14ac:dyDescent="0.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 spans="1:58" ht="15.75" x14ac:dyDescent="0.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 spans="1:58" ht="15.75" x14ac:dyDescent="0.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 spans="1:58" ht="15.75" x14ac:dyDescent="0.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 spans="1:58" ht="15.75" x14ac:dyDescent="0.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 spans="1:58" ht="15.75" x14ac:dyDescent="0.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 spans="1:58" ht="15.75" x14ac:dyDescent="0.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 spans="1:58" ht="15.75" x14ac:dyDescent="0.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 spans="1:58" ht="15.75" x14ac:dyDescent="0.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 spans="1:58" ht="15.75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</row>
    <row r="228" spans="1:58" ht="15.75" x14ac:dyDescent="0.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</row>
    <row r="229" spans="1:58" ht="15.75" x14ac:dyDescent="0.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</row>
    <row r="230" spans="1:58" ht="15.75" x14ac:dyDescent="0.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</row>
    <row r="231" spans="1:58" ht="15.75" x14ac:dyDescent="0.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</row>
    <row r="232" spans="1:58" ht="15.75" x14ac:dyDescent="0.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</row>
    <row r="233" spans="1:58" ht="15.75" x14ac:dyDescent="0.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</row>
    <row r="234" spans="1:58" ht="15.75" x14ac:dyDescent="0.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</row>
    <row r="235" spans="1:58" ht="15.75" x14ac:dyDescent="0.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</row>
    <row r="236" spans="1:58" ht="15.75" x14ac:dyDescent="0.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</row>
    <row r="237" spans="1:58" ht="15.75" x14ac:dyDescent="0.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</row>
    <row r="238" spans="1:58" ht="15.75" x14ac:dyDescent="0.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</row>
    <row r="239" spans="1:58" ht="15.75" x14ac:dyDescent="0.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</row>
    <row r="240" spans="1:58" ht="15.75" x14ac:dyDescent="0.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</row>
    <row r="241" spans="1:58" ht="15.75" x14ac:dyDescent="0.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</row>
    <row r="242" spans="1:58" ht="15.75" x14ac:dyDescent="0.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</row>
    <row r="243" spans="1:58" ht="15.75" x14ac:dyDescent="0.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</row>
    <row r="244" spans="1:58" ht="15.75" x14ac:dyDescent="0.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</row>
    <row r="245" spans="1:58" ht="15.75" x14ac:dyDescent="0.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</row>
    <row r="246" spans="1:58" ht="15.75" x14ac:dyDescent="0.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</row>
    <row r="247" spans="1:58" ht="15.75" x14ac:dyDescent="0.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</row>
    <row r="248" spans="1:58" ht="15.75" x14ac:dyDescent="0.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</row>
    <row r="249" spans="1:58" ht="15.75" x14ac:dyDescent="0.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</row>
    <row r="250" spans="1:58" ht="15.75" x14ac:dyDescent="0.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</row>
    <row r="251" spans="1:58" ht="15.75" x14ac:dyDescent="0.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</row>
    <row r="252" spans="1:58" ht="15.75" x14ac:dyDescent="0.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</row>
    <row r="253" spans="1:58" ht="15.75" x14ac:dyDescent="0.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</row>
    <row r="254" spans="1:58" ht="15.75" x14ac:dyDescent="0.3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</row>
    <row r="255" spans="1:58" ht="15.75" x14ac:dyDescent="0.3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</row>
    <row r="256" spans="1:58" ht="15.75" x14ac:dyDescent="0.3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</row>
    <row r="257" spans="1:58" ht="15.75" x14ac:dyDescent="0.3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</row>
    <row r="258" spans="1:58" ht="15.75" x14ac:dyDescent="0.3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</row>
    <row r="259" spans="1:58" ht="15.75" x14ac:dyDescent="0.3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</row>
    <row r="260" spans="1:58" ht="15.75" x14ac:dyDescent="0.3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</row>
    <row r="261" spans="1:58" ht="15.75" x14ac:dyDescent="0.3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</row>
    <row r="262" spans="1:58" ht="15.75" x14ac:dyDescent="0.3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</row>
    <row r="263" spans="1:58" ht="15.75" x14ac:dyDescent="0.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</row>
    <row r="264" spans="1:58" ht="15.75" x14ac:dyDescent="0.3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</row>
    <row r="265" spans="1:58" ht="15.75" x14ac:dyDescent="0.3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</row>
    <row r="266" spans="1:58" ht="15.75" x14ac:dyDescent="0.3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</row>
    <row r="267" spans="1:58" ht="15.75" x14ac:dyDescent="0.3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</row>
    <row r="268" spans="1:58" ht="15.75" x14ac:dyDescent="0.3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</row>
    <row r="269" spans="1:58" ht="15.75" x14ac:dyDescent="0.3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</row>
    <row r="270" spans="1:58" ht="15.75" x14ac:dyDescent="0.3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 spans="1:58" ht="15.75" x14ac:dyDescent="0.3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 spans="1:58" ht="15.75" x14ac:dyDescent="0.3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 spans="1:54" ht="15.75" x14ac:dyDescent="0.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 spans="1:54" ht="15.75" x14ac:dyDescent="0.3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 spans="1:54" ht="15.75" x14ac:dyDescent="0.3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 spans="1:54" ht="15.75" x14ac:dyDescent="0.3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 spans="1:54" ht="15.75" x14ac:dyDescent="0.3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 spans="1:54" ht="15.75" x14ac:dyDescent="0.3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 spans="1:54" ht="15.75" x14ac:dyDescent="0.3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 spans="1:54" ht="15.75" x14ac:dyDescent="0.3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 spans="1:54" ht="15.75" x14ac:dyDescent="0.3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 spans="1:54" ht="15.75" x14ac:dyDescent="0.3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 spans="1:54" ht="15.75" x14ac:dyDescent="0.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 spans="1:54" ht="15.75" x14ac:dyDescent="0.3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 spans="1:54" ht="15.75" x14ac:dyDescent="0.3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 spans="1:54" ht="15.75" x14ac:dyDescent="0.3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 spans="1:54" ht="15.75" x14ac:dyDescent="0.3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 spans="1:54" ht="15.75" x14ac:dyDescent="0.3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 spans="1:54" ht="15.75" x14ac:dyDescent="0.3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 spans="1:54" ht="15.75" x14ac:dyDescent="0.3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 spans="1:54" ht="15.75" x14ac:dyDescent="0.3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 spans="1:54" ht="15.75" x14ac:dyDescent="0.3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 spans="1:54" ht="15.75" x14ac:dyDescent="0.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 spans="1:54" ht="15.75" x14ac:dyDescent="0.3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 spans="1:54" ht="15.75" x14ac:dyDescent="0.3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 spans="1:54" ht="15.75" x14ac:dyDescent="0.3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 spans="1:54" ht="15.75" x14ac:dyDescent="0.3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 spans="1:54" ht="15.75" x14ac:dyDescent="0.3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 spans="1:54" ht="15.75" x14ac:dyDescent="0.3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 spans="1:54" ht="15.75" x14ac:dyDescent="0.3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 spans="1:54" ht="15.75" x14ac:dyDescent="0.3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 spans="1:54" ht="15.75" x14ac:dyDescent="0.3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 spans="1:54" ht="15.75" x14ac:dyDescent="0.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 spans="1:54" ht="15.75" x14ac:dyDescent="0.3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 spans="1:54" ht="15.75" x14ac:dyDescent="0.3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 spans="1:54" ht="15.75" x14ac:dyDescent="0.3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 spans="1:54" ht="15.75" x14ac:dyDescent="0.3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 spans="1:54" ht="15.75" x14ac:dyDescent="0.3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 spans="1:54" ht="15.75" x14ac:dyDescent="0.3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 spans="1:54" ht="15.75" x14ac:dyDescent="0.3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 spans="1:54" ht="15.75" x14ac:dyDescent="0.3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 spans="1:54" ht="15.75" x14ac:dyDescent="0.3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 spans="1:54" ht="15.75" x14ac:dyDescent="0.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 spans="1:54" ht="15.75" x14ac:dyDescent="0.3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 spans="1:54" ht="15.75" x14ac:dyDescent="0.3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 spans="1:54" ht="15.75" x14ac:dyDescent="0.3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 spans="1:54" ht="15.75" x14ac:dyDescent="0.3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 spans="1:54" ht="15.75" x14ac:dyDescent="0.3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 spans="1:54" ht="15.75" x14ac:dyDescent="0.3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 spans="1:54" ht="15.75" x14ac:dyDescent="0.3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 spans="1:54" ht="15.75" x14ac:dyDescent="0.3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 spans="1:54" ht="15.75" x14ac:dyDescent="0.3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 spans="1:54" ht="15.75" x14ac:dyDescent="0.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 spans="1:54" ht="15.75" x14ac:dyDescent="0.3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 spans="1:54" ht="15.75" x14ac:dyDescent="0.3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 spans="1:54" ht="15.75" x14ac:dyDescent="0.3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 spans="1:54" ht="15.75" x14ac:dyDescent="0.3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 spans="1:54" ht="15.75" x14ac:dyDescent="0.3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 spans="1:54" ht="15.75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 spans="1:54" ht="15.75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 spans="1:54" ht="15.75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 spans="1:54" ht="15.75" x14ac:dyDescent="0.3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 spans="1:54" ht="15.75" x14ac:dyDescent="0.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 spans="1:54" ht="15.75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 spans="1:54" ht="15.75" x14ac:dyDescent="0.3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 spans="1:54" ht="15.75" x14ac:dyDescent="0.3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 spans="1:54" ht="15.75" x14ac:dyDescent="0.3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 spans="1:54" ht="15.75" x14ac:dyDescent="0.3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 spans="1:54" ht="15.75" x14ac:dyDescent="0.3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 spans="1:54" ht="15.75" x14ac:dyDescent="0.3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 spans="1:54" ht="15.75" x14ac:dyDescent="0.3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 spans="1:54" ht="15.75" x14ac:dyDescent="0.3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 spans="1:54" ht="15.75" x14ac:dyDescent="0.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 spans="1:54" ht="15.75" x14ac:dyDescent="0.3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 spans="1:54" ht="15.75" x14ac:dyDescent="0.3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 spans="1:54" ht="15.75" x14ac:dyDescent="0.3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 spans="1:54" ht="15.75" x14ac:dyDescent="0.3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 spans="1:54" ht="15.75" x14ac:dyDescent="0.3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 spans="1:54" ht="15.75" x14ac:dyDescent="0.3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 spans="1:54" ht="15.75" x14ac:dyDescent="0.3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 spans="1:54" ht="15.75" x14ac:dyDescent="0.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 spans="1:54" ht="15.75" x14ac:dyDescent="0.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 spans="1:54" ht="15.75" x14ac:dyDescent="0.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 spans="1:54" ht="15.75" x14ac:dyDescent="0.3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 spans="1:54" ht="15.75" x14ac:dyDescent="0.3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 spans="1:54" ht="15.75" x14ac:dyDescent="0.3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 spans="1:54" ht="15.75" x14ac:dyDescent="0.3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 ht="15.75" x14ac:dyDescent="0.3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 spans="1:54" ht="15.75" x14ac:dyDescent="0.3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 spans="1:54" ht="15.75" x14ac:dyDescent="0.3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 spans="1:54" ht="15.75" x14ac:dyDescent="0.3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 spans="1:54" ht="15.75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 spans="1:54" ht="15.75" x14ac:dyDescent="0.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 spans="1:54" ht="15.75" x14ac:dyDescent="0.3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 spans="1:54" ht="15.75" x14ac:dyDescent="0.3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 spans="1:54" ht="15.75" x14ac:dyDescent="0.3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 spans="1:54" ht="15.75" x14ac:dyDescent="0.3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 spans="1:54" ht="15.75" x14ac:dyDescent="0.3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 spans="1:54" ht="15.75" x14ac:dyDescent="0.3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 spans="1:54" ht="15.75" x14ac:dyDescent="0.3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 spans="1:54" ht="15.75" x14ac:dyDescent="0.3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 spans="1:54" ht="15.75" x14ac:dyDescent="0.3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 spans="1:54" ht="15.75" x14ac:dyDescent="0.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 spans="1:54" ht="15.75" x14ac:dyDescent="0.3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 spans="1:54" ht="15.75" x14ac:dyDescent="0.3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 spans="1:54" ht="15.75" x14ac:dyDescent="0.3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 spans="1:54" ht="15.75" x14ac:dyDescent="0.3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 spans="1:54" ht="15.75" x14ac:dyDescent="0.3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 spans="1:54" ht="15.75" x14ac:dyDescent="0.3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 spans="1:54" ht="15.75" x14ac:dyDescent="0.3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 spans="1:54" ht="15.75" x14ac:dyDescent="0.3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 spans="1:54" ht="15.75" x14ac:dyDescent="0.3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 spans="1:54" ht="15.75" x14ac:dyDescent="0.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 spans="1:54" ht="15.75" x14ac:dyDescent="0.3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 spans="1:54" ht="15.75" x14ac:dyDescent="0.3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 spans="1:54" ht="15.75" x14ac:dyDescent="0.3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 spans="1:54" ht="15.75" x14ac:dyDescent="0.3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 spans="1:54" ht="15.75" x14ac:dyDescent="0.3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 spans="1:54" ht="15.75" x14ac:dyDescent="0.3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 spans="1:54" ht="15.75" x14ac:dyDescent="0.3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 spans="1:54" ht="15.75" x14ac:dyDescent="0.3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 spans="1:54" ht="15.75" x14ac:dyDescent="0.3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 spans="1:54" ht="15.75" x14ac:dyDescent="0.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 spans="1:54" ht="15.75" x14ac:dyDescent="0.3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 spans="1:54" ht="15.75" x14ac:dyDescent="0.3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 spans="1:54" ht="15.75" x14ac:dyDescent="0.3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 spans="1:54" ht="15.75" x14ac:dyDescent="0.3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 spans="1:54" ht="15.75" x14ac:dyDescent="0.3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 spans="1:54" ht="15.75" x14ac:dyDescent="0.3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 spans="1:54" ht="15.75" x14ac:dyDescent="0.3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 spans="1:54" ht="15.75" x14ac:dyDescent="0.3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 spans="1:54" ht="15.75" x14ac:dyDescent="0.3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 spans="1:54" ht="15.75" x14ac:dyDescent="0.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 spans="1:54" ht="15.75" x14ac:dyDescent="0.3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 spans="1:54" ht="15.75" x14ac:dyDescent="0.3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 spans="1:54" ht="15.75" x14ac:dyDescent="0.3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 spans="1:54" ht="15.75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 spans="1:54" ht="15.75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 spans="1:54" ht="15.75" x14ac:dyDescent="0.3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 spans="1:54" ht="15.75" x14ac:dyDescent="0.3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 spans="1:54" ht="15.75" x14ac:dyDescent="0.3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 spans="1:54" ht="15.75" x14ac:dyDescent="0.3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 spans="1:54" ht="15.75" x14ac:dyDescent="0.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 spans="1:54" ht="15.75" x14ac:dyDescent="0.3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 spans="1:54" ht="15.75" x14ac:dyDescent="0.3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 spans="1:54" ht="15.75" x14ac:dyDescent="0.3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 spans="1:54" ht="15.75" x14ac:dyDescent="0.3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 spans="1:54" ht="15.75" x14ac:dyDescent="0.3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54" ht="15.75" x14ac:dyDescent="0.3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54" ht="15.75" x14ac:dyDescent="0.3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54" ht="15.75" x14ac:dyDescent="0.3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54" ht="15.75" x14ac:dyDescent="0.3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54" ht="15.75" x14ac:dyDescent="0.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54" ht="15.75" x14ac:dyDescent="0.3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54" ht="15.75" x14ac:dyDescent="0.3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54" ht="15.75" x14ac:dyDescent="0.3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54" ht="15.75" x14ac:dyDescent="0.3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54" ht="15.75" x14ac:dyDescent="0.3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54" ht="15.75" x14ac:dyDescent="0.3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54" ht="15.75" x14ac:dyDescent="0.3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54" ht="15.75" x14ac:dyDescent="0.3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54" ht="15.75" x14ac:dyDescent="0.3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ht="15.75" x14ac:dyDescent="0.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ht="15.75" x14ac:dyDescent="0.3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ht="15.75" x14ac:dyDescent="0.3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ht="15.75" x14ac:dyDescent="0.3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ht="15.75" x14ac:dyDescent="0.3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ht="15.75" x14ac:dyDescent="0.3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ht="15.75" x14ac:dyDescent="0.3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ht="15.75" x14ac:dyDescent="0.3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ht="15.75" x14ac:dyDescent="0.3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ht="15.75" x14ac:dyDescent="0.3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ht="15.75" x14ac:dyDescent="0.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ht="15.75" x14ac:dyDescent="0.3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ht="15.75" x14ac:dyDescent="0.3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ht="15.75" x14ac:dyDescent="0.3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ht="15.75" x14ac:dyDescent="0.3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ht="15.75" x14ac:dyDescent="0.3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ht="15.75" x14ac:dyDescent="0.3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ht="15.75" x14ac:dyDescent="0.3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ht="15.75" x14ac:dyDescent="0.3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ht="15.75" x14ac:dyDescent="0.3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ht="15.75" x14ac:dyDescent="0.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ht="15.75" x14ac:dyDescent="0.3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ht="15.75" x14ac:dyDescent="0.3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ht="15.75" x14ac:dyDescent="0.3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ht="15.75" x14ac:dyDescent="0.3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ht="15.75" x14ac:dyDescent="0.3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ht="15.75" x14ac:dyDescent="0.3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ht="15.75" x14ac:dyDescent="0.3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ht="15.75" x14ac:dyDescent="0.3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ht="15.75" x14ac:dyDescent="0.3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ht="15.75" x14ac:dyDescent="0.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ht="15.75" x14ac:dyDescent="0.3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ht="15.75" x14ac:dyDescent="0.3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ht="15.75" x14ac:dyDescent="0.3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ht="15.75" x14ac:dyDescent="0.3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ht="15.75" x14ac:dyDescent="0.3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ht="15.75" x14ac:dyDescent="0.3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ht="15.75" x14ac:dyDescent="0.3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ht="15.75" x14ac:dyDescent="0.3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ht="15.75" x14ac:dyDescent="0.3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ht="15.75" x14ac:dyDescent="0.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ht="15.75" x14ac:dyDescent="0.3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ht="15.75" x14ac:dyDescent="0.3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ht="15.75" x14ac:dyDescent="0.3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ht="15.75" x14ac:dyDescent="0.3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ht="15.75" x14ac:dyDescent="0.3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ht="15.75" x14ac:dyDescent="0.3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ht="15.75" x14ac:dyDescent="0.3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ht="15.75" x14ac:dyDescent="0.3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ht="15.75" x14ac:dyDescent="0.3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ht="15.75" x14ac:dyDescent="0.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ht="15.75" x14ac:dyDescent="0.3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ht="15.75" x14ac:dyDescent="0.3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ht="15.75" x14ac:dyDescent="0.3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ht="15.75" x14ac:dyDescent="0.3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ht="15.75" x14ac:dyDescent="0.3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ht="15.75" x14ac:dyDescent="0.3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ht="15.75" x14ac:dyDescent="0.3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ht="15.75" x14ac:dyDescent="0.3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ht="15.75" x14ac:dyDescent="0.3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ht="15.75" x14ac:dyDescent="0.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ht="15.75" x14ac:dyDescent="0.3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ht="15.75" x14ac:dyDescent="0.3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ht="15.75" x14ac:dyDescent="0.3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ht="15.75" x14ac:dyDescent="0.3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ht="15.75" x14ac:dyDescent="0.3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ht="15.75" x14ac:dyDescent="0.3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ht="15.75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ht="15.75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ht="15.75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ht="15.75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ht="15.75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ht="15.75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ht="15.75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ht="15.75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ht="15.75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ht="15.75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ht="15.75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ht="15.75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ht="15.75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ht="15.75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ht="15.75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ht="15.75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ht="15.75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ht="15.75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ht="15.75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ht="15.75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ht="15.75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ht="15.75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ht="15.75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ht="15.75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ht="15.75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ht="15.75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ht="15.75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ht="15.75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ht="15.75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ht="15.75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ht="15.75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ht="15.75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ht="15.75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ht="15.75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ht="15.75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ht="15.75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ht="15.75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ht="15.75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ht="15.75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ht="15.75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ht="15.75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ht="15.75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ht="15.75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ht="15.75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ht="15.75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ht="15.75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ht="15.75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ht="15.75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ht="15.75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ht="15.75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ht="15.75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ht="15.75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ht="15.75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ht="15.75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ht="15.75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ht="15.75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ht="15.75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ht="15.75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ht="15.75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ht="15.75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ht="15.75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ht="15.75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ht="15.75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ht="15.75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ht="15.75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ht="15.75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ht="15.75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ht="15.75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ht="15.75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ht="15.75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ht="15.75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ht="15.75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ht="15.75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ht="15.75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ht="15.75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ht="15.75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ht="15.75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ht="15.75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ht="15.75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ht="15.75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ht="15.75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ht="15.75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ht="15.75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ht="15.75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ht="15.75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ht="15.75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ht="15.75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ht="15.75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ht="15.75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ht="15.75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ht="15.75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ht="15.75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ht="15.75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ht="15.75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ht="15.75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ht="15.75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ht="15.75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ht="15.75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ht="15.75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ht="15.75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ht="15.75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ht="15.75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ht="15.75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ht="15.75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ht="15.75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ht="15.75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ht="15.75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ht="15.75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ht="15.75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ht="15.75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ht="15.75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ht="15.75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ht="15.75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ht="15.75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ht="15.75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ht="15.75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ht="15.75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ht="15.75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ht="15.75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ht="15.75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ht="15.75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ht="15.75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ht="15.75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ht="15.75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ht="15.75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ht="15.75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ht="15.75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ht="15.75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ht="15.75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ht="15.75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ht="15.75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ht="15.75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ht="15.75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ht="15.75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ht="15.75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ht="15.75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ht="15.75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ht="15.75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ht="15.75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ht="15.75" x14ac:dyDescent="0.3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ht="15.75" x14ac:dyDescent="0.3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ht="15.75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ht="15.75" x14ac:dyDescent="0.3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ht="15.75" x14ac:dyDescent="0.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15.75" x14ac:dyDescent="0.3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ht="15.75" x14ac:dyDescent="0.3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ht="15.75" x14ac:dyDescent="0.3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ht="15.75" x14ac:dyDescent="0.3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ht="15.75" x14ac:dyDescent="0.3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ht="15.75" x14ac:dyDescent="0.3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ht="15.75" x14ac:dyDescent="0.3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ht="15.75" x14ac:dyDescent="0.3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ht="15.75" x14ac:dyDescent="0.3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ht="15.75" x14ac:dyDescent="0.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ht="15.75" x14ac:dyDescent="0.3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ht="15.75" x14ac:dyDescent="0.3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ht="15.75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ht="15.75" x14ac:dyDescent="0.3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ht="15.75" x14ac:dyDescent="0.3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ht="15.75" x14ac:dyDescent="0.3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ht="15.75" x14ac:dyDescent="0.3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ht="15.75" x14ac:dyDescent="0.3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ht="15.75" x14ac:dyDescent="0.3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ht="15.75" x14ac:dyDescent="0.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ht="15.75" x14ac:dyDescent="0.3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ht="15.75" x14ac:dyDescent="0.3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ht="15.75" x14ac:dyDescent="0.3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ht="15.75" x14ac:dyDescent="0.3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ht="15.75" x14ac:dyDescent="0.3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ht="15.75" x14ac:dyDescent="0.3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ht="15.75" x14ac:dyDescent="0.3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ht="15.75" x14ac:dyDescent="0.3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ht="15.75" x14ac:dyDescent="0.3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ht="15.75" x14ac:dyDescent="0.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ht="15.75" x14ac:dyDescent="0.3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ht="15.75" x14ac:dyDescent="0.3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ht="15.75" x14ac:dyDescent="0.3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ht="15.75" x14ac:dyDescent="0.3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ht="15.75" x14ac:dyDescent="0.3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ht="15.75" x14ac:dyDescent="0.3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ht="15.75" x14ac:dyDescent="0.3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ht="15.75" x14ac:dyDescent="0.3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ht="15.75" x14ac:dyDescent="0.3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ht="15.75" x14ac:dyDescent="0.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ht="15.75" x14ac:dyDescent="0.3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ht="15.75" x14ac:dyDescent="0.3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ht="15.75" x14ac:dyDescent="0.3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ht="15.75" x14ac:dyDescent="0.3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ht="15.75" x14ac:dyDescent="0.3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ht="15.75" x14ac:dyDescent="0.3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ht="15.75" x14ac:dyDescent="0.3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ht="15.75" x14ac:dyDescent="0.3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ht="15.75" x14ac:dyDescent="0.3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ht="15.75" x14ac:dyDescent="0.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ht="15.75" x14ac:dyDescent="0.3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ht="15.75" x14ac:dyDescent="0.3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ht="15.75" x14ac:dyDescent="0.3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ht="15.75" x14ac:dyDescent="0.3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15.75" x14ac:dyDescent="0.3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ht="15.75" x14ac:dyDescent="0.3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ht="15.75" x14ac:dyDescent="0.3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ht="15.75" x14ac:dyDescent="0.3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ht="15.75" x14ac:dyDescent="0.3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ht="15.75" x14ac:dyDescent="0.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ht="15.75" x14ac:dyDescent="0.3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ht="15.75" x14ac:dyDescent="0.3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ht="15.75" x14ac:dyDescent="0.3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ht="15.75" x14ac:dyDescent="0.3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ht="15.75" x14ac:dyDescent="0.3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ht="15.75" x14ac:dyDescent="0.3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ht="15.75" x14ac:dyDescent="0.3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ht="15.75" x14ac:dyDescent="0.3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ht="15.75" x14ac:dyDescent="0.3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ht="15.75" x14ac:dyDescent="0.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ht="15.75" x14ac:dyDescent="0.3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ht="15.75" x14ac:dyDescent="0.3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ht="15.75" x14ac:dyDescent="0.3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ht="15.75" x14ac:dyDescent="0.3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ht="15.75" x14ac:dyDescent="0.3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ht="15.75" x14ac:dyDescent="0.3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ht="15.75" x14ac:dyDescent="0.3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ht="15.75" x14ac:dyDescent="0.3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ht="15.75" x14ac:dyDescent="0.3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ht="15.75" x14ac:dyDescent="0.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ht="15.75" x14ac:dyDescent="0.3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ht="15.75" x14ac:dyDescent="0.3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ht="15.75" x14ac:dyDescent="0.3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ht="15.75" x14ac:dyDescent="0.3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ht="15.75" x14ac:dyDescent="0.3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ht="15.75" x14ac:dyDescent="0.3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ht="15.75" x14ac:dyDescent="0.3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ht="15.75" x14ac:dyDescent="0.3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ht="15.75" x14ac:dyDescent="0.3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ht="15.75" x14ac:dyDescent="0.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ht="15.75" x14ac:dyDescent="0.3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ht="15.75" x14ac:dyDescent="0.3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ht="15.75" x14ac:dyDescent="0.3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ht="15.75" x14ac:dyDescent="0.3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ht="15.75" x14ac:dyDescent="0.3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ht="15.75" x14ac:dyDescent="0.3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ht="15.75" x14ac:dyDescent="0.3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ht="15.75" x14ac:dyDescent="0.3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ht="15.75" x14ac:dyDescent="0.3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ht="15.75" x14ac:dyDescent="0.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ht="15.75" x14ac:dyDescent="0.3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ht="15.75" x14ac:dyDescent="0.3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ht="15.75" x14ac:dyDescent="0.3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ht="15.75" x14ac:dyDescent="0.3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ht="15.75" x14ac:dyDescent="0.3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ht="15.75" x14ac:dyDescent="0.3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ht="15.75" x14ac:dyDescent="0.3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ht="15.75" x14ac:dyDescent="0.3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ht="15.75" x14ac:dyDescent="0.3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ht="15.75" x14ac:dyDescent="0.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ht="15.75" x14ac:dyDescent="0.3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ht="15.75" x14ac:dyDescent="0.3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ht="15.75" x14ac:dyDescent="0.3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ht="15.75" x14ac:dyDescent="0.3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ht="15.75" x14ac:dyDescent="0.3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ht="15.75" x14ac:dyDescent="0.3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ht="15.75" x14ac:dyDescent="0.3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ht="15.75" x14ac:dyDescent="0.3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ht="15.75" x14ac:dyDescent="0.3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ht="15.75" x14ac:dyDescent="0.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ht="15.75" x14ac:dyDescent="0.3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ht="15.75" x14ac:dyDescent="0.3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ht="15.75" x14ac:dyDescent="0.3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ht="15.75" x14ac:dyDescent="0.3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ht="15.75" x14ac:dyDescent="0.3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ht="15.75" x14ac:dyDescent="0.3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ht="15.75" x14ac:dyDescent="0.3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ht="15.75" x14ac:dyDescent="0.3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ht="15.75" x14ac:dyDescent="0.3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ht="15.75" x14ac:dyDescent="0.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ht="15.75" x14ac:dyDescent="0.3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ht="15.75" x14ac:dyDescent="0.3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ht="15.75" x14ac:dyDescent="0.3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ht="15.75" x14ac:dyDescent="0.3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ht="15.75" x14ac:dyDescent="0.3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ht="15.75" x14ac:dyDescent="0.3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ht="15.75" x14ac:dyDescent="0.3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ht="15.75" x14ac:dyDescent="0.3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ht="15.75" x14ac:dyDescent="0.3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ht="15.75" x14ac:dyDescent="0.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ht="15.75" x14ac:dyDescent="0.3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ht="15.75" x14ac:dyDescent="0.3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ht="15.75" x14ac:dyDescent="0.3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ht="15.75" x14ac:dyDescent="0.3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ht="15.75" x14ac:dyDescent="0.3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ht="15.75" x14ac:dyDescent="0.3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ht="15.75" x14ac:dyDescent="0.3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ht="15.75" x14ac:dyDescent="0.3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ht="15.75" x14ac:dyDescent="0.3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ht="15.75" x14ac:dyDescent="0.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ht="15.75" x14ac:dyDescent="0.3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ht="15.75" x14ac:dyDescent="0.3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ht="15.75" x14ac:dyDescent="0.3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ht="15.75" x14ac:dyDescent="0.3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ht="15.75" x14ac:dyDescent="0.3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ht="15.75" x14ac:dyDescent="0.3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ht="15.75" x14ac:dyDescent="0.3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ht="15.75" x14ac:dyDescent="0.3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ht="15.75" x14ac:dyDescent="0.3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ht="15.75" x14ac:dyDescent="0.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ht="15.75" x14ac:dyDescent="0.3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ht="15.75" x14ac:dyDescent="0.3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ht="15.75" x14ac:dyDescent="0.3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ht="15.75" x14ac:dyDescent="0.3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ht="15.75" x14ac:dyDescent="0.3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ht="15.75" x14ac:dyDescent="0.3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ht="15.75" x14ac:dyDescent="0.3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ht="15.75" x14ac:dyDescent="0.3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ht="15.75" x14ac:dyDescent="0.3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ht="15.75" x14ac:dyDescent="0.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ht="15.75" x14ac:dyDescent="0.3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ht="15.75" x14ac:dyDescent="0.3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ht="15.75" x14ac:dyDescent="0.3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ht="15.75" x14ac:dyDescent="0.3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ht="15.75" x14ac:dyDescent="0.3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ht="15.75" x14ac:dyDescent="0.3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ht="15.75" x14ac:dyDescent="0.3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ht="15.75" x14ac:dyDescent="0.3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ht="15.75" x14ac:dyDescent="0.3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ht="15.75" x14ac:dyDescent="0.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ht="15.75" x14ac:dyDescent="0.3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ht="15.75" x14ac:dyDescent="0.3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ht="15.75" x14ac:dyDescent="0.3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ht="15.75" x14ac:dyDescent="0.3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ht="15.75" x14ac:dyDescent="0.3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ht="15.75" x14ac:dyDescent="0.3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ht="15.75" x14ac:dyDescent="0.3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ht="15.75" x14ac:dyDescent="0.3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ht="15.75" x14ac:dyDescent="0.3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ht="15.75" x14ac:dyDescent="0.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ht="15.75" x14ac:dyDescent="0.3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ht="15.75" x14ac:dyDescent="0.3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ht="15.75" x14ac:dyDescent="0.3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ht="15.75" x14ac:dyDescent="0.3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ht="15.75" x14ac:dyDescent="0.3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ht="15.75" x14ac:dyDescent="0.3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ht="15.75" x14ac:dyDescent="0.3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ht="15.75" x14ac:dyDescent="0.3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ht="15.75" x14ac:dyDescent="0.3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ht="15.75" x14ac:dyDescent="0.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ht="15.75" x14ac:dyDescent="0.3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ht="15.75" x14ac:dyDescent="0.3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ht="15.75" x14ac:dyDescent="0.3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ht="15.75" x14ac:dyDescent="0.3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ht="15.75" x14ac:dyDescent="0.3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ht="15.75" x14ac:dyDescent="0.3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ht="15.75" x14ac:dyDescent="0.3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ht="15.75" x14ac:dyDescent="0.3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ht="15.75" x14ac:dyDescent="0.3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ht="15.75" x14ac:dyDescent="0.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ht="15.75" x14ac:dyDescent="0.3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ht="15.75" x14ac:dyDescent="0.3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ht="15.75" x14ac:dyDescent="0.3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ht="15.75" x14ac:dyDescent="0.3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ht="15.75" x14ac:dyDescent="0.3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ht="15.75" x14ac:dyDescent="0.3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ht="15.75" x14ac:dyDescent="0.3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ht="15.75" x14ac:dyDescent="0.3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ht="15.75" x14ac:dyDescent="0.3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ht="15.75" x14ac:dyDescent="0.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ht="15.75" x14ac:dyDescent="0.3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ht="15.75" x14ac:dyDescent="0.3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ht="15.75" x14ac:dyDescent="0.3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ht="15.75" x14ac:dyDescent="0.3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ht="15.75" x14ac:dyDescent="0.3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ht="15.75" x14ac:dyDescent="0.3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ht="15.75" x14ac:dyDescent="0.3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ht="15.75" x14ac:dyDescent="0.3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ht="15.75" x14ac:dyDescent="0.3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ht="15.75" x14ac:dyDescent="0.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ht="15.75" x14ac:dyDescent="0.3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ht="15.75" x14ac:dyDescent="0.3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ht="15.75" x14ac:dyDescent="0.3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ht="15.75" x14ac:dyDescent="0.3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ht="15.75" x14ac:dyDescent="0.3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ht="15.75" x14ac:dyDescent="0.3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ht="15.75" x14ac:dyDescent="0.3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ht="15.75" x14ac:dyDescent="0.3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ht="15.75" x14ac:dyDescent="0.3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ht="15.75" x14ac:dyDescent="0.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ht="15.75" x14ac:dyDescent="0.3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ht="15.75" x14ac:dyDescent="0.3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ht="15.75" x14ac:dyDescent="0.3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ht="15.75" x14ac:dyDescent="0.3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ht="15.75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ht="15.75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ht="15.75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ht="15.75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ht="15.75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ht="15.75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ht="15.75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ht="15.75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ht="15.75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ht="15.75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ht="15.75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15.75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ht="15.75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ht="15.75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ht="15.75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ht="15.75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ht="15.75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ht="15.75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15.75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15.75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ht="15.75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ht="15.75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ht="15.75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ht="15.75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ht="15.75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ht="15.75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ht="15.75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15.75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ht="15.75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ht="15.75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ht="15.75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ht="15.75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ht="15.75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ht="15.75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ht="15.75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ht="15.75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ht="15.75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ht="15.75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ht="15.75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ht="15.75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ht="15.75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ht="15.75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ht="15.75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ht="15.75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ht="15.75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ht="15.75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ht="15.75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ht="15.75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ht="15.75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ht="15.75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ht="15.75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ht="15.75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ht="15.75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ht="15.75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ht="15.75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ht="15.75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ht="15.75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ht="15.75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ht="15.75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ht="15.75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ht="15.75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ht="15.75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ht="15.75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ht="15.75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ht="15.75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ht="15.75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ht="15.75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ht="15.75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ht="15.75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ht="15.75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ht="15.75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ht="15.75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ht="15.75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ht="15.75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ht="15.75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ht="15.75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ht="15.75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ht="15.75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ht="15.75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ht="15.75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ht="15.75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ht="15.75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ht="15.75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ht="15.75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ht="15.75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ht="15.75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ht="15.75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ht="15.75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ht="15.75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ht="15.75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ht="15.75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ht="15.75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ht="15.75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ht="15.75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ht="15.75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ht="15.75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ht="15.75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ht="15.75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ht="15.75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ht="15.75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ht="15.75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ht="15.75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ht="15.75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ht="15.75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ht="15.75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ht="15.75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ht="15.75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ht="15.75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ht="15.75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ht="15.75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ht="15.75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ht="15.75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ht="15.75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ht="15.75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ht="15.75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ht="15.75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ht="15.75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ht="15.75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ht="15.75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ht="15.75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ht="15.75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ht="15.75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ht="15.75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ht="15.75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ht="15.75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ht="15.75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ht="15.75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ht="15.75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ht="15.75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ht="15.75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ht="15.75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ht="15.75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ht="15.75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ht="15.75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ht="15.75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ht="15.75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ht="15.75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ht="15.75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ht="15.75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ht="15.75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ht="15.75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ht="15.75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ht="15.75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ht="15.75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ht="15.75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ht="15.75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ht="15.75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ht="15.75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ht="15.75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ht="15.75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ht="15.75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ht="15.75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ht="15.75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ht="15.75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ht="15.75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ht="15.75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ht="15.75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ht="15.75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ht="15.75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ht="15.75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ht="15.75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ht="15.75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ht="15.75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ht="15.75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ht="15.75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ht="15.75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ht="15.75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ht="15.75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ht="15.75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ht="15.75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ht="15.75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ht="15.75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ht="15.75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ht="15.75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ht="15.75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ht="15.75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ht="15.75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ht="15.75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ht="15.75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ht="15.75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ht="15.75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ht="15.75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ht="15.75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ht="15.75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ht="15.75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ht="15.75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ht="15.75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ht="15.75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ht="15.75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ht="15.75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</sheetData>
  <pageMargins left="0" right="0" top="1.1811023622047245" bottom="0" header="0" footer="0"/>
  <pageSetup paperSize="9" scale="37" orientation="portrait" r:id="rId2"/>
  <headerFooter>
    <oddHeader>&amp;C&amp;G&amp;R&amp;"Gill Sans MT,Gras"&amp;A</oddHeader>
  </headerFooter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tabColor theme="1"/>
    <pageSetUpPr fitToPage="1"/>
  </sheetPr>
  <dimension ref="A1:BB100"/>
  <sheetViews>
    <sheetView tabSelected="1" zoomScale="80" zoomScaleNormal="80" workbookViewId="0">
      <selection activeCell="C2" sqref="C2"/>
    </sheetView>
  </sheetViews>
  <sheetFormatPr baseColWidth="10" defaultColWidth="11.5703125" defaultRowHeight="15" x14ac:dyDescent="0.3"/>
  <cols>
    <col min="1" max="2" width="11.5703125" style="1"/>
    <col min="3" max="3" width="30.140625" style="1" customWidth="1"/>
    <col min="4" max="4" width="11.5703125" style="2" customWidth="1"/>
    <col min="5" max="5" width="15.140625" style="2" customWidth="1"/>
    <col min="6" max="8" width="11.5703125" style="2" customWidth="1"/>
    <col min="9" max="9" width="13.7109375" style="2" bestFit="1" customWidth="1"/>
    <col min="10" max="12" width="11.5703125" style="2" customWidth="1"/>
    <col min="13" max="13" width="12.42578125" style="2" customWidth="1"/>
    <col min="14" max="14" width="18.42578125" style="1" customWidth="1"/>
    <col min="15" max="21" width="11.5703125" style="1" customWidth="1"/>
    <col min="22" max="22" width="6.28515625" style="26" bestFit="1" customWidth="1"/>
    <col min="23" max="25" width="11.5703125" style="1"/>
    <col min="26" max="26" width="12.140625" style="1" customWidth="1"/>
    <col min="27" max="27" width="11.5703125" style="1"/>
    <col min="28" max="28" width="13.7109375" style="1" bestFit="1" customWidth="1"/>
    <col min="29" max="29" width="14.140625" style="1" customWidth="1"/>
    <col min="30" max="30" width="3.85546875" style="1" customWidth="1"/>
    <col min="31" max="33" width="11.5703125" style="1"/>
    <col min="34" max="34" width="12.140625" style="1" customWidth="1"/>
    <col min="35" max="35" width="11.5703125" style="1"/>
    <col min="36" max="36" width="13.7109375" style="1" bestFit="1" customWidth="1"/>
    <col min="37" max="37" width="14.140625" style="1" customWidth="1"/>
    <col min="38" max="38" width="11.5703125" style="1"/>
    <col min="39" max="39" width="21" style="1" customWidth="1"/>
    <col min="40" max="40" width="50.85546875" style="1" customWidth="1"/>
    <col min="41" max="44" width="11.5703125" style="1"/>
    <col min="45" max="45" width="36.28515625" style="1" bestFit="1" customWidth="1"/>
    <col min="46" max="47" width="11.5703125" style="1"/>
    <col min="48" max="48" width="19.7109375" style="1" customWidth="1"/>
    <col min="49" max="49" width="25.7109375" style="1" customWidth="1"/>
    <col min="50" max="50" width="11.5703125" style="1"/>
    <col min="51" max="51" width="25.5703125" style="1" bestFit="1" customWidth="1"/>
    <col min="52" max="52" width="30.42578125" style="1" customWidth="1"/>
    <col min="53" max="16384" width="11.5703125" style="1"/>
  </cols>
  <sheetData>
    <row r="1" spans="3:54" x14ac:dyDescent="0.3">
      <c r="K1" s="28" t="e">
        <f>#REF!/#REF!</f>
        <v>#REF!</v>
      </c>
      <c r="L1" s="28" t="e">
        <f>#REF!/#REF!</f>
        <v>#REF!</v>
      </c>
    </row>
    <row r="2" spans="3:54" s="2" customFormat="1" ht="19.5" x14ac:dyDescent="0.4">
      <c r="D2" s="29"/>
      <c r="E2" s="29"/>
      <c r="F2" s="29"/>
      <c r="G2" s="29"/>
      <c r="H2" s="29"/>
      <c r="I2" s="29"/>
      <c r="J2" s="29"/>
      <c r="L2" s="29"/>
      <c r="M2" s="29"/>
      <c r="O2" s="30"/>
      <c r="P2" s="36"/>
      <c r="Q2" s="30"/>
      <c r="R2" s="30"/>
      <c r="S2" s="30"/>
      <c r="T2" s="30"/>
      <c r="U2" s="30"/>
      <c r="V2" s="31"/>
      <c r="W2" s="32"/>
      <c r="X2" s="32"/>
      <c r="Y2" s="32"/>
      <c r="AA2" s="29"/>
      <c r="AB2" s="29"/>
      <c r="AE2" s="32"/>
      <c r="AF2" s="32"/>
      <c r="AG2" s="32"/>
      <c r="AI2" s="29"/>
      <c r="AJ2" s="29"/>
    </row>
    <row r="3" spans="3:54" ht="15.75" thickBot="1" x14ac:dyDescent="0.35">
      <c r="K3" s="28"/>
      <c r="L3" s="28"/>
      <c r="W3" s="27"/>
      <c r="X3" s="27"/>
      <c r="AE3" s="27"/>
      <c r="AF3" s="27">
        <f>0.95*108</f>
        <v>102.6</v>
      </c>
    </row>
    <row r="4" spans="3:54" ht="19.899999999999999" customHeight="1" thickBot="1" x14ac:dyDescent="0.45">
      <c r="C4" s="479"/>
      <c r="D4" s="464" t="s">
        <v>834</v>
      </c>
      <c r="E4" s="465"/>
      <c r="F4" s="465"/>
      <c r="G4" s="466"/>
      <c r="H4" s="466"/>
      <c r="I4" s="466"/>
      <c r="J4" s="466"/>
      <c r="K4" s="466"/>
      <c r="L4" s="466"/>
      <c r="M4" s="467"/>
      <c r="O4" s="459" t="s">
        <v>17</v>
      </c>
      <c r="P4" s="460"/>
      <c r="Q4" s="460"/>
      <c r="R4" s="460"/>
      <c r="S4" s="460"/>
      <c r="T4" s="460"/>
      <c r="U4" s="461"/>
      <c r="V4" s="456"/>
      <c r="W4" s="468" t="s">
        <v>835</v>
      </c>
      <c r="X4" s="469"/>
      <c r="Y4" s="469"/>
      <c r="Z4" s="469"/>
      <c r="AA4" s="469"/>
      <c r="AB4" s="469"/>
      <c r="AC4" s="470"/>
      <c r="AE4" s="476" t="s">
        <v>4385</v>
      </c>
      <c r="AF4" s="477"/>
      <c r="AG4" s="477"/>
      <c r="AH4" s="477"/>
      <c r="AI4" s="477"/>
      <c r="AJ4" s="477"/>
      <c r="AK4" s="478"/>
      <c r="AM4" s="322" t="s">
        <v>837</v>
      </c>
    </row>
    <row r="5" spans="3:54" s="2" customFormat="1" ht="36" customHeight="1" thickBot="1" x14ac:dyDescent="0.55000000000000004">
      <c r="C5" s="480"/>
      <c r="D5" s="60" t="s">
        <v>42</v>
      </c>
      <c r="E5" s="61" t="s">
        <v>42</v>
      </c>
      <c r="F5" s="62" t="s">
        <v>42</v>
      </c>
      <c r="G5" s="60" t="s">
        <v>43</v>
      </c>
      <c r="H5" s="61" t="s">
        <v>43</v>
      </c>
      <c r="I5" s="61" t="s">
        <v>43</v>
      </c>
      <c r="J5" s="62" t="s">
        <v>43</v>
      </c>
      <c r="K5" s="54" t="s">
        <v>42</v>
      </c>
      <c r="L5" s="53" t="s">
        <v>43</v>
      </c>
      <c r="M5" s="365" t="s">
        <v>4</v>
      </c>
      <c r="O5" s="60" t="s">
        <v>42</v>
      </c>
      <c r="P5" s="61" t="s">
        <v>42</v>
      </c>
      <c r="Q5" s="82" t="s">
        <v>42</v>
      </c>
      <c r="R5" s="60" t="s">
        <v>43</v>
      </c>
      <c r="S5" s="61" t="s">
        <v>43</v>
      </c>
      <c r="T5" s="61" t="s">
        <v>43</v>
      </c>
      <c r="U5" s="62" t="s">
        <v>43</v>
      </c>
      <c r="V5" s="458"/>
      <c r="W5" s="60" t="s">
        <v>42</v>
      </c>
      <c r="X5" s="61" t="s">
        <v>42</v>
      </c>
      <c r="Y5" s="82" t="s">
        <v>42</v>
      </c>
      <c r="Z5" s="60" t="s">
        <v>43</v>
      </c>
      <c r="AA5" s="61" t="s">
        <v>43</v>
      </c>
      <c r="AB5" s="61" t="s">
        <v>43</v>
      </c>
      <c r="AC5" s="62" t="s">
        <v>43</v>
      </c>
      <c r="AE5" s="60" t="s">
        <v>42</v>
      </c>
      <c r="AF5" s="61" t="s">
        <v>42</v>
      </c>
      <c r="AG5" s="82" t="s">
        <v>42</v>
      </c>
      <c r="AH5" s="60" t="s">
        <v>43</v>
      </c>
      <c r="AI5" s="61" t="s">
        <v>43</v>
      </c>
      <c r="AJ5" s="61" t="s">
        <v>43</v>
      </c>
      <c r="AK5" s="62" t="s">
        <v>43</v>
      </c>
      <c r="AM5" s="143"/>
      <c r="AT5" s="424" t="s">
        <v>4383</v>
      </c>
      <c r="AU5" s="425"/>
      <c r="AV5" s="425"/>
      <c r="AW5" s="425"/>
      <c r="AX5" s="425"/>
      <c r="AY5" s="425"/>
      <c r="AZ5" s="425"/>
      <c r="BA5" s="425"/>
      <c r="BB5" s="426"/>
    </row>
    <row r="6" spans="3:54" s="2" customFormat="1" ht="17.649999999999999" customHeight="1" thickBot="1" x14ac:dyDescent="0.35">
      <c r="C6" s="51" t="s">
        <v>15</v>
      </c>
      <c r="D6" s="63">
        <v>769.7</v>
      </c>
      <c r="E6" s="64">
        <v>205.78</v>
      </c>
      <c r="F6" s="65">
        <v>153.56</v>
      </c>
      <c r="G6" s="63">
        <v>45.86</v>
      </c>
      <c r="H6" s="64">
        <v>116.04</v>
      </c>
      <c r="I6" s="64">
        <v>257.26</v>
      </c>
      <c r="J6" s="65">
        <v>118.16</v>
      </c>
      <c r="K6" s="55">
        <v>1129.04</v>
      </c>
      <c r="L6" s="5">
        <v>537.31999999999994</v>
      </c>
      <c r="M6" s="11">
        <v>1666.36</v>
      </c>
      <c r="O6" s="395" t="s">
        <v>6</v>
      </c>
      <c r="P6" s="397" t="s">
        <v>6</v>
      </c>
      <c r="Q6" s="371" t="s">
        <v>6</v>
      </c>
      <c r="R6" s="395" t="s">
        <v>6</v>
      </c>
      <c r="S6" s="397" t="s">
        <v>6</v>
      </c>
      <c r="T6" s="397" t="s">
        <v>6</v>
      </c>
      <c r="U6" s="443" t="s">
        <v>6</v>
      </c>
      <c r="V6" s="458"/>
      <c r="W6" s="395" t="s">
        <v>6</v>
      </c>
      <c r="X6" s="397" t="s">
        <v>6</v>
      </c>
      <c r="Y6" s="371" t="s">
        <v>6</v>
      </c>
      <c r="Z6" s="395" t="s">
        <v>6</v>
      </c>
      <c r="AA6" s="397" t="s">
        <v>6</v>
      </c>
      <c r="AB6" s="397" t="s">
        <v>6</v>
      </c>
      <c r="AC6" s="443" t="s">
        <v>6</v>
      </c>
      <c r="AE6" s="395" t="s">
        <v>6</v>
      </c>
      <c r="AF6" s="397" t="s">
        <v>6</v>
      </c>
      <c r="AG6" s="371" t="s">
        <v>6</v>
      </c>
      <c r="AH6" s="395" t="s">
        <v>6</v>
      </c>
      <c r="AI6" s="397" t="s">
        <v>6</v>
      </c>
      <c r="AJ6" s="397" t="s">
        <v>6</v>
      </c>
      <c r="AK6" s="443" t="s">
        <v>6</v>
      </c>
      <c r="AM6" s="443" t="s">
        <v>6</v>
      </c>
      <c r="AT6" s="423"/>
      <c r="AU6" s="423"/>
      <c r="AV6" s="423"/>
      <c r="AW6" s="423"/>
      <c r="AX6" s="423"/>
      <c r="AY6" s="423"/>
      <c r="AZ6" s="423"/>
      <c r="BA6" s="423"/>
      <c r="BB6" s="423"/>
    </row>
    <row r="7" spans="3:54" s="2" customFormat="1" ht="17.649999999999999" customHeight="1" thickBot="1" x14ac:dyDescent="0.35">
      <c r="C7" s="52"/>
      <c r="D7" s="448" t="s">
        <v>7</v>
      </c>
      <c r="E7" s="449"/>
      <c r="F7" s="450"/>
      <c r="G7" s="451" t="s">
        <v>7</v>
      </c>
      <c r="H7" s="452"/>
      <c r="I7" s="452"/>
      <c r="J7" s="453"/>
      <c r="K7" s="454" t="s">
        <v>7</v>
      </c>
      <c r="L7" s="455"/>
      <c r="M7" s="12" t="s">
        <v>8</v>
      </c>
      <c r="O7" s="396"/>
      <c r="P7" s="398"/>
      <c r="Q7" s="399"/>
      <c r="R7" s="400"/>
      <c r="S7" s="401"/>
      <c r="T7" s="401"/>
      <c r="U7" s="444"/>
      <c r="V7" s="458"/>
      <c r="W7" s="396"/>
      <c r="X7" s="398"/>
      <c r="Y7" s="399"/>
      <c r="Z7" s="400"/>
      <c r="AA7" s="401"/>
      <c r="AB7" s="401"/>
      <c r="AC7" s="444"/>
      <c r="AE7" s="396"/>
      <c r="AF7" s="398"/>
      <c r="AG7" s="399"/>
      <c r="AH7" s="400"/>
      <c r="AI7" s="401"/>
      <c r="AJ7" s="401"/>
      <c r="AK7" s="444"/>
      <c r="AM7" s="444"/>
      <c r="AS7" s="52"/>
      <c r="AT7" s="66" t="s">
        <v>38</v>
      </c>
      <c r="AU7" s="67" t="s">
        <v>39</v>
      </c>
      <c r="AV7" s="68" t="s">
        <v>3917</v>
      </c>
      <c r="AW7" s="56" t="s">
        <v>40</v>
      </c>
      <c r="AX7" s="57" t="s">
        <v>4045</v>
      </c>
      <c r="AY7" s="58" t="s">
        <v>41</v>
      </c>
      <c r="AZ7" s="59" t="s">
        <v>3919</v>
      </c>
      <c r="BA7" s="315"/>
      <c r="BB7" s="321"/>
    </row>
    <row r="8" spans="3:54" s="2" customFormat="1" ht="17.25" x14ac:dyDescent="0.3">
      <c r="C8" s="283" t="s">
        <v>2</v>
      </c>
      <c r="D8" s="8">
        <v>201.65156195624499</v>
      </c>
      <c r="E8" s="39">
        <v>40.409172011388662</v>
      </c>
      <c r="F8" s="123">
        <v>41.067182899565438</v>
      </c>
      <c r="G8" s="6">
        <v>12.790973367216276</v>
      </c>
      <c r="H8" s="38">
        <v>33.502137458093586</v>
      </c>
      <c r="I8" s="38">
        <v>80.678969075212862</v>
      </c>
      <c r="J8" s="7">
        <v>42.39947293667565</v>
      </c>
      <c r="K8" s="124">
        <v>283.12791686719891</v>
      </c>
      <c r="L8" s="7">
        <v>169.37155283719835</v>
      </c>
      <c r="M8" s="7">
        <v>452.49946970439697</v>
      </c>
      <c r="O8" s="77">
        <v>0.26198721833993083</v>
      </c>
      <c r="P8" s="83">
        <v>0.19637074551165642</v>
      </c>
      <c r="Q8" s="85">
        <v>0.26743411630349984</v>
      </c>
      <c r="R8" s="75">
        <v>0.27891350560872824</v>
      </c>
      <c r="S8" s="87">
        <v>0.28871197395806258</v>
      </c>
      <c r="T8" s="87">
        <v>0.31360868022705768</v>
      </c>
      <c r="U8" s="88">
        <v>0.35883101672880546</v>
      </c>
      <c r="V8" s="103"/>
      <c r="W8" s="104">
        <v>395.26</v>
      </c>
      <c r="X8" s="107">
        <v>48.52</v>
      </c>
      <c r="Y8" s="108">
        <v>81.760000000000005</v>
      </c>
      <c r="Z8" s="109"/>
      <c r="AA8" s="110"/>
      <c r="AB8" s="110"/>
      <c r="AC8" s="111"/>
      <c r="AE8" s="104">
        <v>-19.61541369981731</v>
      </c>
      <c r="AF8" s="107">
        <v>41.284269337390718</v>
      </c>
      <c r="AG8" s="108">
        <v>45.560034089770198</v>
      </c>
      <c r="AH8" s="109">
        <v>15.769769607117494</v>
      </c>
      <c r="AI8" s="110">
        <v>33.502137458093586</v>
      </c>
      <c r="AJ8" s="110">
        <v>80.678969075212862</v>
      </c>
      <c r="AK8" s="111">
        <v>42.39947293667565</v>
      </c>
      <c r="AM8" s="139">
        <v>239.57923880444321</v>
      </c>
      <c r="AN8" s="3" t="s">
        <v>2</v>
      </c>
      <c r="AQ8" s="429" t="s">
        <v>3893</v>
      </c>
      <c r="AR8" s="432" t="s">
        <v>3894</v>
      </c>
      <c r="AS8" s="178" t="s">
        <v>3900</v>
      </c>
      <c r="AT8" s="179">
        <f>AE8</f>
        <v>-19.61541369981731</v>
      </c>
      <c r="AU8" s="180">
        <f t="shared" ref="AU8:AY9" si="0">AF8</f>
        <v>41.284269337390718</v>
      </c>
      <c r="AV8" s="181">
        <f t="shared" si="0"/>
        <v>45.560034089770198</v>
      </c>
      <c r="AW8" s="182">
        <f t="shared" si="0"/>
        <v>15.769769607117494</v>
      </c>
      <c r="AX8" s="183">
        <f>AI8+AK8</f>
        <v>75.901610394769236</v>
      </c>
      <c r="AY8" s="183">
        <f t="shared" si="0"/>
        <v>80.678969075212862</v>
      </c>
      <c r="AZ8" s="313">
        <f>$J$35*BK8</f>
        <v>0</v>
      </c>
      <c r="BA8" s="316">
        <f>AT8+AU8+AV8+AW8+AX8+AY8+AZ8</f>
        <v>239.57923880444321</v>
      </c>
      <c r="BB8" s="29"/>
    </row>
    <row r="9" spans="3:54" s="2" customFormat="1" ht="17.25" x14ac:dyDescent="0.3">
      <c r="C9" s="284" t="s">
        <v>20</v>
      </c>
      <c r="D9" s="8">
        <v>221.2538225072274</v>
      </c>
      <c r="E9" s="39">
        <v>77.947222862499814</v>
      </c>
      <c r="F9" s="123">
        <v>44.242158495481213</v>
      </c>
      <c r="G9" s="8">
        <v>2.8845409130508615</v>
      </c>
      <c r="H9" s="39">
        <v>4.6241317928653016</v>
      </c>
      <c r="I9" s="39">
        <v>27.075212989790284</v>
      </c>
      <c r="J9" s="9">
        <v>9.0587201690634487</v>
      </c>
      <c r="K9" s="125">
        <v>343.44320386520843</v>
      </c>
      <c r="L9" s="9">
        <v>43.642605864769898</v>
      </c>
      <c r="M9" s="9">
        <v>387.08580972997834</v>
      </c>
      <c r="O9" s="76">
        <v>0.2874546219400122</v>
      </c>
      <c r="P9" s="81">
        <v>0.37878910906064639</v>
      </c>
      <c r="Q9" s="86">
        <v>0.288109914661899</v>
      </c>
      <c r="R9" s="76">
        <v>6.2898842412796807E-2</v>
      </c>
      <c r="S9" s="81">
        <v>3.9849463916453817E-2</v>
      </c>
      <c r="T9" s="81">
        <v>0.10524455022075055</v>
      </c>
      <c r="U9" s="84">
        <v>7.6664862635946587E-2</v>
      </c>
      <c r="V9" s="103"/>
      <c r="W9" s="105">
        <v>321.83999999999997</v>
      </c>
      <c r="X9" s="112">
        <v>19.18</v>
      </c>
      <c r="Y9" s="113">
        <v>54.28</v>
      </c>
      <c r="Z9" s="105"/>
      <c r="AA9" s="112"/>
      <c r="AB9" s="112"/>
      <c r="AC9" s="114"/>
      <c r="AE9" s="105">
        <v>42.125400526043052</v>
      </c>
      <c r="AF9" s="112">
        <v>79.887835355614811</v>
      </c>
      <c r="AG9" s="113">
        <v>30.903368172236881</v>
      </c>
      <c r="AH9" s="105">
        <v>3.5563005500195315</v>
      </c>
      <c r="AI9" s="112">
        <v>4.6241317928653016</v>
      </c>
      <c r="AJ9" s="112">
        <v>27.075212989790284</v>
      </c>
      <c r="AK9" s="114">
        <v>9.0587201690634487</v>
      </c>
      <c r="AM9" s="140">
        <v>197.23096955563329</v>
      </c>
      <c r="AN9" s="4" t="s">
        <v>20</v>
      </c>
      <c r="AQ9" s="430"/>
      <c r="AR9" s="433"/>
      <c r="AS9" s="186" t="s">
        <v>20</v>
      </c>
      <c r="AT9" s="179">
        <f>AE9</f>
        <v>42.125400526043052</v>
      </c>
      <c r="AU9" s="180">
        <f t="shared" si="0"/>
        <v>79.887835355614811</v>
      </c>
      <c r="AV9" s="181">
        <f t="shared" si="0"/>
        <v>30.903368172236881</v>
      </c>
      <c r="AW9" s="179">
        <f t="shared" si="0"/>
        <v>3.5563005500195315</v>
      </c>
      <c r="AX9" s="180">
        <f>AI9+AK9</f>
        <v>13.682851961928751</v>
      </c>
      <c r="AY9" s="180">
        <f t="shared" si="0"/>
        <v>27.075212989790284</v>
      </c>
      <c r="AZ9" s="181">
        <f t="shared" ref="AZ9:AZ28" si="1">$J$35*BK9</f>
        <v>0</v>
      </c>
      <c r="BA9" s="317">
        <f t="shared" ref="BA9:BA28" si="2">AT9+AU9+AV9+AW9+AX9+AY9+AZ9</f>
        <v>197.23096955563329</v>
      </c>
      <c r="BB9" s="29"/>
    </row>
    <row r="10" spans="3:54" s="2" customFormat="1" ht="17.25" customHeight="1" x14ac:dyDescent="0.3">
      <c r="C10" s="284" t="s">
        <v>21</v>
      </c>
      <c r="D10" s="8">
        <v>137.47752678761913</v>
      </c>
      <c r="E10" s="39">
        <v>17.304377912662794</v>
      </c>
      <c r="F10" s="123">
        <v>22.666268686886585</v>
      </c>
      <c r="G10" s="8">
        <v>8.7393090465197272</v>
      </c>
      <c r="H10" s="39">
        <v>22.66303319474935</v>
      </c>
      <c r="I10" s="39">
        <v>54.006865711723435</v>
      </c>
      <c r="J10" s="9">
        <v>15.025543356871635</v>
      </c>
      <c r="K10" s="125">
        <v>177.44817338716851</v>
      </c>
      <c r="L10" s="9">
        <v>100.43475130986415</v>
      </c>
      <c r="M10" s="9">
        <v>277.88292469703265</v>
      </c>
      <c r="O10" s="76">
        <v>0.1786118316066248</v>
      </c>
      <c r="P10" s="81">
        <v>8.4091641134526163E-2</v>
      </c>
      <c r="Q10" s="86">
        <v>0.14760529230845654</v>
      </c>
      <c r="R10" s="76">
        <v>0.1905649595839452</v>
      </c>
      <c r="S10" s="81">
        <v>0.19530362973758486</v>
      </c>
      <c r="T10" s="81">
        <v>0.2099310647272154</v>
      </c>
      <c r="U10" s="84">
        <v>0.12716268920846002</v>
      </c>
      <c r="V10" s="103"/>
      <c r="W10" s="105">
        <v>221.62</v>
      </c>
      <c r="X10" s="112">
        <v>20.84</v>
      </c>
      <c r="Y10" s="113">
        <v>31.26</v>
      </c>
      <c r="Z10" s="105">
        <v>4.6399999999999997</v>
      </c>
      <c r="AA10" s="112"/>
      <c r="AB10" s="112">
        <v>61.74</v>
      </c>
      <c r="AC10" s="114">
        <v>12.78</v>
      </c>
      <c r="AE10" s="105">
        <v>-45.074682228859572</v>
      </c>
      <c r="AF10" s="112">
        <v>-13.023210676358495</v>
      </c>
      <c r="AG10" s="113">
        <v>7.2119275622099828</v>
      </c>
      <c r="AH10" s="105">
        <v>6.1345428148762622</v>
      </c>
      <c r="AI10" s="112">
        <v>22.66303319474935</v>
      </c>
      <c r="AJ10" s="112">
        <v>-7.7331342882765668</v>
      </c>
      <c r="AK10" s="114">
        <v>2.2455433568716359</v>
      </c>
      <c r="AM10" s="140">
        <v>-10.077278300715232</v>
      </c>
      <c r="AN10" s="4" t="s">
        <v>21</v>
      </c>
      <c r="AQ10" s="430"/>
      <c r="AR10" s="433"/>
      <c r="AS10" s="186" t="s">
        <v>3901</v>
      </c>
      <c r="AT10" s="179">
        <f>AE14</f>
        <v>66.388868581446246</v>
      </c>
      <c r="AU10" s="180">
        <f t="shared" ref="AU10:AY10" si="3">AF14</f>
        <v>19.896104249439567</v>
      </c>
      <c r="AV10" s="181">
        <f t="shared" si="3"/>
        <v>16.382284574650186</v>
      </c>
      <c r="AW10" s="179">
        <f t="shared" si="3"/>
        <v>0.95649949731235662</v>
      </c>
      <c r="AX10" s="180">
        <f>AI14+AK14</f>
        <v>2.5945446809355408</v>
      </c>
      <c r="AY10" s="180">
        <f t="shared" si="3"/>
        <v>2.8616980546357644</v>
      </c>
      <c r="AZ10" s="181">
        <f t="shared" si="1"/>
        <v>0</v>
      </c>
      <c r="BA10" s="317">
        <f t="shared" si="2"/>
        <v>109.07999963841965</v>
      </c>
      <c r="BB10" s="29"/>
    </row>
    <row r="11" spans="3:54" s="2" customFormat="1" ht="18" thickBot="1" x14ac:dyDescent="0.35">
      <c r="C11" s="284" t="s">
        <v>22</v>
      </c>
      <c r="D11" s="8">
        <v>32.146743884928277</v>
      </c>
      <c r="E11" s="39">
        <v>8.7475013295687631</v>
      </c>
      <c r="F11" s="123">
        <v>7.4063409437749161</v>
      </c>
      <c r="G11" s="8">
        <v>4.7635134467718823</v>
      </c>
      <c r="H11" s="39">
        <v>9.4923047148183102</v>
      </c>
      <c r="I11" s="39">
        <v>14.731248324660987</v>
      </c>
      <c r="J11" s="9">
        <v>7.6015901242203965</v>
      </c>
      <c r="K11" s="125">
        <v>48.300586158271997</v>
      </c>
      <c r="L11" s="9">
        <v>36.588656610471574</v>
      </c>
      <c r="M11" s="9">
        <v>84.889242768743529</v>
      </c>
      <c r="O11" s="76">
        <v>4.1765290223370499E-2</v>
      </c>
      <c r="P11" s="81">
        <v>4.2508996644808839E-2</v>
      </c>
      <c r="Q11" s="86">
        <v>4.8230925656257591E-2</v>
      </c>
      <c r="R11" s="76">
        <v>0.10387076857330751</v>
      </c>
      <c r="S11" s="81">
        <v>8.1802005470685196E-2</v>
      </c>
      <c r="T11" s="81">
        <v>5.7262101860611786E-2</v>
      </c>
      <c r="U11" s="84">
        <v>6.4333024070924144E-2</v>
      </c>
      <c r="V11" s="103"/>
      <c r="W11" s="105">
        <v>27.46</v>
      </c>
      <c r="X11" s="112"/>
      <c r="Y11" s="113"/>
      <c r="Z11" s="105"/>
      <c r="AA11" s="112"/>
      <c r="AB11" s="112"/>
      <c r="AC11" s="114"/>
      <c r="AE11" s="105">
        <v>36.3682224367682</v>
      </c>
      <c r="AF11" s="112">
        <v>19.440214345603977</v>
      </c>
      <c r="AG11" s="113">
        <v>22.961779086431115</v>
      </c>
      <c r="AH11" s="105">
        <v>5.8728532551348067</v>
      </c>
      <c r="AI11" s="112">
        <v>9.4923047148183102</v>
      </c>
      <c r="AJ11" s="112">
        <v>14.731248324660987</v>
      </c>
      <c r="AK11" s="114">
        <v>7.6015901242203965</v>
      </c>
      <c r="AM11" s="140">
        <v>116.46821228763778</v>
      </c>
      <c r="AN11" s="4" t="s">
        <v>22</v>
      </c>
      <c r="AQ11" s="430"/>
      <c r="AR11" s="434"/>
      <c r="AS11" s="189" t="s">
        <v>26</v>
      </c>
      <c r="AT11" s="179">
        <f>AE16</f>
        <v>17.86863092670356</v>
      </c>
      <c r="AU11" s="180">
        <f t="shared" ref="AU11:AY11" si="4">AF16</f>
        <v>16.982262615551662</v>
      </c>
      <c r="AV11" s="181">
        <f t="shared" si="4"/>
        <v>9.5146547547301843</v>
      </c>
      <c r="AW11" s="179">
        <f t="shared" si="4"/>
        <v>2.082503615910229</v>
      </c>
      <c r="AX11" s="180">
        <f>AI16+AK16</f>
        <v>8.9523112539890555</v>
      </c>
      <c r="AY11" s="180">
        <f t="shared" si="4"/>
        <v>6.4380283477215352</v>
      </c>
      <c r="AZ11" s="181">
        <f t="shared" si="1"/>
        <v>0</v>
      </c>
      <c r="BA11" s="317">
        <f t="shared" si="2"/>
        <v>61.838391514606222</v>
      </c>
      <c r="BB11" s="29"/>
    </row>
    <row r="12" spans="3:54" s="2" customFormat="1" ht="17.25" x14ac:dyDescent="0.3">
      <c r="C12" s="284" t="s">
        <v>0</v>
      </c>
      <c r="D12" s="8">
        <v>25.074711334661348</v>
      </c>
      <c r="E12" s="39">
        <v>11.224972367227236</v>
      </c>
      <c r="F12" s="123">
        <v>6.8652745306268814</v>
      </c>
      <c r="G12" s="8">
        <v>4.4271731614378567</v>
      </c>
      <c r="H12" s="39">
        <v>8.8181751524899017</v>
      </c>
      <c r="I12" s="39">
        <v>17.013951656614637</v>
      </c>
      <c r="J12" s="9">
        <v>10.252609258400195</v>
      </c>
      <c r="K12" s="125">
        <v>43.164958232515467</v>
      </c>
      <c r="L12" s="9">
        <v>40.511909228942585</v>
      </c>
      <c r="M12" s="9">
        <v>83.676867461458045</v>
      </c>
      <c r="O12" s="76">
        <v>3.2577252610967063E-2</v>
      </c>
      <c r="P12" s="81">
        <v>5.4548412708850406E-2</v>
      </c>
      <c r="Q12" s="86">
        <v>4.4707440288010429E-2</v>
      </c>
      <c r="R12" s="76">
        <v>9.6536702168291688E-2</v>
      </c>
      <c r="S12" s="81">
        <v>7.5992546988020521E-2</v>
      </c>
      <c r="T12" s="81">
        <v>6.6135239277830354E-2</v>
      </c>
      <c r="U12" s="84">
        <v>8.6768866438728803E-2</v>
      </c>
      <c r="V12" s="103"/>
      <c r="W12" s="105">
        <v>69</v>
      </c>
      <c r="X12" s="112"/>
      <c r="Y12" s="113"/>
      <c r="Z12" s="105"/>
      <c r="AA12" s="112"/>
      <c r="AB12" s="112"/>
      <c r="AC12" s="114"/>
      <c r="AE12" s="105">
        <v>-45.933487924763483</v>
      </c>
      <c r="AF12" s="112">
        <v>24.946080100011468</v>
      </c>
      <c r="AG12" s="113">
        <v>21.284318172316006</v>
      </c>
      <c r="AH12" s="105">
        <v>5.4581851405952122</v>
      </c>
      <c r="AI12" s="112">
        <v>8.8181751524899017</v>
      </c>
      <c r="AJ12" s="112">
        <v>17.013951656614637</v>
      </c>
      <c r="AK12" s="114">
        <v>10.252609258400195</v>
      </c>
      <c r="AM12" s="140">
        <v>41.839831555663935</v>
      </c>
      <c r="AN12" s="4" t="s">
        <v>0</v>
      </c>
      <c r="AQ12" s="430"/>
      <c r="AR12" s="432" t="s">
        <v>3895</v>
      </c>
      <c r="AS12" s="178" t="s">
        <v>3902</v>
      </c>
      <c r="AT12" s="179">
        <f>AE11</f>
        <v>36.3682224367682</v>
      </c>
      <c r="AU12" s="180">
        <f t="shared" ref="AU12:AY12" si="5">AF11</f>
        <v>19.440214345603977</v>
      </c>
      <c r="AV12" s="181">
        <f t="shared" si="5"/>
        <v>22.961779086431115</v>
      </c>
      <c r="AW12" s="179">
        <f t="shared" si="5"/>
        <v>5.8728532551348067</v>
      </c>
      <c r="AX12" s="180">
        <f>AI11+AK11</f>
        <v>17.093894839038708</v>
      </c>
      <c r="AY12" s="180">
        <f t="shared" si="5"/>
        <v>14.731248324660987</v>
      </c>
      <c r="AZ12" s="181">
        <f t="shared" si="1"/>
        <v>0</v>
      </c>
      <c r="BA12" s="317">
        <f t="shared" si="2"/>
        <v>116.46821228763778</v>
      </c>
      <c r="BB12" s="29"/>
    </row>
    <row r="13" spans="3:54" s="2" customFormat="1" ht="17.25" x14ac:dyDescent="0.3">
      <c r="C13" s="284" t="s">
        <v>23</v>
      </c>
      <c r="D13" s="8">
        <v>28.968445957945509</v>
      </c>
      <c r="E13" s="39">
        <v>8.9423942021714975</v>
      </c>
      <c r="F13" s="123">
        <v>5.8628887666029623</v>
      </c>
      <c r="G13" s="8">
        <v>1.7002672751771257</v>
      </c>
      <c r="H13" s="39">
        <v>7.4497738772265523</v>
      </c>
      <c r="I13" s="39">
        <v>15.4553878656181</v>
      </c>
      <c r="J13" s="9">
        <v>8.795479213557142</v>
      </c>
      <c r="K13" s="125">
        <v>43.773728926719969</v>
      </c>
      <c r="L13" s="9">
        <v>33.400908231578917</v>
      </c>
      <c r="M13" s="9">
        <v>77.174637158298879</v>
      </c>
      <c r="O13" s="76">
        <v>3.7636021772048209E-2</v>
      </c>
      <c r="P13" s="81">
        <v>4.345609000958061E-2</v>
      </c>
      <c r="Q13" s="86">
        <v>3.8179791394913794E-2</v>
      </c>
      <c r="R13" s="76">
        <v>3.7075169541585823E-2</v>
      </c>
      <c r="S13" s="81">
        <v>6.4200050648281215E-2</v>
      </c>
      <c r="T13" s="81">
        <v>6.0076917770419423E-2</v>
      </c>
      <c r="U13" s="84">
        <v>7.4437027873706346E-2</v>
      </c>
      <c r="V13" s="103"/>
      <c r="W13" s="105"/>
      <c r="X13" s="112"/>
      <c r="Y13" s="113"/>
      <c r="Z13" s="105"/>
      <c r="AA13" s="112"/>
      <c r="AB13" s="112"/>
      <c r="AC13" s="114"/>
      <c r="AE13" s="105">
        <v>57.517626633350396</v>
      </c>
      <c r="AF13" s="112">
        <v>19.873339083181406</v>
      </c>
      <c r="AG13" s="113">
        <v>18.176635087290556</v>
      </c>
      <c r="AH13" s="105">
        <v>2.0962300858812624</v>
      </c>
      <c r="AI13" s="112">
        <v>7.4497738772265523</v>
      </c>
      <c r="AJ13" s="112">
        <v>15.4553878656181</v>
      </c>
      <c r="AK13" s="114">
        <v>8.795479213557142</v>
      </c>
      <c r="AM13" s="140">
        <v>129.3644718461054</v>
      </c>
      <c r="AN13" s="4" t="s">
        <v>23</v>
      </c>
      <c r="AQ13" s="430"/>
      <c r="AR13" s="433"/>
      <c r="AS13" s="186" t="s">
        <v>3903</v>
      </c>
      <c r="AT13" s="179">
        <f>AE15</f>
        <v>24.193173057783476</v>
      </c>
      <c r="AU13" s="180">
        <f t="shared" ref="AU13:AY13" si="6">AF15</f>
        <v>12.226922136968861</v>
      </c>
      <c r="AV13" s="181">
        <f t="shared" si="6"/>
        <v>10.914021650551458</v>
      </c>
      <c r="AW13" s="179">
        <f t="shared" si="6"/>
        <v>2.7320399575285217</v>
      </c>
      <c r="AX13" s="180">
        <f>AI15+AK15</f>
        <v>9.3272683214873133</v>
      </c>
      <c r="AY13" s="180">
        <f t="shared" si="6"/>
        <v>7.4334429202144436</v>
      </c>
      <c r="AZ13" s="181">
        <f t="shared" si="1"/>
        <v>0</v>
      </c>
      <c r="BA13" s="317">
        <f t="shared" si="2"/>
        <v>66.826868044534081</v>
      </c>
      <c r="BB13" s="29"/>
    </row>
    <row r="14" spans="3:54" s="2" customFormat="1" ht="17.25" x14ac:dyDescent="0.3">
      <c r="C14" s="284" t="s">
        <v>24</v>
      </c>
      <c r="D14" s="8">
        <v>33.436399661797843</v>
      </c>
      <c r="E14" s="39">
        <v>8.952637830074508</v>
      </c>
      <c r="F14" s="123">
        <v>5.2841195162226562</v>
      </c>
      <c r="G14" s="8">
        <v>0.7758236106605001</v>
      </c>
      <c r="H14" s="39">
        <v>1.9045522406833162</v>
      </c>
      <c r="I14" s="39">
        <v>2.8616980546357644</v>
      </c>
      <c r="J14" s="9">
        <v>0.68999244025222461</v>
      </c>
      <c r="K14" s="125">
        <v>47.673157008095004</v>
      </c>
      <c r="L14" s="9">
        <v>6.2320663462318056</v>
      </c>
      <c r="M14" s="9">
        <v>53.905223354326807</v>
      </c>
      <c r="O14" s="76">
        <v>4.3440820659734758E-2</v>
      </c>
      <c r="P14" s="81">
        <v>4.3505869521209585E-2</v>
      </c>
      <c r="Q14" s="86">
        <v>3.4410780907936027E-2</v>
      </c>
      <c r="R14" s="76">
        <v>1.691721785129743E-2</v>
      </c>
      <c r="S14" s="81">
        <v>1.6412894180311239E-2</v>
      </c>
      <c r="T14" s="81">
        <v>1.1123758278145707E-2</v>
      </c>
      <c r="U14" s="84">
        <v>5.8394756284040677E-3</v>
      </c>
      <c r="V14" s="103"/>
      <c r="W14" s="105"/>
      <c r="X14" s="112"/>
      <c r="Y14" s="113"/>
      <c r="Z14" s="105"/>
      <c r="AA14" s="112"/>
      <c r="AB14" s="112"/>
      <c r="AC14" s="114"/>
      <c r="AE14" s="105">
        <v>66.388868581446246</v>
      </c>
      <c r="AF14" s="112">
        <v>19.896104249439567</v>
      </c>
      <c r="AG14" s="113">
        <v>16.382284574650186</v>
      </c>
      <c r="AH14" s="105">
        <v>0.95649949731235662</v>
      </c>
      <c r="AI14" s="112">
        <v>1.9045522406833162</v>
      </c>
      <c r="AJ14" s="112">
        <v>2.8616980546357644</v>
      </c>
      <c r="AK14" s="114">
        <v>0.68999244025222461</v>
      </c>
      <c r="AM14" s="140">
        <v>109.07999963841965</v>
      </c>
      <c r="AN14" s="4" t="s">
        <v>24</v>
      </c>
      <c r="AQ14" s="430"/>
      <c r="AR14" s="433"/>
      <c r="AS14" s="186" t="s">
        <v>3904</v>
      </c>
      <c r="AT14" s="179">
        <f>AE13</f>
        <v>57.517626633350396</v>
      </c>
      <c r="AU14" s="180">
        <f t="shared" ref="AU14:AY14" si="7">AF13</f>
        <v>19.873339083181406</v>
      </c>
      <c r="AV14" s="181">
        <f t="shared" si="7"/>
        <v>18.176635087290556</v>
      </c>
      <c r="AW14" s="179">
        <f t="shared" si="7"/>
        <v>2.0962300858812624</v>
      </c>
      <c r="AX14" s="180">
        <f>AI13+AK13</f>
        <v>16.245253090783695</v>
      </c>
      <c r="AY14" s="180">
        <f t="shared" si="7"/>
        <v>15.4553878656181</v>
      </c>
      <c r="AZ14" s="181">
        <f t="shared" si="1"/>
        <v>0</v>
      </c>
      <c r="BA14" s="317">
        <f t="shared" si="2"/>
        <v>129.3644718461054</v>
      </c>
      <c r="BB14" s="29"/>
    </row>
    <row r="15" spans="3:54" s="2" customFormat="1" ht="18" thickBot="1" x14ac:dyDescent="0.35">
      <c r="C15" s="284" t="s">
        <v>25</v>
      </c>
      <c r="D15" s="8">
        <v>12.18476260752486</v>
      </c>
      <c r="E15" s="39">
        <v>5.5017406571885168</v>
      </c>
      <c r="F15" s="123">
        <v>3.5203267615919214</v>
      </c>
      <c r="G15" s="8">
        <v>2.2159772276663956</v>
      </c>
      <c r="H15" s="39">
        <v>3.9599273482270561</v>
      </c>
      <c r="I15" s="39">
        <v>7.4334429202144436</v>
      </c>
      <c r="J15" s="9">
        <v>5.3673409732602568</v>
      </c>
      <c r="K15" s="125">
        <v>21.206830026305298</v>
      </c>
      <c r="L15" s="9">
        <v>18.976688469368149</v>
      </c>
      <c r="M15" s="9">
        <v>40.183518495673447</v>
      </c>
      <c r="O15" s="76">
        <v>1.5830534763576536E-2</v>
      </c>
      <c r="P15" s="81">
        <v>2.6736031962234019E-2</v>
      </c>
      <c r="Q15" s="86">
        <v>2.2924764011408708E-2</v>
      </c>
      <c r="R15" s="76">
        <v>4.8320480324169114E-2</v>
      </c>
      <c r="S15" s="81">
        <v>3.4125537299440331E-2</v>
      </c>
      <c r="T15" s="81">
        <v>2.8894670450961845E-2</v>
      </c>
      <c r="U15" s="84">
        <v>4.5424348114931082E-2</v>
      </c>
      <c r="V15" s="103"/>
      <c r="W15" s="105"/>
      <c r="X15" s="112"/>
      <c r="Y15" s="113"/>
      <c r="Z15" s="105"/>
      <c r="AA15" s="112"/>
      <c r="AB15" s="112"/>
      <c r="AC15" s="114"/>
      <c r="AE15" s="105">
        <v>24.193173057783476</v>
      </c>
      <c r="AF15" s="112">
        <v>12.226922136968861</v>
      </c>
      <c r="AG15" s="113">
        <v>10.914021650551458</v>
      </c>
      <c r="AH15" s="105">
        <v>2.7320399575285217</v>
      </c>
      <c r="AI15" s="112">
        <v>3.9599273482270561</v>
      </c>
      <c r="AJ15" s="112">
        <v>7.4334429202144436</v>
      </c>
      <c r="AK15" s="114">
        <v>5.3673409732602568</v>
      </c>
      <c r="AM15" s="140">
        <v>66.826868044534081</v>
      </c>
      <c r="AN15" s="4" t="s">
        <v>25</v>
      </c>
      <c r="AQ15" s="430"/>
      <c r="AR15" s="434"/>
      <c r="AS15" s="189" t="s">
        <v>27</v>
      </c>
      <c r="AT15" s="179">
        <f>AE17</f>
        <v>25.657419044122115</v>
      </c>
      <c r="AU15" s="180">
        <f t="shared" ref="AU15:AY15" si="8">AF17</f>
        <v>11.586814711407815</v>
      </c>
      <c r="AV15" s="181">
        <f t="shared" si="8"/>
        <v>10.187420826160576</v>
      </c>
      <c r="AW15" s="179">
        <f t="shared" si="8"/>
        <v>1.7683352561613237</v>
      </c>
      <c r="AX15" s="180">
        <f>AI17+AK17</f>
        <v>7.3646803609620353</v>
      </c>
      <c r="AY15" s="180">
        <f t="shared" si="8"/>
        <v>9.4179338635288534</v>
      </c>
      <c r="AZ15" s="181">
        <f t="shared" si="1"/>
        <v>0</v>
      </c>
      <c r="BA15" s="317">
        <f t="shared" si="2"/>
        <v>65.982604062342716</v>
      </c>
      <c r="BB15" s="29"/>
    </row>
    <row r="16" spans="3:54" s="2" customFormat="1" ht="17.25" x14ac:dyDescent="0.3">
      <c r="C16" s="284" t="s">
        <v>26</v>
      </c>
      <c r="D16" s="8">
        <v>14.378365738999731</v>
      </c>
      <c r="E16" s="39">
        <v>7.641498296659277</v>
      </c>
      <c r="F16" s="123">
        <v>3.0689598053612146</v>
      </c>
      <c r="G16" s="8">
        <v>1.6891336368171754</v>
      </c>
      <c r="H16" s="39">
        <v>5.7874139691984672</v>
      </c>
      <c r="I16" s="39">
        <v>6.4380283477215352</v>
      </c>
      <c r="J16" s="9">
        <v>3.1648972847905887</v>
      </c>
      <c r="K16" s="125">
        <v>25.088823841020222</v>
      </c>
      <c r="L16" s="9">
        <v>17.079473238527765</v>
      </c>
      <c r="M16" s="9">
        <v>42.168297079547983</v>
      </c>
      <c r="O16" s="76">
        <v>1.8680480367675369E-2</v>
      </c>
      <c r="P16" s="81">
        <v>3.7134309926422769E-2</v>
      </c>
      <c r="Q16" s="86">
        <v>1.9985411600424684E-2</v>
      </c>
      <c r="R16" s="76">
        <v>3.6832395046166061E-2</v>
      </c>
      <c r="S16" s="81">
        <v>4.9874301699400783E-2</v>
      </c>
      <c r="T16" s="81">
        <v>2.5025376458530417E-2</v>
      </c>
      <c r="U16" s="84">
        <v>2.6784844996535113E-2</v>
      </c>
      <c r="V16" s="103"/>
      <c r="W16" s="105">
        <v>10.68</v>
      </c>
      <c r="X16" s="112"/>
      <c r="Y16" s="113"/>
      <c r="Z16" s="105"/>
      <c r="AA16" s="112"/>
      <c r="AB16" s="112"/>
      <c r="AC16" s="114"/>
      <c r="AE16" s="105">
        <v>17.86863092670356</v>
      </c>
      <c r="AF16" s="112">
        <v>16.982262615551662</v>
      </c>
      <c r="AG16" s="113">
        <v>9.5146547547301843</v>
      </c>
      <c r="AH16" s="105">
        <v>2.082503615910229</v>
      </c>
      <c r="AI16" s="112">
        <v>5.7874139691984672</v>
      </c>
      <c r="AJ16" s="112">
        <v>6.4380283477215352</v>
      </c>
      <c r="AK16" s="114">
        <v>3.1648972847905887</v>
      </c>
      <c r="AM16" s="140">
        <v>61.838391514606229</v>
      </c>
      <c r="AN16" s="4" t="s">
        <v>26</v>
      </c>
      <c r="AQ16" s="430"/>
      <c r="AR16" s="433" t="s">
        <v>3896</v>
      </c>
      <c r="AS16" s="178" t="s">
        <v>3905</v>
      </c>
      <c r="AT16" s="179">
        <f>AE18</f>
        <v>-6.2418211528551595</v>
      </c>
      <c r="AU16" s="180">
        <f t="shared" ref="AU16:AY16" si="9">AF18</f>
        <v>9.0789416002389736</v>
      </c>
      <c r="AV16" s="181">
        <f t="shared" si="9"/>
        <v>-10.581163241852384</v>
      </c>
      <c r="AW16" s="179">
        <f t="shared" si="9"/>
        <v>1.6388471422244553</v>
      </c>
      <c r="AX16" s="180">
        <f>AI18+AK18</f>
        <v>5.7492543546618471</v>
      </c>
      <c r="AY16" s="180">
        <f t="shared" si="9"/>
        <v>6.7172261313465729</v>
      </c>
      <c r="AZ16" s="181">
        <f t="shared" si="1"/>
        <v>0</v>
      </c>
      <c r="BA16" s="317">
        <f t="shared" si="2"/>
        <v>6.361284833764306</v>
      </c>
      <c r="BB16" s="29"/>
    </row>
    <row r="17" spans="3:54" s="2" customFormat="1" ht="17.25" x14ac:dyDescent="0.3">
      <c r="C17" s="285" t="s">
        <v>27</v>
      </c>
      <c r="D17" s="8">
        <v>12.922222290880343</v>
      </c>
      <c r="E17" s="39">
        <v>5.2137119113826209</v>
      </c>
      <c r="F17" s="123">
        <v>3.2859610613031802</v>
      </c>
      <c r="G17" s="8">
        <v>1.4343094242581944</v>
      </c>
      <c r="H17" s="39">
        <v>3.379016048125929</v>
      </c>
      <c r="I17" s="39">
        <v>9.4179338635288534</v>
      </c>
      <c r="J17" s="9">
        <v>3.9856643128361067</v>
      </c>
      <c r="K17" s="126">
        <v>21.421895263566146</v>
      </c>
      <c r="L17" s="10">
        <v>18.216923648749084</v>
      </c>
      <c r="M17" s="10">
        <v>39.63881891231523</v>
      </c>
      <c r="O17" s="76">
        <v>1.6788647902923663E-2</v>
      </c>
      <c r="P17" s="81">
        <v>2.5336339349706583E-2</v>
      </c>
      <c r="Q17" s="86">
        <v>2.1398548198119174E-2</v>
      </c>
      <c r="R17" s="76">
        <v>3.1275826957221857E-2</v>
      </c>
      <c r="S17" s="81">
        <v>2.911940751573534E-2</v>
      </c>
      <c r="T17" s="81">
        <v>3.6608621097445594E-2</v>
      </c>
      <c r="U17" s="84">
        <v>3.3731079153995487E-2</v>
      </c>
      <c r="V17" s="103"/>
      <c r="W17" s="105"/>
      <c r="X17" s="112"/>
      <c r="Y17" s="113"/>
      <c r="Z17" s="105"/>
      <c r="AA17" s="112"/>
      <c r="AB17" s="112"/>
      <c r="AC17" s="114"/>
      <c r="AE17" s="105">
        <v>25.657419044122115</v>
      </c>
      <c r="AF17" s="112">
        <v>11.586814711407815</v>
      </c>
      <c r="AG17" s="113">
        <v>10.187420826160576</v>
      </c>
      <c r="AH17" s="105">
        <v>1.7683352561613237</v>
      </c>
      <c r="AI17" s="112">
        <v>3.379016048125929</v>
      </c>
      <c r="AJ17" s="112">
        <v>9.4179338635288534</v>
      </c>
      <c r="AK17" s="114">
        <v>3.9856643128361067</v>
      </c>
      <c r="AM17" s="140">
        <v>65.982604062342716</v>
      </c>
      <c r="AN17" s="4" t="s">
        <v>27</v>
      </c>
      <c r="AQ17" s="430"/>
      <c r="AR17" s="433"/>
      <c r="AS17" s="186" t="s">
        <v>3906</v>
      </c>
      <c r="AT17" s="179">
        <f>AE22</f>
        <v>5.6357136272060728</v>
      </c>
      <c r="AU17" s="180">
        <f t="shared" ref="AU17:AY17" si="10">AF22</f>
        <v>3.0015264949784646</v>
      </c>
      <c r="AV17" s="181">
        <f t="shared" si="10"/>
        <v>4.0831060066518203</v>
      </c>
      <c r="AW17" s="179">
        <f t="shared" si="10"/>
        <v>0.56739003447452019</v>
      </c>
      <c r="AX17" s="180">
        <f>AI22+AK22</f>
        <v>2.9849871235408578</v>
      </c>
      <c r="AY17" s="180">
        <f t="shared" si="10"/>
        <v>2.7149686859429205</v>
      </c>
      <c r="AZ17" s="181">
        <f t="shared" si="1"/>
        <v>0</v>
      </c>
      <c r="BA17" s="318">
        <f t="shared" si="2"/>
        <v>18.987691972794657</v>
      </c>
      <c r="BB17" s="29"/>
    </row>
    <row r="18" spans="3:54" s="2" customFormat="1" ht="34.5" x14ac:dyDescent="0.3">
      <c r="C18" s="284" t="s">
        <v>28</v>
      </c>
      <c r="D18" s="8">
        <v>8.8632289392167465</v>
      </c>
      <c r="E18" s="39">
        <v>4.0852457852208</v>
      </c>
      <c r="F18" s="123">
        <v>2.0316950356686858</v>
      </c>
      <c r="G18" s="8">
        <v>1.3292806852213215</v>
      </c>
      <c r="H18" s="39">
        <v>2.6505902537277604</v>
      </c>
      <c r="I18" s="39">
        <v>6.7172261313465729</v>
      </c>
      <c r="J18" s="9">
        <v>3.0986641009340863</v>
      </c>
      <c r="K18" s="125">
        <v>14.980169760106232</v>
      </c>
      <c r="L18" s="9">
        <v>13.795761171229699</v>
      </c>
      <c r="M18" s="9">
        <v>28.775930931335974</v>
      </c>
      <c r="O18" s="76">
        <v>1.1515173365228979E-2</v>
      </c>
      <c r="P18" s="81">
        <v>1.9852491909907666E-2</v>
      </c>
      <c r="Q18" s="86">
        <v>1.3230626697503814E-2</v>
      </c>
      <c r="R18" s="76">
        <v>2.8985623314900164E-2</v>
      </c>
      <c r="S18" s="81">
        <v>2.2842039415096174E-2</v>
      </c>
      <c r="T18" s="81">
        <v>2.6110651214128016E-2</v>
      </c>
      <c r="U18" s="84">
        <v>2.622430687994318E-2</v>
      </c>
      <c r="V18" s="103"/>
      <c r="W18" s="105">
        <v>23.84</v>
      </c>
      <c r="X18" s="112"/>
      <c r="Y18" s="113">
        <v>16.88</v>
      </c>
      <c r="Z18" s="105"/>
      <c r="AA18" s="112"/>
      <c r="AB18" s="112"/>
      <c r="AC18" s="114"/>
      <c r="AE18" s="105">
        <v>-6.2418211528551595</v>
      </c>
      <c r="AF18" s="112">
        <v>9.0789416002389736</v>
      </c>
      <c r="AG18" s="113">
        <v>-10.581163241852384</v>
      </c>
      <c r="AH18" s="105">
        <v>1.6388471422244553</v>
      </c>
      <c r="AI18" s="112">
        <v>2.6505902537277604</v>
      </c>
      <c r="AJ18" s="112">
        <v>6.7172261313465729</v>
      </c>
      <c r="AK18" s="114">
        <v>3.0986641009340863</v>
      </c>
      <c r="AM18" s="140">
        <v>6.3612848337643051</v>
      </c>
      <c r="AN18" s="4" t="s">
        <v>28</v>
      </c>
      <c r="AQ18" s="430"/>
      <c r="AR18" s="433"/>
      <c r="AS18" s="186" t="s">
        <v>3907</v>
      </c>
      <c r="AT18" s="179">
        <f>AE23</f>
        <v>12.275675467560589</v>
      </c>
      <c r="AU18" s="180">
        <f t="shared" ref="AU18:AY18" si="11">AF23</f>
        <v>3.9761131243772865</v>
      </c>
      <c r="AV18" s="181">
        <f t="shared" si="11"/>
        <v>3.266535116734306</v>
      </c>
      <c r="AW18" s="179">
        <f t="shared" si="11"/>
        <v>0.21215342170402182</v>
      </c>
      <c r="AX18" s="180">
        <f>AI23+AK23</f>
        <v>2.9517745203448715</v>
      </c>
      <c r="AY18" s="180">
        <f t="shared" si="11"/>
        <v>2.4278481502286344</v>
      </c>
      <c r="AZ18" s="181">
        <f t="shared" si="1"/>
        <v>0</v>
      </c>
      <c r="BA18" s="317">
        <f t="shared" si="2"/>
        <v>25.110099800949712</v>
      </c>
      <c r="BB18" s="29"/>
    </row>
    <row r="19" spans="3:54" s="2" customFormat="1" ht="18" thickBot="1" x14ac:dyDescent="0.35">
      <c r="C19" s="284" t="s">
        <v>29</v>
      </c>
      <c r="D19" s="8">
        <v>12.487007142769059</v>
      </c>
      <c r="E19" s="39">
        <v>0.47780804681573991</v>
      </c>
      <c r="F19" s="123">
        <v>1.2523169350543899</v>
      </c>
      <c r="G19" s="8">
        <v>1.0941682586045398</v>
      </c>
      <c r="H19" s="39">
        <v>3.606904534698264</v>
      </c>
      <c r="I19" s="39">
        <v>1.2825351082071905</v>
      </c>
      <c r="J19" s="9">
        <v>1.5401118499046438</v>
      </c>
      <c r="K19" s="125">
        <v>14.217132124639189</v>
      </c>
      <c r="L19" s="9">
        <v>7.5237197514146388</v>
      </c>
      <c r="M19" s="9">
        <v>21.740851876053828</v>
      </c>
      <c r="O19" s="76">
        <v>1.6223213125593165E-2</v>
      </c>
      <c r="P19" s="81">
        <v>2.3219362757106615E-3</v>
      </c>
      <c r="Q19" s="86">
        <v>8.1552288034279097E-3</v>
      </c>
      <c r="R19" s="76">
        <v>2.3858880475458782E-2</v>
      </c>
      <c r="S19" s="81">
        <v>3.1083286234904032E-2</v>
      </c>
      <c r="T19" s="81">
        <v>4.9853654210028396E-3</v>
      </c>
      <c r="U19" s="84">
        <v>1.3034121952476675E-2</v>
      </c>
      <c r="V19" s="103"/>
      <c r="W19" s="105"/>
      <c r="X19" s="112"/>
      <c r="Y19" s="113"/>
      <c r="Z19" s="105"/>
      <c r="AA19" s="112"/>
      <c r="AB19" s="112"/>
      <c r="AC19" s="114"/>
      <c r="AE19" s="105">
        <v>24.793287691319009</v>
      </c>
      <c r="AF19" s="112">
        <v>1.0618678976079996</v>
      </c>
      <c r="AG19" s="113">
        <v>3.8825413287359591</v>
      </c>
      <c r="AH19" s="105">
        <v>1.3489811020824396</v>
      </c>
      <c r="AI19" s="112">
        <v>3.606904534698264</v>
      </c>
      <c r="AJ19" s="112">
        <v>1.2825351082071905</v>
      </c>
      <c r="AK19" s="114">
        <v>1.5401118499046438</v>
      </c>
      <c r="AM19" s="140">
        <v>37.516229512555505</v>
      </c>
      <c r="AN19" s="4" t="s">
        <v>29</v>
      </c>
      <c r="AQ19" s="430"/>
      <c r="AR19" s="434"/>
      <c r="AS19" s="189" t="s">
        <v>3908</v>
      </c>
      <c r="AT19" s="179">
        <f>AE26</f>
        <v>1.3923651603498546</v>
      </c>
      <c r="AU19" s="180">
        <f t="shared" ref="AU19:AY19" si="12">AF26</f>
        <v>0.73339410716080611</v>
      </c>
      <c r="AV19" s="181">
        <f t="shared" si="12"/>
        <v>0.42120309143505774</v>
      </c>
      <c r="AW19" s="179">
        <f t="shared" si="12"/>
        <v>0.27889813327980728</v>
      </c>
      <c r="AX19" s="180">
        <f>AI26+AK26</f>
        <v>0.36787891757735636</v>
      </c>
      <c r="AY19" s="180">
        <f t="shared" si="12"/>
        <v>0.14197571743929344</v>
      </c>
      <c r="AZ19" s="181">
        <f t="shared" si="1"/>
        <v>0</v>
      </c>
      <c r="BA19" s="317">
        <f t="shared" si="2"/>
        <v>3.3357151272421754</v>
      </c>
      <c r="BB19" s="29"/>
    </row>
    <row r="20" spans="3:54" s="2" customFormat="1" ht="17.25" x14ac:dyDescent="0.3">
      <c r="C20" s="284" t="s">
        <v>30</v>
      </c>
      <c r="D20" s="8">
        <v>8.2982309091161106</v>
      </c>
      <c r="E20" s="39">
        <v>2.9871423613323902</v>
      </c>
      <c r="F20" s="123">
        <v>2.198446610355191</v>
      </c>
      <c r="G20" s="8">
        <v>0.40589196981439912</v>
      </c>
      <c r="H20" s="39">
        <v>3.4656175652264336</v>
      </c>
      <c r="I20" s="39">
        <v>3.7119678088536658</v>
      </c>
      <c r="J20" s="9">
        <v>1.9450393736863472</v>
      </c>
      <c r="K20" s="125">
        <v>13.483819880803692</v>
      </c>
      <c r="L20" s="9">
        <v>9.5285167175808461</v>
      </c>
      <c r="M20" s="9">
        <v>23.012336598384536</v>
      </c>
      <c r="O20" s="76">
        <v>1.0781123696396142E-2</v>
      </c>
      <c r="P20" s="81">
        <v>1.4516193805677861E-2</v>
      </c>
      <c r="Q20" s="86">
        <v>1.4316531716301062E-2</v>
      </c>
      <c r="R20" s="76">
        <v>8.8506753121325582E-3</v>
      </c>
      <c r="S20" s="81">
        <v>2.9865714970927555E-2</v>
      </c>
      <c r="T20" s="81">
        <v>1.4428857221696595E-2</v>
      </c>
      <c r="U20" s="84">
        <v>1.6461064435395627E-2</v>
      </c>
      <c r="V20" s="103"/>
      <c r="W20" s="105"/>
      <c r="X20" s="112"/>
      <c r="Y20" s="113"/>
      <c r="Z20" s="105"/>
      <c r="AA20" s="112"/>
      <c r="AB20" s="112"/>
      <c r="AC20" s="114"/>
      <c r="AE20" s="105">
        <v>16.476360100254368</v>
      </c>
      <c r="AF20" s="112">
        <v>6.6385457512125994</v>
      </c>
      <c r="AG20" s="113">
        <v>6.8158144194966095</v>
      </c>
      <c r="AH20" s="105">
        <v>0.50041718214797482</v>
      </c>
      <c r="AI20" s="112">
        <v>3.4656175652264336</v>
      </c>
      <c r="AJ20" s="112">
        <v>3.7119678088536658</v>
      </c>
      <c r="AK20" s="114">
        <v>1.9450393736863472</v>
      </c>
      <c r="AM20" s="140">
        <v>39.553762200877998</v>
      </c>
      <c r="AN20" s="4" t="s">
        <v>30</v>
      </c>
      <c r="AQ20" s="430"/>
      <c r="AR20" s="432" t="s">
        <v>3897</v>
      </c>
      <c r="AS20" s="178" t="s">
        <v>0</v>
      </c>
      <c r="AT20" s="179">
        <f>AE12</f>
        <v>-45.933487924763483</v>
      </c>
      <c r="AU20" s="180">
        <f t="shared" ref="AU20:AY20" si="13">AF12</f>
        <v>24.946080100011468</v>
      </c>
      <c r="AV20" s="181">
        <f t="shared" si="13"/>
        <v>21.284318172316006</v>
      </c>
      <c r="AW20" s="179">
        <f t="shared" si="13"/>
        <v>5.4581851405952122</v>
      </c>
      <c r="AX20" s="180">
        <f>AI12+AK12</f>
        <v>19.070784410890099</v>
      </c>
      <c r="AY20" s="180">
        <f t="shared" si="13"/>
        <v>17.013951656614637</v>
      </c>
      <c r="AZ20" s="181">
        <f t="shared" si="1"/>
        <v>0</v>
      </c>
      <c r="BA20" s="317">
        <f t="shared" si="2"/>
        <v>41.839831555663935</v>
      </c>
      <c r="BB20" s="29"/>
    </row>
    <row r="21" spans="3:54" s="2" customFormat="1" ht="17.25" x14ac:dyDescent="0.3">
      <c r="C21" s="284" t="s">
        <v>1</v>
      </c>
      <c r="D21" s="8">
        <v>6.5502733275641818</v>
      </c>
      <c r="E21" s="39">
        <v>1.7502721951407281</v>
      </c>
      <c r="F21" s="123">
        <v>1.2276300387227166</v>
      </c>
      <c r="G21" s="8">
        <v>0.50831057653022205</v>
      </c>
      <c r="H21" s="39">
        <v>1.0557600680229897</v>
      </c>
      <c r="I21" s="39">
        <v>2.7197223371964685</v>
      </c>
      <c r="J21" s="9">
        <v>1.1150521450784321</v>
      </c>
      <c r="K21" s="125">
        <v>9.5281755614276271</v>
      </c>
      <c r="L21" s="9">
        <v>5.398845126828113</v>
      </c>
      <c r="M21" s="9">
        <v>14.927020688255741</v>
      </c>
      <c r="O21" s="76">
        <v>8.5101641257167484E-3</v>
      </c>
      <c r="P21" s="81">
        <v>8.5055505643926912E-3</v>
      </c>
      <c r="Q21" s="86">
        <v>7.9944649565167787E-3</v>
      </c>
      <c r="R21" s="76">
        <v>1.10839637272181E-2</v>
      </c>
      <c r="S21" s="81">
        <v>9.0982425717251788E-3</v>
      </c>
      <c r="T21" s="81">
        <v>1.0571881898454748E-2</v>
      </c>
      <c r="U21" s="84">
        <v>9.4367987904403535E-3</v>
      </c>
      <c r="V21" s="103"/>
      <c r="W21" s="105"/>
      <c r="X21" s="112"/>
      <c r="Y21" s="113"/>
      <c r="Z21" s="105"/>
      <c r="AA21" s="112"/>
      <c r="AB21" s="112"/>
      <c r="AC21" s="114"/>
      <c r="AE21" s="105">
        <v>13.005743426767879</v>
      </c>
      <c r="AF21" s="112">
        <v>3.8897583841080658</v>
      </c>
      <c r="AG21" s="113">
        <v>3.8060048764985077</v>
      </c>
      <c r="AH21" s="105">
        <v>0.6266873091369114</v>
      </c>
      <c r="AI21" s="112">
        <v>1.0557600680229897</v>
      </c>
      <c r="AJ21" s="112">
        <v>2.7197223371964685</v>
      </c>
      <c r="AK21" s="114">
        <v>1.1150521450784321</v>
      </c>
      <c r="AM21" s="140">
        <v>26.21872854680926</v>
      </c>
      <c r="AN21" s="4" t="s">
        <v>1</v>
      </c>
      <c r="AQ21" s="430"/>
      <c r="AR21" s="433"/>
      <c r="AS21" s="186" t="s">
        <v>3909</v>
      </c>
      <c r="AT21" s="179">
        <f>AE25</f>
        <v>2.0178947185909779</v>
      </c>
      <c r="AU21" s="180">
        <f t="shared" ref="AU21:AY21" si="14">AF25</f>
        <v>0.38455704232270027</v>
      </c>
      <c r="AV21" s="181">
        <f t="shared" si="14"/>
        <v>1.0877736524782016</v>
      </c>
      <c r="AW21" s="179">
        <f t="shared" si="14"/>
        <v>5.9374094694115129E-2</v>
      </c>
      <c r="AX21" s="180">
        <f>AI25+AK25</f>
        <v>0.5593303303676922</v>
      </c>
      <c r="AY21" s="180">
        <f t="shared" si="14"/>
        <v>1.1468975924392937</v>
      </c>
      <c r="AZ21" s="181">
        <f t="shared" si="1"/>
        <v>0</v>
      </c>
      <c r="BA21" s="317">
        <f t="shared" si="2"/>
        <v>5.25582743089298</v>
      </c>
      <c r="BB21" s="29"/>
    </row>
    <row r="22" spans="3:54" s="2" customFormat="1" ht="17.25" x14ac:dyDescent="0.3">
      <c r="C22" s="284" t="s">
        <v>31</v>
      </c>
      <c r="D22" s="8">
        <v>2.8383971175457803</v>
      </c>
      <c r="E22" s="39">
        <v>1.3505950365972808</v>
      </c>
      <c r="F22" s="123">
        <v>1.3170092387444412</v>
      </c>
      <c r="G22" s="8">
        <v>0.46021413125223726</v>
      </c>
      <c r="H22" s="39">
        <v>1.3878622903421109</v>
      </c>
      <c r="I22" s="39">
        <v>2.7149686859429205</v>
      </c>
      <c r="J22" s="9">
        <v>1.5971248331987469</v>
      </c>
      <c r="K22" s="125">
        <v>5.5060013928875016</v>
      </c>
      <c r="L22" s="9">
        <v>6.1601699407360151</v>
      </c>
      <c r="M22" s="9">
        <v>11.666171333623517</v>
      </c>
      <c r="O22" s="76">
        <v>3.6876667760761079E-3</v>
      </c>
      <c r="P22" s="81">
        <v>6.5632959305922866E-3</v>
      </c>
      <c r="Q22" s="86">
        <v>8.5765123648374655E-3</v>
      </c>
      <c r="R22" s="76">
        <v>1.0035196930925366E-2</v>
      </c>
      <c r="S22" s="81">
        <v>1.196020588023191E-2</v>
      </c>
      <c r="T22" s="81">
        <v>1.0553403894670452E-2</v>
      </c>
      <c r="U22" s="84">
        <v>1.3516628581573688E-2</v>
      </c>
      <c r="V22" s="103"/>
      <c r="W22" s="105"/>
      <c r="X22" s="112"/>
      <c r="Y22" s="113"/>
      <c r="Z22" s="105"/>
      <c r="AA22" s="112"/>
      <c r="AB22" s="112"/>
      <c r="AC22" s="114"/>
      <c r="AE22" s="105">
        <v>5.6357136272060728</v>
      </c>
      <c r="AF22" s="112">
        <v>3.0015264949784646</v>
      </c>
      <c r="AG22" s="113">
        <v>4.0831060066518203</v>
      </c>
      <c r="AH22" s="105">
        <v>0.56739003447452019</v>
      </c>
      <c r="AI22" s="112">
        <v>1.3878622903421109</v>
      </c>
      <c r="AJ22" s="112">
        <v>2.7149686859429205</v>
      </c>
      <c r="AK22" s="114">
        <v>1.5971248331987469</v>
      </c>
      <c r="AM22" s="140">
        <v>18.987691972794657</v>
      </c>
      <c r="AN22" s="4" t="s">
        <v>31</v>
      </c>
      <c r="AQ22" s="430"/>
      <c r="AR22" s="435"/>
      <c r="AS22" s="186" t="s">
        <v>1</v>
      </c>
      <c r="AT22" s="179">
        <f>AE21</f>
        <v>13.005743426767879</v>
      </c>
      <c r="AU22" s="180">
        <f t="shared" ref="AU22:AY22" si="15">AF21</f>
        <v>3.8897583841080658</v>
      </c>
      <c r="AV22" s="181">
        <f t="shared" si="15"/>
        <v>3.8060048764985077</v>
      </c>
      <c r="AW22" s="179">
        <f t="shared" si="15"/>
        <v>0.6266873091369114</v>
      </c>
      <c r="AX22" s="180">
        <f>AI21+AK21</f>
        <v>2.1708122131014216</v>
      </c>
      <c r="AY22" s="180">
        <f t="shared" si="15"/>
        <v>2.7197223371964685</v>
      </c>
      <c r="AZ22" s="181">
        <f t="shared" si="1"/>
        <v>0</v>
      </c>
      <c r="BA22" s="317">
        <f t="shared" si="2"/>
        <v>26.218728546809256</v>
      </c>
      <c r="BB22" s="29"/>
    </row>
    <row r="23" spans="3:54" s="2" customFormat="1" ht="18" thickBot="1" x14ac:dyDescent="0.35">
      <c r="C23" s="284" t="s">
        <v>32</v>
      </c>
      <c r="D23" s="8">
        <v>6.1825784927835485</v>
      </c>
      <c r="E23" s="39">
        <v>1.7891291846723476</v>
      </c>
      <c r="F23" s="123">
        <v>1.0536236189836161</v>
      </c>
      <c r="G23" s="8">
        <v>0.17207916376629714</v>
      </c>
      <c r="H23" s="39">
        <v>1.2884165032896229</v>
      </c>
      <c r="I23" s="39">
        <v>2.4278481502286344</v>
      </c>
      <c r="J23" s="9">
        <v>1.6633580170552489</v>
      </c>
      <c r="K23" s="125">
        <v>9.0253312964395125</v>
      </c>
      <c r="L23" s="9">
        <v>5.5517018343398039</v>
      </c>
      <c r="M23" s="9">
        <v>14.577033130779316</v>
      </c>
      <c r="O23" s="76">
        <v>8.0324522447493153E-3</v>
      </c>
      <c r="P23" s="81">
        <v>8.6943783879499838E-3</v>
      </c>
      <c r="Q23" s="86">
        <v>6.8613155703543642E-3</v>
      </c>
      <c r="R23" s="76">
        <v>3.7522713424835838E-3</v>
      </c>
      <c r="S23" s="81">
        <v>1.1103210128314571E-2</v>
      </c>
      <c r="T23" s="81">
        <v>9.4373324660990219E-3</v>
      </c>
      <c r="U23" s="84">
        <v>1.4077166698165614E-2</v>
      </c>
      <c r="V23" s="103"/>
      <c r="W23" s="105"/>
      <c r="X23" s="112"/>
      <c r="Y23" s="113"/>
      <c r="Z23" s="105"/>
      <c r="AA23" s="112"/>
      <c r="AB23" s="112"/>
      <c r="AC23" s="114"/>
      <c r="AE23" s="105">
        <v>12.275675467560589</v>
      </c>
      <c r="AF23" s="112">
        <v>3.9761131243772865</v>
      </c>
      <c r="AG23" s="113">
        <v>3.266535116734306</v>
      </c>
      <c r="AH23" s="105">
        <v>0.21215342170402182</v>
      </c>
      <c r="AI23" s="112">
        <v>1.2884165032896229</v>
      </c>
      <c r="AJ23" s="112">
        <v>2.4278481502286344</v>
      </c>
      <c r="AK23" s="114">
        <v>1.6633580170552489</v>
      </c>
      <c r="AM23" s="140">
        <v>25.110099800949708</v>
      </c>
      <c r="AN23" s="4" t="s">
        <v>32</v>
      </c>
      <c r="AQ23" s="431"/>
      <c r="AR23" s="436"/>
      <c r="AS23" s="189" t="s">
        <v>3910</v>
      </c>
      <c r="AT23" s="179">
        <f>AE28</f>
        <v>0</v>
      </c>
      <c r="AU23" s="180">
        <f t="shared" ref="AU23:AY23" si="16">AF28</f>
        <v>0</v>
      </c>
      <c r="AV23" s="181">
        <f t="shared" si="16"/>
        <v>0</v>
      </c>
      <c r="AW23" s="179">
        <f t="shared" si="16"/>
        <v>0</v>
      </c>
      <c r="AX23" s="180">
        <f>AI28+AK28</f>
        <v>0</v>
      </c>
      <c r="AY23" s="180">
        <f t="shared" si="16"/>
        <v>0</v>
      </c>
      <c r="AZ23" s="181">
        <f t="shared" si="1"/>
        <v>0</v>
      </c>
      <c r="BA23" s="317">
        <f t="shared" si="2"/>
        <v>0</v>
      </c>
      <c r="BB23" s="29"/>
    </row>
    <row r="24" spans="3:54" s="2" customFormat="1" ht="39" x14ac:dyDescent="0.3">
      <c r="C24" s="284" t="s">
        <v>33</v>
      </c>
      <c r="D24" s="8">
        <v>2.4859758909001384</v>
      </c>
      <c r="E24" s="39">
        <v>0.72625363386692954</v>
      </c>
      <c r="F24" s="123">
        <v>0.58059903673257551</v>
      </c>
      <c r="G24" s="8">
        <v>0.13106690694688014</v>
      </c>
      <c r="H24" s="39">
        <v>0.35779076222309047</v>
      </c>
      <c r="I24" s="39">
        <v>0.99858367332860276</v>
      </c>
      <c r="J24" s="9">
        <v>0.21713995269430528</v>
      </c>
      <c r="K24" s="125">
        <v>3.7928285614996433</v>
      </c>
      <c r="L24" s="9">
        <v>1.7045812951928787</v>
      </c>
      <c r="M24" s="9">
        <v>5.4974098566925225</v>
      </c>
      <c r="O24" s="76">
        <v>3.229798481096711E-3</v>
      </c>
      <c r="P24" s="81">
        <v>3.5292722026772742E-3</v>
      </c>
      <c r="Q24" s="86">
        <v>3.7809262616083322E-3</v>
      </c>
      <c r="R24" s="76">
        <v>2.8579787820950751E-3</v>
      </c>
      <c r="S24" s="81">
        <v>3.0833399019570018E-3</v>
      </c>
      <c r="T24" s="81">
        <v>3.881612661620939E-3</v>
      </c>
      <c r="U24" s="84">
        <v>1.8376773247656168E-3</v>
      </c>
      <c r="V24" s="103"/>
      <c r="W24" s="105"/>
      <c r="X24" s="112"/>
      <c r="Y24" s="113"/>
      <c r="Z24" s="105"/>
      <c r="AA24" s="112"/>
      <c r="AB24" s="112"/>
      <c r="AC24" s="114"/>
      <c r="AE24" s="105">
        <v>4.9359718267208592</v>
      </c>
      <c r="AF24" s="112">
        <v>1.614006763728371</v>
      </c>
      <c r="AG24" s="113">
        <v>1.8000233746264946</v>
      </c>
      <c r="AH24" s="105">
        <v>0.16159012033965553</v>
      </c>
      <c r="AI24" s="112">
        <v>0.35779076222309047</v>
      </c>
      <c r="AJ24" s="112">
        <v>0.99858367332860276</v>
      </c>
      <c r="AK24" s="114">
        <v>0.21713995269430528</v>
      </c>
      <c r="AM24" s="140">
        <v>10.085106473661378</v>
      </c>
      <c r="AN24" s="4" t="s">
        <v>33</v>
      </c>
      <c r="AQ24" s="437" t="s">
        <v>3898</v>
      </c>
      <c r="AR24" s="440" t="s">
        <v>3899</v>
      </c>
      <c r="AS24" s="157" t="s">
        <v>3911</v>
      </c>
      <c r="AT24" s="8">
        <f>AE19</f>
        <v>24.793287691319009</v>
      </c>
      <c r="AU24" s="39">
        <f t="shared" ref="AU24:AY24" si="17">AF19</f>
        <v>1.0618678976079996</v>
      </c>
      <c r="AV24" s="123">
        <f t="shared" si="17"/>
        <v>3.8825413287359591</v>
      </c>
      <c r="AW24" s="8">
        <f t="shared" si="17"/>
        <v>1.3489811020824396</v>
      </c>
      <c r="AX24" s="39">
        <f>AI19+AK19</f>
        <v>5.1470163846029076</v>
      </c>
      <c r="AY24" s="39">
        <f t="shared" si="17"/>
        <v>1.2825351082071905</v>
      </c>
      <c r="AZ24" s="123">
        <f t="shared" si="1"/>
        <v>0</v>
      </c>
      <c r="BA24" s="319">
        <f t="shared" si="2"/>
        <v>37.516229512555505</v>
      </c>
      <c r="BB24" s="29"/>
    </row>
    <row r="25" spans="3:54" s="2" customFormat="1" ht="19.5" x14ac:dyDescent="0.3">
      <c r="C25" s="286" t="s">
        <v>34</v>
      </c>
      <c r="D25" s="8">
        <v>1.0163019151842458</v>
      </c>
      <c r="E25" s="39">
        <v>0.17303889654763682</v>
      </c>
      <c r="F25" s="123">
        <v>0.35086229640932748</v>
      </c>
      <c r="G25" s="8">
        <v>4.8158754557342053E-2</v>
      </c>
      <c r="H25" s="39">
        <v>0.27595719381688466</v>
      </c>
      <c r="I25" s="39">
        <v>1.1468975924392937</v>
      </c>
      <c r="J25" s="9">
        <v>0.28337313655080759</v>
      </c>
      <c r="K25" s="125">
        <v>1.5402031081412102</v>
      </c>
      <c r="L25" s="9">
        <v>1.754386677364328</v>
      </c>
      <c r="M25" s="9">
        <v>3.2945897855055382</v>
      </c>
      <c r="O25" s="76">
        <v>1.3203870536368011E-3</v>
      </c>
      <c r="P25" s="81">
        <v>8.4089268416579269E-4</v>
      </c>
      <c r="Q25" s="86">
        <v>2.284854756507733E-3</v>
      </c>
      <c r="R25" s="76">
        <v>1.0501254809712616E-3</v>
      </c>
      <c r="S25" s="81">
        <v>2.3781212841854932E-3</v>
      </c>
      <c r="T25" s="81">
        <v>4.4581263796909494E-3</v>
      </c>
      <c r="U25" s="84">
        <v>2.3982154413575455E-3</v>
      </c>
      <c r="V25" s="103"/>
      <c r="W25" s="105"/>
      <c r="X25" s="112"/>
      <c r="Y25" s="113"/>
      <c r="Z25" s="105"/>
      <c r="AA25" s="112"/>
      <c r="AB25" s="112"/>
      <c r="AC25" s="114"/>
      <c r="AE25" s="105">
        <v>2.0178947185909779</v>
      </c>
      <c r="AF25" s="112">
        <v>0.38455704232270027</v>
      </c>
      <c r="AG25" s="113">
        <v>1.0877736524782016</v>
      </c>
      <c r="AH25" s="105">
        <v>5.9374094694115129E-2</v>
      </c>
      <c r="AI25" s="112">
        <v>0.27595719381688466</v>
      </c>
      <c r="AJ25" s="112">
        <v>1.1468975924392937</v>
      </c>
      <c r="AK25" s="114">
        <v>0.28337313655080759</v>
      </c>
      <c r="AM25" s="140">
        <v>5.25582743089298</v>
      </c>
      <c r="AN25" s="37" t="s">
        <v>34</v>
      </c>
      <c r="AQ25" s="438"/>
      <c r="AR25" s="441"/>
      <c r="AS25" s="158" t="s">
        <v>30</v>
      </c>
      <c r="AT25" s="8">
        <f>AE20</f>
        <v>16.476360100254368</v>
      </c>
      <c r="AU25" s="39">
        <f t="shared" ref="AU25:AY25" si="18">AF20</f>
        <v>6.6385457512125994</v>
      </c>
      <c r="AV25" s="123">
        <f t="shared" si="18"/>
        <v>6.8158144194966095</v>
      </c>
      <c r="AW25" s="8">
        <f t="shared" si="18"/>
        <v>0.50041718214797482</v>
      </c>
      <c r="AX25" s="39">
        <f>AI20+AK20</f>
        <v>5.4106569389127808</v>
      </c>
      <c r="AY25" s="39">
        <f t="shared" si="18"/>
        <v>3.7119678088536658</v>
      </c>
      <c r="AZ25" s="123">
        <f t="shared" si="1"/>
        <v>0</v>
      </c>
      <c r="BA25" s="319">
        <f t="shared" si="2"/>
        <v>39.553762200877998</v>
      </c>
      <c r="BB25" s="29"/>
    </row>
    <row r="26" spans="3:54" s="2" customFormat="1" ht="58.5" x14ac:dyDescent="0.3">
      <c r="C26" s="284" t="s">
        <v>35</v>
      </c>
      <c r="D26" s="8">
        <v>0.7012572886297378</v>
      </c>
      <c r="E26" s="39">
        <v>0.3300048967277851</v>
      </c>
      <c r="F26" s="123">
        <v>0.1358594074961508</v>
      </c>
      <c r="G26" s="8">
        <v>0.22621627860297069</v>
      </c>
      <c r="H26" s="39">
        <v>0.30164573372085424</v>
      </c>
      <c r="I26" s="39">
        <v>0.14197571743929344</v>
      </c>
      <c r="J26" s="9">
        <v>6.6233183856502148E-2</v>
      </c>
      <c r="K26" s="125">
        <v>1.1671215928536738</v>
      </c>
      <c r="L26" s="9">
        <v>0.73607091361962051</v>
      </c>
      <c r="M26" s="9">
        <v>1.9031925064732942</v>
      </c>
      <c r="O26" s="76">
        <v>9.1107871720116636E-4</v>
      </c>
      <c r="P26" s="81">
        <v>1.6036781841179176E-3</v>
      </c>
      <c r="Q26" s="86">
        <v>8.8473174977957028E-4</v>
      </c>
      <c r="R26" s="76">
        <v>4.9327579285427543E-3</v>
      </c>
      <c r="S26" s="81">
        <v>2.5994978776357654E-3</v>
      </c>
      <c r="T26" s="81">
        <v>5.5187637969094858E-4</v>
      </c>
      <c r="U26" s="84">
        <v>5.6053811659192748E-4</v>
      </c>
      <c r="V26" s="103"/>
      <c r="W26" s="105"/>
      <c r="X26" s="112"/>
      <c r="Y26" s="113"/>
      <c r="Z26" s="105"/>
      <c r="AA26" s="112"/>
      <c r="AB26" s="112"/>
      <c r="AC26" s="114"/>
      <c r="AE26" s="105">
        <v>1.3923651603498546</v>
      </c>
      <c r="AF26" s="112">
        <v>0.73339410716080611</v>
      </c>
      <c r="AG26" s="113">
        <v>0.42120309143505774</v>
      </c>
      <c r="AH26" s="105">
        <v>0.27889813327980728</v>
      </c>
      <c r="AI26" s="112">
        <v>0.30164573372085424</v>
      </c>
      <c r="AJ26" s="112">
        <v>0.14197571743929344</v>
      </c>
      <c r="AK26" s="114">
        <v>6.6233183856502148E-2</v>
      </c>
      <c r="AM26" s="140">
        <v>3.3357151272421754</v>
      </c>
      <c r="AN26" s="4" t="s">
        <v>35</v>
      </c>
      <c r="AQ26" s="438"/>
      <c r="AR26" s="441"/>
      <c r="AS26" s="158" t="s">
        <v>3912</v>
      </c>
      <c r="AT26" s="8">
        <f>AE24+AE27</f>
        <v>6.4890236080296875</v>
      </c>
      <c r="AU26" s="39">
        <f t="shared" ref="AU26:AY26" si="19">AF24+AF27</f>
        <v>2.1146643391813074</v>
      </c>
      <c r="AV26" s="123">
        <f t="shared" si="19"/>
        <v>2.2417407734747545</v>
      </c>
      <c r="AW26" s="8">
        <f t="shared" si="19"/>
        <v>0.23999179971875362</v>
      </c>
      <c r="AX26" s="39">
        <f>AI24+AI24</f>
        <v>0.71558152444618095</v>
      </c>
      <c r="AY26" s="39">
        <f t="shared" si="19"/>
        <v>1.284119658625039</v>
      </c>
      <c r="AZ26" s="123">
        <f t="shared" si="1"/>
        <v>0</v>
      </c>
      <c r="BA26" s="319">
        <f t="shared" si="2"/>
        <v>13.085121703475723</v>
      </c>
      <c r="BB26" s="29"/>
    </row>
    <row r="27" spans="3:54" s="2" customFormat="1" ht="20.25" thickBot="1" x14ac:dyDescent="0.35">
      <c r="C27" s="284" t="s">
        <v>36</v>
      </c>
      <c r="D27" s="8">
        <v>0.78218624846126006</v>
      </c>
      <c r="E27" s="39">
        <v>0.22528058225466904</v>
      </c>
      <c r="F27" s="123">
        <v>0.14247631441593592</v>
      </c>
      <c r="G27" s="71">
        <v>6.3592165127793407E-2</v>
      </c>
      <c r="H27" s="127">
        <v>6.8989298454221082E-2</v>
      </c>
      <c r="I27" s="127">
        <v>0.28553598529643609</v>
      </c>
      <c r="J27" s="70">
        <v>0.29259333711320701</v>
      </c>
      <c r="K27" s="125">
        <v>1.1499431451318651</v>
      </c>
      <c r="L27" s="9">
        <v>0.7107107859916576</v>
      </c>
      <c r="M27" s="9">
        <v>1.8606539311235228</v>
      </c>
      <c r="O27" s="76">
        <v>1.016222227440899E-3</v>
      </c>
      <c r="P27" s="81">
        <v>1.0947642251660464E-3</v>
      </c>
      <c r="Q27" s="86">
        <v>9.2782179223714449E-4</v>
      </c>
      <c r="R27" s="76">
        <v>1.3866586377626125E-3</v>
      </c>
      <c r="S27" s="81">
        <v>5.9453032104637266E-4</v>
      </c>
      <c r="T27" s="81">
        <v>1.1099120939766622E-3</v>
      </c>
      <c r="U27" s="84">
        <v>2.4762469288524629E-3</v>
      </c>
      <c r="V27" s="103"/>
      <c r="W27" s="105"/>
      <c r="X27" s="112"/>
      <c r="Y27" s="113"/>
      <c r="Z27" s="105"/>
      <c r="AA27" s="112"/>
      <c r="AB27" s="112"/>
      <c r="AC27" s="114"/>
      <c r="AE27" s="106">
        <v>1.5530517813088283</v>
      </c>
      <c r="AF27" s="115">
        <v>0.50065757545293632</v>
      </c>
      <c r="AG27" s="116">
        <v>0.44171739884825978</v>
      </c>
      <c r="AH27" s="106">
        <v>7.8401679379098102E-2</v>
      </c>
      <c r="AI27" s="115">
        <v>6.8989298454221082E-2</v>
      </c>
      <c r="AJ27" s="115">
        <v>0.28553598529643609</v>
      </c>
      <c r="AK27" s="117">
        <v>0.29259333711320701</v>
      </c>
      <c r="AM27" s="140">
        <v>3.2209470558529869</v>
      </c>
      <c r="AN27" s="4" t="s">
        <v>36</v>
      </c>
      <c r="AQ27" s="438"/>
      <c r="AR27" s="441"/>
      <c r="AS27" s="158" t="s">
        <v>3913</v>
      </c>
      <c r="AT27" s="8">
        <f>AE10</f>
        <v>-45.074682228859572</v>
      </c>
      <c r="AU27" s="39">
        <f t="shared" ref="AU27:AY27" si="20">AF10</f>
        <v>-13.023210676358495</v>
      </c>
      <c r="AV27" s="123">
        <f t="shared" si="20"/>
        <v>7.2119275622099828</v>
      </c>
      <c r="AW27" s="8">
        <f t="shared" si="20"/>
        <v>6.1345428148762622</v>
      </c>
      <c r="AX27" s="39">
        <f>AI10+AK10</f>
        <v>24.908576551620985</v>
      </c>
      <c r="AY27" s="39">
        <f t="shared" si="20"/>
        <v>-7.7331342882765668</v>
      </c>
      <c r="AZ27" s="123">
        <f t="shared" si="1"/>
        <v>0</v>
      </c>
      <c r="BA27" s="319">
        <f t="shared" si="2"/>
        <v>-27.5759802647874</v>
      </c>
      <c r="BB27" s="29"/>
    </row>
    <row r="28" spans="3:54" s="2" customFormat="1" ht="21.75" x14ac:dyDescent="0.45">
      <c r="C28" s="69"/>
      <c r="D28" s="72"/>
      <c r="E28" s="73"/>
      <c r="F28" s="73"/>
      <c r="G28" s="29"/>
      <c r="H28" s="29"/>
      <c r="I28" s="29"/>
      <c r="J28" s="29"/>
      <c r="K28" s="73"/>
      <c r="L28" s="73"/>
      <c r="M28" s="74"/>
      <c r="O28" s="89"/>
      <c r="P28" s="90"/>
      <c r="Q28" s="91"/>
      <c r="R28" s="89"/>
      <c r="S28" s="90"/>
      <c r="T28" s="90"/>
      <c r="U28" s="93"/>
      <c r="V28" s="103"/>
      <c r="W28" s="89">
        <v>0</v>
      </c>
      <c r="X28" s="90">
        <v>0</v>
      </c>
      <c r="Y28" s="91">
        <v>0</v>
      </c>
      <c r="Z28" s="89">
        <v>0</v>
      </c>
      <c r="AA28" s="90">
        <v>0</v>
      </c>
      <c r="AB28" s="90">
        <v>0</v>
      </c>
      <c r="AC28" s="93">
        <v>0</v>
      </c>
      <c r="AE28" s="287">
        <v>0</v>
      </c>
      <c r="AF28" s="288">
        <v>0</v>
      </c>
      <c r="AG28" s="289">
        <v>0</v>
      </c>
      <c r="AH28" s="287">
        <v>0</v>
      </c>
      <c r="AI28" s="288">
        <v>0</v>
      </c>
      <c r="AJ28" s="288">
        <v>0</v>
      </c>
      <c r="AK28" s="290">
        <v>0</v>
      </c>
      <c r="AM28" s="4"/>
      <c r="AN28" s="4"/>
      <c r="AQ28" s="439"/>
      <c r="AR28" s="442"/>
      <c r="AS28" s="159" t="s">
        <v>3914</v>
      </c>
      <c r="AT28" s="8">
        <f t="shared" ref="AT28" si="21">$D$35*BE28</f>
        <v>0</v>
      </c>
      <c r="AU28" s="39">
        <f t="shared" ref="AU28" si="22">$D$35*BF28</f>
        <v>0</v>
      </c>
      <c r="AV28" s="123">
        <f t="shared" ref="AV28" si="23">$D$35*BG28</f>
        <v>0</v>
      </c>
      <c r="AW28" s="71">
        <f t="shared" ref="AW28" si="24">$D$35*BH28</f>
        <v>0</v>
      </c>
      <c r="AX28" s="127">
        <f t="shared" ref="AX28" si="25">$D$35*BI28</f>
        <v>0</v>
      </c>
      <c r="AY28" s="127">
        <f t="shared" ref="AY28" si="26">$D$35*BJ28</f>
        <v>0</v>
      </c>
      <c r="AZ28" s="314">
        <f t="shared" si="1"/>
        <v>0</v>
      </c>
      <c r="BA28" s="319">
        <f t="shared" si="2"/>
        <v>0</v>
      </c>
      <c r="BB28" s="29"/>
    </row>
    <row r="29" spans="3:54" s="2" customFormat="1" ht="18" thickBot="1" x14ac:dyDescent="0.4">
      <c r="C29" s="121" t="s">
        <v>5</v>
      </c>
      <c r="D29" s="122"/>
      <c r="E29" s="118"/>
      <c r="F29" s="119"/>
      <c r="G29" s="120"/>
      <c r="H29" s="118"/>
      <c r="I29" s="118"/>
      <c r="J29" s="119"/>
      <c r="K29" s="118"/>
      <c r="L29" s="118"/>
      <c r="M29" s="119"/>
      <c r="O29" s="128"/>
      <c r="P29" s="129"/>
      <c r="Q29" s="130"/>
      <c r="R29" s="131"/>
      <c r="S29" s="129"/>
      <c r="T29" s="129"/>
      <c r="U29" s="130"/>
      <c r="V29" s="92"/>
      <c r="W29" s="136"/>
      <c r="X29" s="137"/>
      <c r="Y29" s="144"/>
      <c r="Z29" s="136"/>
      <c r="AA29" s="137"/>
      <c r="AB29" s="137"/>
      <c r="AC29" s="138"/>
      <c r="AE29" s="132"/>
      <c r="AF29" s="133"/>
      <c r="AG29" s="134"/>
      <c r="AH29" s="132"/>
      <c r="AI29" s="133"/>
      <c r="AJ29" s="133"/>
      <c r="AK29" s="135"/>
      <c r="AM29" s="141"/>
      <c r="AN29" s="142" t="s">
        <v>5</v>
      </c>
      <c r="AS29" s="121" t="s">
        <v>5</v>
      </c>
      <c r="AT29" s="122">
        <f>SUM(AT24:AT28)</f>
        <v>2.6839891707434944</v>
      </c>
      <c r="AU29" s="118">
        <f t="shared" ref="AU29:BA29" si="27">SUM(AU24:AU28)</f>
        <v>-3.2081326883565886</v>
      </c>
      <c r="AV29" s="119">
        <f t="shared" si="27"/>
        <v>20.152024083917304</v>
      </c>
      <c r="AW29" s="120">
        <f t="shared" si="27"/>
        <v>8.2239328988254297</v>
      </c>
      <c r="AX29" s="118">
        <f t="shared" si="27"/>
        <v>36.181831399582855</v>
      </c>
      <c r="AY29" s="118">
        <f t="shared" si="27"/>
        <v>-1.454511712590671</v>
      </c>
      <c r="AZ29" s="118">
        <f t="shared" si="27"/>
        <v>0</v>
      </c>
      <c r="BA29" s="320">
        <f t="shared" si="27"/>
        <v>62.579133152121813</v>
      </c>
      <c r="BB29" s="29"/>
    </row>
    <row r="31" spans="3:54" ht="15.75" thickBot="1" x14ac:dyDescent="0.35"/>
    <row r="32" spans="3:54" ht="19.899999999999999" customHeight="1" thickBot="1" x14ac:dyDescent="0.45">
      <c r="C32" s="462">
        <v>44562</v>
      </c>
      <c r="D32" s="464" t="s">
        <v>834</v>
      </c>
      <c r="E32" s="465"/>
      <c r="F32" s="465"/>
      <c r="G32" s="466"/>
      <c r="H32" s="466"/>
      <c r="I32" s="466"/>
      <c r="J32" s="466"/>
      <c r="K32" s="466"/>
      <c r="L32" s="466"/>
      <c r="M32" s="467"/>
      <c r="O32" s="459" t="s">
        <v>17</v>
      </c>
      <c r="P32" s="460"/>
      <c r="Q32" s="460"/>
      <c r="R32" s="460"/>
      <c r="S32" s="460"/>
      <c r="T32" s="460"/>
      <c r="U32" s="461"/>
      <c r="V32" s="456"/>
      <c r="W32" s="468" t="s">
        <v>835</v>
      </c>
      <c r="X32" s="469"/>
      <c r="Y32" s="469"/>
      <c r="Z32" s="469"/>
      <c r="AA32" s="469"/>
      <c r="AB32" s="469"/>
      <c r="AC32" s="470"/>
      <c r="AE32" s="377" t="s">
        <v>836</v>
      </c>
      <c r="AF32" s="378"/>
      <c r="AG32" s="378"/>
      <c r="AH32" s="378"/>
      <c r="AI32" s="378"/>
      <c r="AJ32" s="378"/>
      <c r="AK32" s="471"/>
      <c r="AO32" s="377" t="s">
        <v>836</v>
      </c>
      <c r="AP32" s="378"/>
      <c r="AQ32" s="378"/>
      <c r="AR32" s="378"/>
      <c r="AS32" s="378"/>
      <c r="AT32" s="378"/>
      <c r="AU32" s="375" t="s">
        <v>837</v>
      </c>
      <c r="AV32" s="376"/>
    </row>
    <row r="33" spans="1:51" ht="17.649999999999999" customHeight="1" thickBot="1" x14ac:dyDescent="0.35">
      <c r="C33" s="463"/>
      <c r="D33" s="66" t="s">
        <v>38</v>
      </c>
      <c r="E33" s="67" t="s">
        <v>39</v>
      </c>
      <c r="F33" s="68" t="s">
        <v>3917</v>
      </c>
      <c r="G33" s="56" t="s">
        <v>40</v>
      </c>
      <c r="H33" s="57" t="s">
        <v>4045</v>
      </c>
      <c r="I33" s="58" t="s">
        <v>41</v>
      </c>
      <c r="J33" s="59" t="s">
        <v>3919</v>
      </c>
      <c r="K33" s="472" t="s">
        <v>4</v>
      </c>
      <c r="L33" s="473"/>
      <c r="M33" s="474" t="s">
        <v>4</v>
      </c>
      <c r="O33" s="66" t="s">
        <v>38</v>
      </c>
      <c r="P33" s="67" t="s">
        <v>39</v>
      </c>
      <c r="Q33" s="68" t="s">
        <v>3917</v>
      </c>
      <c r="R33" s="56" t="s">
        <v>40</v>
      </c>
      <c r="S33" s="57" t="s">
        <v>4045</v>
      </c>
      <c r="T33" s="58" t="s">
        <v>41</v>
      </c>
      <c r="U33" s="59" t="s">
        <v>3919</v>
      </c>
      <c r="V33" s="457"/>
      <c r="W33" s="66" t="s">
        <v>38</v>
      </c>
      <c r="X33" s="67" t="s">
        <v>39</v>
      </c>
      <c r="Y33" s="68" t="s">
        <v>3917</v>
      </c>
      <c r="Z33" s="56" t="s">
        <v>40</v>
      </c>
      <c r="AA33" s="57" t="s">
        <v>4045</v>
      </c>
      <c r="AB33" s="58" t="s">
        <v>41</v>
      </c>
      <c r="AC33" s="59" t="s">
        <v>3919</v>
      </c>
      <c r="AE33" s="66" t="s">
        <v>38</v>
      </c>
      <c r="AF33" s="67" t="s">
        <v>39</v>
      </c>
      <c r="AG33" s="68" t="s">
        <v>3917</v>
      </c>
      <c r="AH33" s="56" t="s">
        <v>40</v>
      </c>
      <c r="AI33" s="57" t="s">
        <v>4045</v>
      </c>
      <c r="AJ33" s="58" t="s">
        <v>41</v>
      </c>
      <c r="AK33" s="59" t="s">
        <v>3919</v>
      </c>
      <c r="AO33" s="66" t="s">
        <v>38</v>
      </c>
      <c r="AP33" s="67" t="s">
        <v>39</v>
      </c>
      <c r="AQ33" s="312" t="s">
        <v>4384</v>
      </c>
      <c r="AR33" s="56" t="s">
        <v>40</v>
      </c>
      <c r="AS33" s="58" t="s">
        <v>41</v>
      </c>
      <c r="AT33" s="59" t="s">
        <v>3919</v>
      </c>
      <c r="AU33" s="361" t="s">
        <v>617</v>
      </c>
      <c r="AV33" s="329" t="s">
        <v>838</v>
      </c>
      <c r="AW33" s="323"/>
    </row>
    <row r="34" spans="1:51" s="2" customFormat="1" ht="36" customHeight="1" thickBot="1" x14ac:dyDescent="0.35">
      <c r="C34" s="463"/>
      <c r="D34" s="60" t="s">
        <v>42</v>
      </c>
      <c r="E34" s="61" t="s">
        <v>42</v>
      </c>
      <c r="F34" s="62" t="s">
        <v>42</v>
      </c>
      <c r="G34" s="60" t="s">
        <v>43</v>
      </c>
      <c r="H34" s="61" t="s">
        <v>43</v>
      </c>
      <c r="I34" s="61" t="s">
        <v>43</v>
      </c>
      <c r="J34" s="62" t="s">
        <v>43</v>
      </c>
      <c r="K34" s="54" t="s">
        <v>42</v>
      </c>
      <c r="L34" s="53" t="s">
        <v>43</v>
      </c>
      <c r="M34" s="475"/>
      <c r="O34" s="60" t="s">
        <v>42</v>
      </c>
      <c r="P34" s="61" t="s">
        <v>42</v>
      </c>
      <c r="Q34" s="82" t="s">
        <v>42</v>
      </c>
      <c r="R34" s="60" t="s">
        <v>43</v>
      </c>
      <c r="S34" s="61" t="s">
        <v>43</v>
      </c>
      <c r="T34" s="61" t="s">
        <v>43</v>
      </c>
      <c r="U34" s="62" t="s">
        <v>43</v>
      </c>
      <c r="V34" s="458"/>
      <c r="W34" s="60" t="s">
        <v>42</v>
      </c>
      <c r="X34" s="61" t="s">
        <v>42</v>
      </c>
      <c r="Y34" s="82" t="s">
        <v>42</v>
      </c>
      <c r="Z34" s="60" t="s">
        <v>43</v>
      </c>
      <c r="AA34" s="61" t="s">
        <v>43</v>
      </c>
      <c r="AB34" s="61" t="s">
        <v>43</v>
      </c>
      <c r="AC34" s="62" t="s">
        <v>43</v>
      </c>
      <c r="AE34" s="60" t="s">
        <v>42</v>
      </c>
      <c r="AF34" s="61" t="s">
        <v>42</v>
      </c>
      <c r="AG34" s="82" t="s">
        <v>42</v>
      </c>
      <c r="AH34" s="60" t="s">
        <v>43</v>
      </c>
      <c r="AI34" s="61" t="s">
        <v>43</v>
      </c>
      <c r="AJ34" s="61" t="s">
        <v>43</v>
      </c>
      <c r="AK34" s="62" t="s">
        <v>43</v>
      </c>
      <c r="AO34" s="60" t="s">
        <v>42</v>
      </c>
      <c r="AP34" s="61" t="s">
        <v>42</v>
      </c>
      <c r="AQ34" s="82" t="s">
        <v>42</v>
      </c>
      <c r="AR34" s="60" t="s">
        <v>43</v>
      </c>
      <c r="AS34" s="61" t="s">
        <v>43</v>
      </c>
      <c r="AT34" s="82" t="s">
        <v>43</v>
      </c>
      <c r="AU34" s="360" t="s">
        <v>838</v>
      </c>
      <c r="AV34" s="324"/>
      <c r="AW34" s="325"/>
      <c r="AY34" s="1"/>
    </row>
    <row r="35" spans="1:51" s="2" customFormat="1" ht="17.649999999999999" customHeight="1" thickBot="1" x14ac:dyDescent="0.35">
      <c r="C35" s="51" t="s">
        <v>15</v>
      </c>
      <c r="D35" s="63">
        <f>1347.16-80.64</f>
        <v>1266.52</v>
      </c>
      <c r="E35" s="64">
        <v>162.22</v>
      </c>
      <c r="F35" s="65">
        <v>179.66</v>
      </c>
      <c r="G35" s="63">
        <v>59.62</v>
      </c>
      <c r="H35" s="64">
        <v>256.98</v>
      </c>
      <c r="I35" s="64">
        <v>349.76</v>
      </c>
      <c r="J35" s="65">
        <v>51.32</v>
      </c>
      <c r="K35" s="55">
        <f>+D35+F35+E35</f>
        <v>1608.4</v>
      </c>
      <c r="L35" s="5">
        <f>G35+H35+I35+J35</f>
        <v>717.68000000000006</v>
      </c>
      <c r="M35" s="11">
        <f>SUM(K35:L35)</f>
        <v>2326.08</v>
      </c>
      <c r="O35" s="395" t="s">
        <v>6</v>
      </c>
      <c r="P35" s="397" t="s">
        <v>6</v>
      </c>
      <c r="Q35" s="371" t="s">
        <v>6</v>
      </c>
      <c r="R35" s="395" t="s">
        <v>6</v>
      </c>
      <c r="S35" s="397" t="s">
        <v>6</v>
      </c>
      <c r="T35" s="397" t="s">
        <v>6</v>
      </c>
      <c r="U35" s="443" t="s">
        <v>6</v>
      </c>
      <c r="V35" s="458"/>
      <c r="W35" s="395" t="s">
        <v>6</v>
      </c>
      <c r="X35" s="397" t="s">
        <v>6</v>
      </c>
      <c r="Y35" s="371" t="s">
        <v>6</v>
      </c>
      <c r="Z35" s="395" t="s">
        <v>6</v>
      </c>
      <c r="AA35" s="397" t="s">
        <v>6</v>
      </c>
      <c r="AB35" s="397" t="s">
        <v>6</v>
      </c>
      <c r="AC35" s="443" t="s">
        <v>6</v>
      </c>
      <c r="AE35" s="395" t="s">
        <v>6</v>
      </c>
      <c r="AF35" s="397" t="s">
        <v>6</v>
      </c>
      <c r="AG35" s="371" t="s">
        <v>6</v>
      </c>
      <c r="AH35" s="395" t="s">
        <v>6</v>
      </c>
      <c r="AI35" s="397" t="s">
        <v>6</v>
      </c>
      <c r="AJ35" s="397" t="s">
        <v>6</v>
      </c>
      <c r="AK35" s="443" t="s">
        <v>6</v>
      </c>
      <c r="AO35" s="395" t="s">
        <v>6</v>
      </c>
      <c r="AP35" s="397" t="s">
        <v>6</v>
      </c>
      <c r="AQ35" s="371" t="s">
        <v>6</v>
      </c>
      <c r="AR35" s="395" t="s">
        <v>6</v>
      </c>
      <c r="AS35" s="397" t="s">
        <v>6</v>
      </c>
      <c r="AT35" s="371" t="s">
        <v>6</v>
      </c>
      <c r="AU35" s="371" t="s">
        <v>6</v>
      </c>
      <c r="AV35" s="371" t="s">
        <v>6</v>
      </c>
      <c r="AW35" s="325"/>
    </row>
    <row r="36" spans="1:51" s="2" customFormat="1" ht="17.649999999999999" customHeight="1" thickBot="1" x14ac:dyDescent="0.35">
      <c r="C36" s="52"/>
      <c r="D36" s="448" t="s">
        <v>7</v>
      </c>
      <c r="E36" s="449"/>
      <c r="F36" s="450"/>
      <c r="G36" s="451" t="s">
        <v>7</v>
      </c>
      <c r="H36" s="452"/>
      <c r="I36" s="452"/>
      <c r="J36" s="453"/>
      <c r="K36" s="454" t="s">
        <v>7</v>
      </c>
      <c r="L36" s="455"/>
      <c r="M36" s="12" t="s">
        <v>8</v>
      </c>
      <c r="O36" s="396"/>
      <c r="P36" s="398"/>
      <c r="Q36" s="399"/>
      <c r="R36" s="400"/>
      <c r="S36" s="401"/>
      <c r="T36" s="401"/>
      <c r="U36" s="444"/>
      <c r="V36" s="458"/>
      <c r="W36" s="396"/>
      <c r="X36" s="398"/>
      <c r="Y36" s="399"/>
      <c r="Z36" s="400"/>
      <c r="AA36" s="401"/>
      <c r="AB36" s="401"/>
      <c r="AC36" s="444"/>
      <c r="AE36" s="396"/>
      <c r="AF36" s="398"/>
      <c r="AG36" s="399"/>
      <c r="AH36" s="400"/>
      <c r="AI36" s="401"/>
      <c r="AJ36" s="401"/>
      <c r="AK36" s="444"/>
      <c r="AO36" s="396"/>
      <c r="AP36" s="398"/>
      <c r="AQ36" s="399"/>
      <c r="AR36" s="400"/>
      <c r="AS36" s="401"/>
      <c r="AT36" s="372"/>
      <c r="AU36" s="372"/>
      <c r="AV36" s="372"/>
      <c r="AW36" s="328"/>
    </row>
    <row r="37" spans="1:51" s="2" customFormat="1" ht="16.149999999999999" customHeight="1" x14ac:dyDescent="0.3">
      <c r="A37" s="429" t="s">
        <v>3893</v>
      </c>
      <c r="B37" s="432" t="s">
        <v>3894</v>
      </c>
      <c r="C37" s="178" t="s">
        <v>3900</v>
      </c>
      <c r="D37" s="179">
        <f>$D$35*O37</f>
        <v>317.3120434606127</v>
      </c>
      <c r="E37" s="180">
        <f>$E$35*P37</f>
        <v>33.075254692464647</v>
      </c>
      <c r="F37" s="181">
        <f>$F$35*Q37</f>
        <v>48.40180785864581</v>
      </c>
      <c r="G37" s="182">
        <f>$G$35*R37</f>
        <v>16.787605860811201</v>
      </c>
      <c r="H37" s="183">
        <f>$H$35*S37</f>
        <v>81.228748323776799</v>
      </c>
      <c r="I37" s="183">
        <f>$I$35*T37</f>
        <v>109.90330961682518</v>
      </c>
      <c r="J37" s="184">
        <f>$J$35*U37</f>
        <v>0</v>
      </c>
      <c r="K37" s="185">
        <f>D37+E37+F37</f>
        <v>398.78910601172311</v>
      </c>
      <c r="L37" s="184">
        <f>G37+H37+I37+J37</f>
        <v>207.91966380141318</v>
      </c>
      <c r="M37" s="184">
        <f>SUM(K37:L37)</f>
        <v>606.70876981313631</v>
      </c>
      <c r="O37" s="192">
        <f>'CARAC ALM'!V30</f>
        <v>0.2505385177183248</v>
      </c>
      <c r="P37" s="193">
        <f>'CARAC BV'!V30</f>
        <v>0.20389134935559516</v>
      </c>
      <c r="Q37" s="194">
        <f>'CARAC 3R MULTI'!V30</f>
        <v>0.26940781397442842</v>
      </c>
      <c r="R37" s="195">
        <f>SMIPE!V30</f>
        <v>0.28157675043292857</v>
      </c>
      <c r="S37" s="196">
        <f>'CARAC 3R EMB'!V30</f>
        <v>0.31608976700045449</v>
      </c>
      <c r="T37" s="196">
        <f>'SAUMUR VAL DE LOIRE'!V30</f>
        <v>0.31422492456777557</v>
      </c>
      <c r="U37" s="197">
        <f>ABC!V30</f>
        <v>0</v>
      </c>
      <c r="V37" s="103"/>
      <c r="W37" s="105">
        <v>379.64</v>
      </c>
      <c r="X37" s="107">
        <v>54.64</v>
      </c>
      <c r="Y37" s="108">
        <v>25.46</v>
      </c>
      <c r="Z37" s="109"/>
      <c r="AA37" s="110">
        <f>26.4+159.76</f>
        <v>186.16</v>
      </c>
      <c r="AB37" s="110">
        <v>27.82</v>
      </c>
      <c r="AC37" s="204"/>
      <c r="AE37" s="210">
        <f>D37-W37+AT8</f>
        <v>-81.943370239204597</v>
      </c>
      <c r="AF37" s="211">
        <f t="shared" ref="AF37:AK37" si="28">E37-X37+AU8</f>
        <v>19.719524029855364</v>
      </c>
      <c r="AG37" s="212">
        <f t="shared" si="28"/>
        <v>68.501841948416001</v>
      </c>
      <c r="AH37" s="213">
        <f t="shared" si="28"/>
        <v>32.557375467928694</v>
      </c>
      <c r="AI37" s="214">
        <f t="shared" si="28"/>
        <v>-29.029641281453962</v>
      </c>
      <c r="AJ37" s="214">
        <f t="shared" si="28"/>
        <v>162.76227869203802</v>
      </c>
      <c r="AK37" s="204">
        <f t="shared" si="28"/>
        <v>0</v>
      </c>
      <c r="AM37" s="295"/>
      <c r="AN37" s="306" t="s">
        <v>3900</v>
      </c>
      <c r="AO37" s="210">
        <f>AE37</f>
        <v>-81.943370239204597</v>
      </c>
      <c r="AP37" s="211">
        <f>AF37</f>
        <v>19.719524029855364</v>
      </c>
      <c r="AQ37" s="212">
        <f t="shared" ref="AQ37:AQ57" si="29">AG37+AI37</f>
        <v>39.472200666962038</v>
      </c>
      <c r="AR37" s="213">
        <f>AH37</f>
        <v>32.557375467928694</v>
      </c>
      <c r="AS37" s="214">
        <f t="shared" ref="AS37:AT41" si="30">AJ37</f>
        <v>162.76227869203802</v>
      </c>
      <c r="AT37" s="358">
        <f t="shared" si="30"/>
        <v>0</v>
      </c>
      <c r="AU37" s="362">
        <f>SUM(AP37:AT37)</f>
        <v>254.51137885678412</v>
      </c>
      <c r="AV37" s="298">
        <f t="shared" ref="AV37:AV42" si="31">SUM(AO37:AT37)</f>
        <v>172.56800861757952</v>
      </c>
      <c r="AW37" s="300" t="s">
        <v>3900</v>
      </c>
      <c r="AX37" s="295"/>
    </row>
    <row r="38" spans="1:51" s="2" customFormat="1" ht="17.25" x14ac:dyDescent="0.3">
      <c r="A38" s="430"/>
      <c r="B38" s="433"/>
      <c r="C38" s="186" t="s">
        <v>20</v>
      </c>
      <c r="D38" s="179">
        <f t="shared" ref="D38:D57" si="32">$D$35*O38</f>
        <v>372.85903119185122</v>
      </c>
      <c r="E38" s="180">
        <f t="shared" ref="E38:E57" si="33">$E$35*P38</f>
        <v>64.009610135722482</v>
      </c>
      <c r="F38" s="181">
        <f t="shared" ref="F38:F57" si="34">$F$35*Q38</f>
        <v>50.99601738531085</v>
      </c>
      <c r="G38" s="179">
        <f t="shared" ref="G38:G57" si="35">$G$35*R38</f>
        <v>3.2618677823153512</v>
      </c>
      <c r="H38" s="180">
        <f t="shared" ref="H38:H57" si="36">$H$35*S38</f>
        <v>15.896238809955895</v>
      </c>
      <c r="I38" s="180">
        <f t="shared" ref="I38:I57" si="37">$I$35*T38</f>
        <v>34.960692271177308</v>
      </c>
      <c r="J38" s="187">
        <f t="shared" ref="J38:J57" si="38">$J$35*U38</f>
        <v>0</v>
      </c>
      <c r="K38" s="188">
        <f t="shared" ref="K38:K56" si="39">D38+E38+F38</f>
        <v>487.86465871288453</v>
      </c>
      <c r="L38" s="187">
        <f t="shared" ref="L38:L56" si="40">G38+H38+I38+J38</f>
        <v>54.118798863448554</v>
      </c>
      <c r="M38" s="187">
        <f t="shared" ref="M38" si="41">SUM(K38:L38)</f>
        <v>541.98345757633308</v>
      </c>
      <c r="O38" s="192">
        <f>'CARAC ALM'!V31</f>
        <v>0.29439648105979471</v>
      </c>
      <c r="P38" s="193">
        <f>'CARAC BV'!V31</f>
        <v>0.39458519378450546</v>
      </c>
      <c r="Q38" s="194">
        <f>'CARAC 3R MULTI'!V31</f>
        <v>0.2838473638278462</v>
      </c>
      <c r="R38" s="192">
        <f>SMIPE!V31</f>
        <v>5.4710965822129344E-2</v>
      </c>
      <c r="S38" s="193">
        <f>'CARAC 3R EMB'!V31</f>
        <v>6.185788314248538E-2</v>
      </c>
      <c r="T38" s="198">
        <f>'SAUMUR VAL DE LOIRE'!V31</f>
        <v>9.9956233620703661E-2</v>
      </c>
      <c r="U38" s="199">
        <f>ABC!V31</f>
        <v>0</v>
      </c>
      <c r="V38" s="103"/>
      <c r="W38" s="105">
        <v>418.56</v>
      </c>
      <c r="X38" s="112"/>
      <c r="Y38" s="113"/>
      <c r="Z38" s="105"/>
      <c r="AA38" s="112">
        <v>14.42</v>
      </c>
      <c r="AB38" s="112">
        <v>19.52</v>
      </c>
      <c r="AC38" s="205"/>
      <c r="AE38" s="215">
        <f t="shared" ref="AE38:AE57" si="42">D38-W38+AT9</f>
        <v>-3.5755682821057349</v>
      </c>
      <c r="AF38" s="216">
        <f t="shared" ref="AF38:AK38" si="43">E38-X38+AU9</f>
        <v>143.89744549133729</v>
      </c>
      <c r="AG38" s="217">
        <f t="shared" si="43"/>
        <v>81.899385557547731</v>
      </c>
      <c r="AH38" s="215">
        <f t="shared" si="43"/>
        <v>6.8181683323348832</v>
      </c>
      <c r="AI38" s="216">
        <f t="shared" si="43"/>
        <v>15.159090771884646</v>
      </c>
      <c r="AJ38" s="216">
        <f t="shared" si="43"/>
        <v>42.515905260967592</v>
      </c>
      <c r="AK38" s="205">
        <f t="shared" si="43"/>
        <v>0</v>
      </c>
      <c r="AM38" s="295"/>
      <c r="AN38" s="307" t="s">
        <v>20</v>
      </c>
      <c r="AO38" s="215">
        <f t="shared" ref="AO38:AO41" si="44">AE38</f>
        <v>-3.5755682821057349</v>
      </c>
      <c r="AP38" s="216">
        <f>AF38</f>
        <v>143.89744549133729</v>
      </c>
      <c r="AQ38" s="217">
        <f t="shared" si="29"/>
        <v>97.058476329432381</v>
      </c>
      <c r="AR38" s="215">
        <f>AH38</f>
        <v>6.8181683323348832</v>
      </c>
      <c r="AS38" s="216">
        <f t="shared" si="30"/>
        <v>42.515905260967592</v>
      </c>
      <c r="AT38" s="217">
        <f t="shared" si="30"/>
        <v>0</v>
      </c>
      <c r="AU38" s="363">
        <f t="shared" ref="AU38:AU53" si="45">SUM(AP38:AT38)</f>
        <v>290.28999541407217</v>
      </c>
      <c r="AV38" s="299">
        <f t="shared" si="31"/>
        <v>286.71442713196643</v>
      </c>
      <c r="AW38" s="301" t="s">
        <v>20</v>
      </c>
      <c r="AX38" s="295"/>
      <c r="AY38" s="295"/>
    </row>
    <row r="39" spans="1:51" s="2" customFormat="1" ht="17.25" customHeight="1" x14ac:dyDescent="0.3">
      <c r="A39" s="430"/>
      <c r="B39" s="433"/>
      <c r="C39" s="186" t="s">
        <v>3901</v>
      </c>
      <c r="D39" s="179">
        <f t="shared" si="32"/>
        <v>56.534060023131836</v>
      </c>
      <c r="E39" s="180">
        <f t="shared" si="33"/>
        <v>6.0493047031976737</v>
      </c>
      <c r="F39" s="181">
        <f t="shared" si="34"/>
        <v>5.3226534377127583</v>
      </c>
      <c r="G39" s="179">
        <f t="shared" si="35"/>
        <v>0.80688362263548219</v>
      </c>
      <c r="H39" s="180">
        <f t="shared" si="36"/>
        <v>3.1724135678571694</v>
      </c>
      <c r="I39" s="180">
        <f t="shared" si="37"/>
        <v>4.3100764502568492</v>
      </c>
      <c r="J39" s="187">
        <f t="shared" si="38"/>
        <v>0</v>
      </c>
      <c r="K39" s="188">
        <f t="shared" si="39"/>
        <v>67.906018164042266</v>
      </c>
      <c r="L39" s="187">
        <f t="shared" si="40"/>
        <v>8.2893736407495009</v>
      </c>
      <c r="M39" s="187">
        <f>SUM(K39:L39)</f>
        <v>76.195391804791768</v>
      </c>
      <c r="O39" s="192">
        <f>'CARAC ALM'!V32</f>
        <v>4.4637321181767234E-2</v>
      </c>
      <c r="P39" s="193">
        <f>'CARAC BV'!V32</f>
        <v>3.7290745303893931E-2</v>
      </c>
      <c r="Q39" s="194">
        <f>'CARAC 3R MULTI'!V32</f>
        <v>2.9626257584953571E-2</v>
      </c>
      <c r="R39" s="192">
        <f>SMIPE!V32</f>
        <v>1.3533774281037945E-2</v>
      </c>
      <c r="S39" s="193">
        <f>'CARAC 3R EMB'!V32</f>
        <v>1.2344982363830529E-2</v>
      </c>
      <c r="T39" s="198">
        <f>'SAUMUR VAL DE LOIRE'!V32</f>
        <v>1.2322954169307093E-2</v>
      </c>
      <c r="U39" s="199">
        <f>ABC!V32</f>
        <v>0</v>
      </c>
      <c r="V39" s="103"/>
      <c r="W39" s="105">
        <v>54.96</v>
      </c>
      <c r="X39" s="112"/>
      <c r="Y39" s="113"/>
      <c r="Z39" s="105"/>
      <c r="AA39" s="112">
        <v>23.98</v>
      </c>
      <c r="AB39" s="112"/>
      <c r="AC39" s="205"/>
      <c r="AE39" s="215">
        <f t="shared" si="42"/>
        <v>67.962928604578082</v>
      </c>
      <c r="AF39" s="216">
        <f t="shared" ref="AF39:AK39" si="46">E39-X39+AU10</f>
        <v>25.945408952637241</v>
      </c>
      <c r="AG39" s="217">
        <f t="shared" si="46"/>
        <v>21.704938012362945</v>
      </c>
      <c r="AH39" s="215">
        <f t="shared" si="46"/>
        <v>1.7633831199478389</v>
      </c>
      <c r="AI39" s="216">
        <f t="shared" si="46"/>
        <v>-18.213041751207289</v>
      </c>
      <c r="AJ39" s="216">
        <f t="shared" si="46"/>
        <v>7.171774504892614</v>
      </c>
      <c r="AK39" s="205">
        <f t="shared" si="46"/>
        <v>0</v>
      </c>
      <c r="AM39" s="295"/>
      <c r="AN39" s="307" t="s">
        <v>3901</v>
      </c>
      <c r="AO39" s="215">
        <f t="shared" si="44"/>
        <v>67.962928604578082</v>
      </c>
      <c r="AP39" s="216">
        <f>AF39</f>
        <v>25.945408952637241</v>
      </c>
      <c r="AQ39" s="217">
        <f t="shared" si="29"/>
        <v>3.4918962611556559</v>
      </c>
      <c r="AR39" s="215">
        <f>AH39</f>
        <v>1.7633831199478389</v>
      </c>
      <c r="AS39" s="216">
        <f t="shared" si="30"/>
        <v>7.171774504892614</v>
      </c>
      <c r="AT39" s="217">
        <f t="shared" si="30"/>
        <v>0</v>
      </c>
      <c r="AU39" s="363">
        <f t="shared" si="45"/>
        <v>38.372462838633353</v>
      </c>
      <c r="AV39" s="299">
        <f t="shared" si="31"/>
        <v>106.33539144321142</v>
      </c>
      <c r="AW39" s="301" t="s">
        <v>3901</v>
      </c>
      <c r="AX39" s="295"/>
      <c r="AY39" s="295"/>
    </row>
    <row r="40" spans="1:51" s="2" customFormat="1" ht="18" thickBot="1" x14ac:dyDescent="0.35">
      <c r="A40" s="430"/>
      <c r="B40" s="434"/>
      <c r="C40" s="189" t="s">
        <v>26</v>
      </c>
      <c r="D40" s="179">
        <f t="shared" si="32"/>
        <v>20.14334819201861</v>
      </c>
      <c r="E40" s="180">
        <f t="shared" si="33"/>
        <v>4.3201716610167926</v>
      </c>
      <c r="F40" s="181">
        <f t="shared" si="34"/>
        <v>4.002078877592842</v>
      </c>
      <c r="G40" s="179">
        <f t="shared" si="35"/>
        <v>2.6672476835956238</v>
      </c>
      <c r="H40" s="180">
        <f t="shared" si="36"/>
        <v>12.703953571862405</v>
      </c>
      <c r="I40" s="180">
        <f t="shared" si="37"/>
        <v>10.170091931313651</v>
      </c>
      <c r="J40" s="187">
        <f t="shared" si="38"/>
        <v>0</v>
      </c>
      <c r="K40" s="188">
        <f t="shared" si="39"/>
        <v>28.465598730628244</v>
      </c>
      <c r="L40" s="187">
        <f t="shared" si="40"/>
        <v>25.541293186771682</v>
      </c>
      <c r="M40" s="187">
        <f t="shared" ref="M40:M53" si="47">SUM(K40:L40)</f>
        <v>54.006891917399926</v>
      </c>
      <c r="O40" s="192">
        <f>'CARAC ALM'!V33</f>
        <v>1.5904484881422015E-2</v>
      </c>
      <c r="P40" s="193">
        <f>'CARAC BV'!V33</f>
        <v>2.6631559986541688E-2</v>
      </c>
      <c r="Q40" s="194">
        <f>'CARAC 3R MULTI'!V33</f>
        <v>2.2275848144232675E-2</v>
      </c>
      <c r="R40" s="192">
        <f>SMIPE!V33</f>
        <v>4.4737465340416373E-2</v>
      </c>
      <c r="S40" s="193">
        <f>'CARAC 3R EMB'!V33</f>
        <v>4.9435573086864359E-2</v>
      </c>
      <c r="T40" s="198">
        <f>'SAUMUR VAL DE LOIRE'!V33</f>
        <v>2.9077344268394475E-2</v>
      </c>
      <c r="U40" s="199">
        <f>ABC!V33</f>
        <v>0</v>
      </c>
      <c r="V40" s="103"/>
      <c r="W40" s="105">
        <v>37.92</v>
      </c>
      <c r="X40" s="112"/>
      <c r="Y40" s="113"/>
      <c r="Z40" s="105"/>
      <c r="AA40" s="112">
        <v>22.96</v>
      </c>
      <c r="AB40" s="112"/>
      <c r="AC40" s="205"/>
      <c r="AE40" s="215">
        <f t="shared" si="42"/>
        <v>9.1979118722168351E-2</v>
      </c>
      <c r="AF40" s="216">
        <f t="shared" ref="AF40:AK40" si="48">E40-X40+AU11</f>
        <v>21.302434276568455</v>
      </c>
      <c r="AG40" s="217">
        <f t="shared" si="48"/>
        <v>13.516733632323026</v>
      </c>
      <c r="AH40" s="215">
        <f t="shared" si="48"/>
        <v>4.7497512995058528</v>
      </c>
      <c r="AI40" s="216">
        <f t="shared" si="48"/>
        <v>-1.3037351741485406</v>
      </c>
      <c r="AJ40" s="216">
        <f t="shared" si="48"/>
        <v>16.608120279035187</v>
      </c>
      <c r="AK40" s="205">
        <f t="shared" si="48"/>
        <v>0</v>
      </c>
      <c r="AM40" s="295"/>
      <c r="AN40" s="308" t="s">
        <v>26</v>
      </c>
      <c r="AO40" s="215">
        <f t="shared" si="44"/>
        <v>9.1979118722168351E-2</v>
      </c>
      <c r="AP40" s="216">
        <f>AF40</f>
        <v>21.302434276568455</v>
      </c>
      <c r="AQ40" s="217">
        <f t="shared" si="29"/>
        <v>12.212998458174486</v>
      </c>
      <c r="AR40" s="215">
        <f>AH40</f>
        <v>4.7497512995058528</v>
      </c>
      <c r="AS40" s="216">
        <f t="shared" si="30"/>
        <v>16.608120279035187</v>
      </c>
      <c r="AT40" s="217">
        <f t="shared" si="30"/>
        <v>0</v>
      </c>
      <c r="AU40" s="363">
        <f t="shared" si="45"/>
        <v>54.873304313283981</v>
      </c>
      <c r="AV40" s="299">
        <f t="shared" si="31"/>
        <v>54.965283432006146</v>
      </c>
      <c r="AW40" s="302" t="s">
        <v>26</v>
      </c>
      <c r="AX40" s="295"/>
      <c r="AY40" s="295"/>
    </row>
    <row r="41" spans="1:51" s="2" customFormat="1" ht="18" thickBot="1" x14ac:dyDescent="0.35">
      <c r="A41" s="430"/>
      <c r="B41" s="432" t="s">
        <v>3895</v>
      </c>
      <c r="C41" s="178" t="s">
        <v>3902</v>
      </c>
      <c r="D41" s="179">
        <f t="shared" si="32"/>
        <v>49.146077115553908</v>
      </c>
      <c r="E41" s="180">
        <f t="shared" si="33"/>
        <v>6.5498584986579811</v>
      </c>
      <c r="F41" s="181">
        <f t="shared" si="34"/>
        <v>8.2293405172027754</v>
      </c>
      <c r="G41" s="179">
        <f t="shared" si="35"/>
        <v>5.7800377454400422</v>
      </c>
      <c r="H41" s="180">
        <f t="shared" si="36"/>
        <v>18.751356975091294</v>
      </c>
      <c r="I41" s="180">
        <f t="shared" si="37"/>
        <v>24.140246128409366</v>
      </c>
      <c r="J41" s="187">
        <f t="shared" si="38"/>
        <v>0</v>
      </c>
      <c r="K41" s="188">
        <f t="shared" si="39"/>
        <v>63.925276131414662</v>
      </c>
      <c r="L41" s="187">
        <f t="shared" si="40"/>
        <v>48.671640848940704</v>
      </c>
      <c r="M41" s="187">
        <f t="shared" si="47"/>
        <v>112.59691698035536</v>
      </c>
      <c r="O41" s="192">
        <f>'CARAC ALM'!V34</f>
        <v>3.880402766285089E-2</v>
      </c>
      <c r="P41" s="193">
        <f>'CARAC BV'!V34</f>
        <v>4.0376393161496618E-2</v>
      </c>
      <c r="Q41" s="194">
        <f>'CARAC 3R MULTI'!V34</f>
        <v>4.5805079133935077E-2</v>
      </c>
      <c r="R41" s="192">
        <f>SMIPE!V34</f>
        <v>9.6947966209997363E-2</v>
      </c>
      <c r="S41" s="193">
        <f>'CARAC 3R EMB'!V34</f>
        <v>7.2968156958095151E-2</v>
      </c>
      <c r="T41" s="198">
        <f>'SAUMUR VAL DE LOIRE'!V34</f>
        <v>6.9019459424775179E-2</v>
      </c>
      <c r="U41" s="199">
        <f>ABC!V34</f>
        <v>0</v>
      </c>
      <c r="V41" s="103"/>
      <c r="W41" s="105"/>
      <c r="X41" s="112"/>
      <c r="Y41" s="113"/>
      <c r="Z41" s="105"/>
      <c r="AA41" s="112">
        <v>15.06</v>
      </c>
      <c r="AB41" s="112"/>
      <c r="AC41" s="205"/>
      <c r="AE41" s="215">
        <f t="shared" si="42"/>
        <v>85.514299552322115</v>
      </c>
      <c r="AF41" s="216">
        <f t="shared" ref="AF41:AK41" si="49">E41-X41+AU12</f>
        <v>25.99007284426196</v>
      </c>
      <c r="AG41" s="217">
        <f t="shared" si="49"/>
        <v>31.19111960363389</v>
      </c>
      <c r="AH41" s="215">
        <f t="shared" si="49"/>
        <v>11.652891000574849</v>
      </c>
      <c r="AI41" s="216">
        <f t="shared" si="49"/>
        <v>20.78525181413</v>
      </c>
      <c r="AJ41" s="216">
        <f t="shared" si="49"/>
        <v>38.871494453070355</v>
      </c>
      <c r="AK41" s="205">
        <f t="shared" si="49"/>
        <v>0</v>
      </c>
      <c r="AM41" s="295"/>
      <c r="AN41" s="306" t="s">
        <v>3902</v>
      </c>
      <c r="AO41" s="215">
        <f t="shared" si="44"/>
        <v>85.514299552322115</v>
      </c>
      <c r="AP41" s="216">
        <f>AF41</f>
        <v>25.99007284426196</v>
      </c>
      <c r="AQ41" s="217">
        <f t="shared" si="29"/>
        <v>51.976371417763886</v>
      </c>
      <c r="AR41" s="215">
        <f>AH41</f>
        <v>11.652891000574849</v>
      </c>
      <c r="AS41" s="216">
        <f t="shared" si="30"/>
        <v>38.871494453070355</v>
      </c>
      <c r="AT41" s="217">
        <f t="shared" si="30"/>
        <v>0</v>
      </c>
      <c r="AU41" s="363">
        <f t="shared" si="45"/>
        <v>128.49082971567105</v>
      </c>
      <c r="AV41" s="299">
        <f t="shared" si="31"/>
        <v>214.00512926799314</v>
      </c>
      <c r="AW41" s="300" t="s">
        <v>3902</v>
      </c>
      <c r="AX41" s="295"/>
      <c r="AY41" s="295"/>
    </row>
    <row r="42" spans="1:51" s="2" customFormat="1" ht="17.25" x14ac:dyDescent="0.3">
      <c r="A42" s="430"/>
      <c r="B42" s="433"/>
      <c r="C42" s="186" t="s">
        <v>3903</v>
      </c>
      <c r="D42" s="179">
        <f t="shared" si="32"/>
        <v>24.367193809025739</v>
      </c>
      <c r="E42" s="180">
        <f t="shared" si="33"/>
        <v>5.8390550417872777</v>
      </c>
      <c r="F42" s="181">
        <f t="shared" si="34"/>
        <v>3.4786659698276838</v>
      </c>
      <c r="G42" s="179">
        <f t="shared" si="35"/>
        <v>2.0991700762840986</v>
      </c>
      <c r="H42" s="180">
        <f t="shared" si="36"/>
        <v>8.8530262162299014</v>
      </c>
      <c r="I42" s="180">
        <f t="shared" si="37"/>
        <v>10.371219602032214</v>
      </c>
      <c r="J42" s="187">
        <f t="shared" si="38"/>
        <v>0</v>
      </c>
      <c r="K42" s="188">
        <f t="shared" si="39"/>
        <v>33.684914820640699</v>
      </c>
      <c r="L42" s="187">
        <f t="shared" si="40"/>
        <v>21.323415894546216</v>
      </c>
      <c r="M42" s="187">
        <f t="shared" si="47"/>
        <v>55.008330715186915</v>
      </c>
      <c r="O42" s="192">
        <f>'CARAC ALM'!V35</f>
        <v>1.9239486000241401E-2</v>
      </c>
      <c r="P42" s="193">
        <f>'CARAC BV'!V35</f>
        <v>3.599466799277079E-2</v>
      </c>
      <c r="Q42" s="194">
        <f>'CARAC 3R MULTI'!V35</f>
        <v>1.9362495657506869E-2</v>
      </c>
      <c r="R42" s="192">
        <f>SMIPE!V35</f>
        <v>3.5209159280176094E-2</v>
      </c>
      <c r="S42" s="193">
        <f>'CARAC 3R EMB'!V35</f>
        <v>3.4450253779398789E-2</v>
      </c>
      <c r="T42" s="198">
        <f>'SAUMUR VAL DE LOIRE'!V35</f>
        <v>2.9652389072598966E-2</v>
      </c>
      <c r="U42" s="199">
        <f>ABC!V35</f>
        <v>0</v>
      </c>
      <c r="V42" s="103"/>
      <c r="W42" s="105"/>
      <c r="X42" s="112"/>
      <c r="Y42" s="113"/>
      <c r="Z42" s="105"/>
      <c r="AA42" s="112">
        <v>58.02</v>
      </c>
      <c r="AB42" s="112"/>
      <c r="AC42" s="205"/>
      <c r="AE42" s="215">
        <f t="shared" si="42"/>
        <v>48.560366866809218</v>
      </c>
      <c r="AF42" s="216">
        <f t="shared" ref="AF42:AK42" si="50">E42-X42+AU13</f>
        <v>18.065977178756139</v>
      </c>
      <c r="AG42" s="217">
        <f t="shared" si="50"/>
        <v>14.392687620379142</v>
      </c>
      <c r="AH42" s="215">
        <f t="shared" si="50"/>
        <v>4.8312100338126207</v>
      </c>
      <c r="AI42" s="216">
        <f t="shared" si="50"/>
        <v>-39.839705462282794</v>
      </c>
      <c r="AJ42" s="216">
        <f t="shared" si="50"/>
        <v>17.804662522246659</v>
      </c>
      <c r="AK42" s="205">
        <f t="shared" si="50"/>
        <v>0</v>
      </c>
      <c r="AM42" s="295"/>
      <c r="AN42" s="406" t="s">
        <v>4380</v>
      </c>
      <c r="AO42" s="417">
        <f>AE42+AE43</f>
        <v>111.71725593199736</v>
      </c>
      <c r="AP42" s="419">
        <f>AF42+AF43</f>
        <v>44.456507397723954</v>
      </c>
      <c r="AQ42" s="421">
        <f t="shared" si="29"/>
        <v>-25.447017841903651</v>
      </c>
      <c r="AR42" s="417">
        <f>AH42+AH43</f>
        <v>9.5014530818250353</v>
      </c>
      <c r="AS42" s="419">
        <f>AJ42+AJ43</f>
        <v>51.926948477014555</v>
      </c>
      <c r="AT42" s="446">
        <f>AK42+AK43</f>
        <v>0</v>
      </c>
      <c r="AU42" s="373">
        <f t="shared" si="45"/>
        <v>80.437891114659891</v>
      </c>
      <c r="AV42" s="392">
        <f t="shared" si="31"/>
        <v>192.15514704665725</v>
      </c>
      <c r="AW42" s="300" t="s">
        <v>3903</v>
      </c>
      <c r="AX42" s="295"/>
      <c r="AY42" s="295"/>
    </row>
    <row r="43" spans="1:51" s="2" customFormat="1" ht="18" thickBot="1" x14ac:dyDescent="0.35">
      <c r="A43" s="430"/>
      <c r="B43" s="433"/>
      <c r="C43" s="186" t="s">
        <v>3904</v>
      </c>
      <c r="D43" s="179">
        <f t="shared" si="32"/>
        <v>41.719262431837741</v>
      </c>
      <c r="E43" s="180">
        <f t="shared" si="33"/>
        <v>6.517191135786403</v>
      </c>
      <c r="F43" s="181">
        <f t="shared" si="34"/>
        <v>6.0210085701264004</v>
      </c>
      <c r="G43" s="179">
        <f t="shared" si="35"/>
        <v>2.5740129621311527</v>
      </c>
      <c r="H43" s="180">
        <f t="shared" si="36"/>
        <v>15.388701394620343</v>
      </c>
      <c r="I43" s="180">
        <f t="shared" si="37"/>
        <v>18.666898089149797</v>
      </c>
      <c r="J43" s="187">
        <f t="shared" si="38"/>
        <v>0</v>
      </c>
      <c r="K43" s="188">
        <f t="shared" si="39"/>
        <v>54.257462137750544</v>
      </c>
      <c r="L43" s="187">
        <f t="shared" si="40"/>
        <v>36.629612445901287</v>
      </c>
      <c r="M43" s="187">
        <f t="shared" si="47"/>
        <v>90.887074583651838</v>
      </c>
      <c r="O43" s="192">
        <f>'CARAC ALM'!V36</f>
        <v>3.2940073928432033E-2</v>
      </c>
      <c r="P43" s="193">
        <f>'CARAC BV'!V36</f>
        <v>4.0175016248220952E-2</v>
      </c>
      <c r="Q43" s="194">
        <f>'CARAC 3R MULTI'!V36</f>
        <v>3.3513350607405103E-2</v>
      </c>
      <c r="R43" s="192">
        <f>SMIPE!V36</f>
        <v>4.3173649146782171E-2</v>
      </c>
      <c r="S43" s="193">
        <f>'CARAC 3R EMB'!V36</f>
        <v>5.9882875689237849E-2</v>
      </c>
      <c r="T43" s="198">
        <f>'SAUMUR VAL DE LOIRE'!V36</f>
        <v>5.3370591517468542E-2</v>
      </c>
      <c r="U43" s="199">
        <f>ABC!V36</f>
        <v>0</v>
      </c>
      <c r="V43" s="103"/>
      <c r="W43" s="105">
        <v>36.08</v>
      </c>
      <c r="X43" s="112"/>
      <c r="Y43" s="113"/>
      <c r="Z43" s="105"/>
      <c r="AA43" s="112"/>
      <c r="AB43" s="112"/>
      <c r="AC43" s="205"/>
      <c r="AE43" s="215">
        <f t="shared" si="42"/>
        <v>63.156889065188139</v>
      </c>
      <c r="AF43" s="216">
        <f t="shared" ref="AF43:AK43" si="51">E43-X43+AU14</f>
        <v>26.390530218967811</v>
      </c>
      <c r="AG43" s="217">
        <f t="shared" si="51"/>
        <v>24.197643657416958</v>
      </c>
      <c r="AH43" s="215">
        <f t="shared" si="51"/>
        <v>4.6702430480124146</v>
      </c>
      <c r="AI43" s="216">
        <f t="shared" si="51"/>
        <v>31.63395448540404</v>
      </c>
      <c r="AJ43" s="216">
        <f t="shared" si="51"/>
        <v>34.122285954767896</v>
      </c>
      <c r="AK43" s="205">
        <f t="shared" si="51"/>
        <v>0</v>
      </c>
      <c r="AM43" s="295"/>
      <c r="AN43" s="406"/>
      <c r="AO43" s="418"/>
      <c r="AP43" s="420"/>
      <c r="AQ43" s="422">
        <f t="shared" si="29"/>
        <v>55.831598142820994</v>
      </c>
      <c r="AR43" s="418"/>
      <c r="AS43" s="420"/>
      <c r="AT43" s="447"/>
      <c r="AU43" s="374"/>
      <c r="AV43" s="394"/>
      <c r="AW43" s="302" t="s">
        <v>3904</v>
      </c>
      <c r="AX43" s="295"/>
      <c r="AY43" s="295"/>
    </row>
    <row r="44" spans="1:51" s="2" customFormat="1" ht="18" thickBot="1" x14ac:dyDescent="0.35">
      <c r="A44" s="430"/>
      <c r="B44" s="434"/>
      <c r="C44" s="189" t="s">
        <v>27</v>
      </c>
      <c r="D44" s="179">
        <f t="shared" si="32"/>
        <v>22.367471221871948</v>
      </c>
      <c r="E44" s="180">
        <f t="shared" si="33"/>
        <v>4.3264307351482367</v>
      </c>
      <c r="F44" s="181">
        <f t="shared" si="34"/>
        <v>4.0029484728231699</v>
      </c>
      <c r="G44" s="179">
        <f t="shared" si="35"/>
        <v>2.0154210317408427</v>
      </c>
      <c r="H44" s="180">
        <f t="shared" si="36"/>
        <v>7.4720106205889198</v>
      </c>
      <c r="I44" s="180">
        <f t="shared" si="37"/>
        <v>13.317310887210292</v>
      </c>
      <c r="J44" s="187">
        <f t="shared" si="38"/>
        <v>0</v>
      </c>
      <c r="K44" s="188">
        <f t="shared" si="39"/>
        <v>30.696850429843355</v>
      </c>
      <c r="L44" s="187">
        <f t="shared" si="40"/>
        <v>22.804742539540054</v>
      </c>
      <c r="M44" s="187">
        <f t="shared" si="47"/>
        <v>53.50159296938341</v>
      </c>
      <c r="O44" s="192">
        <f>'CARAC ALM'!V37</f>
        <v>1.7660574820667616E-2</v>
      </c>
      <c r="P44" s="193">
        <f>'CARAC BV'!V37</f>
        <v>2.6670143848774728E-2</v>
      </c>
      <c r="Q44" s="194">
        <f>'CARAC 3R MULTI'!V37</f>
        <v>2.2280688371497107E-2</v>
      </c>
      <c r="R44" s="192">
        <f>SMIPE!V37</f>
        <v>3.3804445349561271E-2</v>
      </c>
      <c r="S44" s="193">
        <f>'CARAC 3R EMB'!V37</f>
        <v>2.9076234028285936E-2</v>
      </c>
      <c r="T44" s="198">
        <f>'SAUMUR VAL DE LOIRE'!V37</f>
        <v>3.8075568639096218E-2</v>
      </c>
      <c r="U44" s="199">
        <f>ABC!V37</f>
        <v>0</v>
      </c>
      <c r="V44" s="103"/>
      <c r="W44" s="105">
        <v>44.66</v>
      </c>
      <c r="X44" s="112"/>
      <c r="Y44" s="113"/>
      <c r="Z44" s="105"/>
      <c r="AA44" s="112">
        <v>21.78</v>
      </c>
      <c r="AB44" s="112"/>
      <c r="AC44" s="205"/>
      <c r="AE44" s="215">
        <f t="shared" si="42"/>
        <v>3.3648902659940667</v>
      </c>
      <c r="AF44" s="216">
        <f t="shared" ref="AF44:AK44" si="52">E44-X44+AU15</f>
        <v>15.913245446556051</v>
      </c>
      <c r="AG44" s="217">
        <f t="shared" si="52"/>
        <v>14.190369298983747</v>
      </c>
      <c r="AH44" s="215">
        <f t="shared" si="52"/>
        <v>3.7837562879021664</v>
      </c>
      <c r="AI44" s="216">
        <f t="shared" si="52"/>
        <v>-6.943309018449046</v>
      </c>
      <c r="AJ44" s="216">
        <f t="shared" si="52"/>
        <v>22.735244750739145</v>
      </c>
      <c r="AK44" s="205">
        <f t="shared" si="52"/>
        <v>0</v>
      </c>
      <c r="AM44" s="295"/>
      <c r="AN44" s="308" t="s">
        <v>27</v>
      </c>
      <c r="AO44" s="215">
        <f t="shared" ref="AO44" si="53">AE44</f>
        <v>3.3648902659940667</v>
      </c>
      <c r="AP44" s="216">
        <f>AF44</f>
        <v>15.913245446556051</v>
      </c>
      <c r="AQ44" s="217">
        <f t="shared" si="29"/>
        <v>7.2470602805347006</v>
      </c>
      <c r="AR44" s="215">
        <f>AH44</f>
        <v>3.7837562879021664</v>
      </c>
      <c r="AS44" s="216">
        <f>AJ44</f>
        <v>22.735244750739145</v>
      </c>
      <c r="AT44" s="217">
        <f>AK44</f>
        <v>0</v>
      </c>
      <c r="AU44" s="363">
        <f t="shared" si="45"/>
        <v>49.679306765732065</v>
      </c>
      <c r="AV44" s="299">
        <f>SUM(AO44:AT44)</f>
        <v>53.044197031726128</v>
      </c>
      <c r="AW44" s="302" t="s">
        <v>27</v>
      </c>
      <c r="AX44" s="295"/>
      <c r="AY44" s="295"/>
    </row>
    <row r="45" spans="1:51" s="2" customFormat="1" ht="17.25" x14ac:dyDescent="0.3">
      <c r="A45" s="430"/>
      <c r="B45" s="433" t="s">
        <v>3896</v>
      </c>
      <c r="C45" s="178" t="s">
        <v>3905</v>
      </c>
      <c r="D45" s="179">
        <f t="shared" si="32"/>
        <v>12.95788351053876</v>
      </c>
      <c r="E45" s="180">
        <f t="shared" si="33"/>
        <v>2.8699750088121618</v>
      </c>
      <c r="F45" s="181">
        <f t="shared" si="34"/>
        <v>2.2969288280025255</v>
      </c>
      <c r="G45" s="179">
        <f t="shared" si="35"/>
        <v>1.8457618031409915</v>
      </c>
      <c r="H45" s="180">
        <f t="shared" si="36"/>
        <v>5.8022404144851469</v>
      </c>
      <c r="I45" s="180">
        <f t="shared" si="37"/>
        <v>8.6627765591233068</v>
      </c>
      <c r="J45" s="187">
        <f t="shared" si="38"/>
        <v>0</v>
      </c>
      <c r="K45" s="188">
        <f t="shared" si="39"/>
        <v>18.124787347353447</v>
      </c>
      <c r="L45" s="187">
        <f t="shared" si="40"/>
        <v>16.310778776749444</v>
      </c>
      <c r="M45" s="187">
        <f t="shared" si="47"/>
        <v>34.435566124102891</v>
      </c>
      <c r="O45" s="192">
        <f>'CARAC ALM'!V38</f>
        <v>1.023109268747336E-2</v>
      </c>
      <c r="P45" s="193">
        <f>'CARAC BV'!V38</f>
        <v>1.7691869121021834E-2</v>
      </c>
      <c r="Q45" s="194">
        <f>'CARAC 3R MULTI'!V38</f>
        <v>1.2784864900381419E-2</v>
      </c>
      <c r="R45" s="192">
        <f>SMIPE!V38</f>
        <v>3.0958768922190398E-2</v>
      </c>
      <c r="S45" s="193">
        <f>'CARAC 3R EMB'!V38</f>
        <v>2.2578568038310945E-2</v>
      </c>
      <c r="T45" s="198">
        <f>'SAUMUR VAL DE LOIRE'!V38</f>
        <v>2.4767773785233611E-2</v>
      </c>
      <c r="U45" s="199">
        <f>ABC!V38</f>
        <v>0</v>
      </c>
      <c r="V45" s="103"/>
      <c r="W45" s="105">
        <v>37.1</v>
      </c>
      <c r="X45" s="112">
        <v>16.72</v>
      </c>
      <c r="Y45" s="113"/>
      <c r="Z45" s="105"/>
      <c r="AA45" s="112"/>
      <c r="AB45" s="112"/>
      <c r="AC45" s="205"/>
      <c r="AE45" s="215">
        <f t="shared" si="42"/>
        <v>-30.3839376423164</v>
      </c>
      <c r="AF45" s="216">
        <f t="shared" ref="AF45:AK45" si="54">E45-X45+AU16</f>
        <v>-4.7710833909488635</v>
      </c>
      <c r="AG45" s="217">
        <f t="shared" si="54"/>
        <v>-8.2842344138498589</v>
      </c>
      <c r="AH45" s="215">
        <f t="shared" si="54"/>
        <v>3.484608945365447</v>
      </c>
      <c r="AI45" s="216">
        <f t="shared" si="54"/>
        <v>11.551494769146995</v>
      </c>
      <c r="AJ45" s="216">
        <f t="shared" si="54"/>
        <v>15.38000269046988</v>
      </c>
      <c r="AK45" s="205">
        <f t="shared" si="54"/>
        <v>0</v>
      </c>
      <c r="AM45" s="295"/>
      <c r="AN45" s="405" t="s">
        <v>4381</v>
      </c>
      <c r="AO45" s="407">
        <f>AE45+AE46+AE47+AE48</f>
        <v>8.7922454095316738</v>
      </c>
      <c r="AP45" s="409">
        <f>AF45+AF46+AF47+AF48</f>
        <v>5.3062200227579668</v>
      </c>
      <c r="AQ45" s="411">
        <f t="shared" si="29"/>
        <v>3.267260355297136</v>
      </c>
      <c r="AR45" s="407">
        <f>AH45+AH46+AH47+AH48</f>
        <v>5.774433595721904</v>
      </c>
      <c r="AS45" s="409">
        <f>AJ45+AJ46+AJ47+AJ48</f>
        <v>31.759743547431846</v>
      </c>
      <c r="AT45" s="427">
        <f>AK45+AK46+AK47+AK48</f>
        <v>0</v>
      </c>
      <c r="AU45" s="366">
        <f t="shared" si="45"/>
        <v>46.10765752120885</v>
      </c>
      <c r="AV45" s="392">
        <f>SUM(AO45:AT48)</f>
        <v>81.623363219697396</v>
      </c>
      <c r="AW45" s="300" t="s">
        <v>3905</v>
      </c>
      <c r="AX45" s="295"/>
      <c r="AY45" s="295"/>
    </row>
    <row r="46" spans="1:51" s="2" customFormat="1" ht="17.25" x14ac:dyDescent="0.3">
      <c r="A46" s="430"/>
      <c r="B46" s="433"/>
      <c r="C46" s="186" t="s">
        <v>3906</v>
      </c>
      <c r="D46" s="179">
        <f t="shared" si="32"/>
        <v>9.2934226271610463</v>
      </c>
      <c r="E46" s="180">
        <f t="shared" si="33"/>
        <v>1.2089160532227825</v>
      </c>
      <c r="F46" s="181">
        <f t="shared" si="34"/>
        <v>1.2689116886363552</v>
      </c>
      <c r="G46" s="179">
        <f t="shared" si="35"/>
        <v>0.17896833395109699</v>
      </c>
      <c r="H46" s="180">
        <f t="shared" si="36"/>
        <v>3.6246992847354655</v>
      </c>
      <c r="I46" s="180">
        <f t="shared" si="37"/>
        <v>3.671659400335785</v>
      </c>
      <c r="J46" s="187">
        <f t="shared" si="38"/>
        <v>0</v>
      </c>
      <c r="K46" s="190">
        <f t="shared" si="39"/>
        <v>11.771250369020184</v>
      </c>
      <c r="L46" s="191">
        <f t="shared" si="40"/>
        <v>7.4753270190223473</v>
      </c>
      <c r="M46" s="191">
        <f t="shared" si="47"/>
        <v>19.246577388042532</v>
      </c>
      <c r="O46" s="192">
        <f>'CARAC ALM'!V39</f>
        <v>7.3377622360176285E-3</v>
      </c>
      <c r="P46" s="193">
        <f>'CARAC BV'!V39</f>
        <v>7.4523243325285574E-3</v>
      </c>
      <c r="Q46" s="194">
        <f>'CARAC 3R MULTI'!V39</f>
        <v>7.0628503208079434E-3</v>
      </c>
      <c r="R46" s="192">
        <f>SMIPE!V39</f>
        <v>3.0018170739868669E-3</v>
      </c>
      <c r="S46" s="193">
        <f>'CARAC 3R EMB'!V39</f>
        <v>1.4104985931728015E-2</v>
      </c>
      <c r="T46" s="198">
        <f>'SAUMUR VAL DE LOIRE'!V39</f>
        <v>1.0497653820722166E-2</v>
      </c>
      <c r="U46" s="199">
        <f>ABC!V39</f>
        <v>0</v>
      </c>
      <c r="V46" s="103"/>
      <c r="W46" s="105"/>
      <c r="X46" s="112"/>
      <c r="Y46" s="113"/>
      <c r="Z46" s="105"/>
      <c r="AA46" s="112"/>
      <c r="AB46" s="112"/>
      <c r="AC46" s="205"/>
      <c r="AE46" s="215">
        <f t="shared" si="42"/>
        <v>14.929136254367119</v>
      </c>
      <c r="AF46" s="216">
        <f t="shared" ref="AF46:AK46" si="55">E46-X46+AU17</f>
        <v>4.2104425482012466</v>
      </c>
      <c r="AG46" s="217">
        <f t="shared" si="55"/>
        <v>5.3520176952881755</v>
      </c>
      <c r="AH46" s="215">
        <f t="shared" si="55"/>
        <v>0.7463583684256172</v>
      </c>
      <c r="AI46" s="216">
        <f t="shared" si="55"/>
        <v>6.6096864082763229</v>
      </c>
      <c r="AJ46" s="216">
        <f t="shared" si="55"/>
        <v>6.386628086278705</v>
      </c>
      <c r="AK46" s="205">
        <f t="shared" si="55"/>
        <v>0</v>
      </c>
      <c r="AM46" s="295"/>
      <c r="AN46" s="406"/>
      <c r="AO46" s="414"/>
      <c r="AP46" s="415"/>
      <c r="AQ46" s="416">
        <f t="shared" si="29"/>
        <v>11.961704103564498</v>
      </c>
      <c r="AR46" s="414"/>
      <c r="AS46" s="415"/>
      <c r="AT46" s="445"/>
      <c r="AU46" s="367"/>
      <c r="AV46" s="393"/>
      <c r="AW46" s="301" t="s">
        <v>3906</v>
      </c>
      <c r="AX46" s="295"/>
      <c r="AY46" s="295"/>
    </row>
    <row r="47" spans="1:51" s="2" customFormat="1" ht="51.75" x14ac:dyDescent="0.3">
      <c r="A47" s="430"/>
      <c r="B47" s="433"/>
      <c r="C47" s="186" t="s">
        <v>3907</v>
      </c>
      <c r="D47" s="179">
        <f t="shared" si="32"/>
        <v>8.9309772442907249</v>
      </c>
      <c r="E47" s="180">
        <f t="shared" si="33"/>
        <v>1.0039074131107983</v>
      </c>
      <c r="F47" s="181">
        <f t="shared" si="34"/>
        <v>2.3115059543664147</v>
      </c>
      <c r="G47" s="179">
        <f t="shared" si="35"/>
        <v>1.0023279420066054</v>
      </c>
      <c r="H47" s="180">
        <f t="shared" si="36"/>
        <v>4.300818401626243</v>
      </c>
      <c r="I47" s="180">
        <f t="shared" si="37"/>
        <v>6.2611789536881473</v>
      </c>
      <c r="J47" s="187">
        <f t="shared" si="38"/>
        <v>0</v>
      </c>
      <c r="K47" s="188">
        <f t="shared" si="39"/>
        <v>12.246390611767939</v>
      </c>
      <c r="L47" s="187">
        <f t="shared" si="40"/>
        <v>11.564325297320995</v>
      </c>
      <c r="M47" s="187">
        <f t="shared" si="47"/>
        <v>23.810715909088934</v>
      </c>
      <c r="O47" s="192">
        <f>'CARAC ALM'!V40</f>
        <v>7.0515880083146937E-3</v>
      </c>
      <c r="P47" s="193">
        <f>'CARAC BV'!V40</f>
        <v>6.1885551295203945E-3</v>
      </c>
      <c r="Q47" s="194">
        <f>'CARAC 3R MULTI'!V40</f>
        <v>1.286600219507077E-2</v>
      </c>
      <c r="R47" s="192">
        <f>SMIPE!V40</f>
        <v>1.6811941328524076E-2</v>
      </c>
      <c r="S47" s="193">
        <f>'CARAC 3R EMB'!V40</f>
        <v>1.6736004364644109E-2</v>
      </c>
      <c r="T47" s="198">
        <f>'SAUMUR VAL DE LOIRE'!V40</f>
        <v>1.7901357941697584E-2</v>
      </c>
      <c r="U47" s="199">
        <f>ABC!V40</f>
        <v>0</v>
      </c>
      <c r="V47" s="103"/>
      <c r="W47" s="105"/>
      <c r="X47" s="112"/>
      <c r="Y47" s="113"/>
      <c r="Z47" s="105"/>
      <c r="AA47" s="112"/>
      <c r="AB47" s="112"/>
      <c r="AC47" s="114"/>
      <c r="AE47" s="215">
        <f t="shared" si="42"/>
        <v>21.206652711851312</v>
      </c>
      <c r="AF47" s="216">
        <f t="shared" ref="AF47:AK47" si="56">E47-X47+AU18</f>
        <v>4.9800205374880848</v>
      </c>
      <c r="AG47" s="217">
        <f t="shared" si="56"/>
        <v>5.5780410711007207</v>
      </c>
      <c r="AH47" s="215">
        <f t="shared" si="56"/>
        <v>1.2144813637106271</v>
      </c>
      <c r="AI47" s="216">
        <f t="shared" si="56"/>
        <v>7.2525929219711145</v>
      </c>
      <c r="AJ47" s="216">
        <f t="shared" si="56"/>
        <v>8.6890271039167821</v>
      </c>
      <c r="AK47" s="205">
        <f t="shared" si="56"/>
        <v>0</v>
      </c>
      <c r="AM47" s="295"/>
      <c r="AN47" s="406"/>
      <c r="AO47" s="414"/>
      <c r="AP47" s="415"/>
      <c r="AQ47" s="416">
        <f t="shared" si="29"/>
        <v>12.830633993071835</v>
      </c>
      <c r="AR47" s="414"/>
      <c r="AS47" s="415"/>
      <c r="AT47" s="445"/>
      <c r="AU47" s="367"/>
      <c r="AV47" s="393"/>
      <c r="AW47" s="301" t="s">
        <v>3907</v>
      </c>
      <c r="AX47" s="295"/>
      <c r="AY47" s="295"/>
    </row>
    <row r="48" spans="1:51" s="2" customFormat="1" ht="18" thickBot="1" x14ac:dyDescent="0.35">
      <c r="A48" s="430"/>
      <c r="B48" s="434"/>
      <c r="C48" s="189" t="s">
        <v>3908</v>
      </c>
      <c r="D48" s="179">
        <f t="shared" si="32"/>
        <v>1.6480289252797893</v>
      </c>
      <c r="E48" s="180">
        <f t="shared" si="33"/>
        <v>0.15344622085669304</v>
      </c>
      <c r="F48" s="181">
        <f t="shared" si="34"/>
        <v>0.37544438711366623</v>
      </c>
      <c r="G48" s="179">
        <f t="shared" si="35"/>
        <v>5.0086784940405291E-2</v>
      </c>
      <c r="H48" s="180">
        <f t="shared" si="36"/>
        <v>0.76659579619444762</v>
      </c>
      <c r="I48" s="180">
        <f t="shared" si="37"/>
        <v>1.1621099493271865</v>
      </c>
      <c r="J48" s="187">
        <f t="shared" si="38"/>
        <v>0</v>
      </c>
      <c r="K48" s="188">
        <f t="shared" si="39"/>
        <v>2.1769195332501488</v>
      </c>
      <c r="L48" s="187">
        <f t="shared" si="40"/>
        <v>1.9787925304620395</v>
      </c>
      <c r="M48" s="187">
        <f t="shared" si="47"/>
        <v>4.1557120637121887</v>
      </c>
      <c r="O48" s="192">
        <f>'CARAC ALM'!V41</f>
        <v>1.3012261356155365E-3</v>
      </c>
      <c r="P48" s="193">
        <f>'CARAC BV'!V41</f>
        <v>9.4591431917576769E-4</v>
      </c>
      <c r="Q48" s="194">
        <f>'CARAC 3R MULTI'!V41</f>
        <v>2.0897494551578885E-3</v>
      </c>
      <c r="R48" s="192">
        <f>SMIPE!V41</f>
        <v>8.4010038477700928E-4</v>
      </c>
      <c r="S48" s="193">
        <f>'CARAC 3R EMB'!V41</f>
        <v>2.9830951676957256E-3</v>
      </c>
      <c r="T48" s="198">
        <f>'SAUMUR VAL DE LOIRE'!V41</f>
        <v>3.3225924900708672E-3</v>
      </c>
      <c r="U48" s="199">
        <f>ABC!V41</f>
        <v>0</v>
      </c>
      <c r="V48" s="103"/>
      <c r="W48" s="105"/>
      <c r="X48" s="112"/>
      <c r="Y48" s="113"/>
      <c r="Z48" s="105"/>
      <c r="AA48" s="112"/>
      <c r="AB48" s="112"/>
      <c r="AC48" s="114"/>
      <c r="AE48" s="215">
        <f t="shared" si="42"/>
        <v>3.0403940856296439</v>
      </c>
      <c r="AF48" s="216">
        <f t="shared" ref="AF48:AK48" si="57">E48-X48+AU19</f>
        <v>0.88684032801749912</v>
      </c>
      <c r="AG48" s="217">
        <f t="shared" si="57"/>
        <v>0.79664747854872398</v>
      </c>
      <c r="AH48" s="215">
        <f t="shared" si="57"/>
        <v>0.32898491822021259</v>
      </c>
      <c r="AI48" s="216">
        <f t="shared" si="57"/>
        <v>1.1344747137718039</v>
      </c>
      <c r="AJ48" s="216">
        <f t="shared" si="57"/>
        <v>1.30408566676648</v>
      </c>
      <c r="AK48" s="205">
        <f t="shared" si="57"/>
        <v>0</v>
      </c>
      <c r="AM48" s="295"/>
      <c r="AN48" s="413"/>
      <c r="AO48" s="408"/>
      <c r="AP48" s="410"/>
      <c r="AQ48" s="412">
        <f t="shared" si="29"/>
        <v>1.9311221923205277</v>
      </c>
      <c r="AR48" s="408"/>
      <c r="AS48" s="410"/>
      <c r="AT48" s="428"/>
      <c r="AU48" s="368"/>
      <c r="AV48" s="394"/>
      <c r="AW48" s="302" t="s">
        <v>3908</v>
      </c>
      <c r="AX48" s="295"/>
      <c r="AY48" s="295"/>
    </row>
    <row r="49" spans="1:52" s="2" customFormat="1" ht="17.25" x14ac:dyDescent="0.3">
      <c r="A49" s="430"/>
      <c r="B49" s="432" t="s">
        <v>3897</v>
      </c>
      <c r="C49" s="178" t="s">
        <v>0</v>
      </c>
      <c r="D49" s="179">
        <f t="shared" si="32"/>
        <v>37.936025102366649</v>
      </c>
      <c r="E49" s="180">
        <f t="shared" si="33"/>
        <v>8.735219462154749</v>
      </c>
      <c r="F49" s="181">
        <f t="shared" si="34"/>
        <v>8.1821299341065821</v>
      </c>
      <c r="G49" s="179">
        <f t="shared" si="35"/>
        <v>5.6316510331053262</v>
      </c>
      <c r="H49" s="180">
        <f t="shared" si="36"/>
        <v>21.219028773538067</v>
      </c>
      <c r="I49" s="180">
        <f t="shared" si="37"/>
        <v>21.550662240878417</v>
      </c>
      <c r="J49" s="187">
        <f t="shared" si="38"/>
        <v>0</v>
      </c>
      <c r="K49" s="188">
        <f t="shared" si="39"/>
        <v>54.853374498627986</v>
      </c>
      <c r="L49" s="187">
        <f t="shared" si="40"/>
        <v>48.401342047521808</v>
      </c>
      <c r="M49" s="187">
        <f t="shared" si="47"/>
        <v>103.25471654614979</v>
      </c>
      <c r="O49" s="192">
        <f>'CARAC ALM'!V42</f>
        <v>2.9952961739543513E-2</v>
      </c>
      <c r="P49" s="193">
        <f>'CARAC BV'!V42</f>
        <v>5.3847980903432062E-2</v>
      </c>
      <c r="Q49" s="194">
        <f>'CARAC 3R MULTI'!V42</f>
        <v>4.5542301759471125E-2</v>
      </c>
      <c r="R49" s="192">
        <f>SMIPE!V42</f>
        <v>9.4459091464363071E-2</v>
      </c>
      <c r="S49" s="193">
        <f>'CARAC 3R EMB'!V42</f>
        <v>8.2570740032446355E-2</v>
      </c>
      <c r="T49" s="198">
        <f>'SAUMUR VAL DE LOIRE'!V42</f>
        <v>6.161557136573198E-2</v>
      </c>
      <c r="U49" s="199">
        <f>ABC!V42</f>
        <v>0</v>
      </c>
      <c r="V49" s="103"/>
      <c r="W49" s="105">
        <v>24.8</v>
      </c>
      <c r="X49" s="112">
        <v>28.1</v>
      </c>
      <c r="Y49" s="113"/>
      <c r="Z49" s="105"/>
      <c r="AA49" s="112">
        <v>49.62</v>
      </c>
      <c r="AB49" s="112"/>
      <c r="AC49" s="114"/>
      <c r="AE49" s="215">
        <f t="shared" si="42"/>
        <v>-32.797462822396838</v>
      </c>
      <c r="AF49" s="216">
        <f t="shared" ref="AF49:AK49" si="58">E49-X49+AU20</f>
        <v>5.5812995621662154</v>
      </c>
      <c r="AG49" s="217">
        <f t="shared" si="58"/>
        <v>29.46644810642259</v>
      </c>
      <c r="AH49" s="215">
        <f t="shared" si="58"/>
        <v>11.089836173700538</v>
      </c>
      <c r="AI49" s="216">
        <f t="shared" si="58"/>
        <v>-9.3301868155718317</v>
      </c>
      <c r="AJ49" s="216">
        <f t="shared" si="58"/>
        <v>38.564613897493054</v>
      </c>
      <c r="AK49" s="205">
        <f t="shared" si="58"/>
        <v>0</v>
      </c>
      <c r="AM49" s="295"/>
      <c r="AN49" s="405" t="s">
        <v>4382</v>
      </c>
      <c r="AO49" s="407">
        <f>AE49+AE50</f>
        <v>-29.312760129375118</v>
      </c>
      <c r="AP49" s="409">
        <f>AF49+AF50</f>
        <v>6.1888411830840084</v>
      </c>
      <c r="AQ49" s="411">
        <f t="shared" si="29"/>
        <v>20.136261290850758</v>
      </c>
      <c r="AR49" s="407">
        <f>AH49+AH50</f>
        <v>11.384483090554429</v>
      </c>
      <c r="AS49" s="409">
        <f>AJ49+AJ50</f>
        <v>39.840194344972815</v>
      </c>
      <c r="AT49" s="427">
        <f>AK49+AK50</f>
        <v>0</v>
      </c>
      <c r="AU49" s="366">
        <f t="shared" si="45"/>
        <v>77.549779909462018</v>
      </c>
      <c r="AV49" s="392">
        <f>SUM(AO49:AT49)</f>
        <v>48.237019780086897</v>
      </c>
      <c r="AW49" s="300" t="s">
        <v>0</v>
      </c>
      <c r="AX49" s="295"/>
      <c r="AY49" s="295"/>
    </row>
    <row r="50" spans="1:52" s="2" customFormat="1" ht="34.5" x14ac:dyDescent="0.3">
      <c r="A50" s="430"/>
      <c r="B50" s="433"/>
      <c r="C50" s="186" t="s">
        <v>3909</v>
      </c>
      <c r="D50" s="179">
        <f t="shared" si="32"/>
        <v>1.4668079744307438</v>
      </c>
      <c r="E50" s="180">
        <f t="shared" si="33"/>
        <v>0.22298457859509307</v>
      </c>
      <c r="F50" s="181">
        <f t="shared" si="34"/>
        <v>0.39573155402412247</v>
      </c>
      <c r="G50" s="179">
        <f t="shared" si="35"/>
        <v>0.23527282215977521</v>
      </c>
      <c r="H50" s="180">
        <f t="shared" si="36"/>
        <v>0.30207067712471258</v>
      </c>
      <c r="I50" s="180">
        <f t="shared" si="37"/>
        <v>0.12868285504047078</v>
      </c>
      <c r="J50" s="187">
        <f t="shared" si="38"/>
        <v>0</v>
      </c>
      <c r="K50" s="188">
        <f t="shared" si="39"/>
        <v>2.0855241070499595</v>
      </c>
      <c r="L50" s="187">
        <f t="shared" si="40"/>
        <v>0.66602635432495849</v>
      </c>
      <c r="M50" s="187">
        <f t="shared" si="47"/>
        <v>2.7515504613749178</v>
      </c>
      <c r="O50" s="192">
        <f>'CARAC ALM'!V43</f>
        <v>1.1581403960701322E-3</v>
      </c>
      <c r="P50" s="193">
        <f>'CARAC BV'!V43</f>
        <v>1.3745813006725007E-3</v>
      </c>
      <c r="Q50" s="194">
        <f>'CARAC 3R MULTI'!V43</f>
        <v>2.2026692309034981E-3</v>
      </c>
      <c r="R50" s="192">
        <f>SMIPE!V43</f>
        <v>3.9462063428342036E-3</v>
      </c>
      <c r="S50" s="193">
        <f>'CARAC 3R EMB'!V43</f>
        <v>1.1754637603109681E-3</v>
      </c>
      <c r="T50" s="198">
        <f>'SAUMUR VAL DE LOIRE'!V43</f>
        <v>3.6791758646063238E-4</v>
      </c>
      <c r="U50" s="199">
        <f>ABC!V43</f>
        <v>0</v>
      </c>
      <c r="V50" s="103"/>
      <c r="W50" s="105"/>
      <c r="X50" s="112"/>
      <c r="Y50" s="113"/>
      <c r="Z50" s="105"/>
      <c r="AA50" s="112"/>
      <c r="AB50" s="112"/>
      <c r="AC50" s="114"/>
      <c r="AE50" s="215">
        <f t="shared" si="42"/>
        <v>3.4847026930217218</v>
      </c>
      <c r="AF50" s="216">
        <f t="shared" ref="AF50:AK50" si="59">E50-X50+AU21</f>
        <v>0.60754162091779329</v>
      </c>
      <c r="AG50" s="217">
        <f t="shared" si="59"/>
        <v>1.483505206502324</v>
      </c>
      <c r="AH50" s="215">
        <f t="shared" si="59"/>
        <v>0.29464691685389033</v>
      </c>
      <c r="AI50" s="216">
        <f t="shared" si="59"/>
        <v>0.86140100749240478</v>
      </c>
      <c r="AJ50" s="216">
        <f t="shared" si="59"/>
        <v>1.2755804474797645</v>
      </c>
      <c r="AK50" s="205">
        <f t="shared" si="59"/>
        <v>0</v>
      </c>
      <c r="AM50" s="295"/>
      <c r="AN50" s="406"/>
      <c r="AO50" s="408"/>
      <c r="AP50" s="410"/>
      <c r="AQ50" s="412">
        <f t="shared" si="29"/>
        <v>2.3449062139947285</v>
      </c>
      <c r="AR50" s="408"/>
      <c r="AS50" s="410"/>
      <c r="AT50" s="428"/>
      <c r="AU50" s="368"/>
      <c r="AV50" s="394"/>
      <c r="AW50" s="301" t="s">
        <v>3909</v>
      </c>
      <c r="AX50" s="295"/>
      <c r="AY50" s="295"/>
    </row>
    <row r="51" spans="1:52" s="2" customFormat="1" ht="17.25" x14ac:dyDescent="0.3">
      <c r="A51" s="430"/>
      <c r="B51" s="435"/>
      <c r="C51" s="186" t="s">
        <v>1</v>
      </c>
      <c r="D51" s="179">
        <f t="shared" si="32"/>
        <v>10.394096838903517</v>
      </c>
      <c r="E51" s="180">
        <f t="shared" si="33"/>
        <v>1.3104932929415432</v>
      </c>
      <c r="F51" s="181">
        <f t="shared" si="34"/>
        <v>1.2311019206466896</v>
      </c>
      <c r="G51" s="179">
        <f t="shared" si="35"/>
        <v>0.70993776096042149</v>
      </c>
      <c r="H51" s="180">
        <f t="shared" si="36"/>
        <v>2.4742133812938154</v>
      </c>
      <c r="I51" s="180">
        <f t="shared" si="37"/>
        <v>5.5299249657035814</v>
      </c>
      <c r="J51" s="187">
        <f t="shared" si="38"/>
        <v>0</v>
      </c>
      <c r="K51" s="188">
        <f t="shared" si="39"/>
        <v>12.935692052491749</v>
      </c>
      <c r="L51" s="187">
        <f t="shared" si="40"/>
        <v>8.7140761079578191</v>
      </c>
      <c r="M51" s="187">
        <f t="shared" si="47"/>
        <v>21.649768160449568</v>
      </c>
      <c r="O51" s="192">
        <f>'CARAC ALM'!V44</f>
        <v>8.2068161883772205E-3</v>
      </c>
      <c r="P51" s="193">
        <f>'CARAC BV'!V44</f>
        <v>8.0784939769544019E-3</v>
      </c>
      <c r="Q51" s="194">
        <f>'CARAC 3R MULTI'!V44</f>
        <v>6.8523985341572393E-3</v>
      </c>
      <c r="R51" s="192">
        <f>SMIPE!V44</f>
        <v>1.1907711522315021E-2</v>
      </c>
      <c r="S51" s="193">
        <f>'CARAC 3R EMB'!V44</f>
        <v>9.6280386850876153E-3</v>
      </c>
      <c r="T51" s="198">
        <f>'SAUMUR VAL DE LOIRE'!V44</f>
        <v>1.5810627189225702E-2</v>
      </c>
      <c r="U51" s="199">
        <f>ABC!V44</f>
        <v>0</v>
      </c>
      <c r="V51" s="103"/>
      <c r="W51" s="105">
        <v>14.2</v>
      </c>
      <c r="X51" s="112"/>
      <c r="Y51" s="113"/>
      <c r="Z51" s="105"/>
      <c r="AA51" s="112"/>
      <c r="AB51" s="112"/>
      <c r="AC51" s="114"/>
      <c r="AE51" s="215">
        <f t="shared" si="42"/>
        <v>9.199840265671396</v>
      </c>
      <c r="AF51" s="216">
        <f t="shared" ref="AF51:AK51" si="60">E51-X51+AU22</f>
        <v>5.200251677049609</v>
      </c>
      <c r="AG51" s="217">
        <f t="shared" si="60"/>
        <v>5.0371067971451975</v>
      </c>
      <c r="AH51" s="215">
        <f t="shared" si="60"/>
        <v>1.336625070097333</v>
      </c>
      <c r="AI51" s="216">
        <f t="shared" si="60"/>
        <v>4.6450255943952374</v>
      </c>
      <c r="AJ51" s="216">
        <f t="shared" si="60"/>
        <v>8.2496473029000494</v>
      </c>
      <c r="AK51" s="205">
        <f t="shared" si="60"/>
        <v>0</v>
      </c>
      <c r="AM51" s="295"/>
      <c r="AN51" s="307" t="s">
        <v>1</v>
      </c>
      <c r="AO51" s="215">
        <f t="shared" ref="AO51:AO52" si="61">N51-AG51+BD22</f>
        <v>-5.0371067971451975</v>
      </c>
      <c r="AP51" s="216">
        <f>O51-AH51+BE22</f>
        <v>-1.3284182539089557</v>
      </c>
      <c r="AQ51" s="217">
        <f t="shared" si="29"/>
        <v>9.6821323915404349</v>
      </c>
      <c r="AR51" s="215">
        <f>Q51-AJ51+BG22</f>
        <v>-8.2427949043658924</v>
      </c>
      <c r="AS51" s="216">
        <f>S51-AL51+BI22</f>
        <v>9.6280386850876153E-3</v>
      </c>
      <c r="AT51" s="217">
        <f>T51-AM51+BJ22</f>
        <v>1.5810627189225702E-2</v>
      </c>
      <c r="AU51" s="363">
        <f t="shared" si="45"/>
        <v>0.1363578991399006</v>
      </c>
      <c r="AV51" s="299">
        <f>SUM(AO51:AT51)</f>
        <v>-4.9007488980052969</v>
      </c>
      <c r="AW51" s="301" t="s">
        <v>1</v>
      </c>
      <c r="AX51" s="295"/>
      <c r="AY51" s="295"/>
    </row>
    <row r="52" spans="1:52" s="2" customFormat="1" ht="18" thickBot="1" x14ac:dyDescent="0.35">
      <c r="A52" s="431"/>
      <c r="B52" s="436"/>
      <c r="C52" s="189" t="s">
        <v>3910</v>
      </c>
      <c r="D52" s="179">
        <f t="shared" si="32"/>
        <v>0</v>
      </c>
      <c r="E52" s="180">
        <f t="shared" si="33"/>
        <v>0</v>
      </c>
      <c r="F52" s="181">
        <f t="shared" si="34"/>
        <v>0</v>
      </c>
      <c r="G52" s="179">
        <f t="shared" si="35"/>
        <v>0</v>
      </c>
      <c r="H52" s="180">
        <f t="shared" si="36"/>
        <v>0</v>
      </c>
      <c r="I52" s="180">
        <f t="shared" si="37"/>
        <v>0</v>
      </c>
      <c r="J52" s="187">
        <f t="shared" si="38"/>
        <v>0</v>
      </c>
      <c r="K52" s="188">
        <f t="shared" si="39"/>
        <v>0</v>
      </c>
      <c r="L52" s="187">
        <f t="shared" si="40"/>
        <v>0</v>
      </c>
      <c r="M52" s="187">
        <f t="shared" si="47"/>
        <v>0</v>
      </c>
      <c r="O52" s="192">
        <f>'CARAC ALM'!V45</f>
        <v>0</v>
      </c>
      <c r="P52" s="193">
        <f>'CARAC BV'!V45</f>
        <v>0</v>
      </c>
      <c r="Q52" s="231">
        <f>'CARAC 3R MULTI'!V45</f>
        <v>0</v>
      </c>
      <c r="R52" s="232">
        <f>SMIPE!V45</f>
        <v>0</v>
      </c>
      <c r="S52" s="233">
        <f>'CARAC 3R EMB'!V45</f>
        <v>0</v>
      </c>
      <c r="T52" s="234">
        <f>'SAUMUR VAL DE LOIRE'!V45</f>
        <v>0</v>
      </c>
      <c r="U52" s="235">
        <f>ABC!V45</f>
        <v>0</v>
      </c>
      <c r="V52" s="103"/>
      <c r="W52" s="227"/>
      <c r="X52" s="228"/>
      <c r="Y52" s="229"/>
      <c r="Z52" s="227"/>
      <c r="AA52" s="228"/>
      <c r="AB52" s="228"/>
      <c r="AC52" s="230"/>
      <c r="AE52" s="218">
        <f t="shared" si="42"/>
        <v>0</v>
      </c>
      <c r="AF52" s="219">
        <f t="shared" ref="AF52:AK52" si="62">E52-X52+AU23</f>
        <v>0</v>
      </c>
      <c r="AG52" s="220">
        <f t="shared" si="62"/>
        <v>0</v>
      </c>
      <c r="AH52" s="218">
        <f t="shared" si="62"/>
        <v>0</v>
      </c>
      <c r="AI52" s="219">
        <f t="shared" si="62"/>
        <v>0</v>
      </c>
      <c r="AJ52" s="219">
        <f t="shared" si="62"/>
        <v>0</v>
      </c>
      <c r="AK52" s="221">
        <f t="shared" si="62"/>
        <v>0</v>
      </c>
      <c r="AM52" s="295"/>
      <c r="AN52" s="308" t="s">
        <v>3910</v>
      </c>
      <c r="AO52" s="218">
        <f t="shared" si="61"/>
        <v>0</v>
      </c>
      <c r="AP52" s="219">
        <f>O52-AH52+BE23</f>
        <v>0</v>
      </c>
      <c r="AQ52" s="220">
        <f t="shared" si="29"/>
        <v>0</v>
      </c>
      <c r="AR52" s="218">
        <f>Q52-AJ52+BG23</f>
        <v>0</v>
      </c>
      <c r="AS52" s="219">
        <f>S52-AL52+BI23</f>
        <v>0</v>
      </c>
      <c r="AT52" s="220">
        <f>T52-AM52+BJ23</f>
        <v>0</v>
      </c>
      <c r="AU52" s="364">
        <f t="shared" si="45"/>
        <v>0</v>
      </c>
      <c r="AV52" s="299">
        <f>SUM(AO52:AT52)</f>
        <v>0</v>
      </c>
      <c r="AW52" s="302" t="s">
        <v>3910</v>
      </c>
      <c r="AX52" s="295"/>
      <c r="AY52" s="295"/>
    </row>
    <row r="53" spans="1:52" s="2" customFormat="1" ht="16.149999999999999" customHeight="1" x14ac:dyDescent="0.3">
      <c r="A53" s="437" t="s">
        <v>3898</v>
      </c>
      <c r="B53" s="440" t="s">
        <v>3899</v>
      </c>
      <c r="C53" s="157" t="s">
        <v>3911</v>
      </c>
      <c r="D53" s="8">
        <f t="shared" si="32"/>
        <v>18.978874630662776</v>
      </c>
      <c r="E53" s="39">
        <f t="shared" si="33"/>
        <v>2.3471278089633993</v>
      </c>
      <c r="F53" s="123">
        <f t="shared" si="34"/>
        <v>2.3933825629526568</v>
      </c>
      <c r="G53" s="8">
        <f t="shared" si="35"/>
        <v>0.60341883671450147</v>
      </c>
      <c r="H53" s="39">
        <f t="shared" si="36"/>
        <v>5.9618800011125135</v>
      </c>
      <c r="I53" s="39">
        <f t="shared" si="37"/>
        <v>5.8162999536413835</v>
      </c>
      <c r="J53" s="9">
        <f t="shared" si="38"/>
        <v>0</v>
      </c>
      <c r="K53" s="125">
        <f t="shared" si="39"/>
        <v>23.719385002578832</v>
      </c>
      <c r="L53" s="9">
        <f t="shared" si="40"/>
        <v>12.381598791468399</v>
      </c>
      <c r="M53" s="9">
        <f t="shared" si="47"/>
        <v>36.100983794047231</v>
      </c>
      <c r="O53" s="77">
        <f>'CARAC ALM'!V46</f>
        <v>1.4985057188724045E-2</v>
      </c>
      <c r="P53" s="85">
        <f>'CARAC BV'!V46</f>
        <v>1.4468794285312534E-2</v>
      </c>
      <c r="Q53" s="236">
        <f>'CARAC 3R MULTI'!V46</f>
        <v>1.3321733067753852E-2</v>
      </c>
      <c r="R53" s="75">
        <f>SMIPE!V46</f>
        <v>1.0121080790246586E-2</v>
      </c>
      <c r="S53" s="87">
        <f>'CARAC 3R EMB'!V46</f>
        <v>2.3199782088538068E-2</v>
      </c>
      <c r="T53" s="87">
        <f>'SAUMUR VAL DE LOIRE'!V46</f>
        <v>1.6629402886669097E-2</v>
      </c>
      <c r="U53" s="88">
        <f>ABC!V46</f>
        <v>0</v>
      </c>
      <c r="V53" s="103"/>
      <c r="W53" s="222"/>
      <c r="X53" s="223"/>
      <c r="Y53" s="224"/>
      <c r="Z53" s="222"/>
      <c r="AA53" s="223"/>
      <c r="AB53" s="223"/>
      <c r="AC53" s="225"/>
      <c r="AE53" s="222">
        <f t="shared" si="42"/>
        <v>43.772162321981781</v>
      </c>
      <c r="AF53" s="223">
        <f t="shared" ref="AF53:AK53" si="63">E53-X53+AU24</f>
        <v>3.4089957065713987</v>
      </c>
      <c r="AG53" s="224">
        <f t="shared" si="63"/>
        <v>6.275923891688616</v>
      </c>
      <c r="AH53" s="222">
        <f t="shared" si="63"/>
        <v>1.9523999387969411</v>
      </c>
      <c r="AI53" s="223">
        <f t="shared" si="63"/>
        <v>11.108896385715422</v>
      </c>
      <c r="AJ53" s="223">
        <f t="shared" si="63"/>
        <v>7.0988350618485736</v>
      </c>
      <c r="AK53" s="225">
        <f t="shared" si="63"/>
        <v>0</v>
      </c>
      <c r="AM53" s="296"/>
      <c r="AN53" s="157" t="s">
        <v>3911</v>
      </c>
      <c r="AO53" s="383">
        <f>AE53+AE54+AE55+AE56+AE57</f>
        <v>-35.629886415482005</v>
      </c>
      <c r="AP53" s="386">
        <f>AF53+AF54+AF55+AF56+AF57</f>
        <v>-30.919951321831903</v>
      </c>
      <c r="AQ53" s="389">
        <f t="shared" si="29"/>
        <v>17.384820277404039</v>
      </c>
      <c r="AR53" s="383">
        <f>AH53+AH54+AH55+AH56+AH57</f>
        <v>11.177679653607015</v>
      </c>
      <c r="AS53" s="386">
        <f>AJ53+AJ54+AJ55+AJ56+AJ57</f>
        <v>26.198648386937737</v>
      </c>
      <c r="AT53" s="402">
        <f>AK53+AK54+AK55+AK56+AK57</f>
        <v>0</v>
      </c>
      <c r="AU53" s="369">
        <f t="shared" si="45"/>
        <v>23.841196996116889</v>
      </c>
      <c r="AV53" s="392">
        <f>SUM(AO53:AT53)</f>
        <v>-11.788689419365117</v>
      </c>
      <c r="AW53" s="303" t="s">
        <v>3911</v>
      </c>
      <c r="AX53" s="296"/>
      <c r="AY53" s="295"/>
    </row>
    <row r="54" spans="1:52" s="2" customFormat="1" ht="19.5" x14ac:dyDescent="0.3">
      <c r="A54" s="438"/>
      <c r="B54" s="441"/>
      <c r="C54" s="158" t="s">
        <v>30</v>
      </c>
      <c r="D54" s="8">
        <f t="shared" si="32"/>
        <v>12.66474037454724</v>
      </c>
      <c r="E54" s="39">
        <f t="shared" si="33"/>
        <v>0.57852116662670217</v>
      </c>
      <c r="F54" s="123">
        <f t="shared" si="34"/>
        <v>1.2558586344204501</v>
      </c>
      <c r="G54" s="8">
        <f t="shared" si="35"/>
        <v>1.5609528928872118</v>
      </c>
      <c r="H54" s="39">
        <f t="shared" si="36"/>
        <v>6.0534205536357346</v>
      </c>
      <c r="I54" s="39">
        <f t="shared" si="37"/>
        <v>4.2272982969345296</v>
      </c>
      <c r="J54" s="9">
        <f t="shared" si="38"/>
        <v>0</v>
      </c>
      <c r="K54" s="125">
        <f t="shared" si="39"/>
        <v>14.499120175594392</v>
      </c>
      <c r="L54" s="9">
        <f t="shared" si="40"/>
        <v>11.841671743457475</v>
      </c>
      <c r="M54" s="9">
        <f>SUM(K54:L54)</f>
        <v>26.340791919051867</v>
      </c>
      <c r="O54" s="77">
        <f>'CARAC ALM'!V47</f>
        <v>9.9996370957799643E-3</v>
      </c>
      <c r="P54" s="85">
        <f>'CARAC BV'!V47</f>
        <v>3.5662752227018997E-3</v>
      </c>
      <c r="Q54" s="237">
        <f>'CARAC 3R MULTI'!V47</f>
        <v>6.990196117223923E-3</v>
      </c>
      <c r="R54" s="77">
        <f>SMIPE!V47</f>
        <v>2.6181698974961622E-2</v>
      </c>
      <c r="S54" s="83">
        <f>'CARAC 3R EMB'!V47</f>
        <v>2.3555998730001301E-2</v>
      </c>
      <c r="T54" s="81">
        <f>'SAUMUR VAL DE LOIRE'!V47</f>
        <v>1.2086282870924434E-2</v>
      </c>
      <c r="U54" s="84">
        <f>ABC!V47</f>
        <v>0</v>
      </c>
      <c r="V54" s="103"/>
      <c r="W54" s="200"/>
      <c r="X54" s="201"/>
      <c r="Y54" s="202"/>
      <c r="Z54" s="200"/>
      <c r="AA54" s="201"/>
      <c r="AB54" s="201"/>
      <c r="AC54" s="203"/>
      <c r="AE54" s="200">
        <f t="shared" si="42"/>
        <v>29.141100474801608</v>
      </c>
      <c r="AF54" s="201">
        <f t="shared" ref="AF54:AK54" si="64">E54-X54+AU25</f>
        <v>7.2170669178393014</v>
      </c>
      <c r="AG54" s="202">
        <f t="shared" si="64"/>
        <v>8.0716730539170598</v>
      </c>
      <c r="AH54" s="200">
        <f t="shared" si="64"/>
        <v>2.0613700750351867</v>
      </c>
      <c r="AI54" s="201">
        <f t="shared" si="64"/>
        <v>11.464077492548515</v>
      </c>
      <c r="AJ54" s="201">
        <f t="shared" si="64"/>
        <v>7.9392661057881959</v>
      </c>
      <c r="AK54" s="203">
        <f t="shared" si="64"/>
        <v>0</v>
      </c>
      <c r="AM54" s="296"/>
      <c r="AN54" s="158" t="s">
        <v>30</v>
      </c>
      <c r="AO54" s="384"/>
      <c r="AP54" s="387"/>
      <c r="AQ54" s="390">
        <f t="shared" si="29"/>
        <v>19.535750546465575</v>
      </c>
      <c r="AR54" s="384"/>
      <c r="AS54" s="387"/>
      <c r="AT54" s="403"/>
      <c r="AU54" s="367"/>
      <c r="AV54" s="393"/>
      <c r="AW54" s="304" t="s">
        <v>30</v>
      </c>
      <c r="AX54" s="296"/>
      <c r="AY54" s="296"/>
    </row>
    <row r="55" spans="1:52" s="2" customFormat="1" ht="78" x14ac:dyDescent="0.3">
      <c r="A55" s="438"/>
      <c r="B55" s="441"/>
      <c r="C55" s="158" t="s">
        <v>3912</v>
      </c>
      <c r="D55" s="8">
        <f t="shared" si="32"/>
        <v>3.7791662931679024</v>
      </c>
      <c r="E55" s="39">
        <f t="shared" si="33"/>
        <v>0.67947614494186614</v>
      </c>
      <c r="F55" s="123">
        <f t="shared" si="34"/>
        <v>4.9706068729924002</v>
      </c>
      <c r="G55" s="8">
        <f t="shared" si="35"/>
        <v>0.32330357772888363</v>
      </c>
      <c r="H55" s="39">
        <f t="shared" si="36"/>
        <v>1.1375810987264816</v>
      </c>
      <c r="I55" s="39">
        <f t="shared" si="37"/>
        <v>2.2672343142589861</v>
      </c>
      <c r="J55" s="9">
        <f t="shared" si="38"/>
        <v>0</v>
      </c>
      <c r="K55" s="125">
        <f t="shared" si="39"/>
        <v>9.4292493111021685</v>
      </c>
      <c r="L55" s="9">
        <f t="shared" si="40"/>
        <v>3.7281189907143513</v>
      </c>
      <c r="M55" s="9">
        <f t="shared" ref="M55:M56" si="65">SUM(K55:L55)</f>
        <v>13.15736830181652</v>
      </c>
      <c r="O55" s="77">
        <f>'CARAC ALM'!V48</f>
        <v>2.9838978406720009E-3</v>
      </c>
      <c r="P55" s="85">
        <f>'CARAC BV'!V48</f>
        <v>4.1886089566136493E-3</v>
      </c>
      <c r="Q55" s="237">
        <f>'CARAC 3R MULTI'!V48</f>
        <v>2.7666742029346544E-2</v>
      </c>
      <c r="R55" s="77">
        <f>SMIPE!V48</f>
        <v>5.4227369629131772E-3</v>
      </c>
      <c r="S55" s="83">
        <f>'CARAC 3R EMB'!V48</f>
        <v>4.4267300907715832E-3</v>
      </c>
      <c r="T55" s="81">
        <f>'SAUMUR VAL DE LOIRE'!V48</f>
        <v>6.4822573028905138E-3</v>
      </c>
      <c r="U55" s="84">
        <f>ABC!V48</f>
        <v>0</v>
      </c>
      <c r="V55" s="103"/>
      <c r="W55" s="200"/>
      <c r="X55" s="201"/>
      <c r="Y55" s="202"/>
      <c r="Z55" s="200"/>
      <c r="AA55" s="201"/>
      <c r="AB55" s="201"/>
      <c r="AC55" s="203"/>
      <c r="AE55" s="200">
        <f t="shared" si="42"/>
        <v>10.268189901197591</v>
      </c>
      <c r="AF55" s="201">
        <f t="shared" ref="AF55:AK55" si="66">E55-X55+AU26</f>
        <v>2.7941404841231736</v>
      </c>
      <c r="AG55" s="202">
        <f t="shared" si="66"/>
        <v>7.2123476464671548</v>
      </c>
      <c r="AH55" s="200">
        <f t="shared" si="66"/>
        <v>0.56329537744763725</v>
      </c>
      <c r="AI55" s="201">
        <f t="shared" si="66"/>
        <v>1.8531626231726626</v>
      </c>
      <c r="AJ55" s="201">
        <f t="shared" si="66"/>
        <v>3.5513539728840251</v>
      </c>
      <c r="AK55" s="203">
        <f t="shared" si="66"/>
        <v>0</v>
      </c>
      <c r="AM55" s="296"/>
      <c r="AN55" s="158" t="s">
        <v>3912</v>
      </c>
      <c r="AO55" s="384"/>
      <c r="AP55" s="387"/>
      <c r="AQ55" s="390">
        <f t="shared" si="29"/>
        <v>9.0655102696398178</v>
      </c>
      <c r="AR55" s="384"/>
      <c r="AS55" s="387"/>
      <c r="AT55" s="403"/>
      <c r="AU55" s="367"/>
      <c r="AV55" s="393"/>
      <c r="AW55" s="304" t="s">
        <v>3912</v>
      </c>
      <c r="AX55" s="296"/>
      <c r="AY55" s="296"/>
    </row>
    <row r="56" spans="1:52" s="2" customFormat="1" ht="19.5" x14ac:dyDescent="0.3">
      <c r="A56" s="438"/>
      <c r="B56" s="441"/>
      <c r="C56" s="158" t="s">
        <v>3913</v>
      </c>
      <c r="D56" s="8">
        <f t="shared" si="32"/>
        <v>244.0033431153966</v>
      </c>
      <c r="E56" s="39">
        <f>$E$35*P56</f>
        <v>12.42305624599272</v>
      </c>
      <c r="F56" s="123">
        <f t="shared" si="34"/>
        <v>24.523197186941214</v>
      </c>
      <c r="G56" s="8">
        <f t="shared" si="35"/>
        <v>11.486071447450987</v>
      </c>
      <c r="H56" s="39">
        <f t="shared" si="36"/>
        <v>41.87100213754465</v>
      </c>
      <c r="I56" s="39">
        <f t="shared" si="37"/>
        <v>64.642327534693507</v>
      </c>
      <c r="J56" s="9">
        <f t="shared" si="38"/>
        <v>0</v>
      </c>
      <c r="K56" s="125">
        <f t="shared" si="39"/>
        <v>280.94959654833053</v>
      </c>
      <c r="L56" s="9">
        <f t="shared" si="40"/>
        <v>117.99940111968914</v>
      </c>
      <c r="M56" s="9">
        <f t="shared" si="65"/>
        <v>398.94899766801967</v>
      </c>
      <c r="O56" s="77">
        <f>'CARAC ALM'!V49</f>
        <v>0.19265652584672693</v>
      </c>
      <c r="P56" s="85">
        <f>'CARAC BV'!V49</f>
        <v>7.6581532770267052E-2</v>
      </c>
      <c r="Q56" s="237">
        <f>'CARAC 3R MULTI'!V49</f>
        <v>0.13649781357531568</v>
      </c>
      <c r="R56" s="77">
        <f>SMIPE!V49</f>
        <v>0.19265467036985889</v>
      </c>
      <c r="S56" s="83">
        <f>'CARAC 3R EMB'!V49</f>
        <v>0.16293486706181279</v>
      </c>
      <c r="T56" s="81">
        <f>'SAUMUR VAL DE LOIRE'!V49</f>
        <v>0.18481909748025363</v>
      </c>
      <c r="U56" s="84">
        <f>ABC!V49</f>
        <v>0</v>
      </c>
      <c r="V56" s="103"/>
      <c r="W56" s="200">
        <v>317.74</v>
      </c>
      <c r="X56" s="201">
        <v>43.74</v>
      </c>
      <c r="Y56" s="202"/>
      <c r="Z56" s="200">
        <v>11.02</v>
      </c>
      <c r="AA56" s="201">
        <v>75.12</v>
      </c>
      <c r="AB56" s="201">
        <v>49.3</v>
      </c>
      <c r="AC56" s="203"/>
      <c r="AE56" s="206">
        <f t="shared" si="42"/>
        <v>-118.81133911346298</v>
      </c>
      <c r="AF56" s="207">
        <f t="shared" ref="AF56:AK56" si="67">E56-X56+AU27</f>
        <v>-44.340154430365779</v>
      </c>
      <c r="AG56" s="208">
        <f t="shared" si="67"/>
        <v>31.735124749151197</v>
      </c>
      <c r="AH56" s="206">
        <f t="shared" si="67"/>
        <v>6.6006142623272499</v>
      </c>
      <c r="AI56" s="207">
        <f t="shared" si="67"/>
        <v>-8.340421310834369</v>
      </c>
      <c r="AJ56" s="207">
        <f t="shared" si="67"/>
        <v>7.6091932464169432</v>
      </c>
      <c r="AK56" s="209">
        <f t="shared" si="67"/>
        <v>0</v>
      </c>
      <c r="AM56" s="296"/>
      <c r="AN56" s="158" t="s">
        <v>3913</v>
      </c>
      <c r="AO56" s="384"/>
      <c r="AP56" s="387"/>
      <c r="AQ56" s="390">
        <f t="shared" si="29"/>
        <v>23.394703438316828</v>
      </c>
      <c r="AR56" s="384"/>
      <c r="AS56" s="387"/>
      <c r="AT56" s="403"/>
      <c r="AU56" s="367"/>
      <c r="AV56" s="393"/>
      <c r="AW56" s="304" t="s">
        <v>3913</v>
      </c>
      <c r="AX56" s="296"/>
      <c r="AY56" s="296"/>
    </row>
    <row r="57" spans="1:52" s="2" customFormat="1" ht="20.25" thickBot="1" x14ac:dyDescent="0.35">
      <c r="A57" s="439"/>
      <c r="B57" s="442"/>
      <c r="C57" s="159" t="s">
        <v>3914</v>
      </c>
      <c r="D57" s="8">
        <f t="shared" si="32"/>
        <v>0</v>
      </c>
      <c r="E57" s="39">
        <f t="shared" si="33"/>
        <v>0</v>
      </c>
      <c r="F57" s="123">
        <f t="shared" si="34"/>
        <v>0</v>
      </c>
      <c r="G57" s="71">
        <f t="shared" si="35"/>
        <v>0</v>
      </c>
      <c r="H57" s="127">
        <f t="shared" si="36"/>
        <v>0</v>
      </c>
      <c r="I57" s="127">
        <f t="shared" si="37"/>
        <v>0</v>
      </c>
      <c r="J57" s="70">
        <f t="shared" si="38"/>
        <v>0</v>
      </c>
      <c r="K57" s="125">
        <f t="shared" ref="K57" si="68">D57+E57+F57</f>
        <v>0</v>
      </c>
      <c r="L57" s="9">
        <f t="shared" ref="L57" si="69">G57+H57+I57+J57</f>
        <v>0</v>
      </c>
      <c r="M57" s="9">
        <f t="shared" ref="M57" si="70">SUM(K57:L57)</f>
        <v>0</v>
      </c>
      <c r="O57" s="77">
        <f>'CARAC ALM'!V50</f>
        <v>0</v>
      </c>
      <c r="P57" s="85">
        <f>'CARAC BV'!V50</f>
        <v>0</v>
      </c>
      <c r="Q57" s="237">
        <f>'CARAC 3R MULTI'!V50</f>
        <v>0</v>
      </c>
      <c r="R57" s="77">
        <f>SMIPE!V50</f>
        <v>0</v>
      </c>
      <c r="S57" s="83">
        <f>'CARAC 3R EMB'!V50</f>
        <v>0</v>
      </c>
      <c r="T57" s="81">
        <f>'SAUMUR VAL DE LOIRE'!V50</f>
        <v>0</v>
      </c>
      <c r="U57" s="84">
        <f>ABC!V50</f>
        <v>0</v>
      </c>
      <c r="V57" s="103"/>
      <c r="W57" s="145"/>
      <c r="X57" s="146"/>
      <c r="Y57" s="226"/>
      <c r="Z57" s="145"/>
      <c r="AA57" s="146"/>
      <c r="AB57" s="146"/>
      <c r="AC57" s="147"/>
      <c r="AE57" s="292">
        <f t="shared" si="42"/>
        <v>0</v>
      </c>
      <c r="AF57" s="293">
        <f t="shared" ref="AF57:AK57" si="71">E57-X57+AU28</f>
        <v>0</v>
      </c>
      <c r="AG57" s="294">
        <f t="shared" si="71"/>
        <v>0</v>
      </c>
      <c r="AH57" s="292">
        <f t="shared" si="71"/>
        <v>0</v>
      </c>
      <c r="AI57" s="293">
        <f t="shared" si="71"/>
        <v>0</v>
      </c>
      <c r="AJ57" s="293">
        <f t="shared" si="71"/>
        <v>0</v>
      </c>
      <c r="AK57" s="291">
        <f t="shared" si="71"/>
        <v>0</v>
      </c>
      <c r="AM57" s="296"/>
      <c r="AN57" s="159" t="s">
        <v>3914</v>
      </c>
      <c r="AO57" s="385"/>
      <c r="AP57" s="388"/>
      <c r="AQ57" s="391">
        <f t="shared" si="29"/>
        <v>0</v>
      </c>
      <c r="AR57" s="385"/>
      <c r="AS57" s="388"/>
      <c r="AT57" s="404"/>
      <c r="AU57" s="370"/>
      <c r="AV57" s="394"/>
      <c r="AW57" s="305" t="s">
        <v>3914</v>
      </c>
      <c r="AX57" s="296"/>
      <c r="AY57" s="296"/>
    </row>
    <row r="58" spans="1:52" s="2" customFormat="1" ht="20.25" thickBot="1" x14ac:dyDescent="0.4">
      <c r="C58" s="121" t="s">
        <v>5</v>
      </c>
      <c r="D58" s="122"/>
      <c r="E58" s="118"/>
      <c r="F58" s="119"/>
      <c r="G58" s="120"/>
      <c r="H58" s="118"/>
      <c r="I58" s="118"/>
      <c r="J58" s="119"/>
      <c r="K58" s="118"/>
      <c r="L58" s="118"/>
      <c r="M58" s="119"/>
      <c r="O58" s="274"/>
      <c r="P58" s="275"/>
      <c r="Q58" s="276"/>
      <c r="R58" s="277"/>
      <c r="S58" s="275"/>
      <c r="T58" s="275"/>
      <c r="U58" s="276"/>
      <c r="V58" s="92"/>
      <c r="W58" s="281"/>
      <c r="X58" s="137"/>
      <c r="Y58" s="144"/>
      <c r="Z58" s="136"/>
      <c r="AA58" s="137"/>
      <c r="AB58" s="137"/>
      <c r="AC58" s="138"/>
      <c r="AE58" s="132"/>
      <c r="AF58" s="133"/>
      <c r="AG58" s="134"/>
      <c r="AH58" s="132"/>
      <c r="AI58" s="133"/>
      <c r="AJ58" s="133"/>
      <c r="AK58" s="135"/>
      <c r="AM58" s="16"/>
      <c r="AN58" s="297" t="s">
        <v>5</v>
      </c>
      <c r="AO58" s="132"/>
      <c r="AP58" s="133"/>
      <c r="AQ58" s="134"/>
      <c r="AR58" s="132"/>
      <c r="AS58" s="133"/>
      <c r="AT58" s="135"/>
      <c r="AU58" s="359"/>
      <c r="AV58" s="141"/>
      <c r="AW58" s="142" t="s">
        <v>5</v>
      </c>
      <c r="AX58" s="16"/>
      <c r="AY58" s="296"/>
    </row>
    <row r="59" spans="1:52" ht="17.25" x14ac:dyDescent="0.35">
      <c r="AX59" s="16"/>
    </row>
    <row r="60" spans="1:52" ht="15.75" thickBot="1" x14ac:dyDescent="0.35"/>
    <row r="61" spans="1:52" ht="19.899999999999999" customHeight="1" thickBot="1" x14ac:dyDescent="0.45">
      <c r="C61" s="462">
        <v>44593</v>
      </c>
      <c r="D61" s="464" t="s">
        <v>834</v>
      </c>
      <c r="E61" s="465"/>
      <c r="F61" s="465"/>
      <c r="G61" s="466"/>
      <c r="H61" s="466"/>
      <c r="I61" s="466"/>
      <c r="J61" s="466"/>
      <c r="K61" s="466"/>
      <c r="L61" s="466"/>
      <c r="M61" s="467"/>
      <c r="O61" s="459" t="s">
        <v>17</v>
      </c>
      <c r="P61" s="460"/>
      <c r="Q61" s="460"/>
      <c r="R61" s="460"/>
      <c r="S61" s="460"/>
      <c r="T61" s="460"/>
      <c r="U61" s="461"/>
      <c r="V61" s="456"/>
      <c r="W61" s="468" t="s">
        <v>835</v>
      </c>
      <c r="X61" s="469"/>
      <c r="Y61" s="469"/>
      <c r="Z61" s="469"/>
      <c r="AA61" s="469"/>
      <c r="AB61" s="469"/>
      <c r="AC61" s="470"/>
      <c r="AE61" s="377" t="s">
        <v>836</v>
      </c>
      <c r="AF61" s="378"/>
      <c r="AG61" s="378"/>
      <c r="AH61" s="378"/>
      <c r="AI61" s="378"/>
      <c r="AJ61" s="378"/>
      <c r="AK61" s="471"/>
      <c r="AM61" s="309"/>
      <c r="AO61" s="377" t="s">
        <v>836</v>
      </c>
      <c r="AP61" s="378"/>
      <c r="AQ61" s="378"/>
      <c r="AR61" s="378"/>
      <c r="AS61" s="378"/>
      <c r="AT61" s="378"/>
      <c r="AU61" s="375" t="s">
        <v>837</v>
      </c>
      <c r="AV61" s="376"/>
      <c r="AX61" s="375" t="s">
        <v>4492</v>
      </c>
      <c r="AY61" s="376"/>
    </row>
    <row r="62" spans="1:52" ht="17.649999999999999" customHeight="1" thickBot="1" x14ac:dyDescent="0.35">
      <c r="C62" s="463"/>
      <c r="D62" s="66" t="s">
        <v>38</v>
      </c>
      <c r="E62" s="67" t="s">
        <v>39</v>
      </c>
      <c r="F62" s="68" t="s">
        <v>3917</v>
      </c>
      <c r="G62" s="56" t="s">
        <v>40</v>
      </c>
      <c r="H62" s="57" t="s">
        <v>4045</v>
      </c>
      <c r="I62" s="58" t="s">
        <v>41</v>
      </c>
      <c r="J62" s="59" t="s">
        <v>3919</v>
      </c>
      <c r="K62" s="472" t="s">
        <v>4</v>
      </c>
      <c r="L62" s="473"/>
      <c r="M62" s="474" t="s">
        <v>4</v>
      </c>
      <c r="O62" s="66" t="s">
        <v>38</v>
      </c>
      <c r="P62" s="67" t="s">
        <v>39</v>
      </c>
      <c r="Q62" s="68" t="s">
        <v>3917</v>
      </c>
      <c r="R62" s="56" t="s">
        <v>40</v>
      </c>
      <c r="S62" s="57" t="s">
        <v>4045</v>
      </c>
      <c r="T62" s="58" t="s">
        <v>41</v>
      </c>
      <c r="U62" s="59" t="s">
        <v>3919</v>
      </c>
      <c r="V62" s="457"/>
      <c r="W62" s="66" t="s">
        <v>38</v>
      </c>
      <c r="X62" s="67" t="s">
        <v>39</v>
      </c>
      <c r="Y62" s="68" t="s">
        <v>3917</v>
      </c>
      <c r="Z62" s="56" t="s">
        <v>40</v>
      </c>
      <c r="AA62" s="57" t="s">
        <v>4045</v>
      </c>
      <c r="AB62" s="58" t="s">
        <v>41</v>
      </c>
      <c r="AC62" s="59" t="s">
        <v>3919</v>
      </c>
      <c r="AE62" s="66" t="s">
        <v>38</v>
      </c>
      <c r="AF62" s="67" t="s">
        <v>39</v>
      </c>
      <c r="AG62" s="68" t="s">
        <v>3917</v>
      </c>
      <c r="AH62" s="56" t="s">
        <v>40</v>
      </c>
      <c r="AI62" s="57" t="s">
        <v>4045</v>
      </c>
      <c r="AJ62" s="58" t="s">
        <v>41</v>
      </c>
      <c r="AK62" s="59" t="s">
        <v>3919</v>
      </c>
      <c r="AM62" s="310"/>
      <c r="AO62" s="66" t="s">
        <v>38</v>
      </c>
      <c r="AP62" s="67" t="s">
        <v>39</v>
      </c>
      <c r="AQ62" s="312" t="s">
        <v>4384</v>
      </c>
      <c r="AR62" s="56" t="s">
        <v>40</v>
      </c>
      <c r="AS62" s="58" t="s">
        <v>41</v>
      </c>
      <c r="AT62" s="59" t="s">
        <v>3919</v>
      </c>
      <c r="AU62" s="361" t="s">
        <v>617</v>
      </c>
      <c r="AV62" s="329" t="s">
        <v>838</v>
      </c>
      <c r="AW62" s="323"/>
      <c r="AY62" s="330"/>
      <c r="AZ62" s="323"/>
    </row>
    <row r="63" spans="1:52" s="2" customFormat="1" ht="36" customHeight="1" thickBot="1" x14ac:dyDescent="0.35">
      <c r="C63" s="463"/>
      <c r="D63" s="60" t="s">
        <v>42</v>
      </c>
      <c r="E63" s="61" t="s">
        <v>42</v>
      </c>
      <c r="F63" s="62" t="s">
        <v>42</v>
      </c>
      <c r="G63" s="60" t="s">
        <v>43</v>
      </c>
      <c r="H63" s="61" t="s">
        <v>43</v>
      </c>
      <c r="I63" s="61" t="s">
        <v>43</v>
      </c>
      <c r="J63" s="62" t="s">
        <v>43</v>
      </c>
      <c r="K63" s="54" t="s">
        <v>42</v>
      </c>
      <c r="L63" s="53" t="s">
        <v>43</v>
      </c>
      <c r="M63" s="475"/>
      <c r="O63" s="60" t="s">
        <v>42</v>
      </c>
      <c r="P63" s="61" t="s">
        <v>42</v>
      </c>
      <c r="Q63" s="82" t="s">
        <v>42</v>
      </c>
      <c r="R63" s="60" t="s">
        <v>43</v>
      </c>
      <c r="S63" s="61" t="s">
        <v>43</v>
      </c>
      <c r="T63" s="61" t="s">
        <v>43</v>
      </c>
      <c r="U63" s="62" t="s">
        <v>43</v>
      </c>
      <c r="V63" s="458"/>
      <c r="W63" s="60" t="s">
        <v>42</v>
      </c>
      <c r="X63" s="61" t="s">
        <v>42</v>
      </c>
      <c r="Y63" s="82" t="s">
        <v>42</v>
      </c>
      <c r="Z63" s="60" t="s">
        <v>43</v>
      </c>
      <c r="AA63" s="61" t="s">
        <v>43</v>
      </c>
      <c r="AB63" s="61" t="s">
        <v>43</v>
      </c>
      <c r="AC63" s="62" t="s">
        <v>43</v>
      </c>
      <c r="AE63" s="60" t="s">
        <v>42</v>
      </c>
      <c r="AF63" s="61" t="s">
        <v>42</v>
      </c>
      <c r="AG63" s="82" t="s">
        <v>42</v>
      </c>
      <c r="AH63" s="60" t="s">
        <v>43</v>
      </c>
      <c r="AI63" s="61" t="s">
        <v>43</v>
      </c>
      <c r="AJ63" s="61" t="s">
        <v>43</v>
      </c>
      <c r="AK63" s="62" t="s">
        <v>43</v>
      </c>
      <c r="AO63" s="60" t="s">
        <v>42</v>
      </c>
      <c r="AP63" s="61" t="s">
        <v>42</v>
      </c>
      <c r="AQ63" s="82" t="s">
        <v>42</v>
      </c>
      <c r="AR63" s="60" t="s">
        <v>43</v>
      </c>
      <c r="AS63" s="61" t="s">
        <v>43</v>
      </c>
      <c r="AT63" s="82" t="s">
        <v>43</v>
      </c>
      <c r="AU63" s="360" t="s">
        <v>838</v>
      </c>
      <c r="AV63" s="324"/>
      <c r="AW63" s="325"/>
      <c r="AX63" s="1"/>
      <c r="AY63" s="331" t="s">
        <v>4493</v>
      </c>
      <c r="AZ63" s="325"/>
    </row>
    <row r="64" spans="1:52" s="2" customFormat="1" ht="17.649999999999999" customHeight="1" thickBot="1" x14ac:dyDescent="0.35">
      <c r="C64" s="51" t="s">
        <v>15</v>
      </c>
      <c r="D64" s="63">
        <f>1184.98-115.92</f>
        <v>1069.06</v>
      </c>
      <c r="E64" s="64">
        <v>147.24</v>
      </c>
      <c r="F64" s="65">
        <v>143.19999999999999</v>
      </c>
      <c r="G64" s="63">
        <v>38.58</v>
      </c>
      <c r="H64" s="64">
        <v>209.38</v>
      </c>
      <c r="I64" s="64">
        <v>353.12</v>
      </c>
      <c r="J64" s="65">
        <v>25.88</v>
      </c>
      <c r="K64" s="55">
        <f>+D64+F64+E64</f>
        <v>1359.5</v>
      </c>
      <c r="L64" s="5">
        <f>G64+H64+I64+J64</f>
        <v>626.95999999999992</v>
      </c>
      <c r="M64" s="11">
        <f>SUM(K64:L64)</f>
        <v>1986.46</v>
      </c>
      <c r="O64" s="395" t="s">
        <v>6</v>
      </c>
      <c r="P64" s="397" t="s">
        <v>6</v>
      </c>
      <c r="Q64" s="371" t="s">
        <v>6</v>
      </c>
      <c r="R64" s="395" t="s">
        <v>6</v>
      </c>
      <c r="S64" s="397" t="s">
        <v>6</v>
      </c>
      <c r="T64" s="397" t="s">
        <v>6</v>
      </c>
      <c r="U64" s="443" t="s">
        <v>6</v>
      </c>
      <c r="V64" s="458"/>
      <c r="W64" s="395" t="s">
        <v>6</v>
      </c>
      <c r="X64" s="397" t="s">
        <v>6</v>
      </c>
      <c r="Y64" s="371" t="s">
        <v>6</v>
      </c>
      <c r="Z64" s="395" t="s">
        <v>6</v>
      </c>
      <c r="AA64" s="397" t="s">
        <v>6</v>
      </c>
      <c r="AB64" s="397" t="s">
        <v>6</v>
      </c>
      <c r="AC64" s="443" t="s">
        <v>6</v>
      </c>
      <c r="AE64" s="395" t="s">
        <v>6</v>
      </c>
      <c r="AF64" s="397" t="s">
        <v>6</v>
      </c>
      <c r="AG64" s="371" t="s">
        <v>6</v>
      </c>
      <c r="AH64" s="395" t="s">
        <v>6</v>
      </c>
      <c r="AI64" s="397" t="s">
        <v>6</v>
      </c>
      <c r="AJ64" s="397" t="s">
        <v>6</v>
      </c>
      <c r="AK64" s="443" t="s">
        <v>6</v>
      </c>
      <c r="AM64" s="481"/>
      <c r="AO64" s="395" t="s">
        <v>6</v>
      </c>
      <c r="AP64" s="397" t="s">
        <v>6</v>
      </c>
      <c r="AQ64" s="371" t="s">
        <v>6</v>
      </c>
      <c r="AR64" s="395" t="s">
        <v>6</v>
      </c>
      <c r="AS64" s="397" t="s">
        <v>6</v>
      </c>
      <c r="AT64" s="371" t="s">
        <v>6</v>
      </c>
      <c r="AU64" s="371" t="s">
        <v>6</v>
      </c>
      <c r="AV64" s="326" t="s">
        <v>6</v>
      </c>
      <c r="AW64" s="325"/>
      <c r="AY64" s="332" t="s">
        <v>6</v>
      </c>
      <c r="AZ64" s="325"/>
    </row>
    <row r="65" spans="1:52" s="2" customFormat="1" ht="17.649999999999999" customHeight="1" thickBot="1" x14ac:dyDescent="0.35">
      <c r="A65" s="282" t="s">
        <v>4379</v>
      </c>
      <c r="B65" s="282">
        <v>149.6</v>
      </c>
      <c r="C65" s="52"/>
      <c r="D65" s="448" t="s">
        <v>7</v>
      </c>
      <c r="E65" s="449"/>
      <c r="F65" s="450"/>
      <c r="G65" s="451" t="s">
        <v>7</v>
      </c>
      <c r="H65" s="452"/>
      <c r="I65" s="452"/>
      <c r="J65" s="453"/>
      <c r="K65" s="454" t="s">
        <v>7</v>
      </c>
      <c r="L65" s="455"/>
      <c r="M65" s="12" t="s">
        <v>8</v>
      </c>
      <c r="O65" s="396"/>
      <c r="P65" s="398"/>
      <c r="Q65" s="399"/>
      <c r="R65" s="400"/>
      <c r="S65" s="401"/>
      <c r="T65" s="401"/>
      <c r="U65" s="444"/>
      <c r="V65" s="458"/>
      <c r="W65" s="396"/>
      <c r="X65" s="398"/>
      <c r="Y65" s="399"/>
      <c r="Z65" s="400"/>
      <c r="AA65" s="401"/>
      <c r="AB65" s="401"/>
      <c r="AC65" s="444"/>
      <c r="AE65" s="396"/>
      <c r="AF65" s="398"/>
      <c r="AG65" s="399"/>
      <c r="AH65" s="400"/>
      <c r="AI65" s="401"/>
      <c r="AJ65" s="401"/>
      <c r="AK65" s="444"/>
      <c r="AM65" s="481"/>
      <c r="AO65" s="396"/>
      <c r="AP65" s="398"/>
      <c r="AQ65" s="399"/>
      <c r="AR65" s="400"/>
      <c r="AS65" s="401"/>
      <c r="AT65" s="372"/>
      <c r="AU65" s="372"/>
      <c r="AV65" s="327"/>
      <c r="AW65" s="328"/>
      <c r="AY65" s="333"/>
      <c r="AZ65" s="328"/>
    </row>
    <row r="66" spans="1:52" s="2" customFormat="1" ht="16.149999999999999" customHeight="1" x14ac:dyDescent="0.3">
      <c r="A66" s="429" t="s">
        <v>3893</v>
      </c>
      <c r="B66" s="432" t="s">
        <v>3894</v>
      </c>
      <c r="C66" s="178" t="s">
        <v>3900</v>
      </c>
      <c r="D66" s="179">
        <f>$D$64*O66</f>
        <v>267.84070775195232</v>
      </c>
      <c r="E66" s="180">
        <f>$E$64*P66</f>
        <v>30.020962279117835</v>
      </c>
      <c r="F66" s="181">
        <f>$F$64*Q66</f>
        <v>38.579198961138147</v>
      </c>
      <c r="G66" s="182">
        <f>$G$64*R66</f>
        <v>10.863231031702384</v>
      </c>
      <c r="H66" s="183">
        <f>$H$64*S66</f>
        <v>66.182875414555156</v>
      </c>
      <c r="I66" s="183">
        <f>$I$64*T66</f>
        <v>110.95910536337291</v>
      </c>
      <c r="J66" s="184">
        <f>$J$64*U66</f>
        <v>0</v>
      </c>
      <c r="K66" s="185">
        <f>D66+E66+F66</f>
        <v>336.44086899220832</v>
      </c>
      <c r="L66" s="184">
        <f>G66+H66+I66+J66</f>
        <v>188.00521180963045</v>
      </c>
      <c r="M66" s="184">
        <f>SUM(K66:L66)</f>
        <v>524.44608080183878</v>
      </c>
      <c r="O66" s="192">
        <f>'CARAC ALM'!V30</f>
        <v>0.2505385177183248</v>
      </c>
      <c r="P66" s="193">
        <f>'CARAC BV'!V30</f>
        <v>0.20389134935559516</v>
      </c>
      <c r="Q66" s="194">
        <f>'CARAC 3R MULTI'!V30</f>
        <v>0.26940781397442842</v>
      </c>
      <c r="R66" s="195">
        <f>SMIPE!V30</f>
        <v>0.28157675043292857</v>
      </c>
      <c r="S66" s="196">
        <f>'CARAC 3R EMB'!V30</f>
        <v>0.31608976700045449</v>
      </c>
      <c r="T66" s="196">
        <f>'SAUMUR VAL DE LOIRE'!V30</f>
        <v>0.31422492456777557</v>
      </c>
      <c r="U66" s="197">
        <f>ABC!V59</f>
        <v>0</v>
      </c>
      <c r="V66" s="103"/>
      <c r="W66" s="105">
        <v>307.24</v>
      </c>
      <c r="X66" s="107">
        <v>56.54</v>
      </c>
      <c r="Y66" s="108"/>
      <c r="Z66" s="109"/>
      <c r="AA66" s="110">
        <v>109.56</v>
      </c>
      <c r="AB66" s="110">
        <v>111.68</v>
      </c>
      <c r="AC66" s="204"/>
      <c r="AE66" s="210">
        <f>D66-W66+AE37</f>
        <v>-121.34266248725228</v>
      </c>
      <c r="AF66" s="211">
        <f t="shared" ref="AF66:AF85" si="72">E66-X66+AF37</f>
        <v>-6.7995136910267995</v>
      </c>
      <c r="AG66" s="212">
        <f t="shared" ref="AG66:AG85" si="73">F66-Y66+AG37</f>
        <v>107.08104090955415</v>
      </c>
      <c r="AH66" s="213">
        <f t="shared" ref="AH66:AH85" si="74">G66-Z66+AH37</f>
        <v>43.420606499631077</v>
      </c>
      <c r="AI66" s="214">
        <f t="shared" ref="AI66:AI85" si="75">H66-AA66+AI37</f>
        <v>-72.406765866898809</v>
      </c>
      <c r="AJ66" s="214">
        <f t="shared" ref="AJ66:AJ85" si="76">I66-AB66+AJ37</f>
        <v>162.04138405541093</v>
      </c>
      <c r="AK66" s="204">
        <f t="shared" ref="AK66:AK85" si="77">J66-AC66+AK37</f>
        <v>0</v>
      </c>
      <c r="AM66" s="311"/>
      <c r="AN66" s="306" t="s">
        <v>3900</v>
      </c>
      <c r="AO66" s="210">
        <f>AE66</f>
        <v>-121.34266248725228</v>
      </c>
      <c r="AP66" s="211">
        <f t="shared" ref="AP66:AP70" si="78">AF66</f>
        <v>-6.7995136910267995</v>
      </c>
      <c r="AQ66" s="212">
        <f>AG66+AI66</f>
        <v>34.674275042655339</v>
      </c>
      <c r="AR66" s="213">
        <f t="shared" ref="AR66:AR70" si="79">AH66</f>
        <v>43.420606499631077</v>
      </c>
      <c r="AS66" s="214">
        <f t="shared" ref="AS66:AS70" si="80">AJ66</f>
        <v>162.04138405541093</v>
      </c>
      <c r="AT66" s="204">
        <f t="shared" ref="AT66:AT70" si="81">AK66</f>
        <v>0</v>
      </c>
      <c r="AU66" s="362">
        <f>SUM(AP66:AT66)</f>
        <v>233.33675190667054</v>
      </c>
      <c r="AV66" s="298">
        <f t="shared" ref="AV66:AV71" si="82">SUM(AO66:AT66)</f>
        <v>111.99408941941827</v>
      </c>
      <c r="AW66" s="300" t="s">
        <v>3900</v>
      </c>
      <c r="AY66" s="334">
        <f>54*1.1+20</f>
        <v>79.400000000000006</v>
      </c>
      <c r="AZ66" s="335" t="s">
        <v>3900</v>
      </c>
    </row>
    <row r="67" spans="1:52" s="2" customFormat="1" ht="17.25" x14ac:dyDescent="0.3">
      <c r="A67" s="430"/>
      <c r="B67" s="433"/>
      <c r="C67" s="186" t="s">
        <v>20</v>
      </c>
      <c r="D67" s="179">
        <f t="shared" ref="D67:D86" si="83">$D$64*O67</f>
        <v>314.72750204178413</v>
      </c>
      <c r="E67" s="180">
        <f t="shared" ref="E67:E86" si="84">$E$64*P67</f>
        <v>58.098723932830588</v>
      </c>
      <c r="F67" s="181">
        <f t="shared" ref="F67:F86" si="85">$F$64*Q67</f>
        <v>40.646942500147574</v>
      </c>
      <c r="G67" s="179">
        <f t="shared" ref="G67:G86" si="86">$G$64*R67</f>
        <v>2.1107490614177502</v>
      </c>
      <c r="H67" s="180">
        <f t="shared" ref="H67:H86" si="87">$H$64*S67</f>
        <v>12.951803572373588</v>
      </c>
      <c r="I67" s="180">
        <f t="shared" ref="I67:I86" si="88">$I$64*T67</f>
        <v>35.296545216142874</v>
      </c>
      <c r="J67" s="187">
        <f t="shared" ref="J67:J86" si="89">$J$64*U67</f>
        <v>0</v>
      </c>
      <c r="K67" s="188">
        <f t="shared" ref="K67:K86" si="90">D67+E67+F67</f>
        <v>413.4731684747623</v>
      </c>
      <c r="L67" s="187">
        <f t="shared" ref="L67:L86" si="91">G67+H67+I67+J67</f>
        <v>50.359097849934216</v>
      </c>
      <c r="M67" s="187">
        <f t="shared" ref="M67" si="92">SUM(K67:L67)</f>
        <v>463.83226632469655</v>
      </c>
      <c r="O67" s="192">
        <f>'CARAC ALM'!V31</f>
        <v>0.29439648105979471</v>
      </c>
      <c r="P67" s="193">
        <f>'CARAC BV'!V31</f>
        <v>0.39458519378450546</v>
      </c>
      <c r="Q67" s="194">
        <f>'CARAC 3R MULTI'!V31</f>
        <v>0.2838473638278462</v>
      </c>
      <c r="R67" s="192">
        <f>SMIPE!V31</f>
        <v>5.4710965822129344E-2</v>
      </c>
      <c r="S67" s="193">
        <f>'CARAC 3R EMB'!V31</f>
        <v>6.185788314248538E-2</v>
      </c>
      <c r="T67" s="198">
        <f>'SAUMUR VAL DE LOIRE'!V31</f>
        <v>9.9956233620703661E-2</v>
      </c>
      <c r="U67" s="199">
        <f>ABC!V31</f>
        <v>0</v>
      </c>
      <c r="V67" s="103"/>
      <c r="W67" s="105">
        <v>360.74</v>
      </c>
      <c r="X67" s="112"/>
      <c r="Y67" s="113"/>
      <c r="Z67" s="105"/>
      <c r="AA67" s="112">
        <v>46.06</v>
      </c>
      <c r="AB67" s="112"/>
      <c r="AC67" s="205"/>
      <c r="AE67" s="215">
        <f t="shared" ref="AE67:AE85" si="93">D67-W67+AE38</f>
        <v>-49.588066240321609</v>
      </c>
      <c r="AF67" s="216">
        <f t="shared" si="72"/>
        <v>201.99616942416787</v>
      </c>
      <c r="AG67" s="217">
        <f t="shared" si="73"/>
        <v>122.54632805769531</v>
      </c>
      <c r="AH67" s="215">
        <f t="shared" si="74"/>
        <v>8.9289173937526343</v>
      </c>
      <c r="AI67" s="216">
        <f t="shared" si="75"/>
        <v>-17.949105655741764</v>
      </c>
      <c r="AJ67" s="216">
        <f t="shared" si="76"/>
        <v>77.812450477110474</v>
      </c>
      <c r="AK67" s="205">
        <f t="shared" si="77"/>
        <v>0</v>
      </c>
      <c r="AM67" s="311"/>
      <c r="AN67" s="307" t="s">
        <v>20</v>
      </c>
      <c r="AO67" s="215">
        <f t="shared" ref="AO67:AO70" si="94">AE67</f>
        <v>-49.588066240321609</v>
      </c>
      <c r="AP67" s="216">
        <f t="shared" si="78"/>
        <v>201.99616942416787</v>
      </c>
      <c r="AQ67" s="217">
        <f t="shared" ref="AQ67:AQ86" si="95">AG67+AI67</f>
        <v>104.59722240195354</v>
      </c>
      <c r="AR67" s="215">
        <f t="shared" si="79"/>
        <v>8.9289173937526343</v>
      </c>
      <c r="AS67" s="216">
        <f t="shared" si="80"/>
        <v>77.812450477110474</v>
      </c>
      <c r="AT67" s="205">
        <f t="shared" si="81"/>
        <v>0</v>
      </c>
      <c r="AU67" s="363">
        <f t="shared" ref="AU67:AU82" si="96">SUM(AP67:AT67)</f>
        <v>393.33475969698452</v>
      </c>
      <c r="AV67" s="299">
        <f t="shared" si="82"/>
        <v>343.74669345666291</v>
      </c>
      <c r="AW67" s="301" t="s">
        <v>20</v>
      </c>
      <c r="AY67" s="336">
        <f>41*1.3+30</f>
        <v>83.300000000000011</v>
      </c>
      <c r="AZ67" s="337" t="s">
        <v>20</v>
      </c>
    </row>
    <row r="68" spans="1:52" s="2" customFormat="1" ht="17.25" customHeight="1" x14ac:dyDescent="0.3">
      <c r="A68" s="430"/>
      <c r="B68" s="433"/>
      <c r="C68" s="186" t="s">
        <v>3901</v>
      </c>
      <c r="D68" s="179">
        <f t="shared" si="83"/>
        <v>47.719974582580079</v>
      </c>
      <c r="E68" s="180">
        <f t="shared" si="84"/>
        <v>5.4906893385453426</v>
      </c>
      <c r="F68" s="181">
        <f t="shared" si="85"/>
        <v>4.2424800861653509</v>
      </c>
      <c r="G68" s="179">
        <f t="shared" si="86"/>
        <v>0.52213301176244387</v>
      </c>
      <c r="H68" s="180">
        <f t="shared" si="87"/>
        <v>2.5847924073388362</v>
      </c>
      <c r="I68" s="180">
        <f t="shared" si="88"/>
        <v>4.3514815762657211</v>
      </c>
      <c r="J68" s="187">
        <f t="shared" si="89"/>
        <v>0</v>
      </c>
      <c r="K68" s="188">
        <f t="shared" si="90"/>
        <v>57.453144007290774</v>
      </c>
      <c r="L68" s="187">
        <f t="shared" si="91"/>
        <v>7.4584069953670014</v>
      </c>
      <c r="M68" s="187">
        <f>SUM(K68:L68)</f>
        <v>64.911551002657774</v>
      </c>
      <c r="O68" s="192">
        <f>'CARAC ALM'!V32</f>
        <v>4.4637321181767234E-2</v>
      </c>
      <c r="P68" s="193">
        <f>'CARAC BV'!V32</f>
        <v>3.7290745303893931E-2</v>
      </c>
      <c r="Q68" s="194">
        <f>'CARAC 3R MULTI'!V32</f>
        <v>2.9626257584953571E-2</v>
      </c>
      <c r="R68" s="192">
        <f>SMIPE!V32</f>
        <v>1.3533774281037945E-2</v>
      </c>
      <c r="S68" s="193">
        <f>'CARAC 3R EMB'!V32</f>
        <v>1.2344982363830529E-2</v>
      </c>
      <c r="T68" s="198">
        <f>'SAUMUR VAL DE LOIRE'!V32</f>
        <v>1.2322954169307093E-2</v>
      </c>
      <c r="U68" s="199">
        <f>ABC!V32</f>
        <v>0</v>
      </c>
      <c r="V68" s="103"/>
      <c r="W68" s="105">
        <v>25.08</v>
      </c>
      <c r="X68" s="112"/>
      <c r="Y68" s="113"/>
      <c r="Z68" s="105"/>
      <c r="AA68" s="112">
        <v>25.26</v>
      </c>
      <c r="AB68" s="112">
        <v>24.42</v>
      </c>
      <c r="AC68" s="205"/>
      <c r="AE68" s="215">
        <f t="shared" si="93"/>
        <v>90.602903187158162</v>
      </c>
      <c r="AF68" s="216">
        <f t="shared" si="72"/>
        <v>31.436098291182581</v>
      </c>
      <c r="AG68" s="217">
        <f t="shared" si="73"/>
        <v>25.947418098528296</v>
      </c>
      <c r="AH68" s="215">
        <f t="shared" si="74"/>
        <v>2.285516131710283</v>
      </c>
      <c r="AI68" s="216">
        <f t="shared" si="75"/>
        <v>-40.888249343868452</v>
      </c>
      <c r="AJ68" s="216">
        <f t="shared" si="76"/>
        <v>-12.896743918841668</v>
      </c>
      <c r="AK68" s="205">
        <f t="shared" si="77"/>
        <v>0</v>
      </c>
      <c r="AM68" s="311"/>
      <c r="AN68" s="307" t="s">
        <v>3901</v>
      </c>
      <c r="AO68" s="215">
        <f t="shared" si="94"/>
        <v>90.602903187158162</v>
      </c>
      <c r="AP68" s="216">
        <f t="shared" si="78"/>
        <v>31.436098291182581</v>
      </c>
      <c r="AQ68" s="217">
        <f t="shared" si="95"/>
        <v>-14.940831245340156</v>
      </c>
      <c r="AR68" s="215">
        <f t="shared" si="79"/>
        <v>2.285516131710283</v>
      </c>
      <c r="AS68" s="216">
        <f t="shared" si="80"/>
        <v>-12.896743918841668</v>
      </c>
      <c r="AT68" s="205">
        <f t="shared" si="81"/>
        <v>0</v>
      </c>
      <c r="AU68" s="363">
        <f t="shared" si="96"/>
        <v>5.8840392587110379</v>
      </c>
      <c r="AV68" s="299">
        <f t="shared" si="82"/>
        <v>96.486942445869204</v>
      </c>
      <c r="AW68" s="301" t="s">
        <v>3901</v>
      </c>
      <c r="AY68" s="336">
        <f>18*1</f>
        <v>18</v>
      </c>
      <c r="AZ68" s="337" t="s">
        <v>3901</v>
      </c>
    </row>
    <row r="69" spans="1:52" s="2" customFormat="1" ht="18" thickBot="1" x14ac:dyDescent="0.35">
      <c r="A69" s="430"/>
      <c r="B69" s="434"/>
      <c r="C69" s="189" t="s">
        <v>26</v>
      </c>
      <c r="D69" s="179">
        <f t="shared" si="83"/>
        <v>17.002848607333018</v>
      </c>
      <c r="E69" s="180">
        <f t="shared" si="84"/>
        <v>3.9212308924183983</v>
      </c>
      <c r="F69" s="181">
        <f t="shared" si="85"/>
        <v>3.1899014542541186</v>
      </c>
      <c r="G69" s="179">
        <f t="shared" si="86"/>
        <v>1.7259714128332635</v>
      </c>
      <c r="H69" s="180">
        <f t="shared" si="87"/>
        <v>10.35082029292766</v>
      </c>
      <c r="I69" s="180">
        <f t="shared" si="88"/>
        <v>10.267791808055456</v>
      </c>
      <c r="J69" s="187">
        <f t="shared" si="89"/>
        <v>0</v>
      </c>
      <c r="K69" s="188">
        <f t="shared" si="90"/>
        <v>24.113980954005534</v>
      </c>
      <c r="L69" s="187">
        <f t="shared" si="91"/>
        <v>22.344583513816382</v>
      </c>
      <c r="M69" s="187">
        <f t="shared" ref="M69:M82" si="97">SUM(K69:L69)</f>
        <v>46.458564467821915</v>
      </c>
      <c r="O69" s="192">
        <f>'CARAC ALM'!V33</f>
        <v>1.5904484881422015E-2</v>
      </c>
      <c r="P69" s="193">
        <f>'CARAC BV'!V33</f>
        <v>2.6631559986541688E-2</v>
      </c>
      <c r="Q69" s="194">
        <f>'CARAC 3R MULTI'!V33</f>
        <v>2.2275848144232675E-2</v>
      </c>
      <c r="R69" s="192">
        <f>SMIPE!V33</f>
        <v>4.4737465340416373E-2</v>
      </c>
      <c r="S69" s="193">
        <f>'CARAC 3R EMB'!V33</f>
        <v>4.9435573086864359E-2</v>
      </c>
      <c r="T69" s="198">
        <f>'SAUMUR VAL DE LOIRE'!V33</f>
        <v>2.9077344268394475E-2</v>
      </c>
      <c r="U69" s="199">
        <f>ABC!V33</f>
        <v>0</v>
      </c>
      <c r="V69" s="103"/>
      <c r="W69" s="105"/>
      <c r="X69" s="112"/>
      <c r="Y69" s="113"/>
      <c r="Z69" s="105"/>
      <c r="AA69" s="112"/>
      <c r="AB69" s="112"/>
      <c r="AC69" s="205"/>
      <c r="AE69" s="215">
        <f t="shared" si="93"/>
        <v>17.094827726055186</v>
      </c>
      <c r="AF69" s="216">
        <f t="shared" si="72"/>
        <v>25.223665168986855</v>
      </c>
      <c r="AG69" s="217">
        <f t="shared" si="73"/>
        <v>16.706635086577144</v>
      </c>
      <c r="AH69" s="215">
        <f t="shared" si="74"/>
        <v>6.4757227123391168</v>
      </c>
      <c r="AI69" s="216">
        <f t="shared" si="75"/>
        <v>9.047085118779119</v>
      </c>
      <c r="AJ69" s="216">
        <f t="shared" si="76"/>
        <v>26.875912087090644</v>
      </c>
      <c r="AK69" s="205">
        <f t="shared" si="77"/>
        <v>0</v>
      </c>
      <c r="AM69" s="311"/>
      <c r="AN69" s="308" t="s">
        <v>26</v>
      </c>
      <c r="AO69" s="215">
        <f t="shared" si="94"/>
        <v>17.094827726055186</v>
      </c>
      <c r="AP69" s="216">
        <f t="shared" si="78"/>
        <v>25.223665168986855</v>
      </c>
      <c r="AQ69" s="217">
        <f t="shared" si="95"/>
        <v>25.753720205356263</v>
      </c>
      <c r="AR69" s="215">
        <f t="shared" si="79"/>
        <v>6.4757227123391168</v>
      </c>
      <c r="AS69" s="216">
        <f t="shared" si="80"/>
        <v>26.875912087090644</v>
      </c>
      <c r="AT69" s="205">
        <f t="shared" si="81"/>
        <v>0</v>
      </c>
      <c r="AU69" s="363">
        <f t="shared" si="96"/>
        <v>84.329020173772875</v>
      </c>
      <c r="AV69" s="299">
        <f t="shared" si="82"/>
        <v>101.42384789982806</v>
      </c>
      <c r="AW69" s="302" t="s">
        <v>26</v>
      </c>
      <c r="AY69" s="343">
        <f>45*0.8</f>
        <v>36</v>
      </c>
      <c r="AZ69" s="338" t="s">
        <v>26</v>
      </c>
    </row>
    <row r="70" spans="1:52" s="2" customFormat="1" ht="18" thickBot="1" x14ac:dyDescent="0.35">
      <c r="A70" s="430"/>
      <c r="B70" s="432" t="s">
        <v>3895</v>
      </c>
      <c r="C70" s="178" t="s">
        <v>3902</v>
      </c>
      <c r="D70" s="179">
        <f t="shared" si="83"/>
        <v>41.483833813247372</v>
      </c>
      <c r="E70" s="180">
        <f t="shared" si="84"/>
        <v>5.9450201290987623</v>
      </c>
      <c r="F70" s="181">
        <f t="shared" si="85"/>
        <v>6.5592873319795029</v>
      </c>
      <c r="G70" s="179">
        <f t="shared" si="86"/>
        <v>3.7402525363816981</v>
      </c>
      <c r="H70" s="180">
        <f t="shared" si="87"/>
        <v>15.278072703885963</v>
      </c>
      <c r="I70" s="180">
        <f t="shared" si="88"/>
        <v>24.372151512076613</v>
      </c>
      <c r="J70" s="187">
        <f t="shared" si="89"/>
        <v>0</v>
      </c>
      <c r="K70" s="188">
        <f t="shared" si="90"/>
        <v>53.988141274325642</v>
      </c>
      <c r="L70" s="187">
        <f t="shared" si="91"/>
        <v>43.39047675234427</v>
      </c>
      <c r="M70" s="187">
        <f t="shared" si="97"/>
        <v>97.378618026669912</v>
      </c>
      <c r="O70" s="192">
        <f>'CARAC ALM'!V34</f>
        <v>3.880402766285089E-2</v>
      </c>
      <c r="P70" s="193">
        <f>'CARAC BV'!V34</f>
        <v>4.0376393161496618E-2</v>
      </c>
      <c r="Q70" s="194">
        <f>'CARAC 3R MULTI'!V34</f>
        <v>4.5805079133935077E-2</v>
      </c>
      <c r="R70" s="192">
        <f>SMIPE!V34</f>
        <v>9.6947966209997363E-2</v>
      </c>
      <c r="S70" s="193">
        <f>'CARAC 3R EMB'!V34</f>
        <v>7.2968156958095151E-2</v>
      </c>
      <c r="T70" s="198">
        <f>'SAUMUR VAL DE LOIRE'!V34</f>
        <v>6.9019459424775179E-2</v>
      </c>
      <c r="U70" s="199">
        <f>ABC!V34</f>
        <v>0</v>
      </c>
      <c r="V70" s="103"/>
      <c r="W70" s="105">
        <v>91.14</v>
      </c>
      <c r="X70" s="112">
        <v>15.48</v>
      </c>
      <c r="Y70" s="113"/>
      <c r="Z70" s="105">
        <v>14.66</v>
      </c>
      <c r="AA70" s="112">
        <v>34.979999999999997</v>
      </c>
      <c r="AB70" s="112">
        <v>33.479999999999997</v>
      </c>
      <c r="AC70" s="205"/>
      <c r="AE70" s="215">
        <f t="shared" si="93"/>
        <v>35.858133365569486</v>
      </c>
      <c r="AF70" s="216">
        <f t="shared" si="72"/>
        <v>16.455092973360721</v>
      </c>
      <c r="AG70" s="217">
        <f t="shared" si="73"/>
        <v>37.750406935613391</v>
      </c>
      <c r="AH70" s="215">
        <f t="shared" si="74"/>
        <v>0.73314353695654688</v>
      </c>
      <c r="AI70" s="216">
        <f t="shared" si="75"/>
        <v>1.0833245180159636</v>
      </c>
      <c r="AJ70" s="216">
        <f t="shared" si="76"/>
        <v>29.763645965146971</v>
      </c>
      <c r="AK70" s="205">
        <f t="shared" si="77"/>
        <v>0</v>
      </c>
      <c r="AM70" s="311"/>
      <c r="AN70" s="306" t="s">
        <v>3902</v>
      </c>
      <c r="AO70" s="215">
        <f t="shared" si="94"/>
        <v>35.858133365569486</v>
      </c>
      <c r="AP70" s="216">
        <f t="shared" si="78"/>
        <v>16.455092973360721</v>
      </c>
      <c r="AQ70" s="217">
        <f t="shared" si="95"/>
        <v>38.833731453629355</v>
      </c>
      <c r="AR70" s="215">
        <f t="shared" si="79"/>
        <v>0.73314353695654688</v>
      </c>
      <c r="AS70" s="216">
        <f t="shared" si="80"/>
        <v>29.763645965146971</v>
      </c>
      <c r="AT70" s="205">
        <f t="shared" si="81"/>
        <v>0</v>
      </c>
      <c r="AU70" s="363">
        <f t="shared" si="96"/>
        <v>85.785613929093586</v>
      </c>
      <c r="AV70" s="299">
        <f t="shared" si="82"/>
        <v>121.64374729466309</v>
      </c>
      <c r="AW70" s="300" t="s">
        <v>3902</v>
      </c>
      <c r="AY70" s="344">
        <f>67*0.32</f>
        <v>21.44</v>
      </c>
      <c r="AZ70" s="345" t="s">
        <v>3902</v>
      </c>
    </row>
    <row r="71" spans="1:52" s="2" customFormat="1" ht="17.25" x14ac:dyDescent="0.3">
      <c r="A71" s="430"/>
      <c r="B71" s="433"/>
      <c r="C71" s="186" t="s">
        <v>3903</v>
      </c>
      <c r="D71" s="179">
        <f t="shared" si="83"/>
        <v>20.568164903418072</v>
      </c>
      <c r="E71" s="180">
        <f t="shared" si="84"/>
        <v>5.2998549152555716</v>
      </c>
      <c r="F71" s="181">
        <f t="shared" si="85"/>
        <v>2.7727093781549832</v>
      </c>
      <c r="G71" s="179">
        <f t="shared" si="86"/>
        <v>1.3583693650291937</v>
      </c>
      <c r="H71" s="180">
        <f t="shared" si="87"/>
        <v>7.2131941363305181</v>
      </c>
      <c r="I71" s="180">
        <f t="shared" si="88"/>
        <v>10.470851629316147</v>
      </c>
      <c r="J71" s="187">
        <f t="shared" si="89"/>
        <v>0</v>
      </c>
      <c r="K71" s="188">
        <f t="shared" si="90"/>
        <v>28.640729196828627</v>
      </c>
      <c r="L71" s="187">
        <f t="shared" si="91"/>
        <v>19.04241513067586</v>
      </c>
      <c r="M71" s="187">
        <f t="shared" si="97"/>
        <v>47.683144327504486</v>
      </c>
      <c r="O71" s="192">
        <f>'CARAC ALM'!V35</f>
        <v>1.9239486000241401E-2</v>
      </c>
      <c r="P71" s="193">
        <f>'CARAC BV'!V35</f>
        <v>3.599466799277079E-2</v>
      </c>
      <c r="Q71" s="194">
        <f>'CARAC 3R MULTI'!V35</f>
        <v>1.9362495657506869E-2</v>
      </c>
      <c r="R71" s="192">
        <f>SMIPE!V35</f>
        <v>3.5209159280176094E-2</v>
      </c>
      <c r="S71" s="193">
        <f>'CARAC 3R EMB'!V35</f>
        <v>3.4450253779398789E-2</v>
      </c>
      <c r="T71" s="198">
        <f>'SAUMUR VAL DE LOIRE'!V35</f>
        <v>2.9652389072598966E-2</v>
      </c>
      <c r="U71" s="199">
        <f>ABC!V35</f>
        <v>0</v>
      </c>
      <c r="V71" s="103"/>
      <c r="W71" s="105">
        <v>54.74</v>
      </c>
      <c r="X71" s="112"/>
      <c r="Y71" s="113"/>
      <c r="Z71" s="105"/>
      <c r="AA71" s="112"/>
      <c r="AB71" s="112">
        <v>21.36</v>
      </c>
      <c r="AC71" s="205"/>
      <c r="AE71" s="215">
        <f t="shared" si="93"/>
        <v>14.388531770227289</v>
      </c>
      <c r="AF71" s="216">
        <f t="shared" si="72"/>
        <v>23.365832094011711</v>
      </c>
      <c r="AG71" s="217">
        <f t="shared" si="73"/>
        <v>17.165396998534124</v>
      </c>
      <c r="AH71" s="215">
        <f t="shared" si="74"/>
        <v>6.1895793988418149</v>
      </c>
      <c r="AI71" s="216">
        <f t="shared" si="75"/>
        <v>-32.626511325952279</v>
      </c>
      <c r="AJ71" s="216">
        <f t="shared" si="76"/>
        <v>6.9155141515628067</v>
      </c>
      <c r="AK71" s="205">
        <f t="shared" si="77"/>
        <v>0</v>
      </c>
      <c r="AM71" s="311"/>
      <c r="AN71" s="406" t="s">
        <v>4380</v>
      </c>
      <c r="AO71" s="417">
        <f>AE71+AE72</f>
        <v>93.840336269344974</v>
      </c>
      <c r="AP71" s="419">
        <f t="shared" ref="AP71" si="98">AF71+AF72</f>
        <v>55.671731705367577</v>
      </c>
      <c r="AQ71" s="421">
        <f t="shared" si="95"/>
        <v>-15.461114327418155</v>
      </c>
      <c r="AR71" s="417">
        <f t="shared" ref="AR71" si="99">AH71+AH72</f>
        <v>12.525461830937086</v>
      </c>
      <c r="AS71" s="419">
        <f t="shared" ref="AS71" si="100">AJ71+AJ72</f>
        <v>59.884023382979194</v>
      </c>
      <c r="AT71" s="421">
        <f t="shared" ref="AT71" si="101">AK71+AK72</f>
        <v>0</v>
      </c>
      <c r="AU71" s="373">
        <f t="shared" si="96"/>
        <v>112.6201025918657</v>
      </c>
      <c r="AV71" s="392">
        <f t="shared" si="82"/>
        <v>206.46043886121066</v>
      </c>
      <c r="AW71" s="300" t="s">
        <v>3903</v>
      </c>
      <c r="AY71" s="379">
        <f>111*0.32</f>
        <v>35.520000000000003</v>
      </c>
      <c r="AZ71" s="335" t="s">
        <v>3903</v>
      </c>
    </row>
    <row r="72" spans="1:52" s="2" customFormat="1" ht="18" thickBot="1" x14ac:dyDescent="0.35">
      <c r="A72" s="430"/>
      <c r="B72" s="433"/>
      <c r="C72" s="186" t="s">
        <v>3904</v>
      </c>
      <c r="D72" s="179">
        <f t="shared" si="83"/>
        <v>35.214915433929548</v>
      </c>
      <c r="E72" s="180">
        <f t="shared" si="84"/>
        <v>5.9153693923880537</v>
      </c>
      <c r="F72" s="181">
        <f t="shared" si="85"/>
        <v>4.7991118069804104</v>
      </c>
      <c r="G72" s="179">
        <f t="shared" si="86"/>
        <v>1.6656393840828561</v>
      </c>
      <c r="H72" s="180">
        <f t="shared" si="87"/>
        <v>12.53827651181262</v>
      </c>
      <c r="I72" s="180">
        <f t="shared" si="88"/>
        <v>18.846223276648491</v>
      </c>
      <c r="J72" s="187">
        <f t="shared" si="89"/>
        <v>0</v>
      </c>
      <c r="K72" s="188">
        <f t="shared" si="90"/>
        <v>45.929396633298012</v>
      </c>
      <c r="L72" s="187">
        <f t="shared" si="91"/>
        <v>33.050139172543965</v>
      </c>
      <c r="M72" s="187">
        <f t="shared" si="97"/>
        <v>78.979535805841977</v>
      </c>
      <c r="O72" s="192">
        <f>'CARAC ALM'!V36</f>
        <v>3.2940073928432033E-2</v>
      </c>
      <c r="P72" s="193">
        <f>'CARAC BV'!V36</f>
        <v>4.0175016248220952E-2</v>
      </c>
      <c r="Q72" s="194">
        <f>'CARAC 3R MULTI'!V36</f>
        <v>3.3513350607405103E-2</v>
      </c>
      <c r="R72" s="192">
        <f>SMIPE!V36</f>
        <v>4.3173649146782171E-2</v>
      </c>
      <c r="S72" s="193">
        <f>'CARAC 3R EMB'!V36</f>
        <v>5.9882875689237849E-2</v>
      </c>
      <c r="T72" s="198">
        <f>'SAUMUR VAL DE LOIRE'!V36</f>
        <v>5.3370591517468542E-2</v>
      </c>
      <c r="U72" s="199">
        <f>ABC!V36</f>
        <v>0</v>
      </c>
      <c r="V72" s="103"/>
      <c r="W72" s="105">
        <v>18.920000000000002</v>
      </c>
      <c r="X72" s="112"/>
      <c r="Y72" s="113"/>
      <c r="Z72" s="105"/>
      <c r="AA72" s="112"/>
      <c r="AB72" s="112"/>
      <c r="AC72" s="205"/>
      <c r="AE72" s="215">
        <f t="shared" si="93"/>
        <v>79.451804499117685</v>
      </c>
      <c r="AF72" s="216">
        <f t="shared" si="72"/>
        <v>32.305899611355862</v>
      </c>
      <c r="AG72" s="217">
        <f t="shared" si="73"/>
        <v>28.996755464397367</v>
      </c>
      <c r="AH72" s="215">
        <f t="shared" si="74"/>
        <v>6.3358824320952705</v>
      </c>
      <c r="AI72" s="216">
        <f t="shared" si="75"/>
        <v>44.172230997216658</v>
      </c>
      <c r="AJ72" s="216">
        <f t="shared" si="76"/>
        <v>52.968509231416391</v>
      </c>
      <c r="AK72" s="205">
        <f t="shared" si="77"/>
        <v>0</v>
      </c>
      <c r="AM72" s="311"/>
      <c r="AN72" s="406"/>
      <c r="AO72" s="418"/>
      <c r="AP72" s="420"/>
      <c r="AQ72" s="422">
        <f t="shared" si="95"/>
        <v>73.168986461614026</v>
      </c>
      <c r="AR72" s="418"/>
      <c r="AS72" s="420"/>
      <c r="AT72" s="422"/>
      <c r="AU72" s="374"/>
      <c r="AV72" s="394"/>
      <c r="AW72" s="302" t="s">
        <v>3904</v>
      </c>
      <c r="AY72" s="380"/>
      <c r="AZ72" s="338" t="s">
        <v>3904</v>
      </c>
    </row>
    <row r="73" spans="1:52" s="2" customFormat="1" ht="18" thickBot="1" x14ac:dyDescent="0.35">
      <c r="A73" s="430"/>
      <c r="B73" s="434"/>
      <c r="C73" s="189" t="s">
        <v>27</v>
      </c>
      <c r="D73" s="179">
        <f t="shared" si="83"/>
        <v>18.88021411778292</v>
      </c>
      <c r="E73" s="180">
        <f t="shared" si="84"/>
        <v>3.9269119802935912</v>
      </c>
      <c r="F73" s="181">
        <f t="shared" si="85"/>
        <v>3.1905945747983857</v>
      </c>
      <c r="G73" s="179">
        <f t="shared" si="86"/>
        <v>1.3041755015860739</v>
      </c>
      <c r="H73" s="180">
        <f t="shared" si="87"/>
        <v>6.0879818808425092</v>
      </c>
      <c r="I73" s="180">
        <f t="shared" si="88"/>
        <v>13.445244797837656</v>
      </c>
      <c r="J73" s="187">
        <f t="shared" si="89"/>
        <v>0</v>
      </c>
      <c r="K73" s="188">
        <f t="shared" si="90"/>
        <v>25.997720672874898</v>
      </c>
      <c r="L73" s="187">
        <f t="shared" si="91"/>
        <v>20.837402180266238</v>
      </c>
      <c r="M73" s="187">
        <f t="shared" si="97"/>
        <v>46.835122853141137</v>
      </c>
      <c r="O73" s="192">
        <f>'CARAC ALM'!V37</f>
        <v>1.7660574820667616E-2</v>
      </c>
      <c r="P73" s="193">
        <f>'CARAC BV'!V37</f>
        <v>2.6670143848774728E-2</v>
      </c>
      <c r="Q73" s="194">
        <f>'CARAC 3R MULTI'!V37</f>
        <v>2.2280688371497107E-2</v>
      </c>
      <c r="R73" s="192">
        <f>SMIPE!V37</f>
        <v>3.3804445349561271E-2</v>
      </c>
      <c r="S73" s="193">
        <f>'CARAC 3R EMB'!V37</f>
        <v>2.9076234028285936E-2</v>
      </c>
      <c r="T73" s="198">
        <f>'SAUMUR VAL DE LOIRE'!V37</f>
        <v>3.8075568639096218E-2</v>
      </c>
      <c r="U73" s="199">
        <f>ABC!V37</f>
        <v>0</v>
      </c>
      <c r="V73" s="103"/>
      <c r="W73" s="105">
        <v>22.3</v>
      </c>
      <c r="X73" s="112"/>
      <c r="Y73" s="113"/>
      <c r="Z73" s="105"/>
      <c r="AA73" s="112"/>
      <c r="AB73" s="112">
        <v>22.3</v>
      </c>
      <c r="AC73" s="205"/>
      <c r="AE73" s="215">
        <f t="shared" si="93"/>
        <v>-5.4895616223014088E-2</v>
      </c>
      <c r="AF73" s="216">
        <f t="shared" si="72"/>
        <v>19.840157426849643</v>
      </c>
      <c r="AG73" s="217">
        <f t="shared" si="73"/>
        <v>17.380963873782132</v>
      </c>
      <c r="AH73" s="215">
        <f t="shared" si="74"/>
        <v>5.0879317894882403</v>
      </c>
      <c r="AI73" s="216">
        <f t="shared" si="75"/>
        <v>-0.85532713760653678</v>
      </c>
      <c r="AJ73" s="216">
        <f t="shared" si="76"/>
        <v>13.880489548576801</v>
      </c>
      <c r="AK73" s="205">
        <f t="shared" si="77"/>
        <v>0</v>
      </c>
      <c r="AM73" s="311"/>
      <c r="AN73" s="308" t="s">
        <v>27</v>
      </c>
      <c r="AO73" s="215">
        <f t="shared" ref="AO73" si="102">AE73</f>
        <v>-5.4895616223014088E-2</v>
      </c>
      <c r="AP73" s="216">
        <f t="shared" ref="AP73" si="103">AF73</f>
        <v>19.840157426849643</v>
      </c>
      <c r="AQ73" s="217">
        <f t="shared" si="95"/>
        <v>16.525636736175596</v>
      </c>
      <c r="AR73" s="215">
        <f t="shared" ref="AR73" si="104">AH73</f>
        <v>5.0879317894882403</v>
      </c>
      <c r="AS73" s="216">
        <f t="shared" ref="AS73" si="105">AJ73</f>
        <v>13.880489548576801</v>
      </c>
      <c r="AT73" s="205">
        <f t="shared" ref="AT73" si="106">AK73</f>
        <v>0</v>
      </c>
      <c r="AU73" s="363">
        <f t="shared" si="96"/>
        <v>55.334215501090284</v>
      </c>
      <c r="AV73" s="299">
        <f>SUM(AO73:AT73)</f>
        <v>55.279319884867263</v>
      </c>
      <c r="AW73" s="302" t="s">
        <v>27</v>
      </c>
      <c r="AY73" s="344">
        <f>40*0.4</f>
        <v>16</v>
      </c>
      <c r="AZ73" s="345" t="s">
        <v>27</v>
      </c>
    </row>
    <row r="74" spans="1:52" s="2" customFormat="1" ht="17.25" x14ac:dyDescent="0.3">
      <c r="A74" s="430"/>
      <c r="B74" s="433" t="s">
        <v>3896</v>
      </c>
      <c r="C74" s="178" t="s">
        <v>3905</v>
      </c>
      <c r="D74" s="179">
        <f t="shared" si="83"/>
        <v>10.93765194847027</v>
      </c>
      <c r="E74" s="180">
        <f t="shared" si="84"/>
        <v>2.6049508093792548</v>
      </c>
      <c r="F74" s="181">
        <f t="shared" si="85"/>
        <v>1.8307926537346191</v>
      </c>
      <c r="G74" s="179">
        <f t="shared" si="86"/>
        <v>1.1943893050181056</v>
      </c>
      <c r="H74" s="180">
        <f t="shared" si="87"/>
        <v>4.7275005758615452</v>
      </c>
      <c r="I74" s="180">
        <f t="shared" si="88"/>
        <v>8.7459962790416927</v>
      </c>
      <c r="J74" s="187">
        <f t="shared" si="89"/>
        <v>0</v>
      </c>
      <c r="K74" s="188">
        <f t="shared" si="90"/>
        <v>15.373395411584145</v>
      </c>
      <c r="L74" s="187">
        <f t="shared" si="91"/>
        <v>14.667886159921343</v>
      </c>
      <c r="M74" s="187">
        <f t="shared" si="97"/>
        <v>30.041281571505486</v>
      </c>
      <c r="O74" s="192">
        <f>'CARAC ALM'!V38</f>
        <v>1.023109268747336E-2</v>
      </c>
      <c r="P74" s="193">
        <f>'CARAC BV'!V38</f>
        <v>1.7691869121021834E-2</v>
      </c>
      <c r="Q74" s="194">
        <f>'CARAC 3R MULTI'!V38</f>
        <v>1.2784864900381419E-2</v>
      </c>
      <c r="R74" s="192">
        <f>SMIPE!V38</f>
        <v>3.0958768922190398E-2</v>
      </c>
      <c r="S74" s="193">
        <f>'CARAC 3R EMB'!V38</f>
        <v>2.2578568038310945E-2</v>
      </c>
      <c r="T74" s="198">
        <f>'SAUMUR VAL DE LOIRE'!V38</f>
        <v>2.4767773785233611E-2</v>
      </c>
      <c r="U74" s="199">
        <f>ABC!V38</f>
        <v>0</v>
      </c>
      <c r="V74" s="103"/>
      <c r="W74" s="105">
        <v>98.7</v>
      </c>
      <c r="X74" s="112">
        <v>16.72</v>
      </c>
      <c r="Y74" s="113"/>
      <c r="Z74" s="105"/>
      <c r="AA74" s="112">
        <v>19.48</v>
      </c>
      <c r="AB74" s="112">
        <v>35.24</v>
      </c>
      <c r="AC74" s="205"/>
      <c r="AE74" s="215">
        <f t="shared" si="93"/>
        <v>-118.14628569384612</v>
      </c>
      <c r="AF74" s="216">
        <f t="shared" si="72"/>
        <v>-18.886132581569608</v>
      </c>
      <c r="AG74" s="217">
        <f t="shared" si="73"/>
        <v>-6.4534417601152398</v>
      </c>
      <c r="AH74" s="215">
        <f t="shared" si="74"/>
        <v>4.6789982503835521</v>
      </c>
      <c r="AI74" s="216">
        <f t="shared" si="75"/>
        <v>-3.2010046549914613</v>
      </c>
      <c r="AJ74" s="216">
        <f t="shared" si="76"/>
        <v>-11.114001030488431</v>
      </c>
      <c r="AK74" s="205">
        <f t="shared" si="77"/>
        <v>0</v>
      </c>
      <c r="AM74" s="311"/>
      <c r="AN74" s="405" t="s">
        <v>4381</v>
      </c>
      <c r="AO74" s="407">
        <f>AE74+AE75+AE76+AE77</f>
        <v>-62.195935057250985</v>
      </c>
      <c r="AP74" s="409">
        <f t="shared" ref="AP74" si="107">AF74+AF75+AF76+AF77</f>
        <v>-6.6610696515152492</v>
      </c>
      <c r="AQ74" s="411">
        <f t="shared" si="95"/>
        <v>-9.6544464151067011</v>
      </c>
      <c r="AR74" s="407">
        <f t="shared" ref="AR74" si="108">AH74+AH75+AH76+AH77</f>
        <v>7.765648772753579</v>
      </c>
      <c r="AS74" s="409">
        <f>AJ74+AJ75+AJ76+AJ77</f>
        <v>16.467272720113023</v>
      </c>
      <c r="AT74" s="411">
        <f>AK74+AK75+AK76+AK77</f>
        <v>0</v>
      </c>
      <c r="AU74" s="366">
        <f t="shared" si="96"/>
        <v>7.9174054262446525</v>
      </c>
      <c r="AV74" s="392">
        <f>SUM(AO74:AT77)</f>
        <v>-17.319918525330515</v>
      </c>
      <c r="AW74" s="300" t="s">
        <v>3905</v>
      </c>
      <c r="AY74" s="379">
        <f>74*0.32</f>
        <v>23.68</v>
      </c>
      <c r="AZ74" s="335" t="s">
        <v>3905</v>
      </c>
    </row>
    <row r="75" spans="1:52" s="2" customFormat="1" ht="17.25" x14ac:dyDescent="0.3">
      <c r="A75" s="430"/>
      <c r="B75" s="433"/>
      <c r="C75" s="186" t="s">
        <v>3906</v>
      </c>
      <c r="D75" s="179">
        <f t="shared" si="83"/>
        <v>7.8445080960370053</v>
      </c>
      <c r="E75" s="180">
        <f t="shared" si="84"/>
        <v>1.0972802347215049</v>
      </c>
      <c r="F75" s="181">
        <f t="shared" si="85"/>
        <v>1.0114001659396974</v>
      </c>
      <c r="G75" s="179">
        <f t="shared" si="86"/>
        <v>0.11581010271441332</v>
      </c>
      <c r="H75" s="180">
        <f t="shared" si="87"/>
        <v>2.9533019543852115</v>
      </c>
      <c r="I75" s="180">
        <f t="shared" si="88"/>
        <v>3.7069315171734116</v>
      </c>
      <c r="J75" s="187">
        <f t="shared" si="89"/>
        <v>0</v>
      </c>
      <c r="K75" s="190">
        <f t="shared" si="90"/>
        <v>9.9531884966982069</v>
      </c>
      <c r="L75" s="191">
        <f t="shared" si="91"/>
        <v>6.7760435742730358</v>
      </c>
      <c r="M75" s="191">
        <f t="shared" si="97"/>
        <v>16.729232070971243</v>
      </c>
      <c r="O75" s="192">
        <f>'CARAC ALM'!V39</f>
        <v>7.3377622360176285E-3</v>
      </c>
      <c r="P75" s="193">
        <f>'CARAC BV'!V39</f>
        <v>7.4523243325285574E-3</v>
      </c>
      <c r="Q75" s="194">
        <f>'CARAC 3R MULTI'!V39</f>
        <v>7.0628503208079434E-3</v>
      </c>
      <c r="R75" s="192">
        <f>SMIPE!V39</f>
        <v>3.0018170739868669E-3</v>
      </c>
      <c r="S75" s="193">
        <f>'CARAC 3R EMB'!V39</f>
        <v>1.4104985931728015E-2</v>
      </c>
      <c r="T75" s="198">
        <f>'SAUMUR VAL DE LOIRE'!V39</f>
        <v>1.0497653820722166E-2</v>
      </c>
      <c r="U75" s="199">
        <f>ABC!V39</f>
        <v>0</v>
      </c>
      <c r="V75" s="103"/>
      <c r="W75" s="105"/>
      <c r="X75" s="112"/>
      <c r="Y75" s="113"/>
      <c r="Z75" s="105"/>
      <c r="AA75" s="112"/>
      <c r="AB75" s="112"/>
      <c r="AC75" s="205"/>
      <c r="AE75" s="215">
        <f t="shared" si="93"/>
        <v>22.773644350404126</v>
      </c>
      <c r="AF75" s="216">
        <f t="shared" si="72"/>
        <v>5.3077227829227516</v>
      </c>
      <c r="AG75" s="217">
        <f t="shared" si="73"/>
        <v>6.3634178612278731</v>
      </c>
      <c r="AH75" s="215">
        <f t="shared" si="74"/>
        <v>0.86216847114003048</v>
      </c>
      <c r="AI75" s="216">
        <f t="shared" si="75"/>
        <v>9.5629883626615353</v>
      </c>
      <c r="AJ75" s="216">
        <f t="shared" si="76"/>
        <v>10.093559603452118</v>
      </c>
      <c r="AK75" s="205">
        <f t="shared" si="77"/>
        <v>0</v>
      </c>
      <c r="AM75" s="311"/>
      <c r="AN75" s="406"/>
      <c r="AO75" s="414"/>
      <c r="AP75" s="415"/>
      <c r="AQ75" s="416">
        <f t="shared" si="95"/>
        <v>15.926406223889408</v>
      </c>
      <c r="AR75" s="414"/>
      <c r="AS75" s="415"/>
      <c r="AT75" s="416"/>
      <c r="AU75" s="367"/>
      <c r="AV75" s="393"/>
      <c r="AW75" s="301" t="s">
        <v>3906</v>
      </c>
      <c r="AY75" s="381"/>
      <c r="AZ75" s="337" t="s">
        <v>3906</v>
      </c>
    </row>
    <row r="76" spans="1:52" s="2" customFormat="1" ht="51.75" x14ac:dyDescent="0.3">
      <c r="A76" s="430"/>
      <c r="B76" s="433"/>
      <c r="C76" s="186" t="s">
        <v>3907</v>
      </c>
      <c r="D76" s="179">
        <f t="shared" si="83"/>
        <v>7.5385706761689057</v>
      </c>
      <c r="E76" s="180">
        <f t="shared" si="84"/>
        <v>0.91120285727058292</v>
      </c>
      <c r="F76" s="181">
        <f t="shared" si="85"/>
        <v>1.8424115143341342</v>
      </c>
      <c r="G76" s="179">
        <f t="shared" si="86"/>
        <v>0.64860469645445884</v>
      </c>
      <c r="H76" s="180">
        <f t="shared" si="87"/>
        <v>3.5041845938691836</v>
      </c>
      <c r="I76" s="180">
        <f t="shared" si="88"/>
        <v>6.3213275163722509</v>
      </c>
      <c r="J76" s="187">
        <f t="shared" si="89"/>
        <v>0</v>
      </c>
      <c r="K76" s="188">
        <f t="shared" si="90"/>
        <v>10.292185047773623</v>
      </c>
      <c r="L76" s="187">
        <f t="shared" si="91"/>
        <v>10.474116806695893</v>
      </c>
      <c r="M76" s="187">
        <f t="shared" si="97"/>
        <v>20.766301854469518</v>
      </c>
      <c r="O76" s="192">
        <f>'CARAC ALM'!V40</f>
        <v>7.0515880083146937E-3</v>
      </c>
      <c r="P76" s="193">
        <f>'CARAC BV'!V40</f>
        <v>6.1885551295203945E-3</v>
      </c>
      <c r="Q76" s="194">
        <f>'CARAC 3R MULTI'!V40</f>
        <v>1.286600219507077E-2</v>
      </c>
      <c r="R76" s="192">
        <f>SMIPE!V40</f>
        <v>1.6811941328524076E-2</v>
      </c>
      <c r="S76" s="193">
        <f>'CARAC 3R EMB'!V40</f>
        <v>1.6736004364644109E-2</v>
      </c>
      <c r="T76" s="198">
        <f>'SAUMUR VAL DE LOIRE'!V40</f>
        <v>1.7901357941697584E-2</v>
      </c>
      <c r="U76" s="199">
        <f>ABC!V40</f>
        <v>0</v>
      </c>
      <c r="V76" s="103"/>
      <c r="W76" s="105"/>
      <c r="X76" s="112"/>
      <c r="Y76" s="113"/>
      <c r="Z76" s="105"/>
      <c r="AA76" s="112"/>
      <c r="AB76" s="112"/>
      <c r="AC76" s="114"/>
      <c r="AE76" s="215">
        <f t="shared" si="93"/>
        <v>28.745223388020218</v>
      </c>
      <c r="AF76" s="216">
        <f t="shared" si="72"/>
        <v>5.8912233947586676</v>
      </c>
      <c r="AG76" s="217">
        <f t="shared" si="73"/>
        <v>7.4204525854348553</v>
      </c>
      <c r="AH76" s="215">
        <f t="shared" si="74"/>
        <v>1.8630860601650858</v>
      </c>
      <c r="AI76" s="216">
        <f t="shared" si="75"/>
        <v>10.756777515840298</v>
      </c>
      <c r="AJ76" s="216">
        <f t="shared" si="76"/>
        <v>15.010354620289032</v>
      </c>
      <c r="AK76" s="205">
        <f t="shared" si="77"/>
        <v>0</v>
      </c>
      <c r="AM76" s="311"/>
      <c r="AN76" s="406"/>
      <c r="AO76" s="414"/>
      <c r="AP76" s="415"/>
      <c r="AQ76" s="416">
        <f t="shared" si="95"/>
        <v>18.177230101275153</v>
      </c>
      <c r="AR76" s="414"/>
      <c r="AS76" s="415"/>
      <c r="AT76" s="416"/>
      <c r="AU76" s="367"/>
      <c r="AV76" s="393"/>
      <c r="AW76" s="301" t="s">
        <v>3907</v>
      </c>
      <c r="AY76" s="381"/>
      <c r="AZ76" s="337" t="s">
        <v>3907</v>
      </c>
    </row>
    <row r="77" spans="1:52" s="2" customFormat="1" ht="18" thickBot="1" x14ac:dyDescent="0.35">
      <c r="A77" s="430"/>
      <c r="B77" s="434"/>
      <c r="C77" s="189" t="s">
        <v>3908</v>
      </c>
      <c r="D77" s="179">
        <f t="shared" si="83"/>
        <v>1.3910888125411454</v>
      </c>
      <c r="E77" s="180">
        <f t="shared" si="84"/>
        <v>0.13927642435544005</v>
      </c>
      <c r="F77" s="181">
        <f t="shared" si="85"/>
        <v>0.29925212197860962</v>
      </c>
      <c r="G77" s="179">
        <f t="shared" si="86"/>
        <v>3.241107284469702E-2</v>
      </c>
      <c r="H77" s="180">
        <f t="shared" si="87"/>
        <v>0.62460046621213106</v>
      </c>
      <c r="I77" s="180">
        <f t="shared" si="88"/>
        <v>1.1732738600938246</v>
      </c>
      <c r="J77" s="187">
        <f t="shared" si="89"/>
        <v>0</v>
      </c>
      <c r="K77" s="188">
        <f t="shared" si="90"/>
        <v>1.8296173588751952</v>
      </c>
      <c r="L77" s="187">
        <f t="shared" si="91"/>
        <v>1.8302853991506527</v>
      </c>
      <c r="M77" s="187">
        <f t="shared" si="97"/>
        <v>3.6599027580258481</v>
      </c>
      <c r="O77" s="192">
        <f>'CARAC ALM'!V41</f>
        <v>1.3012261356155365E-3</v>
      </c>
      <c r="P77" s="193">
        <f>'CARAC BV'!V41</f>
        <v>9.4591431917576769E-4</v>
      </c>
      <c r="Q77" s="194">
        <f>'CARAC 3R MULTI'!V41</f>
        <v>2.0897494551578885E-3</v>
      </c>
      <c r="R77" s="192">
        <f>SMIPE!V41</f>
        <v>8.4010038477700928E-4</v>
      </c>
      <c r="S77" s="193">
        <f>'CARAC 3R EMB'!V41</f>
        <v>2.9830951676957256E-3</v>
      </c>
      <c r="T77" s="198">
        <f>'SAUMUR VAL DE LOIRE'!V41</f>
        <v>3.3225924900708672E-3</v>
      </c>
      <c r="U77" s="199">
        <f>ABC!V41</f>
        <v>0</v>
      </c>
      <c r="V77" s="103"/>
      <c r="W77" s="105"/>
      <c r="X77" s="112"/>
      <c r="Y77" s="113"/>
      <c r="Z77" s="105"/>
      <c r="AA77" s="112"/>
      <c r="AB77" s="112"/>
      <c r="AC77" s="114"/>
      <c r="AE77" s="215">
        <f t="shared" si="93"/>
        <v>4.4314828981707892</v>
      </c>
      <c r="AF77" s="216">
        <f t="shared" si="72"/>
        <v>1.0261167523729391</v>
      </c>
      <c r="AG77" s="217">
        <f t="shared" si="73"/>
        <v>1.0958996005273336</v>
      </c>
      <c r="AH77" s="215">
        <f t="shared" si="74"/>
        <v>0.36139599106490961</v>
      </c>
      <c r="AI77" s="216">
        <f t="shared" si="75"/>
        <v>1.759075179983935</v>
      </c>
      <c r="AJ77" s="216">
        <f t="shared" si="76"/>
        <v>2.4773595268603046</v>
      </c>
      <c r="AK77" s="205">
        <f t="shared" si="77"/>
        <v>0</v>
      </c>
      <c r="AM77" s="311"/>
      <c r="AN77" s="413"/>
      <c r="AO77" s="408"/>
      <c r="AP77" s="410"/>
      <c r="AQ77" s="412">
        <f t="shared" si="95"/>
        <v>2.8549747805112684</v>
      </c>
      <c r="AR77" s="408"/>
      <c r="AS77" s="410"/>
      <c r="AT77" s="412"/>
      <c r="AU77" s="368"/>
      <c r="AV77" s="394"/>
      <c r="AW77" s="302" t="s">
        <v>3908</v>
      </c>
      <c r="AY77" s="380"/>
      <c r="AZ77" s="338" t="s">
        <v>3908</v>
      </c>
    </row>
    <row r="78" spans="1:52" s="2" customFormat="1" ht="17.25" x14ac:dyDescent="0.3">
      <c r="A78" s="430"/>
      <c r="B78" s="432" t="s">
        <v>3897</v>
      </c>
      <c r="C78" s="178" t="s">
        <v>0</v>
      </c>
      <c r="D78" s="179">
        <f t="shared" si="83"/>
        <v>32.021513277276384</v>
      </c>
      <c r="E78" s="180">
        <f t="shared" si="84"/>
        <v>7.9285767082213372</v>
      </c>
      <c r="F78" s="181">
        <f t="shared" si="85"/>
        <v>6.5216576119562646</v>
      </c>
      <c r="G78" s="179">
        <f t="shared" si="86"/>
        <v>3.6442317486951272</v>
      </c>
      <c r="H78" s="180">
        <f t="shared" si="87"/>
        <v>17.288661547993616</v>
      </c>
      <c r="I78" s="180">
        <f t="shared" si="88"/>
        <v>21.757690560667278</v>
      </c>
      <c r="J78" s="187">
        <f t="shared" si="89"/>
        <v>0</v>
      </c>
      <c r="K78" s="188">
        <f t="shared" si="90"/>
        <v>46.471747597453984</v>
      </c>
      <c r="L78" s="187">
        <f t="shared" si="91"/>
        <v>42.690583857356017</v>
      </c>
      <c r="M78" s="187">
        <f t="shared" si="97"/>
        <v>89.162331454810001</v>
      </c>
      <c r="O78" s="192">
        <f>'CARAC ALM'!V42</f>
        <v>2.9952961739543513E-2</v>
      </c>
      <c r="P78" s="193">
        <f>'CARAC BV'!V42</f>
        <v>5.3847980903432062E-2</v>
      </c>
      <c r="Q78" s="194">
        <f>'CARAC 3R MULTI'!V42</f>
        <v>4.5542301759471125E-2</v>
      </c>
      <c r="R78" s="192">
        <f>SMIPE!V42</f>
        <v>9.4459091464363071E-2</v>
      </c>
      <c r="S78" s="193">
        <f>'CARAC 3R EMB'!V42</f>
        <v>8.2570740032446355E-2</v>
      </c>
      <c r="T78" s="198">
        <f>'SAUMUR VAL DE LOIRE'!V42</f>
        <v>6.161557136573198E-2</v>
      </c>
      <c r="U78" s="199">
        <f>ABC!V42</f>
        <v>0</v>
      </c>
      <c r="V78" s="103"/>
      <c r="W78" s="105">
        <v>75.319999999999993</v>
      </c>
      <c r="X78" s="112"/>
      <c r="Y78" s="113"/>
      <c r="Z78" s="105"/>
      <c r="AA78" s="112">
        <v>28.94</v>
      </c>
      <c r="AB78" s="112"/>
      <c r="AC78" s="114"/>
      <c r="AE78" s="215">
        <f t="shared" si="93"/>
        <v>-76.095949545120448</v>
      </c>
      <c r="AF78" s="216">
        <f t="shared" si="72"/>
        <v>13.509876270387553</v>
      </c>
      <c r="AG78" s="217">
        <f t="shared" si="73"/>
        <v>35.988105718378854</v>
      </c>
      <c r="AH78" s="215">
        <f t="shared" si="74"/>
        <v>14.734067922395665</v>
      </c>
      <c r="AI78" s="216">
        <f t="shared" si="75"/>
        <v>-20.981525267578217</v>
      </c>
      <c r="AJ78" s="216">
        <f t="shared" si="76"/>
        <v>60.322304458160332</v>
      </c>
      <c r="AK78" s="205">
        <f t="shared" si="77"/>
        <v>0</v>
      </c>
      <c r="AM78" s="311"/>
      <c r="AN78" s="405" t="s">
        <v>4382</v>
      </c>
      <c r="AO78" s="407">
        <f>AE78+AE79</f>
        <v>-71.373125280275985</v>
      </c>
      <c r="AP78" s="409">
        <f t="shared" ref="AP78" si="109">AF78+AF79</f>
        <v>14.319811242016366</v>
      </c>
      <c r="AQ78" s="411">
        <f t="shared" si="95"/>
        <v>15.006580450800637</v>
      </c>
      <c r="AR78" s="407">
        <f t="shared" ref="AR78" si="110">AH78+AH79</f>
        <v>15.180959479956099</v>
      </c>
      <c r="AS78" s="409">
        <f t="shared" ref="AS78" si="111">AJ78+AJ79</f>
        <v>61.727803963771073</v>
      </c>
      <c r="AT78" s="411">
        <f t="shared" ref="AT78" si="112">AK78+AK79</f>
        <v>0</v>
      </c>
      <c r="AU78" s="366">
        <f t="shared" si="96"/>
        <v>106.23515513654418</v>
      </c>
      <c r="AV78" s="392">
        <f>SUM(AO78:AT78)</f>
        <v>34.862029856268187</v>
      </c>
      <c r="AW78" s="300" t="s">
        <v>0</v>
      </c>
      <c r="AY78" s="379">
        <v>45</v>
      </c>
      <c r="AZ78" s="335" t="s">
        <v>0</v>
      </c>
    </row>
    <row r="79" spans="1:52" s="2" customFormat="1" ht="34.5" x14ac:dyDescent="0.3">
      <c r="A79" s="430"/>
      <c r="B79" s="433"/>
      <c r="C79" s="186" t="s">
        <v>3909</v>
      </c>
      <c r="D79" s="179">
        <f t="shared" si="83"/>
        <v>1.2381215718227354</v>
      </c>
      <c r="E79" s="180">
        <f t="shared" si="84"/>
        <v>0.20239335071101902</v>
      </c>
      <c r="F79" s="181">
        <f t="shared" si="85"/>
        <v>0.31542223386538093</v>
      </c>
      <c r="G79" s="179">
        <f t="shared" si="86"/>
        <v>0.15224464070654356</v>
      </c>
      <c r="H79" s="180">
        <f t="shared" si="87"/>
        <v>0.24611860213391049</v>
      </c>
      <c r="I79" s="180">
        <f t="shared" si="88"/>
        <v>0.12991905813097851</v>
      </c>
      <c r="J79" s="187">
        <f t="shared" si="89"/>
        <v>0</v>
      </c>
      <c r="K79" s="188">
        <f t="shared" si="90"/>
        <v>1.7559371563991353</v>
      </c>
      <c r="L79" s="187">
        <f t="shared" si="91"/>
        <v>0.52828230097143258</v>
      </c>
      <c r="M79" s="187">
        <f t="shared" si="97"/>
        <v>2.2842194573705679</v>
      </c>
      <c r="O79" s="192">
        <f>'CARAC ALM'!V43</f>
        <v>1.1581403960701322E-3</v>
      </c>
      <c r="P79" s="193">
        <f>'CARAC BV'!V43</f>
        <v>1.3745813006725007E-3</v>
      </c>
      <c r="Q79" s="194">
        <f>'CARAC 3R MULTI'!V43</f>
        <v>2.2026692309034981E-3</v>
      </c>
      <c r="R79" s="192">
        <f>SMIPE!V43</f>
        <v>3.9462063428342036E-3</v>
      </c>
      <c r="S79" s="193">
        <f>'CARAC 3R EMB'!V43</f>
        <v>1.1754637603109681E-3</v>
      </c>
      <c r="T79" s="198">
        <f>'SAUMUR VAL DE LOIRE'!V43</f>
        <v>3.6791758646063238E-4</v>
      </c>
      <c r="U79" s="199">
        <f>ABC!V43</f>
        <v>0</v>
      </c>
      <c r="V79" s="103"/>
      <c r="W79" s="105"/>
      <c r="X79" s="112"/>
      <c r="Y79" s="113"/>
      <c r="Z79" s="105"/>
      <c r="AA79" s="112"/>
      <c r="AB79" s="112"/>
      <c r="AC79" s="114"/>
      <c r="AE79" s="215">
        <f t="shared" si="93"/>
        <v>4.7228242648444567</v>
      </c>
      <c r="AF79" s="216">
        <f t="shared" si="72"/>
        <v>0.80993497162881234</v>
      </c>
      <c r="AG79" s="217">
        <f t="shared" si="73"/>
        <v>1.7989274403677049</v>
      </c>
      <c r="AH79" s="215">
        <f t="shared" si="74"/>
        <v>0.44689155756043386</v>
      </c>
      <c r="AI79" s="216">
        <f t="shared" si="75"/>
        <v>1.1075196096263153</v>
      </c>
      <c r="AJ79" s="216">
        <f t="shared" si="76"/>
        <v>1.4054995056107431</v>
      </c>
      <c r="AK79" s="205">
        <f t="shared" si="77"/>
        <v>0</v>
      </c>
      <c r="AM79" s="311"/>
      <c r="AN79" s="406"/>
      <c r="AO79" s="408"/>
      <c r="AP79" s="410"/>
      <c r="AQ79" s="412">
        <f t="shared" si="95"/>
        <v>2.9064470499940205</v>
      </c>
      <c r="AR79" s="408"/>
      <c r="AS79" s="410"/>
      <c r="AT79" s="412"/>
      <c r="AU79" s="368"/>
      <c r="AV79" s="394"/>
      <c r="AW79" s="301" t="s">
        <v>3909</v>
      </c>
      <c r="AY79" s="382"/>
      <c r="AZ79" s="337" t="s">
        <v>3909</v>
      </c>
    </row>
    <row r="80" spans="1:52" s="2" customFormat="1" ht="17.25" x14ac:dyDescent="0.3">
      <c r="A80" s="430"/>
      <c r="B80" s="435"/>
      <c r="C80" s="186" t="s">
        <v>1</v>
      </c>
      <c r="D80" s="179">
        <f t="shared" si="83"/>
        <v>8.773578914346551</v>
      </c>
      <c r="E80" s="180">
        <f t="shared" si="84"/>
        <v>1.1894774531667662</v>
      </c>
      <c r="F80" s="181">
        <f t="shared" si="85"/>
        <v>0.98126347009131654</v>
      </c>
      <c r="G80" s="179">
        <f t="shared" si="86"/>
        <v>0.45939951053091349</v>
      </c>
      <c r="H80" s="180">
        <f t="shared" si="87"/>
        <v>2.0159187398836447</v>
      </c>
      <c r="I80" s="180">
        <f t="shared" si="88"/>
        <v>5.5830486730593796</v>
      </c>
      <c r="J80" s="187">
        <f t="shared" si="89"/>
        <v>0</v>
      </c>
      <c r="K80" s="188">
        <f t="shared" si="90"/>
        <v>10.944319837604635</v>
      </c>
      <c r="L80" s="187">
        <f t="shared" si="91"/>
        <v>8.0583669234739368</v>
      </c>
      <c r="M80" s="187">
        <f t="shared" si="97"/>
        <v>19.002686761078571</v>
      </c>
      <c r="O80" s="192">
        <f>'CARAC ALM'!V44</f>
        <v>8.2068161883772205E-3</v>
      </c>
      <c r="P80" s="193">
        <f>'CARAC BV'!V44</f>
        <v>8.0784939769544019E-3</v>
      </c>
      <c r="Q80" s="194">
        <f>'CARAC 3R MULTI'!V44</f>
        <v>6.8523985341572393E-3</v>
      </c>
      <c r="R80" s="192">
        <f>SMIPE!V44</f>
        <v>1.1907711522315021E-2</v>
      </c>
      <c r="S80" s="193">
        <f>'CARAC 3R EMB'!V44</f>
        <v>9.6280386850876153E-3</v>
      </c>
      <c r="T80" s="198">
        <f>'SAUMUR VAL DE LOIRE'!V44</f>
        <v>1.5810627189225702E-2</v>
      </c>
      <c r="U80" s="199">
        <f>ABC!V44</f>
        <v>0</v>
      </c>
      <c r="V80" s="103"/>
      <c r="W80" s="105"/>
      <c r="X80" s="112"/>
      <c r="Y80" s="113"/>
      <c r="Z80" s="105"/>
      <c r="AA80" s="112"/>
      <c r="AB80" s="112">
        <v>10.72</v>
      </c>
      <c r="AC80" s="114"/>
      <c r="AE80" s="215">
        <f t="shared" si="93"/>
        <v>17.973419180017949</v>
      </c>
      <c r="AF80" s="216">
        <f t="shared" si="72"/>
        <v>6.3897291302163755</v>
      </c>
      <c r="AG80" s="217">
        <f t="shared" si="73"/>
        <v>6.0183702672365138</v>
      </c>
      <c r="AH80" s="215">
        <f t="shared" si="74"/>
        <v>1.7960245806282464</v>
      </c>
      <c r="AI80" s="216">
        <f t="shared" si="75"/>
        <v>6.6609443342788826</v>
      </c>
      <c r="AJ80" s="216">
        <f t="shared" si="76"/>
        <v>3.1126959759594284</v>
      </c>
      <c r="AK80" s="205">
        <f t="shared" si="77"/>
        <v>0</v>
      </c>
      <c r="AM80" s="311"/>
      <c r="AN80" s="307" t="s">
        <v>1</v>
      </c>
      <c r="AO80" s="215">
        <f>N80-AG80+BE51</f>
        <v>-6.0183702672365138</v>
      </c>
      <c r="AP80" s="216">
        <f>O80-AH80+BF51</f>
        <v>-1.7878177644398692</v>
      </c>
      <c r="AQ80" s="217">
        <f t="shared" si="95"/>
        <v>12.679314601515397</v>
      </c>
      <c r="AR80" s="215">
        <f>Q80-AJ80+BH51</f>
        <v>-3.1058435774252713</v>
      </c>
      <c r="AS80" s="216">
        <f>S80-AL80+BJ51</f>
        <v>9.6280386850876153E-3</v>
      </c>
      <c r="AT80" s="205">
        <f>T80-AM80+BK51</f>
        <v>1.5810627189225702E-2</v>
      </c>
      <c r="AU80" s="363">
        <f t="shared" si="96"/>
        <v>7.811091925524571</v>
      </c>
      <c r="AV80" s="299">
        <f>SUM(AO80:AT80)</f>
        <v>1.7927216582880563</v>
      </c>
      <c r="AW80" s="301" t="s">
        <v>1</v>
      </c>
      <c r="AY80" s="336">
        <f>30*0.2</f>
        <v>6</v>
      </c>
      <c r="AZ80" s="337" t="s">
        <v>1</v>
      </c>
    </row>
    <row r="81" spans="1:52" s="2" customFormat="1" ht="18" thickBot="1" x14ac:dyDescent="0.35">
      <c r="A81" s="431"/>
      <c r="B81" s="436"/>
      <c r="C81" s="189" t="s">
        <v>3910</v>
      </c>
      <c r="D81" s="179">
        <f t="shared" si="83"/>
        <v>0</v>
      </c>
      <c r="E81" s="180">
        <f t="shared" si="84"/>
        <v>0</v>
      </c>
      <c r="F81" s="181">
        <f t="shared" si="85"/>
        <v>0</v>
      </c>
      <c r="G81" s="179">
        <f t="shared" si="86"/>
        <v>0</v>
      </c>
      <c r="H81" s="180">
        <f t="shared" si="87"/>
        <v>0</v>
      </c>
      <c r="I81" s="180">
        <f t="shared" si="88"/>
        <v>0</v>
      </c>
      <c r="J81" s="187">
        <f t="shared" si="89"/>
        <v>0</v>
      </c>
      <c r="K81" s="188">
        <f t="shared" si="90"/>
        <v>0</v>
      </c>
      <c r="L81" s="187">
        <f t="shared" si="91"/>
        <v>0</v>
      </c>
      <c r="M81" s="187">
        <f t="shared" si="97"/>
        <v>0</v>
      </c>
      <c r="O81" s="192">
        <f>'CARAC ALM'!V45</f>
        <v>0</v>
      </c>
      <c r="P81" s="193">
        <f>'CARAC BV'!V45</f>
        <v>0</v>
      </c>
      <c r="Q81" s="231">
        <f>'CARAC 3R MULTI'!V45</f>
        <v>0</v>
      </c>
      <c r="R81" s="232">
        <f>SMIPE!V45</f>
        <v>0</v>
      </c>
      <c r="S81" s="233">
        <f>'CARAC 3R EMB'!V45</f>
        <v>0</v>
      </c>
      <c r="T81" s="234">
        <f>'SAUMUR VAL DE LOIRE'!V45</f>
        <v>0</v>
      </c>
      <c r="U81" s="235">
        <f>ABC!V45</f>
        <v>0</v>
      </c>
      <c r="V81" s="103"/>
      <c r="W81" s="227"/>
      <c r="X81" s="228"/>
      <c r="Y81" s="229"/>
      <c r="Z81" s="227"/>
      <c r="AA81" s="228"/>
      <c r="AB81" s="228"/>
      <c r="AC81" s="230"/>
      <c r="AE81" s="218">
        <f t="shared" si="93"/>
        <v>0</v>
      </c>
      <c r="AF81" s="219">
        <f t="shared" si="72"/>
        <v>0</v>
      </c>
      <c r="AG81" s="220">
        <f t="shared" si="73"/>
        <v>0</v>
      </c>
      <c r="AH81" s="218">
        <f t="shared" si="74"/>
        <v>0</v>
      </c>
      <c r="AI81" s="219">
        <f t="shared" si="75"/>
        <v>0</v>
      </c>
      <c r="AJ81" s="219">
        <f t="shared" si="76"/>
        <v>0</v>
      </c>
      <c r="AK81" s="221">
        <f t="shared" si="77"/>
        <v>0</v>
      </c>
      <c r="AM81" s="311"/>
      <c r="AN81" s="308" t="s">
        <v>3910</v>
      </c>
      <c r="AO81" s="218">
        <f>N81-AG81+BE52</f>
        <v>0</v>
      </c>
      <c r="AP81" s="219">
        <f>O81-AH81+BF52</f>
        <v>0</v>
      </c>
      <c r="AQ81" s="220">
        <f t="shared" si="95"/>
        <v>0</v>
      </c>
      <c r="AR81" s="218">
        <f>Q81-AJ81+BH52</f>
        <v>0</v>
      </c>
      <c r="AS81" s="219">
        <f>S81-AL81+BJ52</f>
        <v>0</v>
      </c>
      <c r="AT81" s="221">
        <f>T81-AM81+BK52</f>
        <v>0</v>
      </c>
      <c r="AU81" s="364">
        <f t="shared" si="96"/>
        <v>0</v>
      </c>
      <c r="AV81" s="299">
        <f>SUM(AO81:AT81)</f>
        <v>0</v>
      </c>
      <c r="AW81" s="302" t="s">
        <v>3910</v>
      </c>
      <c r="AY81" s="343">
        <f>12*0.2</f>
        <v>2.4000000000000004</v>
      </c>
      <c r="AZ81" s="338" t="s">
        <v>3910</v>
      </c>
    </row>
    <row r="82" spans="1:52" s="2" customFormat="1" ht="16.149999999999999" customHeight="1" x14ac:dyDescent="0.3">
      <c r="A82" s="437" t="s">
        <v>3898</v>
      </c>
      <c r="B82" s="440" t="s">
        <v>3899</v>
      </c>
      <c r="C82" s="157" t="s">
        <v>3911</v>
      </c>
      <c r="D82" s="8">
        <f t="shared" si="83"/>
        <v>16.019925238177326</v>
      </c>
      <c r="E82" s="39">
        <f t="shared" si="84"/>
        <v>2.1303852705694175</v>
      </c>
      <c r="F82" s="123">
        <f t="shared" si="85"/>
        <v>1.9076721753023513</v>
      </c>
      <c r="G82" s="8">
        <f t="shared" si="86"/>
        <v>0.39047129688771326</v>
      </c>
      <c r="H82" s="39">
        <f t="shared" si="87"/>
        <v>4.8575703736981009</v>
      </c>
      <c r="I82" s="39">
        <f t="shared" si="88"/>
        <v>5.8721747473405914</v>
      </c>
      <c r="J82" s="9">
        <f t="shared" si="89"/>
        <v>0</v>
      </c>
      <c r="K82" s="125">
        <f t="shared" si="90"/>
        <v>20.057982684049094</v>
      </c>
      <c r="L82" s="9">
        <f t="shared" si="91"/>
        <v>11.120216417926406</v>
      </c>
      <c r="M82" s="9">
        <f t="shared" si="97"/>
        <v>31.178199101975501</v>
      </c>
      <c r="O82" s="77">
        <f>'CARAC ALM'!V46</f>
        <v>1.4985057188724045E-2</v>
      </c>
      <c r="P82" s="85">
        <f>'CARAC BV'!V46</f>
        <v>1.4468794285312534E-2</v>
      </c>
      <c r="Q82" s="236">
        <f>'CARAC 3R MULTI'!V46</f>
        <v>1.3321733067753852E-2</v>
      </c>
      <c r="R82" s="75">
        <f>SMIPE!V46</f>
        <v>1.0121080790246586E-2</v>
      </c>
      <c r="S82" s="87">
        <f>'CARAC 3R EMB'!V46</f>
        <v>2.3199782088538068E-2</v>
      </c>
      <c r="T82" s="87">
        <f>'SAUMUR VAL DE LOIRE'!V46</f>
        <v>1.6629402886669097E-2</v>
      </c>
      <c r="U82" s="88">
        <f>ABC!V46</f>
        <v>0</v>
      </c>
      <c r="V82" s="103"/>
      <c r="W82" s="222"/>
      <c r="X82" s="223"/>
      <c r="Y82" s="224"/>
      <c r="Z82" s="222"/>
      <c r="AA82" s="223"/>
      <c r="AB82" s="223"/>
      <c r="AC82" s="225"/>
      <c r="AE82" s="222">
        <f t="shared" si="93"/>
        <v>59.792087560159104</v>
      </c>
      <c r="AF82" s="223">
        <f t="shared" si="72"/>
        <v>5.5393809771408158</v>
      </c>
      <c r="AG82" s="224">
        <f t="shared" si="73"/>
        <v>8.1835960669909671</v>
      </c>
      <c r="AH82" s="222">
        <f t="shared" si="74"/>
        <v>2.3428712356846542</v>
      </c>
      <c r="AI82" s="223">
        <f t="shared" si="75"/>
        <v>15.966466759413523</v>
      </c>
      <c r="AJ82" s="223">
        <f t="shared" si="76"/>
        <v>12.971009809189166</v>
      </c>
      <c r="AK82" s="225">
        <f t="shared" si="77"/>
        <v>0</v>
      </c>
      <c r="AM82" s="311"/>
      <c r="AN82" s="157" t="s">
        <v>3911</v>
      </c>
      <c r="AO82" s="383">
        <f>AE82+AE83+AE84+AE85+AE86</f>
        <v>-88.088397796439466</v>
      </c>
      <c r="AP82" s="386">
        <f t="shared" ref="AP82" si="113">AF82+AF83+AF84+AF85+AF86</f>
        <v>-16.371872019605942</v>
      </c>
      <c r="AQ82" s="389">
        <f t="shared" si="95"/>
        <v>24.15006282640449</v>
      </c>
      <c r="AR82" s="383">
        <f t="shared" ref="AR82" si="114">AH82+AH83+AH84+AH85+AH86</f>
        <v>-4.9199327281529079</v>
      </c>
      <c r="AS82" s="386">
        <f>AJ82+AJ83+AJ84+AJ85+AJ86</f>
        <v>25.551065742683022</v>
      </c>
      <c r="AT82" s="389">
        <f>AK82+AK83+AK84+AK85+AK86</f>
        <v>-5.9</v>
      </c>
      <c r="AU82" s="369">
        <f t="shared" si="96"/>
        <v>22.509323821328664</v>
      </c>
      <c r="AV82" s="392">
        <f>SUM(AO82:AT82)</f>
        <v>-65.579073975110816</v>
      </c>
      <c r="AW82" s="303" t="s">
        <v>3911</v>
      </c>
      <c r="AY82" s="381">
        <v>16</v>
      </c>
      <c r="AZ82" s="339" t="s">
        <v>3911</v>
      </c>
    </row>
    <row r="83" spans="1:52" s="2" customFormat="1" ht="19.5" x14ac:dyDescent="0.3">
      <c r="A83" s="438"/>
      <c r="B83" s="441"/>
      <c r="C83" s="158" t="s">
        <v>30</v>
      </c>
      <c r="D83" s="8">
        <f t="shared" si="83"/>
        <v>10.690212033614529</v>
      </c>
      <c r="E83" s="39">
        <f t="shared" si="84"/>
        <v>0.5250983637906278</v>
      </c>
      <c r="F83" s="123">
        <f t="shared" si="85"/>
        <v>1.0009960839864658</v>
      </c>
      <c r="G83" s="8">
        <f t="shared" si="86"/>
        <v>1.0100899464540194</v>
      </c>
      <c r="H83" s="39">
        <f t="shared" si="87"/>
        <v>4.9321550140876722</v>
      </c>
      <c r="I83" s="39">
        <f t="shared" si="88"/>
        <v>4.2679082073808363</v>
      </c>
      <c r="J83" s="9">
        <f t="shared" si="89"/>
        <v>0</v>
      </c>
      <c r="K83" s="125">
        <f t="shared" si="90"/>
        <v>12.216306481391623</v>
      </c>
      <c r="L83" s="9">
        <f t="shared" si="91"/>
        <v>10.210153167922527</v>
      </c>
      <c r="M83" s="9">
        <f>SUM(K83:L83)</f>
        <v>22.42645964931415</v>
      </c>
      <c r="O83" s="77">
        <f>'CARAC ALM'!V47</f>
        <v>9.9996370957799643E-3</v>
      </c>
      <c r="P83" s="85">
        <f>'CARAC BV'!V47</f>
        <v>3.5662752227018997E-3</v>
      </c>
      <c r="Q83" s="237">
        <f>'CARAC 3R MULTI'!V47</f>
        <v>6.990196117223923E-3</v>
      </c>
      <c r="R83" s="77">
        <f>SMIPE!V47</f>
        <v>2.6181698974961622E-2</v>
      </c>
      <c r="S83" s="83">
        <f>'CARAC 3R EMB'!V47</f>
        <v>2.3555998730001301E-2</v>
      </c>
      <c r="T83" s="81">
        <f>'SAUMUR VAL DE LOIRE'!V47</f>
        <v>1.2086282870924434E-2</v>
      </c>
      <c r="U83" s="84">
        <f>ABC!V47</f>
        <v>0</v>
      </c>
      <c r="V83" s="103"/>
      <c r="W83" s="200"/>
      <c r="X83" s="201"/>
      <c r="Y83" s="202"/>
      <c r="Z83" s="200"/>
      <c r="AA83" s="201"/>
      <c r="AB83" s="201"/>
      <c r="AC83" s="203"/>
      <c r="AE83" s="200">
        <f t="shared" si="93"/>
        <v>39.831312508416133</v>
      </c>
      <c r="AF83" s="201">
        <f t="shared" si="72"/>
        <v>7.7421652816299291</v>
      </c>
      <c r="AG83" s="202">
        <f t="shared" si="73"/>
        <v>9.0726691379035262</v>
      </c>
      <c r="AH83" s="200">
        <f t="shared" si="74"/>
        <v>3.071460021489206</v>
      </c>
      <c r="AI83" s="201">
        <f t="shared" si="75"/>
        <v>16.396232506636188</v>
      </c>
      <c r="AJ83" s="201">
        <f t="shared" si="76"/>
        <v>12.207174313169032</v>
      </c>
      <c r="AK83" s="203">
        <f t="shared" si="77"/>
        <v>0</v>
      </c>
      <c r="AM83" s="311"/>
      <c r="AN83" s="158" t="s">
        <v>30</v>
      </c>
      <c r="AO83" s="384"/>
      <c r="AP83" s="387"/>
      <c r="AQ83" s="390">
        <f t="shared" si="95"/>
        <v>25.468901644539713</v>
      </c>
      <c r="AR83" s="384"/>
      <c r="AS83" s="387"/>
      <c r="AT83" s="390"/>
      <c r="AU83" s="367"/>
      <c r="AV83" s="393"/>
      <c r="AW83" s="304" t="s">
        <v>30</v>
      </c>
      <c r="AY83" s="381"/>
      <c r="AZ83" s="339" t="s">
        <v>30</v>
      </c>
    </row>
    <row r="84" spans="1:52" s="2" customFormat="1" ht="78" x14ac:dyDescent="0.3">
      <c r="A84" s="438"/>
      <c r="B84" s="441"/>
      <c r="C84" s="158" t="s">
        <v>3912</v>
      </c>
      <c r="D84" s="8">
        <f t="shared" si="83"/>
        <v>3.1899658255488093</v>
      </c>
      <c r="E84" s="39">
        <f t="shared" si="84"/>
        <v>0.61673078277179372</v>
      </c>
      <c r="F84" s="123">
        <f t="shared" si="85"/>
        <v>3.9618774586024248</v>
      </c>
      <c r="G84" s="8">
        <f t="shared" si="86"/>
        <v>0.20920919202919036</v>
      </c>
      <c r="H84" s="39">
        <f t="shared" si="87"/>
        <v>0.92686874640575412</v>
      </c>
      <c r="I84" s="39">
        <f t="shared" si="88"/>
        <v>2.2890146987966982</v>
      </c>
      <c r="J84" s="9">
        <f t="shared" si="89"/>
        <v>0</v>
      </c>
      <c r="K84" s="125">
        <f t="shared" si="90"/>
        <v>7.7685740669230281</v>
      </c>
      <c r="L84" s="9">
        <f t="shared" si="91"/>
        <v>3.4250926372316428</v>
      </c>
      <c r="M84" s="9">
        <f t="shared" ref="M84:M85" si="115">SUM(K84:L84)</f>
        <v>11.193666704154671</v>
      </c>
      <c r="O84" s="77">
        <f>'CARAC ALM'!V48</f>
        <v>2.9838978406720009E-3</v>
      </c>
      <c r="P84" s="85">
        <f>'CARAC BV'!V48</f>
        <v>4.1886089566136493E-3</v>
      </c>
      <c r="Q84" s="237">
        <f>'CARAC 3R MULTI'!V48</f>
        <v>2.7666742029346544E-2</v>
      </c>
      <c r="R84" s="77">
        <f>SMIPE!V48</f>
        <v>5.4227369629131772E-3</v>
      </c>
      <c r="S84" s="83">
        <f>'CARAC 3R EMB'!V48</f>
        <v>4.4267300907715832E-3</v>
      </c>
      <c r="T84" s="81">
        <f>'SAUMUR VAL DE LOIRE'!V48</f>
        <v>6.4822573028905138E-3</v>
      </c>
      <c r="U84" s="84">
        <f>ABC!V48</f>
        <v>0</v>
      </c>
      <c r="V84" s="103"/>
      <c r="W84" s="200"/>
      <c r="X84" s="201"/>
      <c r="Y84" s="202"/>
      <c r="Z84" s="200"/>
      <c r="AA84" s="201"/>
      <c r="AB84" s="201"/>
      <c r="AC84" s="203"/>
      <c r="AE84" s="200">
        <f t="shared" si="93"/>
        <v>13.4581557267464</v>
      </c>
      <c r="AF84" s="201">
        <f t="shared" si="72"/>
        <v>3.4108712668949672</v>
      </c>
      <c r="AG84" s="202">
        <f t="shared" si="73"/>
        <v>11.17422510506958</v>
      </c>
      <c r="AH84" s="200">
        <f t="shared" si="74"/>
        <v>0.77250456947682755</v>
      </c>
      <c r="AI84" s="201">
        <f t="shared" si="75"/>
        <v>2.7800313695784169</v>
      </c>
      <c r="AJ84" s="201">
        <f t="shared" si="76"/>
        <v>5.8403686716807233</v>
      </c>
      <c r="AK84" s="203">
        <f t="shared" si="77"/>
        <v>0</v>
      </c>
      <c r="AM84" s="311"/>
      <c r="AN84" s="158" t="s">
        <v>3912</v>
      </c>
      <c r="AO84" s="384"/>
      <c r="AP84" s="387"/>
      <c r="AQ84" s="390">
        <f t="shared" si="95"/>
        <v>13.954256474647996</v>
      </c>
      <c r="AR84" s="384"/>
      <c r="AS84" s="387"/>
      <c r="AT84" s="390"/>
      <c r="AU84" s="367"/>
      <c r="AV84" s="393"/>
      <c r="AW84" s="304" t="s">
        <v>3912</v>
      </c>
      <c r="AY84" s="381"/>
      <c r="AZ84" s="339" t="s">
        <v>3912</v>
      </c>
    </row>
    <row r="85" spans="1:52" s="2" customFormat="1" ht="19.5" x14ac:dyDescent="0.3">
      <c r="A85" s="438"/>
      <c r="B85" s="441"/>
      <c r="C85" s="158" t="s">
        <v>3913</v>
      </c>
      <c r="D85" s="8">
        <f t="shared" si="83"/>
        <v>205.96138552170189</v>
      </c>
      <c r="E85" s="39">
        <f t="shared" si="84"/>
        <v>11.275864885094121</v>
      </c>
      <c r="F85" s="123">
        <f t="shared" si="85"/>
        <v>19.546486903985205</v>
      </c>
      <c r="G85" s="8">
        <f t="shared" si="86"/>
        <v>7.4326171828691558</v>
      </c>
      <c r="H85" s="39">
        <f t="shared" si="87"/>
        <v>34.115302465402358</v>
      </c>
      <c r="I85" s="39">
        <f t="shared" si="88"/>
        <v>65.263319702227164</v>
      </c>
      <c r="J85" s="9">
        <f t="shared" si="89"/>
        <v>0</v>
      </c>
      <c r="K85" s="125">
        <f t="shared" si="90"/>
        <v>236.78373731078119</v>
      </c>
      <c r="L85" s="9">
        <f t="shared" si="91"/>
        <v>106.81123935049868</v>
      </c>
      <c r="M85" s="9">
        <f t="shared" si="115"/>
        <v>343.59497666127987</v>
      </c>
      <c r="O85" s="77">
        <f>'CARAC ALM'!V49</f>
        <v>0.19265652584672693</v>
      </c>
      <c r="P85" s="85">
        <f>'CARAC BV'!V49</f>
        <v>7.6581532770267052E-2</v>
      </c>
      <c r="Q85" s="237">
        <f>'CARAC 3R MULTI'!V49</f>
        <v>0.13649781357531568</v>
      </c>
      <c r="R85" s="77">
        <f>SMIPE!V49</f>
        <v>0.19265467036985889</v>
      </c>
      <c r="S85" s="83">
        <f>'CARAC 3R EMB'!V49</f>
        <v>0.16293486706181279</v>
      </c>
      <c r="T85" s="81">
        <f>'SAUMUR VAL DE LOIRE'!V49</f>
        <v>0.18481909748025363</v>
      </c>
      <c r="U85" s="84">
        <f>ABC!V49</f>
        <v>0</v>
      </c>
      <c r="V85" s="103"/>
      <c r="W85" s="200">
        <v>288.32</v>
      </c>
      <c r="X85" s="201"/>
      <c r="Y85" s="202"/>
      <c r="Z85" s="200">
        <v>25.14</v>
      </c>
      <c r="AA85" s="201">
        <v>100.54</v>
      </c>
      <c r="AB85" s="201">
        <v>78.34</v>
      </c>
      <c r="AC85" s="203">
        <v>5.9</v>
      </c>
      <c r="AE85" s="206">
        <f t="shared" si="93"/>
        <v>-201.1699535917611</v>
      </c>
      <c r="AF85" s="207">
        <f t="shared" si="72"/>
        <v>-33.064289545271656</v>
      </c>
      <c r="AG85" s="208">
        <f t="shared" si="73"/>
        <v>51.281611653136402</v>
      </c>
      <c r="AH85" s="206">
        <f t="shared" si="74"/>
        <v>-11.106768554803596</v>
      </c>
      <c r="AI85" s="207">
        <f t="shared" si="75"/>
        <v>-74.765118845432013</v>
      </c>
      <c r="AJ85" s="207">
        <f t="shared" si="76"/>
        <v>-5.4674870513558957</v>
      </c>
      <c r="AK85" s="209">
        <f t="shared" si="77"/>
        <v>-5.9</v>
      </c>
      <c r="AM85" s="311"/>
      <c r="AN85" s="158" t="s">
        <v>3913</v>
      </c>
      <c r="AO85" s="384"/>
      <c r="AP85" s="387"/>
      <c r="AQ85" s="390">
        <f t="shared" si="95"/>
        <v>-23.483507192295612</v>
      </c>
      <c r="AR85" s="384"/>
      <c r="AS85" s="387"/>
      <c r="AT85" s="390"/>
      <c r="AU85" s="367"/>
      <c r="AV85" s="393"/>
      <c r="AW85" s="304" t="s">
        <v>3913</v>
      </c>
      <c r="AY85" s="381"/>
      <c r="AZ85" s="339" t="s">
        <v>3913</v>
      </c>
    </row>
    <row r="86" spans="1:52" s="2" customFormat="1" ht="20.25" thickBot="1" x14ac:dyDescent="0.35">
      <c r="A86" s="439"/>
      <c r="B86" s="442"/>
      <c r="C86" s="159" t="s">
        <v>3914</v>
      </c>
      <c r="D86" s="8">
        <f t="shared" si="83"/>
        <v>0</v>
      </c>
      <c r="E86" s="39">
        <f t="shared" si="84"/>
        <v>0</v>
      </c>
      <c r="F86" s="123">
        <f t="shared" si="85"/>
        <v>0</v>
      </c>
      <c r="G86" s="71">
        <f t="shared" si="86"/>
        <v>0</v>
      </c>
      <c r="H86" s="127">
        <f t="shared" si="87"/>
        <v>0</v>
      </c>
      <c r="I86" s="127">
        <f t="shared" si="88"/>
        <v>0</v>
      </c>
      <c r="J86" s="70">
        <f t="shared" si="89"/>
        <v>0</v>
      </c>
      <c r="K86" s="125">
        <f t="shared" si="90"/>
        <v>0</v>
      </c>
      <c r="L86" s="9">
        <f t="shared" si="91"/>
        <v>0</v>
      </c>
      <c r="M86" s="9">
        <f t="shared" ref="M86" si="116">SUM(K86:L86)</f>
        <v>0</v>
      </c>
      <c r="O86" s="77">
        <f>'CARAC ALM'!V50</f>
        <v>0</v>
      </c>
      <c r="P86" s="85">
        <f>'CARAC BV'!V50</f>
        <v>0</v>
      </c>
      <c r="Q86" s="237">
        <f>'CARAC 3R MULTI'!V50</f>
        <v>0</v>
      </c>
      <c r="R86" s="77">
        <f>SMIPE!V50</f>
        <v>0</v>
      </c>
      <c r="S86" s="83">
        <f>'CARAC 3R EMB'!V50</f>
        <v>0</v>
      </c>
      <c r="T86" s="81">
        <f>'SAUMUR VAL DE LOIRE'!V50</f>
        <v>0</v>
      </c>
      <c r="U86" s="84">
        <f>ABC!V50</f>
        <v>0</v>
      </c>
      <c r="V86" s="103"/>
      <c r="W86" s="145"/>
      <c r="X86" s="146"/>
      <c r="Y86" s="226"/>
      <c r="Z86" s="145"/>
      <c r="AA86" s="146"/>
      <c r="AB86" s="146"/>
      <c r="AC86" s="147"/>
      <c r="AE86" s="145"/>
      <c r="AF86" s="146"/>
      <c r="AG86" s="226"/>
      <c r="AH86" s="145"/>
      <c r="AI86" s="146"/>
      <c r="AJ86" s="146"/>
      <c r="AK86" s="147"/>
      <c r="AN86" s="159" t="s">
        <v>3914</v>
      </c>
      <c r="AO86" s="385"/>
      <c r="AP86" s="388"/>
      <c r="AQ86" s="391">
        <f t="shared" si="95"/>
        <v>0</v>
      </c>
      <c r="AR86" s="385"/>
      <c r="AS86" s="388"/>
      <c r="AT86" s="391"/>
      <c r="AU86" s="370"/>
      <c r="AV86" s="394"/>
      <c r="AW86" s="305" t="s">
        <v>3914</v>
      </c>
      <c r="AY86" s="382"/>
      <c r="AZ86" s="340" t="s">
        <v>3914</v>
      </c>
    </row>
    <row r="87" spans="1:52" s="2" customFormat="1" ht="18" thickBot="1" x14ac:dyDescent="0.4">
      <c r="C87" s="121" t="s">
        <v>5</v>
      </c>
      <c r="D87" s="122"/>
      <c r="E87" s="118"/>
      <c r="F87" s="119"/>
      <c r="G87" s="120"/>
      <c r="H87" s="118"/>
      <c r="I87" s="118"/>
      <c r="J87" s="119"/>
      <c r="K87" s="118"/>
      <c r="L87" s="118"/>
      <c r="M87" s="119"/>
      <c r="O87" s="274"/>
      <c r="P87" s="275"/>
      <c r="Q87" s="276"/>
      <c r="R87" s="277"/>
      <c r="S87" s="275"/>
      <c r="T87" s="275"/>
      <c r="U87" s="276"/>
      <c r="V87" s="92"/>
      <c r="W87" s="281"/>
      <c r="X87" s="137"/>
      <c r="Y87" s="144"/>
      <c r="Z87" s="136"/>
      <c r="AA87" s="137"/>
      <c r="AB87" s="137"/>
      <c r="AC87" s="138"/>
      <c r="AE87" s="132"/>
      <c r="AF87" s="133"/>
      <c r="AG87" s="134"/>
      <c r="AH87" s="132"/>
      <c r="AI87" s="133"/>
      <c r="AJ87" s="133"/>
      <c r="AK87" s="135"/>
      <c r="AM87" s="311"/>
      <c r="AN87" s="297" t="s">
        <v>5</v>
      </c>
      <c r="AO87" s="132"/>
      <c r="AP87" s="133"/>
      <c r="AQ87" s="134"/>
      <c r="AR87" s="132"/>
      <c r="AS87" s="133"/>
      <c r="AT87" s="135"/>
      <c r="AU87" s="359"/>
      <c r="AV87" s="141"/>
      <c r="AW87" s="142" t="s">
        <v>5</v>
      </c>
      <c r="AY87" s="341"/>
      <c r="AZ87" s="342" t="s">
        <v>5</v>
      </c>
    </row>
    <row r="88" spans="1:52" x14ac:dyDescent="0.3">
      <c r="A88" s="153"/>
      <c r="B88" s="153"/>
      <c r="C88" s="154"/>
    </row>
    <row r="89" spans="1:52" x14ac:dyDescent="0.3">
      <c r="A89" s="153"/>
      <c r="B89" s="153"/>
      <c r="C89" s="154"/>
    </row>
    <row r="90" spans="1:52" x14ac:dyDescent="0.3">
      <c r="A90" s="153"/>
      <c r="B90" s="153"/>
      <c r="C90" s="154"/>
    </row>
    <row r="91" spans="1:52" x14ac:dyDescent="0.3">
      <c r="A91" s="153"/>
      <c r="B91" s="153"/>
      <c r="C91" s="154"/>
    </row>
    <row r="92" spans="1:52" x14ac:dyDescent="0.3">
      <c r="A92" s="153"/>
      <c r="B92" s="153"/>
      <c r="C92" s="154"/>
    </row>
    <row r="93" spans="1:52" x14ac:dyDescent="0.3">
      <c r="A93" s="153"/>
      <c r="B93" s="153"/>
      <c r="C93" s="154"/>
    </row>
    <row r="94" spans="1:52" x14ac:dyDescent="0.3">
      <c r="A94" s="153"/>
      <c r="B94" s="153"/>
      <c r="C94" s="154"/>
    </row>
    <row r="95" spans="1:52" x14ac:dyDescent="0.3">
      <c r="A95" s="153"/>
      <c r="B95" s="153"/>
      <c r="C95" s="154"/>
    </row>
    <row r="96" spans="1:52" ht="16.149999999999999" customHeight="1" x14ac:dyDescent="0.3">
      <c r="A96" s="155"/>
      <c r="B96" s="155"/>
      <c r="C96" s="156"/>
    </row>
    <row r="97" spans="1:3" x14ac:dyDescent="0.3">
      <c r="A97" s="155"/>
      <c r="B97" s="155"/>
      <c r="C97" s="156"/>
    </row>
    <row r="98" spans="1:3" x14ac:dyDescent="0.3">
      <c r="A98" s="155"/>
      <c r="B98" s="155"/>
      <c r="C98" s="156"/>
    </row>
    <row r="99" spans="1:3" x14ac:dyDescent="0.3">
      <c r="A99" s="155"/>
      <c r="B99" s="155"/>
      <c r="C99" s="156"/>
    </row>
    <row r="100" spans="1:3" x14ac:dyDescent="0.3">
      <c r="A100" s="155"/>
      <c r="B100" s="155"/>
      <c r="C100" s="156"/>
    </row>
  </sheetData>
  <mergeCells count="213">
    <mergeCell ref="A66:A81"/>
    <mergeCell ref="B66:B69"/>
    <mergeCell ref="B70:B73"/>
    <mergeCell ref="B74:B77"/>
    <mergeCell ref="B78:B81"/>
    <mergeCell ref="A82:A86"/>
    <mergeCell ref="B82:B86"/>
    <mergeCell ref="AG64:AG65"/>
    <mergeCell ref="AH64:AH65"/>
    <mergeCell ref="Y64:Y65"/>
    <mergeCell ref="Z64:Z65"/>
    <mergeCell ref="AA64:AA65"/>
    <mergeCell ref="AB64:AB65"/>
    <mergeCell ref="AC64:AC65"/>
    <mergeCell ref="AE64:AE65"/>
    <mergeCell ref="AF64:AF65"/>
    <mergeCell ref="AI64:AI65"/>
    <mergeCell ref="AJ64:AJ65"/>
    <mergeCell ref="AK64:AK65"/>
    <mergeCell ref="AM64:AM65"/>
    <mergeCell ref="D65:F65"/>
    <mergeCell ref="G65:J65"/>
    <mergeCell ref="K65:L65"/>
    <mergeCell ref="C61:C63"/>
    <mergeCell ref="D61:M61"/>
    <mergeCell ref="O61:U61"/>
    <mergeCell ref="V61:V65"/>
    <mergeCell ref="W61:AC61"/>
    <mergeCell ref="AE61:AK61"/>
    <mergeCell ref="K62:L62"/>
    <mergeCell ref="M62:M63"/>
    <mergeCell ref="O64:O65"/>
    <mergeCell ref="P64:P65"/>
    <mergeCell ref="Q64:Q65"/>
    <mergeCell ref="R64:R65"/>
    <mergeCell ref="S64:S65"/>
    <mergeCell ref="T64:T65"/>
    <mergeCell ref="U64:U65"/>
    <mergeCell ref="W64:W65"/>
    <mergeCell ref="X64:X65"/>
    <mergeCell ref="A53:A57"/>
    <mergeCell ref="B53:B57"/>
    <mergeCell ref="AM6:AM7"/>
    <mergeCell ref="W4:AC4"/>
    <mergeCell ref="AE4:AK4"/>
    <mergeCell ref="T6:T7"/>
    <mergeCell ref="W6:W7"/>
    <mergeCell ref="X6:X7"/>
    <mergeCell ref="Y6:Y7"/>
    <mergeCell ref="Z6:Z7"/>
    <mergeCell ref="AA6:AA7"/>
    <mergeCell ref="AB6:AB7"/>
    <mergeCell ref="AC6:AC7"/>
    <mergeCell ref="AE6:AE7"/>
    <mergeCell ref="AF6:AF7"/>
    <mergeCell ref="AG6:AG7"/>
    <mergeCell ref="D7:F7"/>
    <mergeCell ref="C4:C5"/>
    <mergeCell ref="D4:M4"/>
    <mergeCell ref="O6:O7"/>
    <mergeCell ref="P6:P7"/>
    <mergeCell ref="Q6:Q7"/>
    <mergeCell ref="R6:R7"/>
    <mergeCell ref="A37:A52"/>
    <mergeCell ref="B37:B40"/>
    <mergeCell ref="B41:B44"/>
    <mergeCell ref="B45:B48"/>
    <mergeCell ref="B49:B52"/>
    <mergeCell ref="K7:L7"/>
    <mergeCell ref="AH6:AH7"/>
    <mergeCell ref="AI6:AI7"/>
    <mergeCell ref="X35:X36"/>
    <mergeCell ref="Y35:Y36"/>
    <mergeCell ref="Z35:Z36"/>
    <mergeCell ref="AA35:AA36"/>
    <mergeCell ref="AB35:AB36"/>
    <mergeCell ref="AJ6:AJ7"/>
    <mergeCell ref="AK6:AK7"/>
    <mergeCell ref="G7:J7"/>
    <mergeCell ref="U6:U7"/>
    <mergeCell ref="S6:S7"/>
    <mergeCell ref="V4:V7"/>
    <mergeCell ref="O4:U4"/>
    <mergeCell ref="C32:C34"/>
    <mergeCell ref="D32:M32"/>
    <mergeCell ref="O32:U32"/>
    <mergeCell ref="V32:V36"/>
    <mergeCell ref="W32:AC32"/>
    <mergeCell ref="AC35:AC36"/>
    <mergeCell ref="AE32:AK32"/>
    <mergeCell ref="K33:L33"/>
    <mergeCell ref="M33:M34"/>
    <mergeCell ref="O35:O36"/>
    <mergeCell ref="P35:P36"/>
    <mergeCell ref="Q35:Q36"/>
    <mergeCell ref="R35:R36"/>
    <mergeCell ref="S35:S36"/>
    <mergeCell ref="T35:T36"/>
    <mergeCell ref="U35:U36"/>
    <mergeCell ref="W35:W36"/>
    <mergeCell ref="AJ35:AJ36"/>
    <mergeCell ref="AK35:AK36"/>
    <mergeCell ref="AT45:AT48"/>
    <mergeCell ref="AT42:AT43"/>
    <mergeCell ref="AS42:AS43"/>
    <mergeCell ref="D36:F36"/>
    <mergeCell ref="G36:J36"/>
    <mergeCell ref="K36:L36"/>
    <mergeCell ref="AE35:AE36"/>
    <mergeCell ref="AF35:AF36"/>
    <mergeCell ref="AG35:AG36"/>
    <mergeCell ref="AH35:AH36"/>
    <mergeCell ref="AI35:AI36"/>
    <mergeCell ref="AS53:AS57"/>
    <mergeCell ref="AR53:AR57"/>
    <mergeCell ref="AQ53:AQ57"/>
    <mergeCell ref="AP53:AP57"/>
    <mergeCell ref="AR42:AR43"/>
    <mergeCell ref="AQ42:AQ43"/>
    <mergeCell ref="AP42:AP43"/>
    <mergeCell ref="AO42:AO43"/>
    <mergeCell ref="AN42:AN43"/>
    <mergeCell ref="AN45:AN48"/>
    <mergeCell ref="AN49:AN50"/>
    <mergeCell ref="AO45:AO48"/>
    <mergeCell ref="AP45:AP48"/>
    <mergeCell ref="AQ45:AQ48"/>
    <mergeCell ref="AR45:AR48"/>
    <mergeCell ref="AS45:AS48"/>
    <mergeCell ref="AT6:BB6"/>
    <mergeCell ref="AT5:BB5"/>
    <mergeCell ref="AO49:AO50"/>
    <mergeCell ref="AV49:AV50"/>
    <mergeCell ref="AT49:AT50"/>
    <mergeCell ref="AS49:AS50"/>
    <mergeCell ref="AR49:AR50"/>
    <mergeCell ref="AQ49:AQ50"/>
    <mergeCell ref="AP49:AP50"/>
    <mergeCell ref="AV45:AV48"/>
    <mergeCell ref="AQ8:AQ23"/>
    <mergeCell ref="AR8:AR11"/>
    <mergeCell ref="AR12:AR15"/>
    <mergeCell ref="AR16:AR19"/>
    <mergeCell ref="AR20:AR23"/>
    <mergeCell ref="AQ24:AQ28"/>
    <mergeCell ref="AR24:AR28"/>
    <mergeCell ref="AO35:AO36"/>
    <mergeCell ref="AP35:AP36"/>
    <mergeCell ref="AQ35:AQ36"/>
    <mergeCell ref="AR35:AR36"/>
    <mergeCell ref="AS35:AS36"/>
    <mergeCell ref="AT35:AT36"/>
    <mergeCell ref="AV42:AV43"/>
    <mergeCell ref="AN78:AN79"/>
    <mergeCell ref="AO78:AO79"/>
    <mergeCell ref="AP78:AP79"/>
    <mergeCell ref="AQ78:AQ79"/>
    <mergeCell ref="AR78:AR79"/>
    <mergeCell ref="AS78:AS79"/>
    <mergeCell ref="AT78:AT79"/>
    <mergeCell ref="AV78:AV79"/>
    <mergeCell ref="AV71:AV72"/>
    <mergeCell ref="AN74:AN77"/>
    <mergeCell ref="AO74:AO77"/>
    <mergeCell ref="AP74:AP77"/>
    <mergeCell ref="AQ74:AQ77"/>
    <mergeCell ref="AR74:AR77"/>
    <mergeCell ref="AS74:AS77"/>
    <mergeCell ref="AT74:AT77"/>
    <mergeCell ref="AV74:AV77"/>
    <mergeCell ref="AN71:AN72"/>
    <mergeCell ref="AO71:AO72"/>
    <mergeCell ref="AP71:AP72"/>
    <mergeCell ref="AQ71:AQ72"/>
    <mergeCell ref="AR71:AR72"/>
    <mergeCell ref="AS71:AS72"/>
    <mergeCell ref="AT71:AT72"/>
    <mergeCell ref="AO32:AT32"/>
    <mergeCell ref="AU32:AV32"/>
    <mergeCell ref="AX61:AY61"/>
    <mergeCell ref="AY71:AY72"/>
    <mergeCell ref="AY74:AY77"/>
    <mergeCell ref="AY78:AY79"/>
    <mergeCell ref="AY82:AY86"/>
    <mergeCell ref="AO82:AO86"/>
    <mergeCell ref="AP82:AP86"/>
    <mergeCell ref="AQ82:AQ86"/>
    <mergeCell ref="AR82:AR86"/>
    <mergeCell ref="AS82:AS86"/>
    <mergeCell ref="AT82:AT86"/>
    <mergeCell ref="AV82:AV86"/>
    <mergeCell ref="AO61:AT61"/>
    <mergeCell ref="AO64:AO65"/>
    <mergeCell ref="AP64:AP65"/>
    <mergeCell ref="AQ64:AQ65"/>
    <mergeCell ref="AR64:AR65"/>
    <mergeCell ref="AS64:AS65"/>
    <mergeCell ref="AT64:AT65"/>
    <mergeCell ref="AO53:AO57"/>
    <mergeCell ref="AV53:AV57"/>
    <mergeCell ref="AT53:AT57"/>
    <mergeCell ref="AU74:AU77"/>
    <mergeCell ref="AU78:AU79"/>
    <mergeCell ref="AU82:AU86"/>
    <mergeCell ref="AU35:AU36"/>
    <mergeCell ref="AV35:AV36"/>
    <mergeCell ref="AU53:AU57"/>
    <mergeCell ref="AU49:AU50"/>
    <mergeCell ref="AU45:AU48"/>
    <mergeCell ref="AU42:AU43"/>
    <mergeCell ref="AU64:AU65"/>
    <mergeCell ref="AU71:AU72"/>
    <mergeCell ref="AU61:AV61"/>
  </mergeCells>
  <printOptions horizontalCentered="1" verticalCentered="1"/>
  <pageMargins left="0" right="0" top="0" bottom="0" header="0" footer="0"/>
  <pageSetup paperSize="9" scale="26" orientation="landscape" r:id="rId1"/>
  <headerFooter>
    <oddHeader>&amp;C&amp;G&amp;R&amp;"Gill Sans MT,Gras"REPARTITION   DES TONNAGES
JANVIER 2017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tabColor rgb="FFFFC000"/>
    <pageSetUpPr fitToPage="1"/>
  </sheetPr>
  <dimension ref="A1:AA58"/>
  <sheetViews>
    <sheetView zoomScale="70" zoomScaleNormal="70" workbookViewId="0">
      <selection activeCell="V30" sqref="V30"/>
    </sheetView>
  </sheetViews>
  <sheetFormatPr baseColWidth="10" defaultColWidth="8.7109375" defaultRowHeight="17.25" x14ac:dyDescent="0.35"/>
  <cols>
    <col min="1" max="1" width="8.7109375" style="16"/>
    <col min="2" max="2" width="7" style="16" customWidth="1"/>
    <col min="3" max="3" width="54" style="16" customWidth="1"/>
    <col min="4" max="4" width="13.42578125" style="16" customWidth="1"/>
    <col min="5" max="10" width="10.28515625" style="16" bestFit="1" customWidth="1"/>
    <col min="11" max="11" width="15.140625" style="16" customWidth="1"/>
    <col min="12" max="15" width="10.28515625" style="16" bestFit="1" customWidth="1"/>
    <col min="16" max="21" width="10.28515625" style="16" customWidth="1"/>
    <col min="22" max="22" width="11.7109375" style="16" customWidth="1"/>
    <col min="23" max="24" width="8.7109375" style="16"/>
    <col min="25" max="25" width="10.42578125" style="16" bestFit="1" customWidth="1"/>
    <col min="26" max="26" width="11.5703125" style="16" customWidth="1"/>
    <col min="27" max="27" width="12.28515625" style="16" customWidth="1"/>
    <col min="28" max="16384" width="8.7109375" style="16"/>
  </cols>
  <sheetData>
    <row r="1" spans="1:27" x14ac:dyDescent="0.35">
      <c r="D1" s="484" t="s">
        <v>3924</v>
      </c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484"/>
      <c r="Q1" s="484"/>
      <c r="R1" s="484"/>
      <c r="S1" s="484"/>
      <c r="T1" s="484"/>
      <c r="U1" s="484"/>
      <c r="V1" s="484"/>
    </row>
    <row r="2" spans="1:27" x14ac:dyDescent="0.35">
      <c r="C2" s="17" t="s">
        <v>13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482" t="s">
        <v>4</v>
      </c>
    </row>
    <row r="3" spans="1:27" ht="18" thickBot="1" x14ac:dyDescent="0.4">
      <c r="C3" s="19" t="s">
        <v>3</v>
      </c>
      <c r="D3" s="15">
        <v>44508</v>
      </c>
      <c r="E3" s="15">
        <v>44508</v>
      </c>
      <c r="F3" s="15">
        <v>44529</v>
      </c>
      <c r="G3" s="15">
        <v>44529</v>
      </c>
      <c r="H3" s="15">
        <v>44530</v>
      </c>
      <c r="I3" s="15">
        <v>44501</v>
      </c>
      <c r="J3" s="15">
        <v>44550</v>
      </c>
      <c r="K3" s="15">
        <v>44550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483"/>
    </row>
    <row r="4" spans="1:27" ht="16.5" customHeight="1" x14ac:dyDescent="0.35">
      <c r="A4" s="429" t="s">
        <v>3915</v>
      </c>
      <c r="B4" s="432" t="s">
        <v>3894</v>
      </c>
      <c r="C4" s="163" t="s">
        <v>3900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 t="e">
        <f>AVERAGE(C4:T4)</f>
        <v>#DIV/0!</v>
      </c>
      <c r="Y4" s="21"/>
      <c r="AA4" s="21"/>
    </row>
    <row r="5" spans="1:27" x14ac:dyDescent="0.35">
      <c r="A5" s="430"/>
      <c r="B5" s="433"/>
      <c r="C5" s="164" t="s">
        <v>20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>
        <f t="shared" ref="U5:U23" si="0">SUM(C5:T5)</f>
        <v>0</v>
      </c>
      <c r="AA5" s="21"/>
    </row>
    <row r="6" spans="1:27" x14ac:dyDescent="0.35">
      <c r="A6" s="430"/>
      <c r="B6" s="433"/>
      <c r="C6" s="164" t="s">
        <v>3901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>
        <f t="shared" si="0"/>
        <v>0</v>
      </c>
      <c r="AA6" s="21"/>
    </row>
    <row r="7" spans="1:27" ht="18" thickBot="1" x14ac:dyDescent="0.4">
      <c r="A7" s="430"/>
      <c r="B7" s="434"/>
      <c r="C7" s="165" t="s">
        <v>26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>
        <f t="shared" si="0"/>
        <v>0</v>
      </c>
      <c r="AA7" s="21"/>
    </row>
    <row r="8" spans="1:27" ht="16.5" customHeight="1" x14ac:dyDescent="0.35">
      <c r="A8" s="430"/>
      <c r="B8" s="432" t="s">
        <v>3916</v>
      </c>
      <c r="C8" s="163" t="s">
        <v>3902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>
        <f t="shared" si="0"/>
        <v>0</v>
      </c>
      <c r="AA8" s="21"/>
    </row>
    <row r="9" spans="1:27" x14ac:dyDescent="0.35">
      <c r="A9" s="430"/>
      <c r="B9" s="433"/>
      <c r="C9" s="164" t="s">
        <v>3903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>
        <f t="shared" si="0"/>
        <v>0</v>
      </c>
      <c r="AA9" s="21"/>
    </row>
    <row r="10" spans="1:27" x14ac:dyDescent="0.35">
      <c r="A10" s="430"/>
      <c r="B10" s="433"/>
      <c r="C10" s="164" t="s">
        <v>3904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f t="shared" si="0"/>
        <v>0</v>
      </c>
      <c r="AA10" s="21"/>
    </row>
    <row r="11" spans="1:27" ht="18" thickBot="1" x14ac:dyDescent="0.4">
      <c r="A11" s="430"/>
      <c r="B11" s="434"/>
      <c r="C11" s="165" t="s">
        <v>27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>
        <f t="shared" si="0"/>
        <v>0</v>
      </c>
      <c r="AA11" s="21"/>
    </row>
    <row r="12" spans="1:27" ht="16.5" customHeight="1" x14ac:dyDescent="0.35">
      <c r="A12" s="430"/>
      <c r="B12" s="433" t="s">
        <v>3896</v>
      </c>
      <c r="C12" s="163" t="s">
        <v>3905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f t="shared" si="0"/>
        <v>0</v>
      </c>
      <c r="AA12" s="21"/>
    </row>
    <row r="13" spans="1:27" x14ac:dyDescent="0.35">
      <c r="A13" s="430"/>
      <c r="B13" s="433"/>
      <c r="C13" s="164" t="s">
        <v>3906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>
        <f t="shared" si="0"/>
        <v>0</v>
      </c>
      <c r="AA13" s="21"/>
    </row>
    <row r="14" spans="1:27" x14ac:dyDescent="0.35">
      <c r="A14" s="430"/>
      <c r="B14" s="433"/>
      <c r="C14" s="164" t="s">
        <v>3907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>
        <f t="shared" si="0"/>
        <v>0</v>
      </c>
      <c r="AA14" s="21"/>
    </row>
    <row r="15" spans="1:27" ht="18" thickBot="1" x14ac:dyDescent="0.4">
      <c r="A15" s="430"/>
      <c r="B15" s="434"/>
      <c r="C15" s="165" t="s">
        <v>3908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>
        <f t="shared" si="0"/>
        <v>0</v>
      </c>
      <c r="AA15" s="21"/>
    </row>
    <row r="16" spans="1:27" ht="16.5" customHeight="1" x14ac:dyDescent="0.35">
      <c r="A16" s="430"/>
      <c r="B16" s="432" t="s">
        <v>3897</v>
      </c>
      <c r="C16" s="163" t="s">
        <v>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>
        <f t="shared" si="0"/>
        <v>0</v>
      </c>
      <c r="AA16" s="21"/>
    </row>
    <row r="17" spans="1:27" x14ac:dyDescent="0.35">
      <c r="A17" s="430"/>
      <c r="B17" s="433"/>
      <c r="C17" s="164" t="s">
        <v>3909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>
        <f t="shared" si="0"/>
        <v>0</v>
      </c>
      <c r="AA17" s="21"/>
    </row>
    <row r="18" spans="1:27" x14ac:dyDescent="0.35">
      <c r="A18" s="430"/>
      <c r="B18" s="433"/>
      <c r="C18" s="164" t="s">
        <v>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>
        <f t="shared" si="0"/>
        <v>0</v>
      </c>
      <c r="AA18" s="21"/>
    </row>
    <row r="19" spans="1:27" ht="18" thickBot="1" x14ac:dyDescent="0.4">
      <c r="A19" s="431"/>
      <c r="B19" s="434"/>
      <c r="C19" s="165" t="s">
        <v>3910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>
        <f t="shared" si="0"/>
        <v>0</v>
      </c>
      <c r="AA19" s="21"/>
    </row>
    <row r="20" spans="1:27" ht="34.5" customHeight="1" x14ac:dyDescent="0.35">
      <c r="A20" s="437" t="s">
        <v>3898</v>
      </c>
      <c r="B20" s="485" t="s">
        <v>3899</v>
      </c>
      <c r="C20" s="160" t="s">
        <v>3911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>
        <f t="shared" si="0"/>
        <v>0</v>
      </c>
      <c r="AA20" s="21"/>
    </row>
    <row r="21" spans="1:27" ht="19.5" x14ac:dyDescent="0.35">
      <c r="A21" s="438"/>
      <c r="B21" s="486"/>
      <c r="C21" s="161" t="s">
        <v>30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>
        <f t="shared" si="0"/>
        <v>0</v>
      </c>
      <c r="AA21" s="21"/>
    </row>
    <row r="22" spans="1:27" ht="39" x14ac:dyDescent="0.35">
      <c r="A22" s="438"/>
      <c r="B22" s="486"/>
      <c r="C22" s="161" t="s">
        <v>3912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>
        <f t="shared" si="0"/>
        <v>0</v>
      </c>
      <c r="AA22" s="21"/>
    </row>
    <row r="23" spans="1:27" ht="19.5" x14ac:dyDescent="0.35">
      <c r="A23" s="438"/>
      <c r="B23" s="486"/>
      <c r="C23" s="161" t="s">
        <v>3913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>
        <f t="shared" si="0"/>
        <v>0</v>
      </c>
    </row>
    <row r="24" spans="1:27" ht="20.25" thickBot="1" x14ac:dyDescent="0.4">
      <c r="A24" s="439"/>
      <c r="B24" s="487"/>
      <c r="C24" s="162" t="s">
        <v>3914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</row>
    <row r="25" spans="1:27" ht="18" thickBot="1" x14ac:dyDescent="0.4">
      <c r="C25" s="46" t="s">
        <v>4</v>
      </c>
      <c r="D25" s="48">
        <f t="shared" ref="D25:U25" si="1">SUM(C4:C23)</f>
        <v>0</v>
      </c>
      <c r="E25" s="49">
        <f t="shared" si="1"/>
        <v>0</v>
      </c>
      <c r="F25" s="49">
        <f t="shared" si="1"/>
        <v>0</v>
      </c>
      <c r="G25" s="49">
        <f t="shared" si="1"/>
        <v>0</v>
      </c>
      <c r="H25" s="49">
        <f t="shared" si="1"/>
        <v>0</v>
      </c>
      <c r="I25" s="49">
        <f t="shared" si="1"/>
        <v>0</v>
      </c>
      <c r="J25" s="49">
        <f t="shared" si="1"/>
        <v>0</v>
      </c>
      <c r="K25" s="49">
        <f t="shared" si="1"/>
        <v>0</v>
      </c>
      <c r="L25" s="49">
        <f t="shared" si="1"/>
        <v>0</v>
      </c>
      <c r="M25" s="49">
        <f t="shared" si="1"/>
        <v>0</v>
      </c>
      <c r="N25" s="49">
        <f t="shared" si="1"/>
        <v>0</v>
      </c>
      <c r="O25" s="49">
        <f t="shared" si="1"/>
        <v>0</v>
      </c>
      <c r="P25" s="49">
        <f t="shared" si="1"/>
        <v>0</v>
      </c>
      <c r="Q25" s="49">
        <f t="shared" si="1"/>
        <v>0</v>
      </c>
      <c r="R25" s="49">
        <f t="shared" si="1"/>
        <v>0</v>
      </c>
      <c r="S25" s="49">
        <f t="shared" si="1"/>
        <v>0</v>
      </c>
      <c r="T25" s="49">
        <f t="shared" si="1"/>
        <v>0</v>
      </c>
      <c r="U25" s="50">
        <f t="shared" si="1"/>
        <v>0</v>
      </c>
      <c r="V25" s="47"/>
    </row>
    <row r="26" spans="1:27" x14ac:dyDescent="0.35">
      <c r="L26" s="16" t="s">
        <v>4494</v>
      </c>
    </row>
    <row r="27" spans="1:27" x14ac:dyDescent="0.35">
      <c r="D27" s="484" t="str">
        <f>D1</f>
        <v>ANGERS LOIRE METROPOLE - MULTIMATERIAUX</v>
      </c>
      <c r="E27" s="484"/>
      <c r="F27" s="484"/>
      <c r="G27" s="484"/>
      <c r="H27" s="484"/>
      <c r="I27" s="484"/>
      <c r="J27" s="484"/>
      <c r="K27" s="484"/>
      <c r="L27" s="484"/>
      <c r="M27" s="484"/>
      <c r="N27" s="484"/>
      <c r="O27" s="484"/>
      <c r="P27" s="484"/>
      <c r="Q27" s="484"/>
      <c r="R27" s="484"/>
      <c r="S27" s="484"/>
      <c r="T27" s="484"/>
      <c r="U27" s="484"/>
      <c r="V27" s="484"/>
    </row>
    <row r="28" spans="1:27" x14ac:dyDescent="0.35">
      <c r="C28" s="17" t="s">
        <v>14</v>
      </c>
      <c r="D28" s="18">
        <f>D2</f>
        <v>1</v>
      </c>
      <c r="E28" s="18">
        <f t="shared" ref="E28:U28" si="2">E2</f>
        <v>2</v>
      </c>
      <c r="F28" s="18">
        <f t="shared" si="2"/>
        <v>3</v>
      </c>
      <c r="G28" s="18">
        <f t="shared" si="2"/>
        <v>4</v>
      </c>
      <c r="H28" s="18">
        <f t="shared" si="2"/>
        <v>5</v>
      </c>
      <c r="I28" s="18">
        <f t="shared" si="2"/>
        <v>6</v>
      </c>
      <c r="J28" s="18">
        <f t="shared" si="2"/>
        <v>7</v>
      </c>
      <c r="K28" s="18">
        <f t="shared" si="2"/>
        <v>8</v>
      </c>
      <c r="L28" s="18">
        <f t="shared" si="2"/>
        <v>9</v>
      </c>
      <c r="M28" s="18">
        <f t="shared" si="2"/>
        <v>10</v>
      </c>
      <c r="N28" s="18">
        <f t="shared" si="2"/>
        <v>11</v>
      </c>
      <c r="O28" s="18">
        <f t="shared" si="2"/>
        <v>12</v>
      </c>
      <c r="P28" s="18">
        <f t="shared" si="2"/>
        <v>13</v>
      </c>
      <c r="Q28" s="18">
        <f t="shared" si="2"/>
        <v>14</v>
      </c>
      <c r="R28" s="18">
        <f t="shared" si="2"/>
        <v>15</v>
      </c>
      <c r="S28" s="18">
        <f t="shared" si="2"/>
        <v>16</v>
      </c>
      <c r="T28" s="18">
        <f t="shared" si="2"/>
        <v>17</v>
      </c>
      <c r="U28" s="18">
        <f t="shared" si="2"/>
        <v>18</v>
      </c>
      <c r="V28" s="482" t="s">
        <v>4</v>
      </c>
    </row>
    <row r="29" spans="1:27" ht="18" thickBot="1" x14ac:dyDescent="0.4">
      <c r="C29" s="19" t="s">
        <v>3</v>
      </c>
      <c r="D29" s="15">
        <f>D3</f>
        <v>44508</v>
      </c>
      <c r="E29" s="15">
        <f>E3</f>
        <v>44508</v>
      </c>
      <c r="F29" s="15">
        <f>F3</f>
        <v>44529</v>
      </c>
      <c r="G29" s="15">
        <f>G3</f>
        <v>44529</v>
      </c>
      <c r="H29" s="15">
        <f>H3</f>
        <v>44530</v>
      </c>
      <c r="I29" s="15">
        <v>44550</v>
      </c>
      <c r="J29" s="15">
        <v>44550</v>
      </c>
      <c r="K29" s="15">
        <v>44599</v>
      </c>
      <c r="L29" s="15">
        <v>44599</v>
      </c>
      <c r="M29" s="15"/>
      <c r="N29" s="15"/>
      <c r="O29" s="15"/>
      <c r="P29" s="15"/>
      <c r="Q29" s="15"/>
      <c r="R29" s="15"/>
      <c r="S29" s="15"/>
      <c r="T29" s="15"/>
      <c r="U29" s="15"/>
      <c r="V29" s="483"/>
    </row>
    <row r="30" spans="1:27" ht="16.5" customHeight="1" x14ac:dyDescent="0.35">
      <c r="A30" s="429" t="s">
        <v>3915</v>
      </c>
      <c r="B30" s="432" t="s">
        <v>3894</v>
      </c>
      <c r="C30" s="163" t="s">
        <v>3900</v>
      </c>
      <c r="D30" s="172">
        <v>0.18080149114631883</v>
      </c>
      <c r="E30" s="172">
        <v>0.21652065081351687</v>
      </c>
      <c r="F30" s="172">
        <v>0.32840000000000003</v>
      </c>
      <c r="G30" s="172">
        <v>0.45019999999999999</v>
      </c>
      <c r="H30" s="172">
        <v>0.19639999999999999</v>
      </c>
      <c r="I30" s="172">
        <v>0.17480719794344468</v>
      </c>
      <c r="J30" s="172">
        <v>0.28839999999999999</v>
      </c>
      <c r="K30" s="23">
        <v>0.16877880184331795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>
        <f>AVERAGE(D30:U30)</f>
        <v>0.2505385177183248</v>
      </c>
    </row>
    <row r="31" spans="1:27" x14ac:dyDescent="0.35">
      <c r="A31" s="430"/>
      <c r="B31" s="433"/>
      <c r="C31" s="164" t="s">
        <v>20</v>
      </c>
      <c r="D31" s="172">
        <v>0.21248835041938491</v>
      </c>
      <c r="E31" s="172">
        <v>0.32790988735919896</v>
      </c>
      <c r="F31" s="172">
        <v>0.2084</v>
      </c>
      <c r="G31" s="172">
        <v>0.15240000000000001</v>
      </c>
      <c r="H31" s="172">
        <v>0.41039999999999999</v>
      </c>
      <c r="I31" s="172">
        <v>0.47300771208226222</v>
      </c>
      <c r="J31" s="172">
        <v>0.22839999999999999</v>
      </c>
      <c r="K31" s="23">
        <v>0.34216589861751151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>
        <f t="shared" ref="V31:V50" si="3">AVERAGE(D31:U31)</f>
        <v>0.29439648105979471</v>
      </c>
    </row>
    <row r="32" spans="1:27" x14ac:dyDescent="0.35">
      <c r="A32" s="430"/>
      <c r="B32" s="433"/>
      <c r="C32" s="164" t="s">
        <v>3901</v>
      </c>
      <c r="D32" s="172">
        <v>9.0400745573159386E-2</v>
      </c>
      <c r="E32" s="172">
        <v>7.2590738423028781E-2</v>
      </c>
      <c r="F32" s="172">
        <v>2.5000000000000001E-2</v>
      </c>
      <c r="G32" s="172">
        <v>9.5238095238095299E-3</v>
      </c>
      <c r="H32" s="172">
        <v>2.4E-2</v>
      </c>
      <c r="I32" s="172">
        <v>3.3419023136246812E-2</v>
      </c>
      <c r="J32" s="172">
        <v>4.974489795918368E-2</v>
      </c>
      <c r="K32" s="23">
        <v>5.2419354838709666E-2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>
        <f t="shared" si="3"/>
        <v>4.4637321181767234E-2</v>
      </c>
    </row>
    <row r="33" spans="1:22" ht="18" thickBot="1" x14ac:dyDescent="0.4">
      <c r="A33" s="430"/>
      <c r="B33" s="434"/>
      <c r="C33" s="165" t="s">
        <v>26</v>
      </c>
      <c r="D33" s="172">
        <v>1.5843429636533086E-2</v>
      </c>
      <c r="E33" s="172">
        <v>1.3767209011264082E-2</v>
      </c>
      <c r="F33" s="172">
        <v>2.4E-2</v>
      </c>
      <c r="G33" s="172">
        <v>8.4656084656084662E-3</v>
      </c>
      <c r="H33" s="172">
        <v>1.5091863517060369E-2</v>
      </c>
      <c r="I33" s="172">
        <v>1.7994858611825194E-2</v>
      </c>
      <c r="J33" s="172">
        <v>1.5943877551020409E-2</v>
      </c>
      <c r="K33" s="23">
        <v>1.6129032258064516E-2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>
        <f t="shared" si="3"/>
        <v>1.5904484881422015E-2</v>
      </c>
    </row>
    <row r="34" spans="1:22" ht="16.5" customHeight="1" x14ac:dyDescent="0.35">
      <c r="A34" s="430"/>
      <c r="B34" s="432" t="s">
        <v>3916</v>
      </c>
      <c r="C34" s="163" t="s">
        <v>3902</v>
      </c>
      <c r="D34" s="172">
        <v>3.4482758620689655E-2</v>
      </c>
      <c r="E34" s="172">
        <v>3.7546933667083858E-2</v>
      </c>
      <c r="F34" s="172">
        <v>7.51E-2</v>
      </c>
      <c r="G34" s="172">
        <v>1.5873015873015879E-2</v>
      </c>
      <c r="H34" s="172">
        <v>4.3200000000000002E-2</v>
      </c>
      <c r="I34" s="172">
        <v>3.598971722365038E-2</v>
      </c>
      <c r="J34" s="172">
        <v>5.0382653061224483E-2</v>
      </c>
      <c r="K34" s="23">
        <v>1.7857142857142846E-2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>
        <f t="shared" si="3"/>
        <v>3.880402766285089E-2</v>
      </c>
    </row>
    <row r="35" spans="1:22" x14ac:dyDescent="0.35">
      <c r="A35" s="430"/>
      <c r="B35" s="433"/>
      <c r="C35" s="164" t="s">
        <v>3903</v>
      </c>
      <c r="D35" s="172">
        <v>1.3047530288909589E-2</v>
      </c>
      <c r="E35" s="172">
        <v>1.8773466833541929E-2</v>
      </c>
      <c r="F35" s="172">
        <v>0.03</v>
      </c>
      <c r="G35" s="172">
        <v>1.9047619047619022E-2</v>
      </c>
      <c r="H35" s="172">
        <v>1.7999999999999999E-2</v>
      </c>
      <c r="I35" s="172">
        <v>1.5424164524421571E-2</v>
      </c>
      <c r="J35" s="172">
        <v>1.6581632653061212E-2</v>
      </c>
      <c r="K35" s="23">
        <v>2.3041474654377881E-2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>
        <f t="shared" si="3"/>
        <v>1.9239486000241401E-2</v>
      </c>
    </row>
    <row r="36" spans="1:22" x14ac:dyDescent="0.35">
      <c r="A36" s="430"/>
      <c r="B36" s="433"/>
      <c r="C36" s="164" t="s">
        <v>3904</v>
      </c>
      <c r="D36" s="172">
        <v>5.5917986952469717E-2</v>
      </c>
      <c r="E36" s="172">
        <v>4.6307884856070083E-2</v>
      </c>
      <c r="F36" s="172">
        <v>4.4999999999999998E-2</v>
      </c>
      <c r="G36" s="172">
        <v>1.3899999999999999E-2</v>
      </c>
      <c r="H36" s="172">
        <v>3.7401574803149602E-2</v>
      </c>
      <c r="I36" s="172">
        <v>2.3993144815766903E-2</v>
      </c>
      <c r="J36" s="172">
        <v>4.1000000000000002E-2</v>
      </c>
      <c r="K36" s="23">
        <v>0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>
        <f t="shared" si="3"/>
        <v>3.2940073928432033E-2</v>
      </c>
    </row>
    <row r="37" spans="1:22" ht="18" thickBot="1" x14ac:dyDescent="0.4">
      <c r="A37" s="430"/>
      <c r="B37" s="434"/>
      <c r="C37" s="165" t="s">
        <v>27</v>
      </c>
      <c r="D37" s="172">
        <v>2.4231127679403559E-2</v>
      </c>
      <c r="E37" s="172">
        <v>2.0025031289111411E-2</v>
      </c>
      <c r="F37" s="172">
        <v>1.2E-2</v>
      </c>
      <c r="G37" s="172">
        <v>1.1640211640211621E-2</v>
      </c>
      <c r="H37" s="172">
        <v>1.4435695538057741E-2</v>
      </c>
      <c r="I37" s="172">
        <v>5.9982862039417257E-3</v>
      </c>
      <c r="J37" s="172">
        <v>2.9336734693877542E-2</v>
      </c>
      <c r="K37" s="23">
        <v>2.3617511520737336E-2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>
        <f t="shared" si="3"/>
        <v>1.7660574820667616E-2</v>
      </c>
    </row>
    <row r="38" spans="1:22" ht="16.5" customHeight="1" x14ac:dyDescent="0.35">
      <c r="A38" s="430"/>
      <c r="B38" s="433" t="s">
        <v>3896</v>
      </c>
      <c r="C38" s="163" t="s">
        <v>3905</v>
      </c>
      <c r="D38" s="172">
        <v>6.5237651444547944E-3</v>
      </c>
      <c r="E38" s="172">
        <v>1.3767209011264055E-2</v>
      </c>
      <c r="F38" s="172">
        <v>1.7000000000000001E-2</v>
      </c>
      <c r="G38" s="172">
        <v>7.4074074074074025E-3</v>
      </c>
      <c r="H38" s="172">
        <v>1.2E-2</v>
      </c>
      <c r="I38" s="172">
        <v>5.9982862039417257E-3</v>
      </c>
      <c r="J38" s="172">
        <v>1.7999999999999999E-2</v>
      </c>
      <c r="K38" s="23">
        <v>1.1520737327188899E-3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>
        <f t="shared" si="3"/>
        <v>1.023109268747336E-2</v>
      </c>
    </row>
    <row r="39" spans="1:22" x14ac:dyDescent="0.35">
      <c r="A39" s="430"/>
      <c r="B39" s="433"/>
      <c r="C39" s="164" t="s">
        <v>3906</v>
      </c>
      <c r="D39" s="172">
        <v>1.8639328984156507E-3</v>
      </c>
      <c r="E39" s="172">
        <v>3.7546933667083502E-3</v>
      </c>
      <c r="F39" s="172">
        <v>8.0000000000000002E-3</v>
      </c>
      <c r="G39" s="172">
        <v>3.1746031746031759E-3</v>
      </c>
      <c r="H39" s="172">
        <v>3.9370078740157488E-3</v>
      </c>
      <c r="I39" s="172">
        <v>1.7137960582690659E-3</v>
      </c>
      <c r="J39" s="172">
        <v>4.0000000000000001E-3</v>
      </c>
      <c r="K39" s="23">
        <v>3.2258064516129038E-2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>
        <f t="shared" si="3"/>
        <v>7.3377622360176285E-3</v>
      </c>
    </row>
    <row r="40" spans="1:22" x14ac:dyDescent="0.35">
      <c r="A40" s="430"/>
      <c r="B40" s="433"/>
      <c r="C40" s="164" t="s">
        <v>3907</v>
      </c>
      <c r="D40" s="172">
        <v>1.4911463187325259E-2</v>
      </c>
      <c r="E40" s="172">
        <v>1.1264080100125157E-2</v>
      </c>
      <c r="F40" s="172">
        <v>5.4000000000000003E-3</v>
      </c>
      <c r="G40" s="172">
        <v>3.1746031746031737E-3</v>
      </c>
      <c r="H40" s="172">
        <v>1.5091863517060369E-2</v>
      </c>
      <c r="I40" s="172">
        <v>2.5706940874035975E-3</v>
      </c>
      <c r="J40" s="172">
        <v>4.0000000000000001E-3</v>
      </c>
      <c r="K40" s="23">
        <v>0</v>
      </c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>
        <f t="shared" si="3"/>
        <v>7.0515880083146937E-3</v>
      </c>
    </row>
    <row r="41" spans="1:22" ht="18" thickBot="1" x14ac:dyDescent="0.4">
      <c r="A41" s="430"/>
      <c r="B41" s="434"/>
      <c r="C41" s="165" t="s">
        <v>3908</v>
      </c>
      <c r="D41" s="172">
        <v>0</v>
      </c>
      <c r="E41" s="172">
        <v>0</v>
      </c>
      <c r="F41" s="172">
        <v>0</v>
      </c>
      <c r="G41" s="172">
        <v>0</v>
      </c>
      <c r="H41" s="172">
        <v>0</v>
      </c>
      <c r="I41" s="172">
        <v>0</v>
      </c>
      <c r="J41" s="172">
        <v>6.3775510204081643E-3</v>
      </c>
      <c r="K41" s="23">
        <v>4.0322580645161289E-3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>
        <f t="shared" si="3"/>
        <v>1.3012261356155365E-3</v>
      </c>
    </row>
    <row r="42" spans="1:22" ht="16.5" customHeight="1" x14ac:dyDescent="0.35">
      <c r="A42" s="430"/>
      <c r="B42" s="432" t="s">
        <v>3897</v>
      </c>
      <c r="C42" s="163" t="s">
        <v>0</v>
      </c>
      <c r="D42" s="172">
        <v>6.057781919850886E-2</v>
      </c>
      <c r="E42" s="172">
        <v>2.0025031289111393E-2</v>
      </c>
      <c r="F42" s="172">
        <v>5.1200000000000002E-2</v>
      </c>
      <c r="G42" s="172">
        <v>2.222222222222223E-2</v>
      </c>
      <c r="H42" s="172">
        <v>2.8299999999999999E-2</v>
      </c>
      <c r="I42" s="172">
        <v>2.9134532990574127E-2</v>
      </c>
      <c r="J42" s="172">
        <v>1.7219387755102001E-2</v>
      </c>
      <c r="K42" s="23">
        <v>1.0944700460829493E-2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>
        <f t="shared" si="3"/>
        <v>2.9952961739543513E-2</v>
      </c>
    </row>
    <row r="43" spans="1:22" x14ac:dyDescent="0.35">
      <c r="A43" s="430"/>
      <c r="B43" s="433"/>
      <c r="C43" s="164" t="s">
        <v>3909</v>
      </c>
      <c r="D43" s="172">
        <v>9.319664492078274E-4</v>
      </c>
      <c r="E43" s="172">
        <v>1.2515644555694603E-3</v>
      </c>
      <c r="F43" s="172">
        <v>1.1000000000000001E-3</v>
      </c>
      <c r="G43" s="172">
        <v>3.1746031746031737E-3</v>
      </c>
      <c r="H43" s="172">
        <v>1.3123359580052493E-3</v>
      </c>
      <c r="I43" s="172">
        <v>8.5689802913453195E-4</v>
      </c>
      <c r="J43" s="172">
        <v>6.3775510204081552E-4</v>
      </c>
      <c r="K43" s="23">
        <v>0</v>
      </c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>
        <f t="shared" si="3"/>
        <v>1.1581403960701322E-3</v>
      </c>
    </row>
    <row r="44" spans="1:22" x14ac:dyDescent="0.35">
      <c r="A44" s="430"/>
      <c r="B44" s="433"/>
      <c r="C44" s="164" t="s">
        <v>1</v>
      </c>
      <c r="D44" s="172">
        <v>1.0251630941286116E-2</v>
      </c>
      <c r="E44" s="172">
        <v>3.7546933667083836E-3</v>
      </c>
      <c r="F44" s="172">
        <v>1.4E-2</v>
      </c>
      <c r="G44" s="172">
        <v>8.4656084656084662E-3</v>
      </c>
      <c r="H44" s="172">
        <v>3.2808398950131237E-3</v>
      </c>
      <c r="I44" s="172">
        <v>5.1413881748071976E-3</v>
      </c>
      <c r="J44" s="172">
        <v>1.4999999999999999E-2</v>
      </c>
      <c r="K44" s="23">
        <v>5.7603686635944703E-3</v>
      </c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>
        <f t="shared" si="3"/>
        <v>8.2068161883772205E-3</v>
      </c>
    </row>
    <row r="45" spans="1:22" ht="18" thickBot="1" x14ac:dyDescent="0.4">
      <c r="A45" s="431"/>
      <c r="B45" s="434"/>
      <c r="C45" s="165" t="s">
        <v>3910</v>
      </c>
      <c r="D45" s="172">
        <v>0</v>
      </c>
      <c r="E45" s="172">
        <v>0</v>
      </c>
      <c r="F45" s="172">
        <v>0</v>
      </c>
      <c r="G45" s="172">
        <v>0</v>
      </c>
      <c r="H45" s="172">
        <v>0</v>
      </c>
      <c r="I45" s="172">
        <v>0</v>
      </c>
      <c r="J45" s="172">
        <v>0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>
        <f t="shared" si="3"/>
        <v>0</v>
      </c>
    </row>
    <row r="46" spans="1:22" ht="18.399999999999999" customHeight="1" x14ac:dyDescent="0.35">
      <c r="A46" s="437" t="s">
        <v>3898</v>
      </c>
      <c r="B46" s="485" t="s">
        <v>3899</v>
      </c>
      <c r="C46" s="160" t="s">
        <v>3911</v>
      </c>
      <c r="D46" s="173">
        <v>1.4911463187325259E-2</v>
      </c>
      <c r="E46" s="173">
        <v>5.0062578222778466E-3</v>
      </c>
      <c r="F46" s="173">
        <v>0</v>
      </c>
      <c r="G46" s="173">
        <v>5.1999999999999998E-2</v>
      </c>
      <c r="H46" s="173">
        <v>2.5999999999999999E-2</v>
      </c>
      <c r="I46" s="173">
        <v>5.9982862039417309E-3</v>
      </c>
      <c r="J46" s="173">
        <v>1.0204081632653062E-2</v>
      </c>
      <c r="K46" s="78">
        <v>5.7603686635944703E-3</v>
      </c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>
        <f t="shared" si="3"/>
        <v>1.4985057188724045E-2</v>
      </c>
    </row>
    <row r="47" spans="1:22" ht="19.5" x14ac:dyDescent="0.35">
      <c r="A47" s="438"/>
      <c r="B47" s="486"/>
      <c r="C47" s="161" t="s">
        <v>30</v>
      </c>
      <c r="D47" s="173">
        <v>1.211556383970178E-2</v>
      </c>
      <c r="E47" s="173">
        <v>1.126408010012514E-2</v>
      </c>
      <c r="F47" s="173">
        <v>1.4999999999999999E-2</v>
      </c>
      <c r="G47" s="173">
        <v>4.2328042328042192E-3</v>
      </c>
      <c r="H47" s="173">
        <v>1.5091863517060352E-2</v>
      </c>
      <c r="I47" s="173">
        <v>4.2844901456726651E-3</v>
      </c>
      <c r="J47" s="173">
        <v>1.34E-2</v>
      </c>
      <c r="K47" s="78">
        <v>4.6082949308755752E-3</v>
      </c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>
        <f t="shared" si="3"/>
        <v>9.9996370957799643E-3</v>
      </c>
    </row>
    <row r="48" spans="1:22" ht="39" x14ac:dyDescent="0.35">
      <c r="A48" s="438"/>
      <c r="B48" s="486"/>
      <c r="C48" s="161" t="s">
        <v>3912</v>
      </c>
      <c r="D48" s="173">
        <v>4.6598322460391431E-3</v>
      </c>
      <c r="E48" s="173">
        <v>3.7546933667083502E-3</v>
      </c>
      <c r="F48" s="173">
        <v>6.0000000000000001E-3</v>
      </c>
      <c r="G48" s="173">
        <v>1.0582010582010594E-3</v>
      </c>
      <c r="H48" s="173">
        <v>2.6246719160104987E-3</v>
      </c>
      <c r="I48" s="173">
        <v>8.5689802913453195E-4</v>
      </c>
      <c r="J48" s="173">
        <v>3.1887755102040821E-3</v>
      </c>
      <c r="K48" s="78">
        <v>1.72811059907834E-3</v>
      </c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171">
        <f t="shared" si="3"/>
        <v>2.9838978406720009E-3</v>
      </c>
    </row>
    <row r="49" spans="1:22" ht="19.5" x14ac:dyDescent="0.35">
      <c r="A49" s="438"/>
      <c r="B49" s="486"/>
      <c r="C49" s="161" t="s">
        <v>3913</v>
      </c>
      <c r="D49" s="173">
        <v>0.24603914259086676</v>
      </c>
      <c r="E49" s="173">
        <v>0.17271589486858571</v>
      </c>
      <c r="F49" s="173">
        <v>0.13439999999999999</v>
      </c>
      <c r="G49" s="173">
        <v>0.214</v>
      </c>
      <c r="H49" s="173">
        <v>0.13339999999999999</v>
      </c>
      <c r="I49" s="173">
        <v>0.16281062553556122</v>
      </c>
      <c r="J49" s="173">
        <v>0.18814</v>
      </c>
      <c r="K49" s="78">
        <v>0.28974654377880188</v>
      </c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9">
        <f t="shared" si="3"/>
        <v>0.19265652584672693</v>
      </c>
    </row>
    <row r="50" spans="1:22" ht="20.25" thickBot="1" x14ac:dyDescent="0.4">
      <c r="A50" s="439"/>
      <c r="B50" s="487"/>
      <c r="C50" s="162" t="s">
        <v>3914</v>
      </c>
      <c r="D50" s="173">
        <v>0</v>
      </c>
      <c r="E50" s="173">
        <v>0</v>
      </c>
      <c r="F50" s="173">
        <v>0</v>
      </c>
      <c r="G50" s="173">
        <v>0</v>
      </c>
      <c r="H50" s="173">
        <v>0</v>
      </c>
      <c r="I50" s="173">
        <v>0</v>
      </c>
      <c r="J50" s="173">
        <v>0</v>
      </c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9">
        <f t="shared" si="3"/>
        <v>0</v>
      </c>
    </row>
    <row r="51" spans="1:22" ht="18" thickBot="1" x14ac:dyDescent="0.4">
      <c r="C51" s="46" t="s">
        <v>4</v>
      </c>
      <c r="D51" s="176">
        <f>SUM(D30:D50)</f>
        <v>1.0000000000000002</v>
      </c>
      <c r="E51" s="177">
        <f t="shared" ref="E51:U51" si="4">SUM(E30:E49)</f>
        <v>0.99999999999999967</v>
      </c>
      <c r="F51" s="177">
        <f t="shared" si="4"/>
        <v>1.0000000000000002</v>
      </c>
      <c r="G51" s="177">
        <f t="shared" si="4"/>
        <v>0.99996031746031766</v>
      </c>
      <c r="H51" s="177">
        <f t="shared" si="4"/>
        <v>0.99996771653543326</v>
      </c>
      <c r="I51" s="177">
        <f t="shared" si="4"/>
        <v>0.99999999999999989</v>
      </c>
      <c r="J51" s="177">
        <f>SUM(J30:J49)</f>
        <v>0.99995734693877547</v>
      </c>
      <c r="K51" s="177">
        <f t="shared" si="4"/>
        <v>0.99999999999999956</v>
      </c>
      <c r="L51" s="49">
        <f t="shared" si="4"/>
        <v>0</v>
      </c>
      <c r="M51" s="49">
        <f t="shared" si="4"/>
        <v>0</v>
      </c>
      <c r="N51" s="49">
        <f t="shared" si="4"/>
        <v>0</v>
      </c>
      <c r="O51" s="49">
        <f t="shared" si="4"/>
        <v>0</v>
      </c>
      <c r="P51" s="49">
        <f t="shared" si="4"/>
        <v>0</v>
      </c>
      <c r="Q51" s="49">
        <f t="shared" si="4"/>
        <v>0</v>
      </c>
      <c r="R51" s="49">
        <f t="shared" si="4"/>
        <v>0</v>
      </c>
      <c r="S51" s="49">
        <f t="shared" si="4"/>
        <v>0</v>
      </c>
      <c r="T51" s="49">
        <f t="shared" si="4"/>
        <v>0</v>
      </c>
      <c r="U51" s="50">
        <f t="shared" si="4"/>
        <v>0</v>
      </c>
      <c r="V51" s="80">
        <f>SUM(V30:V50)</f>
        <v>0.99998567261681592</v>
      </c>
    </row>
    <row r="53" spans="1:22" x14ac:dyDescent="0.35">
      <c r="C53" s="22" t="s">
        <v>5</v>
      </c>
      <c r="D53" s="24">
        <f>D32+D41+D42+D46+D47+D49</f>
        <v>0.42404473438956203</v>
      </c>
      <c r="E53" s="24">
        <f t="shared" ref="E53:U53" si="5">E32+E41+E42+E46+E47+E49</f>
        <v>0.28160200250312883</v>
      </c>
      <c r="F53" s="24">
        <f t="shared" si="5"/>
        <v>0.22559999999999999</v>
      </c>
      <c r="G53" s="24">
        <f t="shared" si="5"/>
        <v>0.30197883597883596</v>
      </c>
      <c r="H53" s="24">
        <f t="shared" si="5"/>
        <v>0.22679186351706032</v>
      </c>
      <c r="I53" s="24">
        <f t="shared" si="5"/>
        <v>0.23564695801199656</v>
      </c>
      <c r="J53" s="24">
        <f t="shared" si="5"/>
        <v>0.28508591836734687</v>
      </c>
      <c r="K53" s="24">
        <f>K32+K41+K42+K46+K47+K49</f>
        <v>0.36751152073732718</v>
      </c>
      <c r="L53" s="24">
        <f t="shared" si="5"/>
        <v>0</v>
      </c>
      <c r="M53" s="24">
        <f t="shared" si="5"/>
        <v>0</v>
      </c>
      <c r="N53" s="24">
        <f t="shared" si="5"/>
        <v>0</v>
      </c>
      <c r="O53" s="24">
        <f t="shared" si="5"/>
        <v>0</v>
      </c>
      <c r="P53" s="24">
        <f t="shared" si="5"/>
        <v>0</v>
      </c>
      <c r="Q53" s="24">
        <f t="shared" si="5"/>
        <v>0</v>
      </c>
      <c r="R53" s="24">
        <f t="shared" si="5"/>
        <v>0</v>
      </c>
      <c r="S53" s="24">
        <f t="shared" si="5"/>
        <v>0</v>
      </c>
      <c r="T53" s="24">
        <f t="shared" si="5"/>
        <v>0</v>
      </c>
      <c r="U53" s="24">
        <f t="shared" si="5"/>
        <v>0</v>
      </c>
      <c r="V53" s="24" t="e">
        <f>SUM(U13:U22)/U23</f>
        <v>#DIV/0!</v>
      </c>
    </row>
    <row r="56" spans="1:22" x14ac:dyDescent="0.35">
      <c r="C56" s="42"/>
      <c r="D56" s="18">
        <f>D2</f>
        <v>1</v>
      </c>
      <c r="E56" s="18">
        <f t="shared" ref="E56:U56" si="6">E2</f>
        <v>2</v>
      </c>
      <c r="F56" s="18">
        <f t="shared" si="6"/>
        <v>3</v>
      </c>
      <c r="G56" s="18">
        <f t="shared" si="6"/>
        <v>4</v>
      </c>
      <c r="H56" s="18">
        <f t="shared" si="6"/>
        <v>5</v>
      </c>
      <c r="I56" s="18">
        <f t="shared" si="6"/>
        <v>6</v>
      </c>
      <c r="J56" s="18">
        <f t="shared" si="6"/>
        <v>7</v>
      </c>
      <c r="K56" s="18">
        <f t="shared" si="6"/>
        <v>8</v>
      </c>
      <c r="L56" s="18">
        <f t="shared" si="6"/>
        <v>9</v>
      </c>
      <c r="M56" s="18">
        <f t="shared" si="6"/>
        <v>10</v>
      </c>
      <c r="N56" s="18">
        <f t="shared" si="6"/>
        <v>11</v>
      </c>
      <c r="O56" s="18">
        <f t="shared" si="6"/>
        <v>12</v>
      </c>
      <c r="P56" s="18">
        <f t="shared" si="6"/>
        <v>13</v>
      </c>
      <c r="Q56" s="18">
        <f t="shared" si="6"/>
        <v>14</v>
      </c>
      <c r="R56" s="18">
        <f t="shared" si="6"/>
        <v>15</v>
      </c>
      <c r="S56" s="18">
        <f t="shared" si="6"/>
        <v>16</v>
      </c>
      <c r="T56" s="18">
        <f t="shared" si="6"/>
        <v>17</v>
      </c>
      <c r="U56" s="18">
        <f t="shared" si="6"/>
        <v>18</v>
      </c>
      <c r="V56" s="40"/>
    </row>
    <row r="57" spans="1:22" x14ac:dyDescent="0.35">
      <c r="C57" s="33" t="s">
        <v>5</v>
      </c>
      <c r="D57" s="25">
        <f>D53</f>
        <v>0.42404473438956203</v>
      </c>
      <c r="E57" s="25">
        <f t="shared" ref="E57:J57" si="7">E53</f>
        <v>0.28160200250312883</v>
      </c>
      <c r="F57" s="25">
        <f t="shared" si="7"/>
        <v>0.22559999999999999</v>
      </c>
      <c r="G57" s="25">
        <f t="shared" si="7"/>
        <v>0.30197883597883596</v>
      </c>
      <c r="H57" s="25">
        <f t="shared" si="7"/>
        <v>0.22679186351706032</v>
      </c>
      <c r="I57" s="25">
        <f t="shared" si="7"/>
        <v>0.23564695801199656</v>
      </c>
      <c r="J57" s="25">
        <f t="shared" si="7"/>
        <v>0.28508591836734687</v>
      </c>
      <c r="K57" s="25">
        <f t="shared" ref="K57" si="8">K53</f>
        <v>0.36751152073732718</v>
      </c>
      <c r="L57" s="25" t="e">
        <f>SUM(#REF!)</f>
        <v>#REF!</v>
      </c>
      <c r="M57" s="25" t="e">
        <f>SUM(#REF!)</f>
        <v>#REF!</v>
      </c>
      <c r="N57" s="25" t="e">
        <f>SUM(#REF!)</f>
        <v>#REF!</v>
      </c>
      <c r="O57" s="25" t="e">
        <f>SUM(#REF!)</f>
        <v>#REF!</v>
      </c>
      <c r="P57" s="25" t="e">
        <f>SUM(#REF!)</f>
        <v>#REF!</v>
      </c>
      <c r="Q57" s="25" t="e">
        <f>SUM(#REF!)</f>
        <v>#REF!</v>
      </c>
      <c r="R57" s="25" t="e">
        <f>SUM(#REF!)</f>
        <v>#REF!</v>
      </c>
      <c r="S57" s="25" t="e">
        <f>SUM(#REF!)</f>
        <v>#REF!</v>
      </c>
      <c r="T57" s="25" t="e">
        <f>SUM(#REF!)</f>
        <v>#REF!</v>
      </c>
      <c r="U57" s="25" t="e">
        <f>SUM(#REF!)</f>
        <v>#REF!</v>
      </c>
      <c r="V57" s="41"/>
    </row>
    <row r="58" spans="1:22" x14ac:dyDescent="0.35">
      <c r="C58" s="34" t="s">
        <v>12</v>
      </c>
      <c r="D58" s="25">
        <f>1-D57</f>
        <v>0.57595526561043797</v>
      </c>
      <c r="E58" s="25">
        <f t="shared" ref="E58:J58" si="9">1-E57</f>
        <v>0.71839799749687117</v>
      </c>
      <c r="F58" s="25">
        <f t="shared" si="9"/>
        <v>0.77439999999999998</v>
      </c>
      <c r="G58" s="25">
        <f t="shared" si="9"/>
        <v>0.69802116402116399</v>
      </c>
      <c r="H58" s="25">
        <f t="shared" si="9"/>
        <v>0.77320813648293973</v>
      </c>
      <c r="I58" s="25">
        <f t="shared" si="9"/>
        <v>0.76435304198800347</v>
      </c>
      <c r="J58" s="25">
        <f t="shared" si="9"/>
        <v>0.71491408163265313</v>
      </c>
      <c r="K58" s="25">
        <f t="shared" ref="K58" si="10">1-K57</f>
        <v>0.63248847926267282</v>
      </c>
      <c r="L58" s="25" t="e">
        <f>SUM(#REF!)</f>
        <v>#REF!</v>
      </c>
      <c r="M58" s="25" t="e">
        <f>SUM(#REF!)</f>
        <v>#REF!</v>
      </c>
      <c r="N58" s="25" t="e">
        <f>SUM(#REF!)</f>
        <v>#REF!</v>
      </c>
      <c r="O58" s="25" t="e">
        <f>SUM(#REF!)</f>
        <v>#REF!</v>
      </c>
      <c r="P58" s="25" t="e">
        <f>SUM(#REF!)</f>
        <v>#REF!</v>
      </c>
      <c r="Q58" s="25" t="e">
        <f>SUM(#REF!)</f>
        <v>#REF!</v>
      </c>
      <c r="R58" s="25" t="e">
        <f>SUM(#REF!)</f>
        <v>#REF!</v>
      </c>
      <c r="S58" s="25" t="e">
        <f>SUM(#REF!)</f>
        <v>#REF!</v>
      </c>
      <c r="T58" s="25" t="e">
        <f>SUM(#REF!)</f>
        <v>#REF!</v>
      </c>
      <c r="U58" s="25" t="e">
        <f>SUM(#REF!)</f>
        <v>#REF!</v>
      </c>
      <c r="V58" s="41"/>
    </row>
  </sheetData>
  <mergeCells count="18">
    <mergeCell ref="D1:V1"/>
    <mergeCell ref="V28:V29"/>
    <mergeCell ref="A4:A19"/>
    <mergeCell ref="A20:A24"/>
    <mergeCell ref="B20:B24"/>
    <mergeCell ref="B16:B19"/>
    <mergeCell ref="B12:B15"/>
    <mergeCell ref="B8:B11"/>
    <mergeCell ref="B4:B7"/>
    <mergeCell ref="B34:B37"/>
    <mergeCell ref="B30:B33"/>
    <mergeCell ref="A46:A50"/>
    <mergeCell ref="A30:A45"/>
    <mergeCell ref="V2:V3"/>
    <mergeCell ref="D27:V27"/>
    <mergeCell ref="B46:B50"/>
    <mergeCell ref="B42:B45"/>
    <mergeCell ref="B38:B41"/>
  </mergeCells>
  <conditionalFormatting sqref="C4:C22">
    <cfRule type="cellIs" dxfId="28" priority="45" operator="equal">
      <formula>0</formula>
    </cfRule>
  </conditionalFormatting>
  <conditionalFormatting sqref="D3:H3">
    <cfRule type="cellIs" dxfId="27" priority="34" operator="equal">
      <formula>0</formula>
    </cfRule>
  </conditionalFormatting>
  <conditionalFormatting sqref="D4:T24">
    <cfRule type="cellIs" dxfId="26" priority="7" operator="equal">
      <formula>0</formula>
    </cfRule>
  </conditionalFormatting>
  <conditionalFormatting sqref="D30:U50">
    <cfRule type="cellIs" dxfId="25" priority="1" operator="equal">
      <formula>0</formula>
    </cfRule>
  </conditionalFormatting>
  <conditionalFormatting sqref="L3:U3">
    <cfRule type="cellIs" dxfId="24" priority="55" operator="equal">
      <formula>0</formula>
    </cfRule>
  </conditionalFormatting>
  <printOptions horizontalCentered="1" verticalCentered="1"/>
  <pageMargins left="0" right="0" top="0.78740157480314965" bottom="0" header="0" footer="0"/>
  <pageSetup paperSize="9" scale="41" orientation="landscape" r:id="rId1"/>
  <headerFooter>
    <oddHeader>&amp;C&amp;G&amp;R&amp;"Gill Sans MT,Gras"CARACTERISATIONS 2017
&amp;A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tabColor rgb="FF92D050"/>
    <pageSetUpPr fitToPage="1"/>
  </sheetPr>
  <dimension ref="A1:AA58"/>
  <sheetViews>
    <sheetView zoomScale="70" zoomScaleNormal="70" workbookViewId="0">
      <selection activeCell="D46" sqref="D46:J50"/>
    </sheetView>
  </sheetViews>
  <sheetFormatPr baseColWidth="10" defaultColWidth="8.7109375" defaultRowHeight="17.25" x14ac:dyDescent="0.35"/>
  <cols>
    <col min="1" max="1" width="8.7109375" style="16"/>
    <col min="2" max="2" width="7" style="16" customWidth="1"/>
    <col min="3" max="3" width="54" style="16" customWidth="1"/>
    <col min="4" max="4" width="13.42578125" style="16" customWidth="1"/>
    <col min="5" max="10" width="10.28515625" style="16" bestFit="1" customWidth="1"/>
    <col min="11" max="11" width="15.140625" style="16" customWidth="1"/>
    <col min="12" max="15" width="10.28515625" style="16" bestFit="1" customWidth="1"/>
    <col min="16" max="21" width="10.28515625" style="16" customWidth="1"/>
    <col min="22" max="22" width="11.7109375" style="16" customWidth="1"/>
    <col min="23" max="24" width="8.7109375" style="16"/>
    <col min="25" max="25" width="10.42578125" style="16" bestFit="1" customWidth="1"/>
    <col min="26" max="26" width="11.5703125" style="16" customWidth="1"/>
    <col min="27" max="27" width="12.28515625" style="16" customWidth="1"/>
    <col min="28" max="16384" width="8.7109375" style="16"/>
  </cols>
  <sheetData>
    <row r="1" spans="1:27" x14ac:dyDescent="0.35">
      <c r="D1" s="488" t="s">
        <v>3923</v>
      </c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V1" s="488"/>
    </row>
    <row r="2" spans="1:27" x14ac:dyDescent="0.35">
      <c r="C2" s="17" t="s">
        <v>13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251" t="s">
        <v>4</v>
      </c>
    </row>
    <row r="3" spans="1:27" ht="18" thickBot="1" x14ac:dyDescent="0.4">
      <c r="C3" s="19" t="s">
        <v>3</v>
      </c>
      <c r="D3" s="15">
        <v>44508</v>
      </c>
      <c r="E3" s="15">
        <v>44509</v>
      </c>
      <c r="F3" s="15">
        <v>44529</v>
      </c>
      <c r="G3" s="15">
        <v>44529</v>
      </c>
      <c r="H3" s="15">
        <v>44550</v>
      </c>
      <c r="I3" s="15">
        <v>44550</v>
      </c>
      <c r="J3" s="15">
        <v>44603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252"/>
    </row>
    <row r="4" spans="1:27" ht="16.5" customHeight="1" x14ac:dyDescent="0.35">
      <c r="A4" s="429" t="s">
        <v>3915</v>
      </c>
      <c r="B4" s="432" t="s">
        <v>3894</v>
      </c>
      <c r="C4" s="163" t="s">
        <v>3900</v>
      </c>
      <c r="D4" s="172"/>
      <c r="E4" s="172"/>
      <c r="F4" s="172"/>
      <c r="G4" s="172"/>
      <c r="H4" s="172"/>
      <c r="I4" s="172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3" t="e">
        <f>AVERAGE(D4:U4)</f>
        <v>#DIV/0!</v>
      </c>
      <c r="Y4" s="21"/>
      <c r="AA4" s="21"/>
    </row>
    <row r="5" spans="1:27" x14ac:dyDescent="0.35">
      <c r="A5" s="430"/>
      <c r="B5" s="433"/>
      <c r="C5" s="164" t="s">
        <v>20</v>
      </c>
      <c r="D5" s="172"/>
      <c r="E5" s="172"/>
      <c r="F5" s="172"/>
      <c r="G5" s="172"/>
      <c r="H5" s="172"/>
      <c r="I5" s="172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3" t="e">
        <f t="shared" ref="V5:V24" si="0">AVERAGE(D5:U5)</f>
        <v>#DIV/0!</v>
      </c>
      <c r="AA5" s="21"/>
    </row>
    <row r="6" spans="1:27" x14ac:dyDescent="0.35">
      <c r="A6" s="430"/>
      <c r="B6" s="433"/>
      <c r="C6" s="164" t="s">
        <v>3901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3" t="e">
        <f t="shared" si="0"/>
        <v>#DIV/0!</v>
      </c>
      <c r="AA6" s="21"/>
    </row>
    <row r="7" spans="1:27" ht="18" thickBot="1" x14ac:dyDescent="0.4">
      <c r="A7" s="430"/>
      <c r="B7" s="434"/>
      <c r="C7" s="165" t="s">
        <v>26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3" t="e">
        <f t="shared" si="0"/>
        <v>#DIV/0!</v>
      </c>
      <c r="AA7" s="21"/>
    </row>
    <row r="8" spans="1:27" ht="16.5" customHeight="1" x14ac:dyDescent="0.35">
      <c r="A8" s="430"/>
      <c r="B8" s="432" t="s">
        <v>3916</v>
      </c>
      <c r="C8" s="163" t="s">
        <v>3902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3" t="e">
        <f t="shared" si="0"/>
        <v>#DIV/0!</v>
      </c>
      <c r="AA8" s="21"/>
    </row>
    <row r="9" spans="1:27" x14ac:dyDescent="0.35">
      <c r="A9" s="430"/>
      <c r="B9" s="433"/>
      <c r="C9" s="164" t="s">
        <v>3903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3" t="e">
        <f t="shared" si="0"/>
        <v>#DIV/0!</v>
      </c>
      <c r="AA9" s="21"/>
    </row>
    <row r="10" spans="1:27" x14ac:dyDescent="0.35">
      <c r="A10" s="430"/>
      <c r="B10" s="433"/>
      <c r="C10" s="164" t="s">
        <v>3904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3" t="e">
        <f t="shared" si="0"/>
        <v>#DIV/0!</v>
      </c>
      <c r="AA10" s="21"/>
    </row>
    <row r="11" spans="1:27" ht="18" thickBot="1" x14ac:dyDescent="0.4">
      <c r="A11" s="430"/>
      <c r="B11" s="434"/>
      <c r="C11" s="165" t="s">
        <v>27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3" t="e">
        <f t="shared" si="0"/>
        <v>#DIV/0!</v>
      </c>
      <c r="AA11" s="21"/>
    </row>
    <row r="12" spans="1:27" ht="16.5" customHeight="1" x14ac:dyDescent="0.35">
      <c r="A12" s="430"/>
      <c r="B12" s="433" t="s">
        <v>3896</v>
      </c>
      <c r="C12" s="163" t="s">
        <v>3905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3" t="e">
        <f t="shared" si="0"/>
        <v>#DIV/0!</v>
      </c>
      <c r="AA12" s="21"/>
    </row>
    <row r="13" spans="1:27" x14ac:dyDescent="0.35">
      <c r="A13" s="430"/>
      <c r="B13" s="433"/>
      <c r="C13" s="164" t="s">
        <v>3906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3" t="e">
        <f t="shared" si="0"/>
        <v>#DIV/0!</v>
      </c>
      <c r="AA13" s="21"/>
    </row>
    <row r="14" spans="1:27" x14ac:dyDescent="0.35">
      <c r="A14" s="430"/>
      <c r="B14" s="433"/>
      <c r="C14" s="164" t="s">
        <v>3907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3" t="e">
        <f t="shared" si="0"/>
        <v>#DIV/0!</v>
      </c>
      <c r="AA14" s="21"/>
    </row>
    <row r="15" spans="1:27" ht="18" thickBot="1" x14ac:dyDescent="0.4">
      <c r="A15" s="430"/>
      <c r="B15" s="434"/>
      <c r="C15" s="165" t="s">
        <v>3908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3" t="e">
        <f t="shared" si="0"/>
        <v>#DIV/0!</v>
      </c>
      <c r="AA15" s="21"/>
    </row>
    <row r="16" spans="1:27" ht="16.5" customHeight="1" x14ac:dyDescent="0.35">
      <c r="A16" s="430"/>
      <c r="B16" s="432" t="s">
        <v>3897</v>
      </c>
      <c r="C16" s="163" t="s">
        <v>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3" t="e">
        <f t="shared" si="0"/>
        <v>#DIV/0!</v>
      </c>
      <c r="AA16" s="21"/>
    </row>
    <row r="17" spans="1:27" x14ac:dyDescent="0.35">
      <c r="A17" s="430"/>
      <c r="B17" s="433"/>
      <c r="C17" s="164" t="s">
        <v>3909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3" t="e">
        <f t="shared" si="0"/>
        <v>#DIV/0!</v>
      </c>
      <c r="AA17" s="21"/>
    </row>
    <row r="18" spans="1:27" x14ac:dyDescent="0.35">
      <c r="A18" s="430"/>
      <c r="B18" s="433"/>
      <c r="C18" s="164" t="s">
        <v>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3" t="e">
        <f t="shared" si="0"/>
        <v>#DIV/0!</v>
      </c>
      <c r="AA18" s="21"/>
    </row>
    <row r="19" spans="1:27" ht="18" thickBot="1" x14ac:dyDescent="0.4">
      <c r="A19" s="431"/>
      <c r="B19" s="434"/>
      <c r="C19" s="165" t="s">
        <v>3910</v>
      </c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3" t="e">
        <f t="shared" si="0"/>
        <v>#DIV/0!</v>
      </c>
      <c r="AA19" s="21"/>
    </row>
    <row r="20" spans="1:27" ht="34.5" customHeight="1" x14ac:dyDescent="0.35">
      <c r="A20" s="437" t="s">
        <v>3898</v>
      </c>
      <c r="B20" s="485" t="s">
        <v>3899</v>
      </c>
      <c r="C20" s="238" t="s">
        <v>3911</v>
      </c>
      <c r="D20" s="242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78" t="e">
        <f t="shared" si="0"/>
        <v>#DIV/0!</v>
      </c>
      <c r="AA20" s="21"/>
    </row>
    <row r="21" spans="1:27" ht="19.5" x14ac:dyDescent="0.35">
      <c r="A21" s="438"/>
      <c r="B21" s="486"/>
      <c r="C21" s="239" t="s">
        <v>30</v>
      </c>
      <c r="D21" s="2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78" t="e">
        <f t="shared" si="0"/>
        <v>#DIV/0!</v>
      </c>
      <c r="AA21" s="21"/>
    </row>
    <row r="22" spans="1:27" ht="39" x14ac:dyDescent="0.35">
      <c r="A22" s="438"/>
      <c r="B22" s="486"/>
      <c r="C22" s="239" t="s">
        <v>3912</v>
      </c>
      <c r="D22" s="2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171" t="e">
        <f t="shared" si="0"/>
        <v>#DIV/0!</v>
      </c>
      <c r="AA22" s="21"/>
    </row>
    <row r="23" spans="1:27" ht="19.5" x14ac:dyDescent="0.35">
      <c r="A23" s="438"/>
      <c r="B23" s="486"/>
      <c r="C23" s="239" t="s">
        <v>3913</v>
      </c>
      <c r="D23" s="245"/>
      <c r="E23" s="173"/>
      <c r="F23" s="173"/>
      <c r="G23" s="173"/>
      <c r="H23" s="173"/>
      <c r="I23" s="173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79" t="e">
        <f t="shared" si="0"/>
        <v>#DIV/0!</v>
      </c>
    </row>
    <row r="24" spans="1:27" ht="20.25" thickBot="1" x14ac:dyDescent="0.4">
      <c r="A24" s="439"/>
      <c r="B24" s="487"/>
      <c r="C24" s="240" t="s">
        <v>3914</v>
      </c>
      <c r="D24" s="247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79" t="e">
        <f t="shared" si="0"/>
        <v>#DIV/0!</v>
      </c>
    </row>
    <row r="25" spans="1:27" ht="18" thickBot="1" x14ac:dyDescent="0.4">
      <c r="C25" s="46" t="s">
        <v>4</v>
      </c>
      <c r="D25" s="174">
        <f>SUM(D4:D23)</f>
        <v>0</v>
      </c>
      <c r="E25" s="175">
        <f t="shared" ref="E25:U25" si="1">SUM(D4:D23)</f>
        <v>0</v>
      </c>
      <c r="F25" s="175">
        <f t="shared" si="1"/>
        <v>0</v>
      </c>
      <c r="G25" s="175">
        <f t="shared" si="1"/>
        <v>0</v>
      </c>
      <c r="H25" s="175">
        <f t="shared" si="1"/>
        <v>0</v>
      </c>
      <c r="I25" s="175">
        <f t="shared" si="1"/>
        <v>0</v>
      </c>
      <c r="J25" s="175">
        <f t="shared" si="1"/>
        <v>0</v>
      </c>
      <c r="K25" s="175">
        <f t="shared" si="1"/>
        <v>0</v>
      </c>
      <c r="L25" s="175">
        <f t="shared" si="1"/>
        <v>0</v>
      </c>
      <c r="M25" s="175">
        <f t="shared" si="1"/>
        <v>0</v>
      </c>
      <c r="N25" s="175">
        <f t="shared" si="1"/>
        <v>0</v>
      </c>
      <c r="O25" s="175">
        <f t="shared" si="1"/>
        <v>0</v>
      </c>
      <c r="P25" s="175">
        <f t="shared" si="1"/>
        <v>0</v>
      </c>
      <c r="Q25" s="175">
        <f t="shared" si="1"/>
        <v>0</v>
      </c>
      <c r="R25" s="175">
        <f t="shared" si="1"/>
        <v>0</v>
      </c>
      <c r="S25" s="175">
        <f t="shared" si="1"/>
        <v>0</v>
      </c>
      <c r="T25" s="248">
        <f t="shared" si="1"/>
        <v>0</v>
      </c>
      <c r="U25" s="246">
        <f t="shared" si="1"/>
        <v>0</v>
      </c>
    </row>
    <row r="27" spans="1:27" x14ac:dyDescent="0.35">
      <c r="D27" s="488" t="str">
        <f>D1</f>
        <v>BAUGEOIS VALLEE - MULTIMATERIAUX</v>
      </c>
      <c r="E27" s="488"/>
      <c r="F27" s="488"/>
      <c r="G27" s="488"/>
      <c r="H27" s="488"/>
      <c r="I27" s="488"/>
      <c r="J27" s="488"/>
      <c r="K27" s="488"/>
      <c r="L27" s="488"/>
      <c r="M27" s="488"/>
      <c r="N27" s="488"/>
      <c r="O27" s="488"/>
      <c r="P27" s="488"/>
      <c r="Q27" s="488"/>
      <c r="R27" s="488"/>
      <c r="S27" s="488"/>
      <c r="T27" s="488"/>
      <c r="U27" s="488"/>
      <c r="V27" s="488"/>
    </row>
    <row r="28" spans="1:27" x14ac:dyDescent="0.35">
      <c r="C28" s="17" t="s">
        <v>14</v>
      </c>
      <c r="D28" s="18">
        <f>D2</f>
        <v>1</v>
      </c>
      <c r="E28" s="18">
        <f t="shared" ref="E28:U28" si="2">E2</f>
        <v>2</v>
      </c>
      <c r="F28" s="18">
        <f t="shared" si="2"/>
        <v>3</v>
      </c>
      <c r="G28" s="18">
        <f t="shared" si="2"/>
        <v>4</v>
      </c>
      <c r="H28" s="18">
        <f t="shared" si="2"/>
        <v>5</v>
      </c>
      <c r="I28" s="18">
        <f t="shared" si="2"/>
        <v>6</v>
      </c>
      <c r="J28" s="18">
        <f t="shared" si="2"/>
        <v>7</v>
      </c>
      <c r="K28" s="18">
        <f t="shared" si="2"/>
        <v>8</v>
      </c>
      <c r="L28" s="18">
        <f t="shared" si="2"/>
        <v>9</v>
      </c>
      <c r="M28" s="18">
        <f t="shared" si="2"/>
        <v>10</v>
      </c>
      <c r="N28" s="18">
        <f t="shared" si="2"/>
        <v>11</v>
      </c>
      <c r="O28" s="18">
        <f t="shared" si="2"/>
        <v>12</v>
      </c>
      <c r="P28" s="18">
        <f t="shared" si="2"/>
        <v>13</v>
      </c>
      <c r="Q28" s="18">
        <f t="shared" si="2"/>
        <v>14</v>
      </c>
      <c r="R28" s="18">
        <f t="shared" si="2"/>
        <v>15</v>
      </c>
      <c r="S28" s="18">
        <f t="shared" si="2"/>
        <v>16</v>
      </c>
      <c r="T28" s="18">
        <f t="shared" si="2"/>
        <v>17</v>
      </c>
      <c r="U28" s="18">
        <f t="shared" si="2"/>
        <v>18</v>
      </c>
      <c r="V28" s="482" t="s">
        <v>4</v>
      </c>
    </row>
    <row r="29" spans="1:27" ht="18" thickBot="1" x14ac:dyDescent="0.4">
      <c r="C29" s="19" t="s">
        <v>3</v>
      </c>
      <c r="D29" s="15">
        <f>D3</f>
        <v>44508</v>
      </c>
      <c r="E29" s="15">
        <f t="shared" ref="E29:I29" si="3">E3</f>
        <v>44509</v>
      </c>
      <c r="F29" s="15">
        <f t="shared" si="3"/>
        <v>44529</v>
      </c>
      <c r="G29" s="15">
        <f t="shared" si="3"/>
        <v>44529</v>
      </c>
      <c r="H29" s="15">
        <f t="shared" si="3"/>
        <v>44550</v>
      </c>
      <c r="I29" s="15">
        <f t="shared" si="3"/>
        <v>44550</v>
      </c>
      <c r="J29" s="15">
        <f>J3</f>
        <v>44603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483"/>
    </row>
    <row r="30" spans="1:27" ht="16.5" customHeight="1" x14ac:dyDescent="0.35">
      <c r="A30" s="429" t="s">
        <v>3915</v>
      </c>
      <c r="B30" s="432" t="s">
        <v>3894</v>
      </c>
      <c r="C30" s="163" t="s">
        <v>3900</v>
      </c>
      <c r="D30" s="254">
        <v>0.12863849765258215</v>
      </c>
      <c r="E30" s="255">
        <v>0.15811606391925989</v>
      </c>
      <c r="F30" s="255">
        <v>0.24613800205973224</v>
      </c>
      <c r="G30" s="255">
        <v>0.23229246001523227</v>
      </c>
      <c r="H30" s="255">
        <v>0.23925027563395809</v>
      </c>
      <c r="I30" s="255">
        <v>0.1737891737891738</v>
      </c>
      <c r="J30" s="255">
        <v>0.24901497241922771</v>
      </c>
      <c r="K30" s="256"/>
      <c r="L30" s="256"/>
      <c r="M30" s="256"/>
      <c r="N30" s="256"/>
      <c r="O30" s="256"/>
      <c r="P30" s="256"/>
      <c r="Q30" s="256"/>
      <c r="R30" s="256"/>
      <c r="S30" s="256"/>
      <c r="T30" s="256"/>
      <c r="U30" s="257"/>
      <c r="V30" s="253">
        <f>AVERAGE(D30:U30)</f>
        <v>0.20389134935559516</v>
      </c>
    </row>
    <row r="31" spans="1:27" x14ac:dyDescent="0.35">
      <c r="A31" s="430"/>
      <c r="B31" s="433"/>
      <c r="C31" s="164" t="s">
        <v>20</v>
      </c>
      <c r="D31" s="258">
        <v>0.47230046948356808</v>
      </c>
      <c r="E31" s="172">
        <v>0.40033641715727503</v>
      </c>
      <c r="F31" s="172">
        <v>0.39649845520082394</v>
      </c>
      <c r="G31" s="172">
        <v>0.28865194211728867</v>
      </c>
      <c r="H31" s="172">
        <v>0.38588754134509379</v>
      </c>
      <c r="I31" s="172">
        <v>0.32905982905982917</v>
      </c>
      <c r="J31" s="172">
        <v>0.48936170212765961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59"/>
      <c r="V31" s="253">
        <f t="shared" ref="V31:V50" si="4">AVERAGE(D31:U31)</f>
        <v>0.39458519378450546</v>
      </c>
    </row>
    <row r="32" spans="1:27" x14ac:dyDescent="0.35">
      <c r="A32" s="430"/>
      <c r="B32" s="433"/>
      <c r="C32" s="164" t="s">
        <v>3901</v>
      </c>
      <c r="D32" s="258">
        <v>9.7652582159624399E-2</v>
      </c>
      <c r="E32" s="172">
        <v>4.878048780487805E-2</v>
      </c>
      <c r="F32" s="172">
        <v>2.4716786817713703E-2</v>
      </c>
      <c r="G32" s="172">
        <v>1.9040365575019043E-2</v>
      </c>
      <c r="H32" s="172">
        <v>4.5203969128996713E-2</v>
      </c>
      <c r="I32" s="172">
        <v>2.5641025641025661E-2</v>
      </c>
      <c r="J32" s="172">
        <v>0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59"/>
      <c r="V32" s="253">
        <f t="shared" si="4"/>
        <v>3.7290745303893931E-2</v>
      </c>
    </row>
    <row r="33" spans="1:22" ht="18" thickBot="1" x14ac:dyDescent="0.4">
      <c r="A33" s="430"/>
      <c r="B33" s="434"/>
      <c r="C33" s="165" t="s">
        <v>26</v>
      </c>
      <c r="D33" s="258">
        <v>2.2535211267605632E-2</v>
      </c>
      <c r="E33" s="172">
        <v>2.6072329688814136E-2</v>
      </c>
      <c r="F33" s="172">
        <v>1.6477857878475801E-2</v>
      </c>
      <c r="G33" s="172">
        <v>3.3511043412033516E-2</v>
      </c>
      <c r="H33" s="172">
        <v>2.9768467475192944E-2</v>
      </c>
      <c r="I33" s="172">
        <v>3.2051282051282062E-2</v>
      </c>
      <c r="J33" s="172">
        <v>2.600472813238771E-2</v>
      </c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59"/>
      <c r="V33" s="253">
        <f t="shared" si="4"/>
        <v>2.6631559986541688E-2</v>
      </c>
    </row>
    <row r="34" spans="1:22" ht="16.5" customHeight="1" x14ac:dyDescent="0.35">
      <c r="A34" s="430"/>
      <c r="B34" s="432" t="s">
        <v>3916</v>
      </c>
      <c r="C34" s="163" t="s">
        <v>3902</v>
      </c>
      <c r="D34" s="258">
        <v>3.3802816901408461E-2</v>
      </c>
      <c r="E34" s="172">
        <v>4.2052144659377635E-2</v>
      </c>
      <c r="F34" s="172">
        <v>4.5314109165808435E-2</v>
      </c>
      <c r="G34" s="172">
        <v>3.9603960396039604E-2</v>
      </c>
      <c r="H34" s="172">
        <v>4.2998897464167574E-2</v>
      </c>
      <c r="I34" s="172">
        <v>5.1282051282051294E-2</v>
      </c>
      <c r="J34" s="172">
        <v>2.7580772261623327E-2</v>
      </c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59"/>
      <c r="V34" s="253">
        <f t="shared" si="4"/>
        <v>4.0376393161496618E-2</v>
      </c>
    </row>
    <row r="35" spans="1:22" x14ac:dyDescent="0.35">
      <c r="A35" s="430"/>
      <c r="B35" s="433"/>
      <c r="C35" s="164" t="s">
        <v>3903</v>
      </c>
      <c r="D35" s="258">
        <v>2.4413145539906079E-2</v>
      </c>
      <c r="E35" s="172">
        <v>2.2708158116063918E-2</v>
      </c>
      <c r="F35" s="172">
        <v>2.2657054582904217E-2</v>
      </c>
      <c r="G35" s="172">
        <v>9.063214013709063E-2</v>
      </c>
      <c r="H35" s="172">
        <v>2.53583241455347E-2</v>
      </c>
      <c r="I35" s="172">
        <v>3.7037037037037049E-2</v>
      </c>
      <c r="J35" s="172">
        <v>2.9156816390858941E-2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59"/>
      <c r="V35" s="253">
        <f t="shared" si="4"/>
        <v>3.599466799277079E-2</v>
      </c>
    </row>
    <row r="36" spans="1:22" x14ac:dyDescent="0.35">
      <c r="A36" s="430"/>
      <c r="B36" s="433"/>
      <c r="C36" s="164" t="s">
        <v>3904</v>
      </c>
      <c r="D36" s="258">
        <v>2.2535211267605618E-2</v>
      </c>
      <c r="E36" s="172">
        <v>4.6257359125315402E-2</v>
      </c>
      <c r="F36" s="172">
        <v>2.986611740473737E-2</v>
      </c>
      <c r="G36" s="172">
        <v>8.5300837776085311E-2</v>
      </c>
      <c r="H36" s="172">
        <v>2.976846747519294E-2</v>
      </c>
      <c r="I36" s="172">
        <v>4.7008547008547008E-2</v>
      </c>
      <c r="J36" s="172">
        <v>2.048857368006304E-2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59"/>
      <c r="V36" s="253">
        <f t="shared" si="4"/>
        <v>4.0175016248220952E-2</v>
      </c>
    </row>
    <row r="37" spans="1:22" ht="18" thickBot="1" x14ac:dyDescent="0.4">
      <c r="A37" s="430"/>
      <c r="B37" s="434"/>
      <c r="C37" s="165" t="s">
        <v>27</v>
      </c>
      <c r="D37" s="258">
        <v>1.5962441314553981E-2</v>
      </c>
      <c r="E37" s="172">
        <v>2.6913372582001681E-2</v>
      </c>
      <c r="F37" s="172">
        <v>1.441812564366631E-2</v>
      </c>
      <c r="G37" s="172">
        <v>3.1226199543031213E-2</v>
      </c>
      <c r="H37" s="172">
        <v>2.646085997794927E-2</v>
      </c>
      <c r="I37" s="172">
        <v>3.7037037037037049E-2</v>
      </c>
      <c r="J37" s="172">
        <v>3.4672970843183618E-2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59"/>
      <c r="V37" s="253">
        <f t="shared" si="4"/>
        <v>2.6670143848774728E-2</v>
      </c>
    </row>
    <row r="38" spans="1:22" ht="16.5" customHeight="1" x14ac:dyDescent="0.35">
      <c r="A38" s="430"/>
      <c r="B38" s="433" t="s">
        <v>3896</v>
      </c>
      <c r="C38" s="163" t="s">
        <v>3905</v>
      </c>
      <c r="D38" s="258">
        <v>1.408450704225352E-2</v>
      </c>
      <c r="E38" s="172">
        <v>2.2708158116063918E-2</v>
      </c>
      <c r="F38" s="172">
        <v>1.2358393408856841E-2</v>
      </c>
      <c r="G38" s="172">
        <v>2.208682406702208E-2</v>
      </c>
      <c r="H38" s="172">
        <v>1.6538037486218304E-2</v>
      </c>
      <c r="I38" s="172">
        <v>3.1339031339031341E-2</v>
      </c>
      <c r="J38" s="172">
        <v>4.7281323877068392E-3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59"/>
      <c r="V38" s="253">
        <f t="shared" si="4"/>
        <v>1.7691869121021834E-2</v>
      </c>
    </row>
    <row r="39" spans="1:22" x14ac:dyDescent="0.35">
      <c r="A39" s="430"/>
      <c r="B39" s="433"/>
      <c r="C39" s="164" t="s">
        <v>3906</v>
      </c>
      <c r="D39" s="258">
        <v>2.8169014084507022E-3</v>
      </c>
      <c r="E39" s="172">
        <v>1.1774600504625737E-2</v>
      </c>
      <c r="F39" s="172">
        <v>4.1194644696189485E-3</v>
      </c>
      <c r="G39" s="172">
        <v>1.1424219345011425E-2</v>
      </c>
      <c r="H39" s="172">
        <v>9.9228224917309819E-3</v>
      </c>
      <c r="I39" s="172">
        <v>1.2108262108262111E-2</v>
      </c>
      <c r="J39" s="172">
        <v>0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59"/>
      <c r="V39" s="253">
        <f t="shared" si="4"/>
        <v>7.4523243325285574E-3</v>
      </c>
    </row>
    <row r="40" spans="1:22" x14ac:dyDescent="0.35">
      <c r="A40" s="430"/>
      <c r="B40" s="433"/>
      <c r="C40" s="164" t="s">
        <v>3907</v>
      </c>
      <c r="D40" s="258">
        <v>3.755868544600925E-3</v>
      </c>
      <c r="E40" s="172">
        <v>5.0462573591252982E-3</v>
      </c>
      <c r="F40" s="172">
        <v>8.2389289392379005E-3</v>
      </c>
      <c r="G40" s="172">
        <v>6.854531607006855E-3</v>
      </c>
      <c r="H40" s="172">
        <v>5.5126791620727679E-3</v>
      </c>
      <c r="I40" s="172">
        <v>9.9715099715099748E-3</v>
      </c>
      <c r="J40" s="172">
        <v>3.940110323089047E-3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59"/>
      <c r="V40" s="253">
        <f t="shared" si="4"/>
        <v>6.1885551295203945E-3</v>
      </c>
    </row>
    <row r="41" spans="1:22" ht="18" thickBot="1" x14ac:dyDescent="0.4">
      <c r="A41" s="430"/>
      <c r="B41" s="434"/>
      <c r="C41" s="165" t="s">
        <v>3908</v>
      </c>
      <c r="D41" s="258">
        <v>9.3896713615023342E-4</v>
      </c>
      <c r="E41" s="172">
        <v>8.4104289318755166E-4</v>
      </c>
      <c r="F41" s="172">
        <v>1.029866117404736E-3</v>
      </c>
      <c r="G41" s="172">
        <v>1.523229246001523E-3</v>
      </c>
      <c r="H41" s="172">
        <v>0</v>
      </c>
      <c r="I41" s="172">
        <v>7.1225071225071153E-4</v>
      </c>
      <c r="J41" s="172">
        <v>1.5760441292356183E-3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59"/>
      <c r="V41" s="253">
        <f t="shared" si="4"/>
        <v>9.4591431917576769E-4</v>
      </c>
    </row>
    <row r="42" spans="1:22" ht="16.5" customHeight="1" x14ac:dyDescent="0.35">
      <c r="A42" s="430"/>
      <c r="B42" s="432" t="s">
        <v>3897</v>
      </c>
      <c r="C42" s="163" t="s">
        <v>0</v>
      </c>
      <c r="D42" s="258">
        <v>4.9765258215962435E-2</v>
      </c>
      <c r="E42" s="172">
        <v>6.476030277544155E-2</v>
      </c>
      <c r="F42" s="172">
        <v>3.2955715756951602E-2</v>
      </c>
      <c r="G42" s="172">
        <v>3.8080731150038086E-2</v>
      </c>
      <c r="H42" s="172">
        <v>3.4178610804851156E-2</v>
      </c>
      <c r="I42" s="172">
        <v>0.10754985754985759</v>
      </c>
      <c r="J42" s="172">
        <v>4.9645390070921995E-2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59"/>
      <c r="V42" s="253">
        <f t="shared" si="4"/>
        <v>5.3847980903432062E-2</v>
      </c>
    </row>
    <row r="43" spans="1:22" x14ac:dyDescent="0.35">
      <c r="A43" s="430"/>
      <c r="B43" s="433"/>
      <c r="C43" s="164" t="s">
        <v>3909</v>
      </c>
      <c r="D43" s="258">
        <v>2.8169014084507022E-3</v>
      </c>
      <c r="E43" s="172">
        <v>0</v>
      </c>
      <c r="F43" s="172">
        <v>0</v>
      </c>
      <c r="G43" s="172">
        <v>6.0929169840060922E-3</v>
      </c>
      <c r="H43" s="172">
        <v>0</v>
      </c>
      <c r="I43" s="172">
        <v>7.1225071225071153E-4</v>
      </c>
      <c r="J43" s="172">
        <v>0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59"/>
      <c r="V43" s="253">
        <f t="shared" si="4"/>
        <v>1.3745813006725007E-3</v>
      </c>
    </row>
    <row r="44" spans="1:22" x14ac:dyDescent="0.35">
      <c r="A44" s="430"/>
      <c r="B44" s="433"/>
      <c r="C44" s="164" t="s">
        <v>1</v>
      </c>
      <c r="D44" s="258">
        <v>3.7558685446009376E-3</v>
      </c>
      <c r="E44" s="172">
        <v>7.5693860386879738E-3</v>
      </c>
      <c r="F44" s="172">
        <v>9.2687950566426366E-3</v>
      </c>
      <c r="G44" s="172">
        <v>9.9009900990099011E-3</v>
      </c>
      <c r="H44" s="172">
        <v>7.7177508269018749E-3</v>
      </c>
      <c r="I44" s="172">
        <v>1.2820512820512824E-2</v>
      </c>
      <c r="J44" s="172">
        <v>5.5161544523246635E-3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59"/>
      <c r="V44" s="253">
        <f t="shared" si="4"/>
        <v>8.0784939769544019E-3</v>
      </c>
    </row>
    <row r="45" spans="1:22" ht="18" thickBot="1" x14ac:dyDescent="0.4">
      <c r="A45" s="431"/>
      <c r="B45" s="434"/>
      <c r="C45" s="165" t="s">
        <v>3910</v>
      </c>
      <c r="D45" s="271">
        <v>0</v>
      </c>
      <c r="E45" s="260">
        <v>0</v>
      </c>
      <c r="F45" s="260">
        <v>0</v>
      </c>
      <c r="G45" s="260">
        <v>0</v>
      </c>
      <c r="H45" s="260">
        <v>0</v>
      </c>
      <c r="I45" s="260">
        <v>0</v>
      </c>
      <c r="J45" s="260">
        <v>0</v>
      </c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2"/>
      <c r="V45" s="253">
        <f t="shared" si="4"/>
        <v>0</v>
      </c>
    </row>
    <row r="46" spans="1:22" ht="18.399999999999999" customHeight="1" x14ac:dyDescent="0.35">
      <c r="A46" s="437" t="s">
        <v>3898</v>
      </c>
      <c r="B46" s="485" t="s">
        <v>3899</v>
      </c>
      <c r="C46" s="160" t="s">
        <v>3911</v>
      </c>
      <c r="D46" s="272">
        <v>1.2206572769953057E-2</v>
      </c>
      <c r="E46" s="266">
        <v>1.6820857863751055E-2</v>
      </c>
      <c r="F46" s="266">
        <v>1.8537590113285245E-2</v>
      </c>
      <c r="G46" s="266">
        <v>9.1393754760091348E-3</v>
      </c>
      <c r="H46" s="266">
        <v>1.5435501653803734E-2</v>
      </c>
      <c r="I46" s="266">
        <v>1.4957264957264947E-2</v>
      </c>
      <c r="J46" s="266">
        <v>1.4184397163120569E-2</v>
      </c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49"/>
      <c r="V46" s="263">
        <f t="shared" si="4"/>
        <v>1.4468794285312534E-2</v>
      </c>
    </row>
    <row r="47" spans="1:22" ht="19.5" x14ac:dyDescent="0.35">
      <c r="A47" s="438"/>
      <c r="B47" s="486"/>
      <c r="C47" s="161" t="s">
        <v>30</v>
      </c>
      <c r="D47" s="245">
        <v>3.7558685446009376E-3</v>
      </c>
      <c r="E47" s="173">
        <v>0</v>
      </c>
      <c r="F47" s="173">
        <v>7.2090628218331619E-3</v>
      </c>
      <c r="G47" s="173">
        <v>7.6161462300076239E-4</v>
      </c>
      <c r="H47" s="173">
        <v>2.2050716648291066E-3</v>
      </c>
      <c r="I47" s="173">
        <v>0</v>
      </c>
      <c r="J47" s="173">
        <v>1.103230890464933E-2</v>
      </c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250"/>
      <c r="V47" s="263">
        <f t="shared" si="4"/>
        <v>3.5662752227018997E-3</v>
      </c>
    </row>
    <row r="48" spans="1:22" ht="39" x14ac:dyDescent="0.35">
      <c r="A48" s="438"/>
      <c r="B48" s="486"/>
      <c r="C48" s="161" t="s">
        <v>3912</v>
      </c>
      <c r="D48" s="245">
        <v>8.4507042253520841E-3</v>
      </c>
      <c r="E48" s="173">
        <v>3.3641715727501858E-3</v>
      </c>
      <c r="F48" s="173">
        <v>4.1194644696189459E-3</v>
      </c>
      <c r="G48" s="173">
        <v>5.3313023610053294E-3</v>
      </c>
      <c r="H48" s="173">
        <v>2.2050716648291066E-3</v>
      </c>
      <c r="I48" s="173">
        <v>4.2735042735042739E-3</v>
      </c>
      <c r="J48" s="173">
        <v>1.5760441292356183E-3</v>
      </c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250"/>
      <c r="V48" s="264">
        <f t="shared" si="4"/>
        <v>4.1886089566136493E-3</v>
      </c>
    </row>
    <row r="49" spans="1:22" ht="19.5" x14ac:dyDescent="0.35">
      <c r="A49" s="438"/>
      <c r="B49" s="486"/>
      <c r="C49" s="161" t="s">
        <v>3913</v>
      </c>
      <c r="D49" s="245">
        <v>7.9812206572769939E-2</v>
      </c>
      <c r="E49" s="173">
        <v>9.5878889823380997E-2</v>
      </c>
      <c r="F49" s="173">
        <v>0.10607621009268793</v>
      </c>
      <c r="G49" s="173">
        <v>6.8545316070068557E-2</v>
      </c>
      <c r="H49" s="173">
        <v>8.1587651598676952E-2</v>
      </c>
      <c r="I49" s="173">
        <v>7.2649572649572669E-2</v>
      </c>
      <c r="J49" s="173">
        <v>3.1520882584712376E-2</v>
      </c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250"/>
      <c r="V49" s="265">
        <f t="shared" si="4"/>
        <v>7.6581532770267052E-2</v>
      </c>
    </row>
    <row r="50" spans="1:22" ht="20.25" thickBot="1" x14ac:dyDescent="0.4">
      <c r="A50" s="439"/>
      <c r="B50" s="487"/>
      <c r="C50" s="162" t="s">
        <v>3914</v>
      </c>
      <c r="D50" s="273">
        <v>0</v>
      </c>
      <c r="E50" s="268">
        <v>0</v>
      </c>
      <c r="F50" s="268">
        <v>0</v>
      </c>
      <c r="G50" s="268">
        <v>0</v>
      </c>
      <c r="H50" s="268">
        <v>0</v>
      </c>
      <c r="I50" s="268">
        <v>0</v>
      </c>
      <c r="J50" s="268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70"/>
      <c r="V50" s="265">
        <f t="shared" si="4"/>
        <v>0</v>
      </c>
    </row>
    <row r="51" spans="1:22" ht="18" thickBot="1" x14ac:dyDescent="0.4">
      <c r="C51" s="46" t="s">
        <v>4</v>
      </c>
      <c r="D51" s="176">
        <f>SUM(D30:D50)</f>
        <v>0.99999999999999978</v>
      </c>
      <c r="E51" s="177">
        <f t="shared" ref="E51:U51" si="5">SUM(E30:E49)</f>
        <v>1</v>
      </c>
      <c r="F51" s="177">
        <f t="shared" si="5"/>
        <v>1</v>
      </c>
      <c r="G51" s="177">
        <f t="shared" si="5"/>
        <v>1.0000000000000002</v>
      </c>
      <c r="H51" s="177">
        <f t="shared" si="5"/>
        <v>0.99999999999999978</v>
      </c>
      <c r="I51" s="177">
        <f t="shared" si="5"/>
        <v>1</v>
      </c>
      <c r="J51" s="177">
        <f>SUM(J30:J49)</f>
        <v>1.0000000000000002</v>
      </c>
      <c r="K51" s="49">
        <f t="shared" si="5"/>
        <v>0</v>
      </c>
      <c r="L51" s="49">
        <f t="shared" si="5"/>
        <v>0</v>
      </c>
      <c r="M51" s="49">
        <f t="shared" si="5"/>
        <v>0</v>
      </c>
      <c r="N51" s="49">
        <f t="shared" si="5"/>
        <v>0</v>
      </c>
      <c r="O51" s="49">
        <f t="shared" si="5"/>
        <v>0</v>
      </c>
      <c r="P51" s="49">
        <f t="shared" si="5"/>
        <v>0</v>
      </c>
      <c r="Q51" s="49">
        <f t="shared" si="5"/>
        <v>0</v>
      </c>
      <c r="R51" s="49">
        <f t="shared" si="5"/>
        <v>0</v>
      </c>
      <c r="S51" s="49">
        <f t="shared" si="5"/>
        <v>0</v>
      </c>
      <c r="T51" s="49">
        <f t="shared" si="5"/>
        <v>0</v>
      </c>
      <c r="U51" s="50">
        <f t="shared" si="5"/>
        <v>0</v>
      </c>
      <c r="V51" s="80">
        <f>SUM(V30:V50)</f>
        <v>1</v>
      </c>
    </row>
    <row r="53" spans="1:22" x14ac:dyDescent="0.35">
      <c r="C53" s="22" t="s">
        <v>5</v>
      </c>
      <c r="D53" s="24">
        <f>SUM(D46:D50)</f>
        <v>0.10422535211267601</v>
      </c>
      <c r="E53" s="24">
        <f t="shared" ref="E53:U53" si="6">SUM(E46:E50)</f>
        <v>0.11606391925988224</v>
      </c>
      <c r="F53" s="24">
        <f t="shared" si="6"/>
        <v>0.1359423274974253</v>
      </c>
      <c r="G53" s="24">
        <f t="shared" si="6"/>
        <v>8.3777608530083786E-2</v>
      </c>
      <c r="H53" s="24">
        <f t="shared" si="6"/>
        <v>0.1014332965821389</v>
      </c>
      <c r="I53" s="24">
        <f t="shared" si="6"/>
        <v>9.1880341880341887E-2</v>
      </c>
      <c r="J53" s="24">
        <f t="shared" si="6"/>
        <v>5.8313632781717889E-2</v>
      </c>
      <c r="K53" s="24">
        <f t="shared" si="6"/>
        <v>0</v>
      </c>
      <c r="L53" s="24">
        <f t="shared" si="6"/>
        <v>0</v>
      </c>
      <c r="M53" s="24">
        <f t="shared" si="6"/>
        <v>0</v>
      </c>
      <c r="N53" s="24">
        <f t="shared" si="6"/>
        <v>0</v>
      </c>
      <c r="O53" s="24">
        <f t="shared" si="6"/>
        <v>0</v>
      </c>
      <c r="P53" s="24">
        <f t="shared" si="6"/>
        <v>0</v>
      </c>
      <c r="Q53" s="24">
        <f t="shared" si="6"/>
        <v>0</v>
      </c>
      <c r="R53" s="24">
        <f t="shared" si="6"/>
        <v>0</v>
      </c>
      <c r="S53" s="24">
        <f t="shared" si="6"/>
        <v>0</v>
      </c>
      <c r="T53" s="24">
        <f t="shared" si="6"/>
        <v>0</v>
      </c>
      <c r="U53" s="24">
        <f t="shared" si="6"/>
        <v>0</v>
      </c>
      <c r="V53" s="24" t="e">
        <f>SUM(U13:U22)/U23</f>
        <v>#DIV/0!</v>
      </c>
    </row>
    <row r="56" spans="1:22" x14ac:dyDescent="0.35">
      <c r="C56" s="42"/>
      <c r="D56" s="18">
        <f>D2</f>
        <v>1</v>
      </c>
      <c r="E56" s="18">
        <f t="shared" ref="E56:U56" si="7">E2</f>
        <v>2</v>
      </c>
      <c r="F56" s="18">
        <f t="shared" si="7"/>
        <v>3</v>
      </c>
      <c r="G56" s="18">
        <f t="shared" si="7"/>
        <v>4</v>
      </c>
      <c r="H56" s="18">
        <f t="shared" si="7"/>
        <v>5</v>
      </c>
      <c r="I56" s="18">
        <f t="shared" si="7"/>
        <v>6</v>
      </c>
      <c r="J56" s="18">
        <f t="shared" si="7"/>
        <v>7</v>
      </c>
      <c r="K56" s="18">
        <f t="shared" si="7"/>
        <v>8</v>
      </c>
      <c r="L56" s="18">
        <f t="shared" si="7"/>
        <v>9</v>
      </c>
      <c r="M56" s="18">
        <f t="shared" si="7"/>
        <v>10</v>
      </c>
      <c r="N56" s="18">
        <f t="shared" si="7"/>
        <v>11</v>
      </c>
      <c r="O56" s="18">
        <f t="shared" si="7"/>
        <v>12</v>
      </c>
      <c r="P56" s="18">
        <f t="shared" si="7"/>
        <v>13</v>
      </c>
      <c r="Q56" s="18">
        <f t="shared" si="7"/>
        <v>14</v>
      </c>
      <c r="R56" s="18">
        <f t="shared" si="7"/>
        <v>15</v>
      </c>
      <c r="S56" s="18">
        <f t="shared" si="7"/>
        <v>16</v>
      </c>
      <c r="T56" s="18">
        <f t="shared" si="7"/>
        <v>17</v>
      </c>
      <c r="U56" s="18">
        <f t="shared" si="7"/>
        <v>18</v>
      </c>
      <c r="V56" s="40"/>
    </row>
    <row r="57" spans="1:22" x14ac:dyDescent="0.35">
      <c r="C57" s="33" t="s">
        <v>5</v>
      </c>
      <c r="D57" s="25">
        <f>D53</f>
        <v>0.10422535211267601</v>
      </c>
      <c r="E57" s="25">
        <f t="shared" ref="E57:I57" si="8">E53</f>
        <v>0.11606391925988224</v>
      </c>
      <c r="F57" s="25">
        <f t="shared" si="8"/>
        <v>0.1359423274974253</v>
      </c>
      <c r="G57" s="25">
        <f t="shared" si="8"/>
        <v>8.3777608530083786E-2</v>
      </c>
      <c r="H57" s="25">
        <f t="shared" si="8"/>
        <v>0.1014332965821389</v>
      </c>
      <c r="I57" s="25">
        <f t="shared" si="8"/>
        <v>9.1880341880341887E-2</v>
      </c>
      <c r="J57" s="25">
        <f t="shared" ref="J57" si="9">J53</f>
        <v>5.8313632781717889E-2</v>
      </c>
      <c r="K57" s="25" t="e">
        <f>SUM(#REF!)</f>
        <v>#REF!</v>
      </c>
      <c r="L57" s="25" t="e">
        <f>SUM(#REF!)</f>
        <v>#REF!</v>
      </c>
      <c r="M57" s="25" t="e">
        <f>SUM(#REF!)</f>
        <v>#REF!</v>
      </c>
      <c r="N57" s="25" t="e">
        <f>SUM(#REF!)</f>
        <v>#REF!</v>
      </c>
      <c r="O57" s="25" t="e">
        <f>SUM(#REF!)</f>
        <v>#REF!</v>
      </c>
      <c r="P57" s="25" t="e">
        <f>SUM(#REF!)</f>
        <v>#REF!</v>
      </c>
      <c r="Q57" s="25" t="e">
        <f>SUM(#REF!)</f>
        <v>#REF!</v>
      </c>
      <c r="R57" s="25" t="e">
        <f>SUM(#REF!)</f>
        <v>#REF!</v>
      </c>
      <c r="S57" s="25" t="e">
        <f>SUM(#REF!)</f>
        <v>#REF!</v>
      </c>
      <c r="T57" s="25" t="e">
        <f>SUM(#REF!)</f>
        <v>#REF!</v>
      </c>
      <c r="U57" s="25" t="e">
        <f>SUM(#REF!)</f>
        <v>#REF!</v>
      </c>
      <c r="V57" s="41"/>
    </row>
    <row r="58" spans="1:22" x14ac:dyDescent="0.35">
      <c r="C58" s="34" t="s">
        <v>12</v>
      </c>
      <c r="D58" s="25">
        <f>1-D57</f>
        <v>0.89577464788732397</v>
      </c>
      <c r="E58" s="25">
        <f t="shared" ref="E58:I58" si="10">1-E57</f>
        <v>0.88393608074011776</v>
      </c>
      <c r="F58" s="25">
        <f t="shared" si="10"/>
        <v>0.8640576725025747</v>
      </c>
      <c r="G58" s="25">
        <f t="shared" si="10"/>
        <v>0.91622239146991624</v>
      </c>
      <c r="H58" s="25">
        <f t="shared" si="10"/>
        <v>0.89856670341786105</v>
      </c>
      <c r="I58" s="25">
        <f t="shared" si="10"/>
        <v>0.90811965811965811</v>
      </c>
      <c r="J58" s="25">
        <f t="shared" ref="J58" si="11">1-J57</f>
        <v>0.94168636721828214</v>
      </c>
      <c r="K58" s="25" t="e">
        <f>SUM(#REF!)</f>
        <v>#REF!</v>
      </c>
      <c r="L58" s="25" t="e">
        <f>SUM(#REF!)</f>
        <v>#REF!</v>
      </c>
      <c r="M58" s="25" t="e">
        <f>SUM(#REF!)</f>
        <v>#REF!</v>
      </c>
      <c r="N58" s="25" t="e">
        <f>SUM(#REF!)</f>
        <v>#REF!</v>
      </c>
      <c r="O58" s="25" t="e">
        <f>SUM(#REF!)</f>
        <v>#REF!</v>
      </c>
      <c r="P58" s="25" t="e">
        <f>SUM(#REF!)</f>
        <v>#REF!</v>
      </c>
      <c r="Q58" s="25" t="e">
        <f>SUM(#REF!)</f>
        <v>#REF!</v>
      </c>
      <c r="R58" s="25" t="e">
        <f>SUM(#REF!)</f>
        <v>#REF!</v>
      </c>
      <c r="S58" s="25" t="e">
        <f>SUM(#REF!)</f>
        <v>#REF!</v>
      </c>
      <c r="T58" s="25" t="e">
        <f>SUM(#REF!)</f>
        <v>#REF!</v>
      </c>
      <c r="U58" s="25" t="e">
        <f>SUM(#REF!)</f>
        <v>#REF!</v>
      </c>
      <c r="V58" s="41"/>
    </row>
  </sheetData>
  <mergeCells count="17">
    <mergeCell ref="D1:V1"/>
    <mergeCell ref="A4:A19"/>
    <mergeCell ref="B4:B7"/>
    <mergeCell ref="B8:B11"/>
    <mergeCell ref="B12:B15"/>
    <mergeCell ref="B16:B19"/>
    <mergeCell ref="A46:A50"/>
    <mergeCell ref="B46:B50"/>
    <mergeCell ref="A20:A24"/>
    <mergeCell ref="B20:B24"/>
    <mergeCell ref="D27:V27"/>
    <mergeCell ref="V28:V29"/>
    <mergeCell ref="A30:A45"/>
    <mergeCell ref="B30:B33"/>
    <mergeCell ref="B34:B37"/>
    <mergeCell ref="B38:B41"/>
    <mergeCell ref="B42:B45"/>
  </mergeCells>
  <conditionalFormatting sqref="C4:C22">
    <cfRule type="cellIs" dxfId="23" priority="53" operator="equal">
      <formula>0</formula>
    </cfRule>
  </conditionalFormatting>
  <conditionalFormatting sqref="D4:T24">
    <cfRule type="cellIs" dxfId="22" priority="23" operator="equal">
      <formula>0</formula>
    </cfRule>
  </conditionalFormatting>
  <conditionalFormatting sqref="D30:U50">
    <cfRule type="cellIs" dxfId="21" priority="1" operator="equal">
      <formula>0</formula>
    </cfRule>
  </conditionalFormatting>
  <conditionalFormatting sqref="J3:T3">
    <cfRule type="cellIs" dxfId="20" priority="29" operator="equal">
      <formula>0</formula>
    </cfRule>
  </conditionalFormatting>
  <conditionalFormatting sqref="U3:U24">
    <cfRule type="cellIs" dxfId="19" priority="19" operator="equal">
      <formula>0</formula>
    </cfRule>
  </conditionalFormatting>
  <printOptions horizontalCentered="1" verticalCentered="1"/>
  <pageMargins left="0" right="0" top="0.78740157480314965" bottom="0" header="0" footer="0"/>
  <pageSetup paperSize="9" scale="41" orientation="landscape" r:id="rId1"/>
  <headerFooter>
    <oddHeader>&amp;C&amp;G&amp;R&amp;"Gill Sans MT,Gras"CARACTERISATIONS 2017
&amp;A</oddHead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7">
    <tabColor rgb="FF7030A0"/>
    <pageSetUpPr fitToPage="1"/>
  </sheetPr>
  <dimension ref="A1:AA58"/>
  <sheetViews>
    <sheetView topLeftCell="A25" zoomScale="70" zoomScaleNormal="70" workbookViewId="0">
      <selection activeCell="J36" sqref="J36"/>
    </sheetView>
  </sheetViews>
  <sheetFormatPr baseColWidth="10" defaultColWidth="8.7109375" defaultRowHeight="17.25" x14ac:dyDescent="0.35"/>
  <cols>
    <col min="1" max="1" width="8.7109375" style="16"/>
    <col min="2" max="2" width="7" style="16" customWidth="1"/>
    <col min="3" max="3" width="54" style="16" customWidth="1"/>
    <col min="4" max="4" width="13.42578125" style="16" customWidth="1"/>
    <col min="5" max="10" width="10.28515625" style="16" bestFit="1" customWidth="1"/>
    <col min="11" max="11" width="15.140625" style="16" customWidth="1"/>
    <col min="12" max="15" width="10.28515625" style="16" bestFit="1" customWidth="1"/>
    <col min="16" max="21" width="10.28515625" style="16" customWidth="1"/>
    <col min="22" max="22" width="11.7109375" style="16" customWidth="1"/>
    <col min="23" max="24" width="8.7109375" style="16"/>
    <col min="25" max="25" width="10.42578125" style="16" bestFit="1" customWidth="1"/>
    <col min="26" max="26" width="11.5703125" style="16" customWidth="1"/>
    <col min="27" max="27" width="12.28515625" style="16" customWidth="1"/>
    <col min="28" max="16384" width="8.7109375" style="16"/>
  </cols>
  <sheetData>
    <row r="1" spans="1:27" x14ac:dyDescent="0.35">
      <c r="D1" s="489" t="s">
        <v>3925</v>
      </c>
      <c r="E1" s="489"/>
      <c r="F1" s="489"/>
      <c r="G1" s="489"/>
      <c r="H1" s="489"/>
      <c r="I1" s="489"/>
      <c r="J1" s="489"/>
      <c r="K1" s="489"/>
      <c r="L1" s="489"/>
      <c r="M1" s="489"/>
      <c r="N1" s="489"/>
      <c r="O1" s="489"/>
      <c r="P1" s="489"/>
      <c r="Q1" s="489"/>
      <c r="R1" s="489"/>
      <c r="S1" s="489"/>
      <c r="T1" s="489"/>
      <c r="U1" s="489"/>
      <c r="V1" s="489"/>
    </row>
    <row r="2" spans="1:27" x14ac:dyDescent="0.35">
      <c r="C2" s="17" t="s">
        <v>13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251" t="s">
        <v>4</v>
      </c>
    </row>
    <row r="3" spans="1:27" ht="18" thickBot="1" x14ac:dyDescent="0.4">
      <c r="C3" s="19" t="s">
        <v>3</v>
      </c>
      <c r="D3" s="15">
        <v>44508</v>
      </c>
      <c r="E3" s="15">
        <v>44509</v>
      </c>
      <c r="F3" s="15">
        <v>44530</v>
      </c>
      <c r="G3" s="15">
        <v>44530</v>
      </c>
      <c r="H3" s="15">
        <v>44550</v>
      </c>
      <c r="I3" s="15">
        <v>44550</v>
      </c>
      <c r="J3" s="15">
        <v>44620</v>
      </c>
      <c r="K3" s="15">
        <v>44620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252"/>
    </row>
    <row r="4" spans="1:27" ht="16.5" customHeight="1" x14ac:dyDescent="0.35">
      <c r="A4" s="429" t="s">
        <v>3915</v>
      </c>
      <c r="B4" s="432" t="s">
        <v>3894</v>
      </c>
      <c r="C4" s="163" t="s">
        <v>3900</v>
      </c>
      <c r="D4" s="172"/>
      <c r="E4" s="172"/>
      <c r="F4" s="172"/>
      <c r="G4" s="172"/>
      <c r="H4" s="172"/>
      <c r="I4" s="172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3" t="e">
        <f>AVERAGE(D4:U4)</f>
        <v>#DIV/0!</v>
      </c>
      <c r="Y4" s="21"/>
      <c r="AA4" s="21"/>
    </row>
    <row r="5" spans="1:27" x14ac:dyDescent="0.35">
      <c r="A5" s="430"/>
      <c r="B5" s="433"/>
      <c r="C5" s="164" t="s">
        <v>20</v>
      </c>
      <c r="D5" s="172"/>
      <c r="E5" s="172"/>
      <c r="F5" s="172"/>
      <c r="G5" s="172"/>
      <c r="H5" s="172"/>
      <c r="I5" s="172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3" t="e">
        <f t="shared" ref="V5:V24" si="0">AVERAGE(D5:U5)</f>
        <v>#DIV/0!</v>
      </c>
      <c r="AA5" s="21"/>
    </row>
    <row r="6" spans="1:27" x14ac:dyDescent="0.35">
      <c r="A6" s="430"/>
      <c r="B6" s="433"/>
      <c r="C6" s="164" t="s">
        <v>3901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3" t="e">
        <f t="shared" si="0"/>
        <v>#DIV/0!</v>
      </c>
      <c r="AA6" s="21"/>
    </row>
    <row r="7" spans="1:27" ht="18" thickBot="1" x14ac:dyDescent="0.4">
      <c r="A7" s="430"/>
      <c r="B7" s="434"/>
      <c r="C7" s="165" t="s">
        <v>26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3" t="e">
        <f t="shared" si="0"/>
        <v>#DIV/0!</v>
      </c>
      <c r="AA7" s="21"/>
    </row>
    <row r="8" spans="1:27" ht="16.5" customHeight="1" x14ac:dyDescent="0.35">
      <c r="A8" s="430"/>
      <c r="B8" s="432" t="s">
        <v>3916</v>
      </c>
      <c r="C8" s="163" t="s">
        <v>3902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3" t="e">
        <f t="shared" si="0"/>
        <v>#DIV/0!</v>
      </c>
      <c r="AA8" s="21"/>
    </row>
    <row r="9" spans="1:27" x14ac:dyDescent="0.35">
      <c r="A9" s="430"/>
      <c r="B9" s="433"/>
      <c r="C9" s="164" t="s">
        <v>3903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3" t="e">
        <f t="shared" si="0"/>
        <v>#DIV/0!</v>
      </c>
      <c r="AA9" s="21"/>
    </row>
    <row r="10" spans="1:27" x14ac:dyDescent="0.35">
      <c r="A10" s="430"/>
      <c r="B10" s="433"/>
      <c r="C10" s="164" t="s">
        <v>3904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3" t="e">
        <f t="shared" si="0"/>
        <v>#DIV/0!</v>
      </c>
      <c r="AA10" s="21"/>
    </row>
    <row r="11" spans="1:27" ht="18" thickBot="1" x14ac:dyDescent="0.4">
      <c r="A11" s="430"/>
      <c r="B11" s="434"/>
      <c r="C11" s="165" t="s">
        <v>27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3" t="e">
        <f t="shared" si="0"/>
        <v>#DIV/0!</v>
      </c>
      <c r="AA11" s="21"/>
    </row>
    <row r="12" spans="1:27" ht="16.5" customHeight="1" x14ac:dyDescent="0.35">
      <c r="A12" s="430"/>
      <c r="B12" s="433" t="s">
        <v>3896</v>
      </c>
      <c r="C12" s="163" t="s">
        <v>3905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3" t="e">
        <f t="shared" si="0"/>
        <v>#DIV/0!</v>
      </c>
      <c r="AA12" s="21"/>
    </row>
    <row r="13" spans="1:27" x14ac:dyDescent="0.35">
      <c r="A13" s="430"/>
      <c r="B13" s="433"/>
      <c r="C13" s="164" t="s">
        <v>3906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3" t="e">
        <f t="shared" si="0"/>
        <v>#DIV/0!</v>
      </c>
      <c r="AA13" s="21"/>
    </row>
    <row r="14" spans="1:27" x14ac:dyDescent="0.35">
      <c r="A14" s="430"/>
      <c r="B14" s="433"/>
      <c r="C14" s="164" t="s">
        <v>3907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3" t="e">
        <f t="shared" si="0"/>
        <v>#DIV/0!</v>
      </c>
      <c r="AA14" s="21"/>
    </row>
    <row r="15" spans="1:27" ht="18" thickBot="1" x14ac:dyDescent="0.4">
      <c r="A15" s="430"/>
      <c r="B15" s="434"/>
      <c r="C15" s="165" t="s">
        <v>3908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3" t="e">
        <f t="shared" si="0"/>
        <v>#DIV/0!</v>
      </c>
      <c r="AA15" s="21"/>
    </row>
    <row r="16" spans="1:27" ht="16.5" customHeight="1" x14ac:dyDescent="0.35">
      <c r="A16" s="430"/>
      <c r="B16" s="432" t="s">
        <v>3897</v>
      </c>
      <c r="C16" s="163" t="s">
        <v>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3" t="e">
        <f t="shared" si="0"/>
        <v>#DIV/0!</v>
      </c>
      <c r="AA16" s="21"/>
    </row>
    <row r="17" spans="1:27" x14ac:dyDescent="0.35">
      <c r="A17" s="430"/>
      <c r="B17" s="433"/>
      <c r="C17" s="164" t="s">
        <v>3909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3" t="e">
        <f t="shared" si="0"/>
        <v>#DIV/0!</v>
      </c>
      <c r="AA17" s="21"/>
    </row>
    <row r="18" spans="1:27" x14ac:dyDescent="0.35">
      <c r="A18" s="430"/>
      <c r="B18" s="433"/>
      <c r="C18" s="164" t="s">
        <v>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3" t="e">
        <f t="shared" si="0"/>
        <v>#DIV/0!</v>
      </c>
      <c r="AA18" s="21"/>
    </row>
    <row r="19" spans="1:27" ht="18" thickBot="1" x14ac:dyDescent="0.4">
      <c r="A19" s="431"/>
      <c r="B19" s="434"/>
      <c r="C19" s="165" t="s">
        <v>3910</v>
      </c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3" t="e">
        <f t="shared" si="0"/>
        <v>#DIV/0!</v>
      </c>
      <c r="AA19" s="21"/>
    </row>
    <row r="20" spans="1:27" ht="34.5" customHeight="1" x14ac:dyDescent="0.35">
      <c r="A20" s="437" t="s">
        <v>3898</v>
      </c>
      <c r="B20" s="485" t="s">
        <v>3899</v>
      </c>
      <c r="C20" s="238" t="s">
        <v>3911</v>
      </c>
      <c r="D20" s="242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78" t="e">
        <f t="shared" si="0"/>
        <v>#DIV/0!</v>
      </c>
      <c r="AA20" s="21"/>
    </row>
    <row r="21" spans="1:27" ht="19.5" x14ac:dyDescent="0.35">
      <c r="A21" s="438"/>
      <c r="B21" s="486"/>
      <c r="C21" s="239" t="s">
        <v>30</v>
      </c>
      <c r="D21" s="2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78" t="e">
        <f t="shared" si="0"/>
        <v>#DIV/0!</v>
      </c>
      <c r="AA21" s="21"/>
    </row>
    <row r="22" spans="1:27" ht="39" x14ac:dyDescent="0.35">
      <c r="A22" s="438"/>
      <c r="B22" s="486"/>
      <c r="C22" s="239" t="s">
        <v>3912</v>
      </c>
      <c r="D22" s="2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171" t="e">
        <f t="shared" si="0"/>
        <v>#DIV/0!</v>
      </c>
      <c r="AA22" s="21"/>
    </row>
    <row r="23" spans="1:27" ht="19.5" x14ac:dyDescent="0.35">
      <c r="A23" s="438"/>
      <c r="B23" s="486"/>
      <c r="C23" s="239" t="s">
        <v>3913</v>
      </c>
      <c r="D23" s="245"/>
      <c r="E23" s="173"/>
      <c r="F23" s="173"/>
      <c r="G23" s="173"/>
      <c r="H23" s="173"/>
      <c r="I23" s="173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79" t="e">
        <f t="shared" si="0"/>
        <v>#DIV/0!</v>
      </c>
    </row>
    <row r="24" spans="1:27" ht="20.25" thickBot="1" x14ac:dyDescent="0.4">
      <c r="A24" s="439"/>
      <c r="B24" s="487"/>
      <c r="C24" s="240" t="s">
        <v>3914</v>
      </c>
      <c r="D24" s="247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79" t="e">
        <f t="shared" si="0"/>
        <v>#DIV/0!</v>
      </c>
    </row>
    <row r="25" spans="1:27" ht="18" thickBot="1" x14ac:dyDescent="0.4">
      <c r="C25" s="46" t="s">
        <v>4</v>
      </c>
      <c r="D25" s="174">
        <f>SUM(D4:D23)</f>
        <v>0</v>
      </c>
      <c r="E25" s="175">
        <f t="shared" ref="E25:U25" si="1">SUM(D4:D23)</f>
        <v>0</v>
      </c>
      <c r="F25" s="175">
        <f t="shared" si="1"/>
        <v>0</v>
      </c>
      <c r="G25" s="175">
        <f t="shared" si="1"/>
        <v>0</v>
      </c>
      <c r="H25" s="175">
        <f t="shared" si="1"/>
        <v>0</v>
      </c>
      <c r="I25" s="175">
        <f t="shared" si="1"/>
        <v>0</v>
      </c>
      <c r="J25" s="175">
        <f t="shared" si="1"/>
        <v>0</v>
      </c>
      <c r="K25" s="175">
        <f t="shared" si="1"/>
        <v>0</v>
      </c>
      <c r="L25" s="175">
        <f t="shared" si="1"/>
        <v>0</v>
      </c>
      <c r="M25" s="175">
        <f t="shared" si="1"/>
        <v>0</v>
      </c>
      <c r="N25" s="175">
        <f t="shared" si="1"/>
        <v>0</v>
      </c>
      <c r="O25" s="175">
        <f t="shared" si="1"/>
        <v>0</v>
      </c>
      <c r="P25" s="175">
        <f t="shared" si="1"/>
        <v>0</v>
      </c>
      <c r="Q25" s="175">
        <f t="shared" si="1"/>
        <v>0</v>
      </c>
      <c r="R25" s="175">
        <f t="shared" si="1"/>
        <v>0</v>
      </c>
      <c r="S25" s="175">
        <f t="shared" si="1"/>
        <v>0</v>
      </c>
      <c r="T25" s="248">
        <f t="shared" si="1"/>
        <v>0</v>
      </c>
      <c r="U25" s="246">
        <f t="shared" si="1"/>
        <v>0</v>
      </c>
    </row>
    <row r="27" spans="1:27" x14ac:dyDescent="0.35">
      <c r="D27" s="489" t="str">
        <f>D1</f>
        <v>3R D'ANJOU TIERCE - MULTIMATERIAUX</v>
      </c>
      <c r="E27" s="489"/>
      <c r="F27" s="489"/>
      <c r="G27" s="489"/>
      <c r="H27" s="489"/>
      <c r="I27" s="489"/>
      <c r="J27" s="489"/>
      <c r="K27" s="489"/>
      <c r="L27" s="489"/>
      <c r="M27" s="489"/>
      <c r="N27" s="489"/>
      <c r="O27" s="489"/>
      <c r="P27" s="489"/>
      <c r="Q27" s="489"/>
      <c r="R27" s="489"/>
      <c r="S27" s="489"/>
      <c r="T27" s="489"/>
      <c r="U27" s="489"/>
      <c r="V27" s="489"/>
    </row>
    <row r="28" spans="1:27" x14ac:dyDescent="0.35">
      <c r="C28" s="17" t="s">
        <v>14</v>
      </c>
      <c r="D28" s="18">
        <f>D2</f>
        <v>1</v>
      </c>
      <c r="E28" s="18">
        <f t="shared" ref="E28:U29" si="2">E2</f>
        <v>2</v>
      </c>
      <c r="F28" s="18">
        <f t="shared" si="2"/>
        <v>3</v>
      </c>
      <c r="G28" s="18">
        <f t="shared" si="2"/>
        <v>4</v>
      </c>
      <c r="H28" s="18">
        <f t="shared" si="2"/>
        <v>5</v>
      </c>
      <c r="I28" s="18">
        <f t="shared" si="2"/>
        <v>6</v>
      </c>
      <c r="J28" s="18">
        <f t="shared" si="2"/>
        <v>7</v>
      </c>
      <c r="K28" s="18">
        <f t="shared" si="2"/>
        <v>8</v>
      </c>
      <c r="L28" s="18">
        <f t="shared" si="2"/>
        <v>9</v>
      </c>
      <c r="M28" s="18">
        <f t="shared" si="2"/>
        <v>10</v>
      </c>
      <c r="N28" s="18">
        <f t="shared" si="2"/>
        <v>11</v>
      </c>
      <c r="O28" s="18">
        <f t="shared" si="2"/>
        <v>12</v>
      </c>
      <c r="P28" s="18">
        <f t="shared" si="2"/>
        <v>13</v>
      </c>
      <c r="Q28" s="18">
        <f t="shared" si="2"/>
        <v>14</v>
      </c>
      <c r="R28" s="18">
        <f t="shared" si="2"/>
        <v>15</v>
      </c>
      <c r="S28" s="18">
        <f t="shared" si="2"/>
        <v>16</v>
      </c>
      <c r="T28" s="18">
        <f t="shared" si="2"/>
        <v>17</v>
      </c>
      <c r="U28" s="18">
        <f t="shared" si="2"/>
        <v>18</v>
      </c>
      <c r="V28" s="482" t="s">
        <v>4</v>
      </c>
    </row>
    <row r="29" spans="1:27" ht="18" thickBot="1" x14ac:dyDescent="0.4">
      <c r="C29" s="19" t="s">
        <v>3</v>
      </c>
      <c r="D29" s="15">
        <f>D3</f>
        <v>44508</v>
      </c>
      <c r="E29" s="15">
        <f t="shared" si="2"/>
        <v>44509</v>
      </c>
      <c r="F29" s="15">
        <f t="shared" si="2"/>
        <v>44530</v>
      </c>
      <c r="G29" s="15">
        <f t="shared" si="2"/>
        <v>44530</v>
      </c>
      <c r="H29" s="15">
        <f t="shared" si="2"/>
        <v>44550</v>
      </c>
      <c r="I29" s="15">
        <f t="shared" si="2"/>
        <v>44550</v>
      </c>
      <c r="J29" s="15">
        <f>J3</f>
        <v>44620</v>
      </c>
      <c r="K29" s="15">
        <f>K3</f>
        <v>44620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483"/>
    </row>
    <row r="30" spans="1:27" ht="16.5" customHeight="1" x14ac:dyDescent="0.35">
      <c r="A30" s="429" t="s">
        <v>3915</v>
      </c>
      <c r="B30" s="432" t="s">
        <v>3894</v>
      </c>
      <c r="C30" s="163" t="s">
        <v>3900</v>
      </c>
      <c r="D30" s="254">
        <v>0.10060975609756098</v>
      </c>
      <c r="E30" s="255">
        <v>0.28778718258766628</v>
      </c>
      <c r="F30" s="255">
        <v>0.35676532769556019</v>
      </c>
      <c r="G30" s="255">
        <v>0.34880450070323499</v>
      </c>
      <c r="H30" s="255">
        <v>0.24369747899159663</v>
      </c>
      <c r="I30" s="255">
        <v>0.26694045174537989</v>
      </c>
      <c r="J30" s="255">
        <v>0.28125000000000006</v>
      </c>
      <c r="K30" s="256"/>
      <c r="L30" s="256"/>
      <c r="M30" s="256"/>
      <c r="N30" s="256"/>
      <c r="O30" s="256"/>
      <c r="P30" s="256"/>
      <c r="Q30" s="256"/>
      <c r="R30" s="256"/>
      <c r="S30" s="256"/>
      <c r="T30" s="256"/>
      <c r="U30" s="257"/>
      <c r="V30" s="253">
        <f>AVERAGE(D30:U30)</f>
        <v>0.26940781397442842</v>
      </c>
    </row>
    <row r="31" spans="1:27" x14ac:dyDescent="0.35">
      <c r="A31" s="430"/>
      <c r="B31" s="433"/>
      <c r="C31" s="164" t="s">
        <v>20</v>
      </c>
      <c r="D31" s="258">
        <v>0.21036585365853658</v>
      </c>
      <c r="E31" s="172">
        <v>0.24062877871825877</v>
      </c>
      <c r="F31" s="172">
        <v>0.31316067653276952</v>
      </c>
      <c r="G31" s="172">
        <v>0.2939521800281294</v>
      </c>
      <c r="H31" s="172">
        <v>0.3235294117647059</v>
      </c>
      <c r="I31" s="172">
        <v>0.34702258726899382</v>
      </c>
      <c r="J31" s="172">
        <v>0.25827205882352949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59"/>
      <c r="V31" s="253">
        <f t="shared" ref="V31:V50" si="3">AVERAGE(D31:U31)</f>
        <v>0.2838473638278462</v>
      </c>
    </row>
    <row r="32" spans="1:27" x14ac:dyDescent="0.35">
      <c r="A32" s="430"/>
      <c r="B32" s="433"/>
      <c r="C32" s="164" t="s">
        <v>3901</v>
      </c>
      <c r="D32" s="258">
        <v>0.13008130081300814</v>
      </c>
      <c r="E32" s="172">
        <v>4.7158403869407506E-2</v>
      </c>
      <c r="F32" s="172">
        <v>1.3213530655391121E-2</v>
      </c>
      <c r="G32" s="172">
        <v>5.6258790436005679E-3</v>
      </c>
      <c r="H32" s="172">
        <v>5.2521008403361349E-3</v>
      </c>
      <c r="I32" s="172">
        <v>5.1334702258726906E-3</v>
      </c>
      <c r="J32" s="172">
        <v>9.1911764705882265E-4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59"/>
      <c r="V32" s="253">
        <f t="shared" si="3"/>
        <v>2.9626257584953571E-2</v>
      </c>
    </row>
    <row r="33" spans="1:22" ht="18" thickBot="1" x14ac:dyDescent="0.4">
      <c r="A33" s="430"/>
      <c r="B33" s="434"/>
      <c r="C33" s="165" t="s">
        <v>26</v>
      </c>
      <c r="D33" s="258">
        <v>2.3373983739837401E-2</v>
      </c>
      <c r="E33" s="172">
        <v>2.4183796856106412E-2</v>
      </c>
      <c r="F33" s="172">
        <v>1.9820295983086683E-2</v>
      </c>
      <c r="G33" s="172">
        <v>1.4064697609001408E-2</v>
      </c>
      <c r="H33" s="172">
        <v>2.9411764705882356E-2</v>
      </c>
      <c r="I33" s="172">
        <v>2.6694045174537991E-2</v>
      </c>
      <c r="J33" s="172">
        <v>1.8382352941176478E-2</v>
      </c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59"/>
      <c r="V33" s="253">
        <f t="shared" si="3"/>
        <v>2.2275848144232675E-2</v>
      </c>
    </row>
    <row r="34" spans="1:22" ht="16.5" customHeight="1" x14ac:dyDescent="0.35">
      <c r="A34" s="430"/>
      <c r="B34" s="432" t="s">
        <v>3916</v>
      </c>
      <c r="C34" s="163" t="s">
        <v>3902</v>
      </c>
      <c r="D34" s="258">
        <v>4.9796747967479675E-2</v>
      </c>
      <c r="E34" s="172">
        <v>4.8367593712212824E-2</v>
      </c>
      <c r="F34" s="172">
        <v>3.9640591966173366E-2</v>
      </c>
      <c r="G34" s="172">
        <v>4.6413502109704602E-2</v>
      </c>
      <c r="H34" s="172">
        <v>6.5126050420168072E-2</v>
      </c>
      <c r="I34" s="172">
        <v>4.0041067761806971E-2</v>
      </c>
      <c r="J34" s="172">
        <v>3.125E-2</v>
      </c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59"/>
      <c r="V34" s="253">
        <f t="shared" si="3"/>
        <v>4.5805079133935077E-2</v>
      </c>
    </row>
    <row r="35" spans="1:22" x14ac:dyDescent="0.35">
      <c r="A35" s="430"/>
      <c r="B35" s="433"/>
      <c r="C35" s="164" t="s">
        <v>3903</v>
      </c>
      <c r="D35" s="258">
        <v>1.7276422764227639E-2</v>
      </c>
      <c r="E35" s="172">
        <v>2.1765417170495738E-2</v>
      </c>
      <c r="F35" s="172">
        <v>3.0391120507399543E-2</v>
      </c>
      <c r="G35" s="172">
        <v>9.8452883263009747E-3</v>
      </c>
      <c r="H35" s="172">
        <v>2.6260504201680676E-2</v>
      </c>
      <c r="I35" s="172">
        <v>1.4373716632443519E-2</v>
      </c>
      <c r="J35" s="172">
        <v>1.5625E-2</v>
      </c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59"/>
      <c r="V35" s="253">
        <f t="shared" si="3"/>
        <v>1.9362495657506869E-2</v>
      </c>
    </row>
    <row r="36" spans="1:22" x14ac:dyDescent="0.35">
      <c r="A36" s="430"/>
      <c r="B36" s="433"/>
      <c r="C36" s="164" t="s">
        <v>3904</v>
      </c>
      <c r="D36" s="258">
        <v>3.3536585365853674E-2</v>
      </c>
      <c r="E36" s="172">
        <v>3.1438935912938351E-2</v>
      </c>
      <c r="F36" s="172">
        <v>2.6427061310782242E-2</v>
      </c>
      <c r="G36" s="172">
        <v>3.7974683544303792E-2</v>
      </c>
      <c r="H36" s="172">
        <v>5.0420168067226864E-2</v>
      </c>
      <c r="I36" s="172">
        <v>4.9281314168377797E-2</v>
      </c>
      <c r="J36" s="172">
        <v>5.5147058823529424E-3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59"/>
      <c r="V36" s="253">
        <f t="shared" si="3"/>
        <v>3.3513350607405103E-2</v>
      </c>
    </row>
    <row r="37" spans="1:22" ht="18" thickBot="1" x14ac:dyDescent="0.4">
      <c r="A37" s="430"/>
      <c r="B37" s="434"/>
      <c r="C37" s="165" t="s">
        <v>27</v>
      </c>
      <c r="D37" s="258">
        <v>2.0325203252032523E-2</v>
      </c>
      <c r="E37" s="172">
        <v>1.9347037484885147E-2</v>
      </c>
      <c r="F37" s="172">
        <v>1.3213530655391121E-2</v>
      </c>
      <c r="G37" s="172">
        <v>2.2503516174402223E-2</v>
      </c>
      <c r="H37" s="172">
        <v>2.8361344537815122E-2</v>
      </c>
      <c r="I37" s="172">
        <v>2.4640657084188899E-2</v>
      </c>
      <c r="J37" s="172">
        <v>2.7573529411764719E-2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59"/>
      <c r="V37" s="253">
        <f t="shared" si="3"/>
        <v>2.2280688371497107E-2</v>
      </c>
    </row>
    <row r="38" spans="1:22" ht="16.5" customHeight="1" x14ac:dyDescent="0.35">
      <c r="A38" s="430"/>
      <c r="B38" s="433" t="s">
        <v>3896</v>
      </c>
      <c r="C38" s="163" t="s">
        <v>3905</v>
      </c>
      <c r="D38" s="258">
        <v>7.1138211382113766E-3</v>
      </c>
      <c r="E38" s="172">
        <v>1.6928657799274473E-2</v>
      </c>
      <c r="F38" s="172">
        <v>1.057082452431286E-2</v>
      </c>
      <c r="G38" s="172">
        <v>1.2658227848101247E-2</v>
      </c>
      <c r="H38" s="172">
        <v>1.2605042016806716E-2</v>
      </c>
      <c r="I38" s="172">
        <v>1.9507186858316209E-2</v>
      </c>
      <c r="J38" s="172">
        <v>1.0110294117647044E-2</v>
      </c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59"/>
      <c r="V38" s="253">
        <f t="shared" si="3"/>
        <v>1.2784864900381419E-2</v>
      </c>
    </row>
    <row r="39" spans="1:22" x14ac:dyDescent="0.35">
      <c r="A39" s="430"/>
      <c r="B39" s="433"/>
      <c r="C39" s="164" t="s">
        <v>3906</v>
      </c>
      <c r="D39" s="258">
        <v>5.0813008130081308E-3</v>
      </c>
      <c r="E39" s="172">
        <v>1.0882708585247884E-2</v>
      </c>
      <c r="F39" s="172">
        <v>3.9640591966173342E-3</v>
      </c>
      <c r="G39" s="172">
        <v>5.6258790436005618E-3</v>
      </c>
      <c r="H39" s="172">
        <v>9.4537815126050414E-3</v>
      </c>
      <c r="I39" s="172">
        <v>6.1601642710472273E-3</v>
      </c>
      <c r="J39" s="172">
        <v>8.2720588235294136E-3</v>
      </c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59"/>
      <c r="V39" s="253">
        <f t="shared" si="3"/>
        <v>7.0628503208079434E-3</v>
      </c>
    </row>
    <row r="40" spans="1:22" x14ac:dyDescent="0.35">
      <c r="A40" s="430"/>
      <c r="B40" s="433"/>
      <c r="C40" s="164" t="s">
        <v>3907</v>
      </c>
      <c r="D40" s="258">
        <v>6.0975609756097355E-3</v>
      </c>
      <c r="E40" s="172">
        <v>4.836759371221265E-3</v>
      </c>
      <c r="F40" s="172">
        <v>5.2854122621564473E-3</v>
      </c>
      <c r="G40" s="172">
        <v>1.547116736990155E-2</v>
      </c>
      <c r="H40" s="172">
        <v>1.1554621848739498E-2</v>
      </c>
      <c r="I40" s="172">
        <v>8.2135523613963025E-3</v>
      </c>
      <c r="J40" s="172">
        <v>3.8602941176470597E-2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59"/>
      <c r="V40" s="253">
        <f t="shared" si="3"/>
        <v>1.286600219507077E-2</v>
      </c>
    </row>
    <row r="41" spans="1:22" ht="18" thickBot="1" x14ac:dyDescent="0.4">
      <c r="A41" s="430"/>
      <c r="B41" s="434"/>
      <c r="C41" s="165" t="s">
        <v>3908</v>
      </c>
      <c r="D41" s="258">
        <v>2.0325203252032522E-3</v>
      </c>
      <c r="E41" s="172">
        <v>2.4183796856106408E-3</v>
      </c>
      <c r="F41" s="172">
        <v>5.2854122621564246E-4</v>
      </c>
      <c r="G41" s="172">
        <v>5.6258790436005618E-3</v>
      </c>
      <c r="H41" s="172">
        <v>1.0504201680672255E-3</v>
      </c>
      <c r="I41" s="172">
        <v>2.0533880903490756E-3</v>
      </c>
      <c r="J41" s="172">
        <v>9.1911764705882265E-4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59"/>
      <c r="V41" s="253">
        <f t="shared" si="3"/>
        <v>2.0897494551578885E-3</v>
      </c>
    </row>
    <row r="42" spans="1:22" ht="16.5" customHeight="1" x14ac:dyDescent="0.35">
      <c r="A42" s="430"/>
      <c r="B42" s="432" t="s">
        <v>3897</v>
      </c>
      <c r="C42" s="163" t="s">
        <v>0</v>
      </c>
      <c r="D42" s="258">
        <v>2.8455284552845534E-2</v>
      </c>
      <c r="E42" s="172">
        <v>4.7158403869407506E-2</v>
      </c>
      <c r="F42" s="172">
        <v>1.849894291754757E-2</v>
      </c>
      <c r="G42" s="172">
        <v>5.3445850914205353E-2</v>
      </c>
      <c r="H42" s="172">
        <v>7.0378151260504215E-2</v>
      </c>
      <c r="I42" s="172">
        <v>5.0308008213552372E-2</v>
      </c>
      <c r="J42" s="172">
        <v>5.0551470588235316E-2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59"/>
      <c r="V42" s="253">
        <f t="shared" si="3"/>
        <v>4.5542301759471125E-2</v>
      </c>
    </row>
    <row r="43" spans="1:22" x14ac:dyDescent="0.35">
      <c r="A43" s="430"/>
      <c r="B43" s="433"/>
      <c r="C43" s="164" t="s">
        <v>3909</v>
      </c>
      <c r="D43" s="258">
        <v>3.0487804878048769E-3</v>
      </c>
      <c r="E43" s="172">
        <v>1.2091898428053191E-3</v>
      </c>
      <c r="F43" s="172">
        <v>0</v>
      </c>
      <c r="G43" s="172">
        <v>0</v>
      </c>
      <c r="H43" s="172">
        <v>1.0504201680672255E-3</v>
      </c>
      <c r="I43" s="172">
        <v>0</v>
      </c>
      <c r="J43" s="172">
        <v>1.0110294117647065E-2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59"/>
      <c r="V43" s="253">
        <f t="shared" si="3"/>
        <v>2.2026692309034981E-3</v>
      </c>
    </row>
    <row r="44" spans="1:22" x14ac:dyDescent="0.35">
      <c r="A44" s="430"/>
      <c r="B44" s="433"/>
      <c r="C44" s="164" t="s">
        <v>1</v>
      </c>
      <c r="D44" s="258">
        <v>4.0650406504065045E-3</v>
      </c>
      <c r="E44" s="172">
        <v>9.673518742442563E-3</v>
      </c>
      <c r="F44" s="172">
        <v>5.2854122621564473E-3</v>
      </c>
      <c r="G44" s="172">
        <v>1.1251758087201124E-2</v>
      </c>
      <c r="H44" s="172">
        <v>1.050420168067227E-2</v>
      </c>
      <c r="I44" s="172">
        <v>7.1868583162217657E-3</v>
      </c>
      <c r="J44" s="172">
        <v>0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59"/>
      <c r="V44" s="253">
        <f t="shared" si="3"/>
        <v>6.8523985341572393E-3</v>
      </c>
    </row>
    <row r="45" spans="1:22" ht="18" thickBot="1" x14ac:dyDescent="0.4">
      <c r="A45" s="431"/>
      <c r="B45" s="434"/>
      <c r="C45" s="165" t="s">
        <v>3910</v>
      </c>
      <c r="D45" s="271">
        <v>0</v>
      </c>
      <c r="E45" s="260">
        <v>0</v>
      </c>
      <c r="F45" s="260">
        <v>0</v>
      </c>
      <c r="G45" s="260">
        <v>0</v>
      </c>
      <c r="H45" s="260">
        <v>0</v>
      </c>
      <c r="I45" s="260">
        <v>0</v>
      </c>
      <c r="J45" s="260">
        <v>0</v>
      </c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2"/>
      <c r="V45" s="253">
        <f t="shared" si="3"/>
        <v>0</v>
      </c>
    </row>
    <row r="46" spans="1:22" ht="18.399999999999999" customHeight="1" x14ac:dyDescent="0.35">
      <c r="A46" s="437" t="s">
        <v>3898</v>
      </c>
      <c r="B46" s="485" t="s">
        <v>3899</v>
      </c>
      <c r="C46" s="160" t="s">
        <v>3911</v>
      </c>
      <c r="D46" s="272">
        <v>2.0325203252032523E-2</v>
      </c>
      <c r="E46" s="266">
        <v>1.4510278113663838E-2</v>
      </c>
      <c r="F46" s="266">
        <v>2.1141649048625765E-2</v>
      </c>
      <c r="G46" s="266">
        <v>1.1251758087201085E-2</v>
      </c>
      <c r="H46" s="266">
        <v>8.403361344537787E-3</v>
      </c>
      <c r="I46" s="266">
        <v>1.0266940451745381E-2</v>
      </c>
      <c r="J46" s="266">
        <v>7.3529411764705899E-3</v>
      </c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49"/>
      <c r="V46" s="263">
        <f t="shared" si="3"/>
        <v>1.3321733067753852E-2</v>
      </c>
    </row>
    <row r="47" spans="1:22" ht="19.5" x14ac:dyDescent="0.35">
      <c r="A47" s="438"/>
      <c r="B47" s="486"/>
      <c r="C47" s="161" t="s">
        <v>30</v>
      </c>
      <c r="D47" s="245">
        <v>0</v>
      </c>
      <c r="E47" s="173">
        <v>7.2551390568319244E-3</v>
      </c>
      <c r="F47" s="173">
        <v>5.2854122621564473E-3</v>
      </c>
      <c r="G47" s="173">
        <v>1.2658227848101266E-2</v>
      </c>
      <c r="H47" s="173">
        <v>5.2521008403361349E-3</v>
      </c>
      <c r="I47" s="173">
        <v>1.8480492813141684E-2</v>
      </c>
      <c r="J47" s="173">
        <v>0</v>
      </c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250"/>
      <c r="V47" s="263">
        <f t="shared" si="3"/>
        <v>6.990196117223923E-3</v>
      </c>
    </row>
    <row r="48" spans="1:22" ht="39" x14ac:dyDescent="0.35">
      <c r="A48" s="438"/>
      <c r="B48" s="486"/>
      <c r="C48" s="161" t="s">
        <v>3912</v>
      </c>
      <c r="D48" s="245">
        <v>9.1463414634146058E-3</v>
      </c>
      <c r="E48" s="173">
        <v>6.0459492140265839E-3</v>
      </c>
      <c r="F48" s="173">
        <v>1.8498942917547527E-3</v>
      </c>
      <c r="G48" s="173">
        <v>7.0323488045007012E-3</v>
      </c>
      <c r="H48" s="173">
        <v>3.151260504201679E-3</v>
      </c>
      <c r="I48" s="173">
        <v>1.0266940451745367E-3</v>
      </c>
      <c r="J48" s="173">
        <f>0.551470588235294%+0.1599</f>
        <v>0.16541470588235294</v>
      </c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250"/>
      <c r="V48" s="264">
        <f t="shared" si="3"/>
        <v>2.7666742029346544E-2</v>
      </c>
    </row>
    <row r="49" spans="1:22" ht="19.5" x14ac:dyDescent="0.35">
      <c r="A49" s="438"/>
      <c r="B49" s="486"/>
      <c r="C49" s="161" t="s">
        <v>3913</v>
      </c>
      <c r="D49" s="245">
        <v>0.32926829268292684</v>
      </c>
      <c r="E49" s="173">
        <v>0.15840386940749698</v>
      </c>
      <c r="F49" s="173">
        <v>0.11495771670190275</v>
      </c>
      <c r="G49" s="173">
        <v>8.5794655414908549E-2</v>
      </c>
      <c r="H49" s="173">
        <v>9.4537815126050431E-2</v>
      </c>
      <c r="I49" s="173">
        <v>0.10266940451745381</v>
      </c>
      <c r="J49" s="173">
        <v>6.9852941176470604E-2</v>
      </c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250"/>
      <c r="V49" s="265">
        <f t="shared" si="3"/>
        <v>0.13649781357531568</v>
      </c>
    </row>
    <row r="50" spans="1:22" ht="20.25" thickBot="1" x14ac:dyDescent="0.4">
      <c r="A50" s="439"/>
      <c r="B50" s="487"/>
      <c r="C50" s="162" t="s">
        <v>3914</v>
      </c>
      <c r="D50" s="273">
        <v>0</v>
      </c>
      <c r="E50" s="268">
        <v>0</v>
      </c>
      <c r="F50" s="268">
        <v>0</v>
      </c>
      <c r="G50" s="268">
        <v>0</v>
      </c>
      <c r="H50" s="268">
        <v>0</v>
      </c>
      <c r="I50" s="268">
        <v>0</v>
      </c>
      <c r="J50" s="268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70"/>
      <c r="V50" s="265">
        <f t="shared" si="3"/>
        <v>0</v>
      </c>
    </row>
    <row r="51" spans="1:22" ht="18" thickBot="1" x14ac:dyDescent="0.4">
      <c r="C51" s="46" t="s">
        <v>4</v>
      </c>
      <c r="D51" s="176">
        <f>SUM(D30:D50)</f>
        <v>1.0000000000000002</v>
      </c>
      <c r="E51" s="177">
        <f t="shared" ref="E51:U51" si="4">SUM(E30:E49)</f>
        <v>0.99999999999999989</v>
      </c>
      <c r="F51" s="177">
        <f t="shared" si="4"/>
        <v>0.99999999999999956</v>
      </c>
      <c r="G51" s="177">
        <f t="shared" si="4"/>
        <v>1</v>
      </c>
      <c r="H51" s="177">
        <f t="shared" si="4"/>
        <v>0.99999999999999967</v>
      </c>
      <c r="I51" s="177">
        <f t="shared" si="4"/>
        <v>1</v>
      </c>
      <c r="J51" s="177">
        <f>SUM(J30:J49)</f>
        <v>0.99997352941176498</v>
      </c>
      <c r="K51" s="49">
        <f t="shared" si="4"/>
        <v>0</v>
      </c>
      <c r="L51" s="49">
        <f t="shared" si="4"/>
        <v>0</v>
      </c>
      <c r="M51" s="49">
        <f t="shared" si="4"/>
        <v>0</v>
      </c>
      <c r="N51" s="49">
        <f t="shared" si="4"/>
        <v>0</v>
      </c>
      <c r="O51" s="49">
        <f t="shared" si="4"/>
        <v>0</v>
      </c>
      <c r="P51" s="49">
        <f t="shared" si="4"/>
        <v>0</v>
      </c>
      <c r="Q51" s="49">
        <f t="shared" si="4"/>
        <v>0</v>
      </c>
      <c r="R51" s="49">
        <f t="shared" si="4"/>
        <v>0</v>
      </c>
      <c r="S51" s="49">
        <f t="shared" si="4"/>
        <v>0</v>
      </c>
      <c r="T51" s="49">
        <f t="shared" si="4"/>
        <v>0</v>
      </c>
      <c r="U51" s="50">
        <f t="shared" si="4"/>
        <v>0</v>
      </c>
      <c r="V51" s="80">
        <f>SUM(V30:V50)</f>
        <v>0.99999621848739484</v>
      </c>
    </row>
    <row r="53" spans="1:22" x14ac:dyDescent="0.35">
      <c r="C53" s="22" t="s">
        <v>5</v>
      </c>
      <c r="D53" s="24">
        <f>SUM(D46:D50)</f>
        <v>0.35873983739837395</v>
      </c>
      <c r="E53" s="24">
        <f t="shared" ref="E53:I53" si="5">SUM(E46:E50)</f>
        <v>0.18621523579201932</v>
      </c>
      <c r="F53" s="24">
        <f t="shared" si="5"/>
        <v>0.1432346723044397</v>
      </c>
      <c r="G53" s="24">
        <f t="shared" si="5"/>
        <v>0.1167369901547116</v>
      </c>
      <c r="H53" s="24">
        <f t="shared" si="5"/>
        <v>0.11134453781512603</v>
      </c>
      <c r="I53" s="24">
        <f t="shared" si="5"/>
        <v>0.13244353182751542</v>
      </c>
      <c r="J53" s="24">
        <f t="shared" ref="J53:U53" si="6">J32+J41+J42+J46+J47+J49</f>
        <v>0.12959558823529416</v>
      </c>
      <c r="K53" s="24">
        <f t="shared" si="6"/>
        <v>0</v>
      </c>
      <c r="L53" s="24">
        <f t="shared" si="6"/>
        <v>0</v>
      </c>
      <c r="M53" s="24">
        <f t="shared" si="6"/>
        <v>0</v>
      </c>
      <c r="N53" s="24">
        <f t="shared" si="6"/>
        <v>0</v>
      </c>
      <c r="O53" s="24">
        <f t="shared" si="6"/>
        <v>0</v>
      </c>
      <c r="P53" s="24">
        <f t="shared" si="6"/>
        <v>0</v>
      </c>
      <c r="Q53" s="24">
        <f t="shared" si="6"/>
        <v>0</v>
      </c>
      <c r="R53" s="24">
        <f t="shared" si="6"/>
        <v>0</v>
      </c>
      <c r="S53" s="24">
        <f t="shared" si="6"/>
        <v>0</v>
      </c>
      <c r="T53" s="24">
        <f t="shared" si="6"/>
        <v>0</v>
      </c>
      <c r="U53" s="24">
        <f t="shared" si="6"/>
        <v>0</v>
      </c>
      <c r="V53" s="24" t="e">
        <f>SUM(U13:U22)/U23</f>
        <v>#DIV/0!</v>
      </c>
    </row>
    <row r="56" spans="1:22" x14ac:dyDescent="0.35">
      <c r="C56" s="42"/>
      <c r="D56" s="18">
        <f>D2</f>
        <v>1</v>
      </c>
      <c r="E56" s="18">
        <f t="shared" ref="E56:U56" si="7">E2</f>
        <v>2</v>
      </c>
      <c r="F56" s="18">
        <f t="shared" si="7"/>
        <v>3</v>
      </c>
      <c r="G56" s="18">
        <f t="shared" si="7"/>
        <v>4</v>
      </c>
      <c r="H56" s="18">
        <f t="shared" si="7"/>
        <v>5</v>
      </c>
      <c r="I56" s="18">
        <f t="shared" si="7"/>
        <v>6</v>
      </c>
      <c r="J56" s="18">
        <f t="shared" si="7"/>
        <v>7</v>
      </c>
      <c r="K56" s="18">
        <f t="shared" si="7"/>
        <v>8</v>
      </c>
      <c r="L56" s="18">
        <f t="shared" si="7"/>
        <v>9</v>
      </c>
      <c r="M56" s="18">
        <f t="shared" si="7"/>
        <v>10</v>
      </c>
      <c r="N56" s="18">
        <f t="shared" si="7"/>
        <v>11</v>
      </c>
      <c r="O56" s="18">
        <f t="shared" si="7"/>
        <v>12</v>
      </c>
      <c r="P56" s="18">
        <f t="shared" si="7"/>
        <v>13</v>
      </c>
      <c r="Q56" s="18">
        <f t="shared" si="7"/>
        <v>14</v>
      </c>
      <c r="R56" s="18">
        <f t="shared" si="7"/>
        <v>15</v>
      </c>
      <c r="S56" s="18">
        <f t="shared" si="7"/>
        <v>16</v>
      </c>
      <c r="T56" s="18">
        <f t="shared" si="7"/>
        <v>17</v>
      </c>
      <c r="U56" s="18">
        <f t="shared" si="7"/>
        <v>18</v>
      </c>
      <c r="V56" s="40"/>
    </row>
    <row r="57" spans="1:22" x14ac:dyDescent="0.35">
      <c r="C57" s="33" t="s">
        <v>5</v>
      </c>
      <c r="D57" s="25">
        <f>D53</f>
        <v>0.35873983739837395</v>
      </c>
      <c r="E57" s="25">
        <f t="shared" ref="E57:I57" si="8">E53</f>
        <v>0.18621523579201932</v>
      </c>
      <c r="F57" s="25">
        <f t="shared" si="8"/>
        <v>0.1432346723044397</v>
      </c>
      <c r="G57" s="25">
        <f t="shared" si="8"/>
        <v>0.1167369901547116</v>
      </c>
      <c r="H57" s="25">
        <f t="shared" si="8"/>
        <v>0.11134453781512603</v>
      </c>
      <c r="I57" s="25">
        <f t="shared" si="8"/>
        <v>0.13244353182751542</v>
      </c>
      <c r="J57" s="25" t="e">
        <f>SUM(#REF!)</f>
        <v>#REF!</v>
      </c>
      <c r="K57" s="25" t="e">
        <f>SUM(#REF!)</f>
        <v>#REF!</v>
      </c>
      <c r="L57" s="25" t="e">
        <f>SUM(#REF!)</f>
        <v>#REF!</v>
      </c>
      <c r="M57" s="25" t="e">
        <f>SUM(#REF!)</f>
        <v>#REF!</v>
      </c>
      <c r="N57" s="25" t="e">
        <f>SUM(#REF!)</f>
        <v>#REF!</v>
      </c>
      <c r="O57" s="25" t="e">
        <f>SUM(#REF!)</f>
        <v>#REF!</v>
      </c>
      <c r="P57" s="25" t="e">
        <f>SUM(#REF!)</f>
        <v>#REF!</v>
      </c>
      <c r="Q57" s="25" t="e">
        <f>SUM(#REF!)</f>
        <v>#REF!</v>
      </c>
      <c r="R57" s="25" t="e">
        <f>SUM(#REF!)</f>
        <v>#REF!</v>
      </c>
      <c r="S57" s="25" t="e">
        <f>SUM(#REF!)</f>
        <v>#REF!</v>
      </c>
      <c r="T57" s="25" t="e">
        <f>SUM(#REF!)</f>
        <v>#REF!</v>
      </c>
      <c r="U57" s="25" t="e">
        <f>SUM(#REF!)</f>
        <v>#REF!</v>
      </c>
      <c r="V57" s="41"/>
    </row>
    <row r="58" spans="1:22" x14ac:dyDescent="0.35">
      <c r="C58" s="34" t="s">
        <v>12</v>
      </c>
      <c r="D58" s="25">
        <f>1-D57</f>
        <v>0.6412601626016261</v>
      </c>
      <c r="E58" s="25">
        <f t="shared" ref="E58:I58" si="9">1-E57</f>
        <v>0.81378476420798074</v>
      </c>
      <c r="F58" s="25">
        <f t="shared" si="9"/>
        <v>0.85676532769556024</v>
      </c>
      <c r="G58" s="25">
        <f t="shared" si="9"/>
        <v>0.88326300984528838</v>
      </c>
      <c r="H58" s="25">
        <f t="shared" si="9"/>
        <v>0.88865546218487401</v>
      </c>
      <c r="I58" s="25">
        <f t="shared" si="9"/>
        <v>0.86755646817248455</v>
      </c>
      <c r="J58" s="25" t="e">
        <f>SUM(#REF!)</f>
        <v>#REF!</v>
      </c>
      <c r="K58" s="25" t="e">
        <f>SUM(#REF!)</f>
        <v>#REF!</v>
      </c>
      <c r="L58" s="25" t="e">
        <f>SUM(#REF!)</f>
        <v>#REF!</v>
      </c>
      <c r="M58" s="25" t="e">
        <f>SUM(#REF!)</f>
        <v>#REF!</v>
      </c>
      <c r="N58" s="25" t="e">
        <f>SUM(#REF!)</f>
        <v>#REF!</v>
      </c>
      <c r="O58" s="25" t="e">
        <f>SUM(#REF!)</f>
        <v>#REF!</v>
      </c>
      <c r="P58" s="25" t="e">
        <f>SUM(#REF!)</f>
        <v>#REF!</v>
      </c>
      <c r="Q58" s="25" t="e">
        <f>SUM(#REF!)</f>
        <v>#REF!</v>
      </c>
      <c r="R58" s="25" t="e">
        <f>SUM(#REF!)</f>
        <v>#REF!</v>
      </c>
      <c r="S58" s="25" t="e">
        <f>SUM(#REF!)</f>
        <v>#REF!</v>
      </c>
      <c r="T58" s="25" t="e">
        <f>SUM(#REF!)</f>
        <v>#REF!</v>
      </c>
      <c r="U58" s="25" t="e">
        <f>SUM(#REF!)</f>
        <v>#REF!</v>
      </c>
      <c r="V58" s="41"/>
    </row>
  </sheetData>
  <mergeCells count="17">
    <mergeCell ref="D1:V1"/>
    <mergeCell ref="A4:A19"/>
    <mergeCell ref="B4:B7"/>
    <mergeCell ref="B8:B11"/>
    <mergeCell ref="B12:B15"/>
    <mergeCell ref="B16:B19"/>
    <mergeCell ref="A46:A50"/>
    <mergeCell ref="B46:B50"/>
    <mergeCell ref="A20:A24"/>
    <mergeCell ref="B20:B24"/>
    <mergeCell ref="D27:V27"/>
    <mergeCell ref="V28:V29"/>
    <mergeCell ref="A30:A45"/>
    <mergeCell ref="B30:B33"/>
    <mergeCell ref="B34:B37"/>
    <mergeCell ref="B38:B41"/>
    <mergeCell ref="B42:B45"/>
  </mergeCells>
  <conditionalFormatting sqref="C4:C22">
    <cfRule type="cellIs" dxfId="18" priority="38" operator="equal">
      <formula>0</formula>
    </cfRule>
  </conditionalFormatting>
  <conditionalFormatting sqref="D4:T24">
    <cfRule type="cellIs" dxfId="17" priority="22" operator="equal">
      <formula>0</formula>
    </cfRule>
  </conditionalFormatting>
  <conditionalFormatting sqref="D30:U50">
    <cfRule type="cellIs" dxfId="16" priority="1" operator="equal">
      <formula>0</formula>
    </cfRule>
  </conditionalFormatting>
  <conditionalFormatting sqref="J3:T3">
    <cfRule type="cellIs" dxfId="15" priority="28" operator="equal">
      <formula>0</formula>
    </cfRule>
  </conditionalFormatting>
  <conditionalFormatting sqref="U3:U24">
    <cfRule type="cellIs" dxfId="14" priority="18" operator="equal">
      <formula>0</formula>
    </cfRule>
  </conditionalFormatting>
  <printOptions horizontalCentered="1" verticalCentered="1"/>
  <pageMargins left="0" right="0" top="0.78740157480314965" bottom="0" header="0" footer="0"/>
  <pageSetup paperSize="9" scale="41" orientation="landscape" r:id="rId1"/>
  <headerFooter>
    <oddHeader>&amp;C&amp;G&amp;R&amp;"Gill Sans MT,Gras"CARACTERISATIONS 2017
&amp;A</oddHead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9">
    <tabColor rgb="FFFFFF00"/>
    <pageSetUpPr fitToPage="1"/>
  </sheetPr>
  <dimension ref="A1:AA58"/>
  <sheetViews>
    <sheetView zoomScale="70" zoomScaleNormal="70" workbookViewId="0">
      <selection activeCell="H51" sqref="H51"/>
    </sheetView>
  </sheetViews>
  <sheetFormatPr baseColWidth="10" defaultColWidth="8.7109375" defaultRowHeight="17.25" x14ac:dyDescent="0.35"/>
  <cols>
    <col min="1" max="1" width="8.7109375" style="16"/>
    <col min="2" max="2" width="7" style="16" customWidth="1"/>
    <col min="3" max="3" width="54" style="16" customWidth="1"/>
    <col min="4" max="4" width="13.42578125" style="16" customWidth="1"/>
    <col min="5" max="10" width="10.28515625" style="16" bestFit="1" customWidth="1"/>
    <col min="11" max="11" width="15.140625" style="16" customWidth="1"/>
    <col min="12" max="15" width="10.28515625" style="16" bestFit="1" customWidth="1"/>
    <col min="16" max="21" width="10.28515625" style="16" customWidth="1"/>
    <col min="22" max="22" width="11.7109375" style="16" customWidth="1"/>
    <col min="23" max="24" width="8.7109375" style="16"/>
    <col min="25" max="25" width="10.42578125" style="16" bestFit="1" customWidth="1"/>
    <col min="26" max="26" width="11.5703125" style="16" customWidth="1"/>
    <col min="27" max="27" width="12.28515625" style="16" customWidth="1"/>
    <col min="28" max="16384" width="8.7109375" style="16"/>
  </cols>
  <sheetData>
    <row r="1" spans="1:27" x14ac:dyDescent="0.35">
      <c r="D1" s="490" t="s">
        <v>3918</v>
      </c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</row>
    <row r="2" spans="1:27" x14ac:dyDescent="0.35">
      <c r="C2" s="17" t="s">
        <v>13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251" t="s">
        <v>4</v>
      </c>
    </row>
    <row r="3" spans="1:27" ht="18" thickBot="1" x14ac:dyDescent="0.4">
      <c r="C3" s="19" t="s">
        <v>3</v>
      </c>
      <c r="D3" s="15">
        <v>44896</v>
      </c>
      <c r="E3" s="15">
        <v>44896</v>
      </c>
      <c r="F3" s="15">
        <v>44918</v>
      </c>
      <c r="G3" s="15">
        <v>44918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252"/>
    </row>
    <row r="4" spans="1:27" ht="16.5" customHeight="1" x14ac:dyDescent="0.35">
      <c r="A4" s="429" t="s">
        <v>3915</v>
      </c>
      <c r="B4" s="432" t="s">
        <v>3894</v>
      </c>
      <c r="C4" s="163" t="s">
        <v>3900</v>
      </c>
      <c r="D4" s="172"/>
      <c r="E4" s="172"/>
      <c r="F4" s="172"/>
      <c r="G4" s="172"/>
      <c r="H4" s="172"/>
      <c r="I4" s="172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3" t="e">
        <f>AVERAGE(D4:U4)</f>
        <v>#DIV/0!</v>
      </c>
      <c r="Y4" s="21"/>
      <c r="AA4" s="21"/>
    </row>
    <row r="5" spans="1:27" x14ac:dyDescent="0.35">
      <c r="A5" s="430"/>
      <c r="B5" s="433"/>
      <c r="C5" s="164" t="s">
        <v>20</v>
      </c>
      <c r="D5" s="172"/>
      <c r="E5" s="172"/>
      <c r="F5" s="172"/>
      <c r="G5" s="172"/>
      <c r="H5" s="172"/>
      <c r="I5" s="172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3" t="e">
        <f t="shared" ref="V5:V24" si="0">AVERAGE(D5:U5)</f>
        <v>#DIV/0!</v>
      </c>
      <c r="AA5" s="21"/>
    </row>
    <row r="6" spans="1:27" x14ac:dyDescent="0.35">
      <c r="A6" s="430"/>
      <c r="B6" s="433"/>
      <c r="C6" s="164" t="s">
        <v>3901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3" t="e">
        <f t="shared" si="0"/>
        <v>#DIV/0!</v>
      </c>
      <c r="AA6" s="21"/>
    </row>
    <row r="7" spans="1:27" ht="18" thickBot="1" x14ac:dyDescent="0.4">
      <c r="A7" s="430"/>
      <c r="B7" s="434"/>
      <c r="C7" s="165" t="s">
        <v>26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3" t="e">
        <f t="shared" si="0"/>
        <v>#DIV/0!</v>
      </c>
      <c r="AA7" s="21"/>
    </row>
    <row r="8" spans="1:27" ht="16.5" customHeight="1" x14ac:dyDescent="0.35">
      <c r="A8" s="430"/>
      <c r="B8" s="432" t="s">
        <v>3916</v>
      </c>
      <c r="C8" s="163" t="s">
        <v>3902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3" t="e">
        <f t="shared" si="0"/>
        <v>#DIV/0!</v>
      </c>
      <c r="AA8" s="21"/>
    </row>
    <row r="9" spans="1:27" x14ac:dyDescent="0.35">
      <c r="A9" s="430"/>
      <c r="B9" s="433"/>
      <c r="C9" s="164" t="s">
        <v>3903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3" t="e">
        <f t="shared" si="0"/>
        <v>#DIV/0!</v>
      </c>
      <c r="AA9" s="21"/>
    </row>
    <row r="10" spans="1:27" x14ac:dyDescent="0.35">
      <c r="A10" s="430"/>
      <c r="B10" s="433"/>
      <c r="C10" s="164" t="s">
        <v>3904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3" t="e">
        <f t="shared" si="0"/>
        <v>#DIV/0!</v>
      </c>
      <c r="AA10" s="21"/>
    </row>
    <row r="11" spans="1:27" ht="18" thickBot="1" x14ac:dyDescent="0.4">
      <c r="A11" s="430"/>
      <c r="B11" s="434"/>
      <c r="C11" s="165" t="s">
        <v>27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3" t="e">
        <f t="shared" si="0"/>
        <v>#DIV/0!</v>
      </c>
      <c r="AA11" s="21"/>
    </row>
    <row r="12" spans="1:27" ht="16.5" customHeight="1" x14ac:dyDescent="0.35">
      <c r="A12" s="430"/>
      <c r="B12" s="433" t="s">
        <v>3896</v>
      </c>
      <c r="C12" s="163" t="s">
        <v>3905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3" t="e">
        <f t="shared" si="0"/>
        <v>#DIV/0!</v>
      </c>
      <c r="AA12" s="21"/>
    </row>
    <row r="13" spans="1:27" x14ac:dyDescent="0.35">
      <c r="A13" s="430"/>
      <c r="B13" s="433"/>
      <c r="C13" s="164" t="s">
        <v>3906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3" t="e">
        <f t="shared" si="0"/>
        <v>#DIV/0!</v>
      </c>
      <c r="AA13" s="21"/>
    </row>
    <row r="14" spans="1:27" x14ac:dyDescent="0.35">
      <c r="A14" s="430"/>
      <c r="B14" s="433"/>
      <c r="C14" s="164" t="s">
        <v>3907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3" t="e">
        <f t="shared" si="0"/>
        <v>#DIV/0!</v>
      </c>
      <c r="AA14" s="21"/>
    </row>
    <row r="15" spans="1:27" ht="18" thickBot="1" x14ac:dyDescent="0.4">
      <c r="A15" s="430"/>
      <c r="B15" s="434"/>
      <c r="C15" s="165" t="s">
        <v>3908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3" t="e">
        <f t="shared" si="0"/>
        <v>#DIV/0!</v>
      </c>
      <c r="AA15" s="21"/>
    </row>
    <row r="16" spans="1:27" ht="16.5" customHeight="1" x14ac:dyDescent="0.35">
      <c r="A16" s="430"/>
      <c r="B16" s="432" t="s">
        <v>3897</v>
      </c>
      <c r="C16" s="163" t="s">
        <v>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3" t="e">
        <f t="shared" si="0"/>
        <v>#DIV/0!</v>
      </c>
      <c r="AA16" s="21"/>
    </row>
    <row r="17" spans="1:27" x14ac:dyDescent="0.35">
      <c r="A17" s="430"/>
      <c r="B17" s="433"/>
      <c r="C17" s="164" t="s">
        <v>3909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3" t="e">
        <f t="shared" si="0"/>
        <v>#DIV/0!</v>
      </c>
      <c r="AA17" s="21"/>
    </row>
    <row r="18" spans="1:27" x14ac:dyDescent="0.35">
      <c r="A18" s="430"/>
      <c r="B18" s="433"/>
      <c r="C18" s="164" t="s">
        <v>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3" t="e">
        <f t="shared" si="0"/>
        <v>#DIV/0!</v>
      </c>
      <c r="AA18" s="21"/>
    </row>
    <row r="19" spans="1:27" ht="18" thickBot="1" x14ac:dyDescent="0.4">
      <c r="A19" s="431"/>
      <c r="B19" s="434"/>
      <c r="C19" s="165" t="s">
        <v>3910</v>
      </c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3" t="e">
        <f t="shared" si="0"/>
        <v>#DIV/0!</v>
      </c>
      <c r="AA19" s="21"/>
    </row>
    <row r="20" spans="1:27" ht="34.5" customHeight="1" x14ac:dyDescent="0.35">
      <c r="A20" s="437" t="s">
        <v>3898</v>
      </c>
      <c r="B20" s="485" t="s">
        <v>3899</v>
      </c>
      <c r="C20" s="238" t="s">
        <v>3911</v>
      </c>
      <c r="D20" s="242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78" t="e">
        <f t="shared" si="0"/>
        <v>#DIV/0!</v>
      </c>
      <c r="AA20" s="21"/>
    </row>
    <row r="21" spans="1:27" ht="19.5" x14ac:dyDescent="0.35">
      <c r="A21" s="438"/>
      <c r="B21" s="486"/>
      <c r="C21" s="239" t="s">
        <v>30</v>
      </c>
      <c r="D21" s="2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78" t="e">
        <f t="shared" si="0"/>
        <v>#DIV/0!</v>
      </c>
      <c r="AA21" s="21"/>
    </row>
    <row r="22" spans="1:27" ht="39" x14ac:dyDescent="0.35">
      <c r="A22" s="438"/>
      <c r="B22" s="486"/>
      <c r="C22" s="239" t="s">
        <v>3912</v>
      </c>
      <c r="D22" s="2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171" t="e">
        <f t="shared" si="0"/>
        <v>#DIV/0!</v>
      </c>
      <c r="AA22" s="21"/>
    </row>
    <row r="23" spans="1:27" ht="19.5" x14ac:dyDescent="0.35">
      <c r="A23" s="438"/>
      <c r="B23" s="486"/>
      <c r="C23" s="239" t="s">
        <v>3913</v>
      </c>
      <c r="D23" s="245"/>
      <c r="E23" s="173"/>
      <c r="F23" s="173"/>
      <c r="G23" s="173"/>
      <c r="H23" s="173"/>
      <c r="I23" s="173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79" t="e">
        <f t="shared" si="0"/>
        <v>#DIV/0!</v>
      </c>
    </row>
    <row r="24" spans="1:27" ht="20.25" thickBot="1" x14ac:dyDescent="0.4">
      <c r="A24" s="439"/>
      <c r="B24" s="487"/>
      <c r="C24" s="240" t="s">
        <v>3914</v>
      </c>
      <c r="D24" s="247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79" t="e">
        <f t="shared" si="0"/>
        <v>#DIV/0!</v>
      </c>
    </row>
    <row r="25" spans="1:27" ht="18" thickBot="1" x14ac:dyDescent="0.4">
      <c r="C25" s="46" t="s">
        <v>4</v>
      </c>
      <c r="D25" s="174">
        <f>SUM(D4:D23)</f>
        <v>0</v>
      </c>
      <c r="E25" s="175">
        <f t="shared" ref="E25:U25" si="1">SUM(D4:D23)</f>
        <v>0</v>
      </c>
      <c r="F25" s="175">
        <f t="shared" si="1"/>
        <v>0</v>
      </c>
      <c r="G25" s="175">
        <f t="shared" si="1"/>
        <v>0</v>
      </c>
      <c r="H25" s="175">
        <f t="shared" si="1"/>
        <v>0</v>
      </c>
      <c r="I25" s="175">
        <f t="shared" si="1"/>
        <v>0</v>
      </c>
      <c r="J25" s="175">
        <f t="shared" si="1"/>
        <v>0</v>
      </c>
      <c r="K25" s="175">
        <f t="shared" si="1"/>
        <v>0</v>
      </c>
      <c r="L25" s="175">
        <f t="shared" si="1"/>
        <v>0</v>
      </c>
      <c r="M25" s="175">
        <f t="shared" si="1"/>
        <v>0</v>
      </c>
      <c r="N25" s="175">
        <f t="shared" si="1"/>
        <v>0</v>
      </c>
      <c r="O25" s="175">
        <f t="shared" si="1"/>
        <v>0</v>
      </c>
      <c r="P25" s="175">
        <f t="shared" si="1"/>
        <v>0</v>
      </c>
      <c r="Q25" s="175">
        <f t="shared" si="1"/>
        <v>0</v>
      </c>
      <c r="R25" s="175">
        <f t="shared" si="1"/>
        <v>0</v>
      </c>
      <c r="S25" s="175">
        <f t="shared" si="1"/>
        <v>0</v>
      </c>
      <c r="T25" s="248">
        <f t="shared" si="1"/>
        <v>0</v>
      </c>
      <c r="U25" s="246">
        <f t="shared" si="1"/>
        <v>0</v>
      </c>
    </row>
    <row r="27" spans="1:27" x14ac:dyDescent="0.35">
      <c r="D27" s="490" t="str">
        <f>D1</f>
        <v>3R D'ANJOU SSS + SLB EMBALLAGE</v>
      </c>
      <c r="E27" s="490"/>
      <c r="F27" s="490"/>
      <c r="G27" s="490"/>
      <c r="H27" s="490"/>
      <c r="I27" s="490"/>
      <c r="J27" s="490"/>
      <c r="K27" s="490"/>
      <c r="L27" s="490"/>
      <c r="M27" s="490"/>
      <c r="N27" s="490"/>
      <c r="O27" s="490"/>
      <c r="P27" s="490"/>
      <c r="Q27" s="490"/>
      <c r="R27" s="490"/>
      <c r="S27" s="490"/>
      <c r="T27" s="490"/>
      <c r="U27" s="490"/>
      <c r="V27" s="490"/>
    </row>
    <row r="28" spans="1:27" x14ac:dyDescent="0.35">
      <c r="C28" s="17" t="s">
        <v>14</v>
      </c>
      <c r="D28" s="18">
        <f>D2</f>
        <v>1</v>
      </c>
      <c r="E28" s="18">
        <f t="shared" ref="E28:U29" si="2">E2</f>
        <v>2</v>
      </c>
      <c r="F28" s="18">
        <f t="shared" si="2"/>
        <v>3</v>
      </c>
      <c r="G28" s="18">
        <f t="shared" si="2"/>
        <v>4</v>
      </c>
      <c r="H28" s="18">
        <f t="shared" si="2"/>
        <v>5</v>
      </c>
      <c r="I28" s="18">
        <f t="shared" si="2"/>
        <v>6</v>
      </c>
      <c r="J28" s="18">
        <f t="shared" si="2"/>
        <v>7</v>
      </c>
      <c r="K28" s="18">
        <f t="shared" si="2"/>
        <v>8</v>
      </c>
      <c r="L28" s="18">
        <f t="shared" si="2"/>
        <v>9</v>
      </c>
      <c r="M28" s="18">
        <f t="shared" si="2"/>
        <v>10</v>
      </c>
      <c r="N28" s="18">
        <f t="shared" si="2"/>
        <v>11</v>
      </c>
      <c r="O28" s="18">
        <f t="shared" si="2"/>
        <v>12</v>
      </c>
      <c r="P28" s="18">
        <f t="shared" si="2"/>
        <v>13</v>
      </c>
      <c r="Q28" s="18">
        <f t="shared" si="2"/>
        <v>14</v>
      </c>
      <c r="R28" s="18">
        <f t="shared" si="2"/>
        <v>15</v>
      </c>
      <c r="S28" s="18">
        <f t="shared" si="2"/>
        <v>16</v>
      </c>
      <c r="T28" s="18">
        <f t="shared" si="2"/>
        <v>17</v>
      </c>
      <c r="U28" s="18">
        <f t="shared" si="2"/>
        <v>18</v>
      </c>
      <c r="V28" s="482" t="s">
        <v>4</v>
      </c>
    </row>
    <row r="29" spans="1:27" ht="18" thickBot="1" x14ac:dyDescent="0.4">
      <c r="C29" s="19" t="s">
        <v>3</v>
      </c>
      <c r="D29" s="15">
        <f>D3</f>
        <v>44896</v>
      </c>
      <c r="E29" s="15">
        <f t="shared" si="2"/>
        <v>44896</v>
      </c>
      <c r="F29" s="15">
        <f t="shared" si="2"/>
        <v>44918</v>
      </c>
      <c r="G29" s="15">
        <f t="shared" si="2"/>
        <v>44918</v>
      </c>
      <c r="H29" s="15">
        <v>44609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483"/>
    </row>
    <row r="30" spans="1:27" ht="16.5" customHeight="1" x14ac:dyDescent="0.35">
      <c r="A30" s="429" t="s">
        <v>3915</v>
      </c>
      <c r="B30" s="432" t="s">
        <v>3894</v>
      </c>
      <c r="C30" s="163" t="s">
        <v>3900</v>
      </c>
      <c r="D30" s="254">
        <v>0.23186682520808563</v>
      </c>
      <c r="E30" s="255">
        <v>0.34555712270803951</v>
      </c>
      <c r="F30" s="255">
        <v>0.32174887892376675</v>
      </c>
      <c r="G30" s="255">
        <v>0.39591315453384418</v>
      </c>
      <c r="H30" s="255">
        <v>0.28536285362853636</v>
      </c>
      <c r="I30" s="255"/>
      <c r="J30" s="255"/>
      <c r="K30" s="256"/>
      <c r="L30" s="256"/>
      <c r="M30" s="256"/>
      <c r="N30" s="256"/>
      <c r="O30" s="256"/>
      <c r="P30" s="256"/>
      <c r="Q30" s="256"/>
      <c r="R30" s="256"/>
      <c r="S30" s="256"/>
      <c r="T30" s="256"/>
      <c r="U30" s="257"/>
      <c r="V30" s="253">
        <f>AVERAGE(D30:U30)</f>
        <v>0.31608976700045449</v>
      </c>
    </row>
    <row r="31" spans="1:27" x14ac:dyDescent="0.35">
      <c r="A31" s="430"/>
      <c r="B31" s="433"/>
      <c r="C31" s="164" t="s">
        <v>20</v>
      </c>
      <c r="D31" s="258">
        <v>4.1617122473246136E-2</v>
      </c>
      <c r="E31" s="172">
        <v>3.8081805359661498E-2</v>
      </c>
      <c r="F31" s="172">
        <v>7.2869955156950675E-2</v>
      </c>
      <c r="G31" s="172">
        <v>8.04597701149425E-2</v>
      </c>
      <c r="H31" s="172">
        <v>7.6260762607626098E-2</v>
      </c>
      <c r="I31" s="172"/>
      <c r="J31" s="172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59"/>
      <c r="V31" s="253">
        <f t="shared" ref="V31:V50" si="3">AVERAGE(D31:U31)</f>
        <v>6.185788314248538E-2</v>
      </c>
    </row>
    <row r="32" spans="1:27" x14ac:dyDescent="0.35">
      <c r="A32" s="430"/>
      <c r="B32" s="433"/>
      <c r="C32" s="164" t="s">
        <v>3901</v>
      </c>
      <c r="D32" s="258">
        <v>1.307966706302021E-2</v>
      </c>
      <c r="E32" s="172">
        <v>1.9746121297602268E-2</v>
      </c>
      <c r="F32" s="172">
        <v>7.8475336322870078E-3</v>
      </c>
      <c r="G32" s="172">
        <v>3.8314176245211272E-3</v>
      </c>
      <c r="H32" s="172">
        <v>1.7220172201722023E-2</v>
      </c>
      <c r="I32" s="172"/>
      <c r="J32" s="17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59"/>
      <c r="V32" s="253">
        <f t="shared" si="3"/>
        <v>1.2344982363830529E-2</v>
      </c>
    </row>
    <row r="33" spans="1:22" ht="18" thickBot="1" x14ac:dyDescent="0.4">
      <c r="A33" s="430"/>
      <c r="B33" s="434"/>
      <c r="C33" s="165" t="s">
        <v>26</v>
      </c>
      <c r="D33" s="258">
        <v>4.7562425683709872E-2</v>
      </c>
      <c r="E33" s="172">
        <v>5.2186177715091694E-2</v>
      </c>
      <c r="F33" s="172">
        <v>5.3811659192825122E-2</v>
      </c>
      <c r="G33" s="172">
        <v>3.7037037037037035E-2</v>
      </c>
      <c r="H33" s="172">
        <v>5.6580565805658074E-2</v>
      </c>
      <c r="I33" s="172"/>
      <c r="J33" s="172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59"/>
      <c r="V33" s="253">
        <f t="shared" si="3"/>
        <v>4.9435573086864359E-2</v>
      </c>
    </row>
    <row r="34" spans="1:22" ht="16.5" customHeight="1" x14ac:dyDescent="0.35">
      <c r="A34" s="430"/>
      <c r="B34" s="432" t="s">
        <v>3916</v>
      </c>
      <c r="C34" s="163" t="s">
        <v>3902</v>
      </c>
      <c r="D34" s="258">
        <v>6.0642092746730061E-2</v>
      </c>
      <c r="E34" s="172">
        <v>0.10296191819464033</v>
      </c>
      <c r="F34" s="172">
        <v>4.8206278026905795E-2</v>
      </c>
      <c r="G34" s="172">
        <v>8.04597701149425E-2</v>
      </c>
      <c r="H34" s="172">
        <v>7.2570725707257089E-2</v>
      </c>
      <c r="I34" s="172"/>
      <c r="J34" s="172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59"/>
      <c r="V34" s="253">
        <f t="shared" si="3"/>
        <v>7.2968156958095151E-2</v>
      </c>
    </row>
    <row r="35" spans="1:22" x14ac:dyDescent="0.35">
      <c r="A35" s="430"/>
      <c r="B35" s="433"/>
      <c r="C35" s="164" t="s">
        <v>3903</v>
      </c>
      <c r="D35" s="258">
        <v>2.7348394768133142E-2</v>
      </c>
      <c r="E35" s="172">
        <v>4.0902679830747524E-2</v>
      </c>
      <c r="F35" s="172">
        <v>2.802690582959641E-2</v>
      </c>
      <c r="G35" s="172">
        <v>2.554278416347382E-2</v>
      </c>
      <c r="H35" s="172">
        <v>5.043050430504304E-2</v>
      </c>
      <c r="I35" s="172"/>
      <c r="J35" s="172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59"/>
      <c r="V35" s="253">
        <f t="shared" si="3"/>
        <v>3.4450253779398789E-2</v>
      </c>
    </row>
    <row r="36" spans="1:22" x14ac:dyDescent="0.35">
      <c r="A36" s="430"/>
      <c r="B36" s="433"/>
      <c r="C36" s="164" t="s">
        <v>3904</v>
      </c>
      <c r="D36" s="258">
        <v>4.5184304399524346E-2</v>
      </c>
      <c r="E36" s="172">
        <v>8.3215796897038091E-2</v>
      </c>
      <c r="F36" s="172">
        <v>7.7354260089686086E-2</v>
      </c>
      <c r="G36" s="172">
        <v>7.151979565772662E-2</v>
      </c>
      <c r="H36" s="172">
        <v>2.2140221402214028E-2</v>
      </c>
      <c r="I36" s="172"/>
      <c r="J36" s="172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59"/>
      <c r="V36" s="253">
        <f t="shared" si="3"/>
        <v>5.9882875689237849E-2</v>
      </c>
    </row>
    <row r="37" spans="1:22" ht="18" thickBot="1" x14ac:dyDescent="0.4">
      <c r="A37" s="430"/>
      <c r="B37" s="434"/>
      <c r="C37" s="165" t="s">
        <v>27</v>
      </c>
      <c r="D37" s="258">
        <v>3.5671819262782407E-2</v>
      </c>
      <c r="E37" s="172">
        <v>2.2566995768688272E-2</v>
      </c>
      <c r="F37" s="172">
        <v>2.9147982062780246E-2</v>
      </c>
      <c r="G37" s="172">
        <v>3.8314176245210732E-2</v>
      </c>
      <c r="H37" s="172">
        <v>1.9680196801967999E-2</v>
      </c>
      <c r="I37" s="172"/>
      <c r="J37" s="172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59"/>
      <c r="V37" s="253">
        <f t="shared" si="3"/>
        <v>2.9076234028285936E-2</v>
      </c>
    </row>
    <row r="38" spans="1:22" ht="16.5" customHeight="1" x14ac:dyDescent="0.35">
      <c r="A38" s="430"/>
      <c r="B38" s="433" t="s">
        <v>3896</v>
      </c>
      <c r="C38" s="163" t="s">
        <v>3905</v>
      </c>
      <c r="D38" s="258">
        <v>2.7348394768133142E-2</v>
      </c>
      <c r="E38" s="172">
        <v>1.8335684062059203E-2</v>
      </c>
      <c r="F38" s="172">
        <v>2.690582959641254E-2</v>
      </c>
      <c r="G38" s="172">
        <v>2.554278416347382E-2</v>
      </c>
      <c r="H38" s="172">
        <v>1.4760147601476018E-2</v>
      </c>
      <c r="I38" s="172"/>
      <c r="J38" s="172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59"/>
      <c r="V38" s="253">
        <f t="shared" si="3"/>
        <v>2.2578568038310945E-2</v>
      </c>
    </row>
    <row r="39" spans="1:22" x14ac:dyDescent="0.35">
      <c r="A39" s="430"/>
      <c r="B39" s="433"/>
      <c r="C39" s="164" t="s">
        <v>3906</v>
      </c>
      <c r="D39" s="258">
        <v>1.5457788347205707E-2</v>
      </c>
      <c r="E39" s="172">
        <v>8.4626234132581107E-3</v>
      </c>
      <c r="F39" s="172">
        <v>1.7937219730941704E-2</v>
      </c>
      <c r="G39" s="172">
        <v>1.0217113665389526E-2</v>
      </c>
      <c r="H39" s="172">
        <v>1.8450184501845025E-2</v>
      </c>
      <c r="I39" s="172"/>
      <c r="J39" s="172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59"/>
      <c r="V39" s="253">
        <f t="shared" si="3"/>
        <v>1.4104985931728015E-2</v>
      </c>
    </row>
    <row r="40" spans="1:22" x14ac:dyDescent="0.35">
      <c r="A40" s="430"/>
      <c r="B40" s="433"/>
      <c r="C40" s="164" t="s">
        <v>3907</v>
      </c>
      <c r="D40" s="258">
        <v>9.5124851367419747E-3</v>
      </c>
      <c r="E40" s="172">
        <v>1.2693935119887168E-2</v>
      </c>
      <c r="F40" s="172">
        <v>1.6816143497757848E-2</v>
      </c>
      <c r="G40" s="172">
        <v>1.0217113665389526E-2</v>
      </c>
      <c r="H40" s="172">
        <v>3.4440344403444012E-2</v>
      </c>
      <c r="I40" s="172"/>
      <c r="J40" s="172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59"/>
      <c r="V40" s="253">
        <f t="shared" si="3"/>
        <v>1.6736004364644109E-2</v>
      </c>
    </row>
    <row r="41" spans="1:22" ht="18" thickBot="1" x14ac:dyDescent="0.4">
      <c r="A41" s="430"/>
      <c r="B41" s="434"/>
      <c r="C41" s="165" t="s">
        <v>3908</v>
      </c>
      <c r="D41" s="258">
        <v>2.3781212841854932E-3</v>
      </c>
      <c r="E41" s="172">
        <v>2.8208744710860371E-3</v>
      </c>
      <c r="F41" s="172">
        <v>2.2421524663677125E-3</v>
      </c>
      <c r="G41" s="172">
        <v>2.5542784163473786E-3</v>
      </c>
      <c r="H41" s="172">
        <v>4.9200492004920059E-3</v>
      </c>
      <c r="I41" s="172"/>
      <c r="J41" s="172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59"/>
      <c r="V41" s="253">
        <f t="shared" si="3"/>
        <v>2.9830951676957256E-3</v>
      </c>
    </row>
    <row r="42" spans="1:22" ht="16.5" customHeight="1" x14ac:dyDescent="0.35">
      <c r="A42" s="430"/>
      <c r="B42" s="432" t="s">
        <v>3897</v>
      </c>
      <c r="C42" s="163" t="s">
        <v>0</v>
      </c>
      <c r="D42" s="258">
        <v>9.2746730083234266E-2</v>
      </c>
      <c r="E42" s="172">
        <v>5.9238363892806789E-2</v>
      </c>
      <c r="F42" s="172">
        <v>0.10201793721973093</v>
      </c>
      <c r="G42" s="172">
        <v>7.151979565772669E-2</v>
      </c>
      <c r="H42" s="172">
        <v>8.7330873308733112E-2</v>
      </c>
      <c r="I42" s="172"/>
      <c r="J42" s="172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59"/>
      <c r="V42" s="253">
        <f t="shared" si="3"/>
        <v>8.2570740032446355E-2</v>
      </c>
    </row>
    <row r="43" spans="1:22" x14ac:dyDescent="0.35">
      <c r="A43" s="430"/>
      <c r="B43" s="433"/>
      <c r="C43" s="164" t="s">
        <v>3909</v>
      </c>
      <c r="D43" s="258">
        <v>4.7562425683709865E-3</v>
      </c>
      <c r="E43" s="172">
        <v>0</v>
      </c>
      <c r="F43" s="172">
        <v>1.121076233183855E-3</v>
      </c>
      <c r="G43" s="172">
        <v>0</v>
      </c>
      <c r="H43" s="172">
        <v>0</v>
      </c>
      <c r="I43" s="172"/>
      <c r="J43" s="172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59"/>
      <c r="V43" s="253">
        <f t="shared" si="3"/>
        <v>1.1754637603109681E-3</v>
      </c>
    </row>
    <row r="44" spans="1:22" x14ac:dyDescent="0.35">
      <c r="A44" s="430"/>
      <c r="B44" s="433"/>
      <c r="C44" s="164" t="s">
        <v>1</v>
      </c>
      <c r="D44" s="258">
        <v>8.3234244946492272E-3</v>
      </c>
      <c r="E44" s="172">
        <v>9.8730606488011304E-3</v>
      </c>
      <c r="F44" s="172">
        <v>1.1210762331838564E-2</v>
      </c>
      <c r="G44" s="172">
        <v>7.6628352490421417E-3</v>
      </c>
      <c r="H44" s="172">
        <v>1.1070110701107014E-2</v>
      </c>
      <c r="I44" s="172"/>
      <c r="J44" s="172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59"/>
      <c r="V44" s="253">
        <f t="shared" si="3"/>
        <v>9.6280386850876153E-3</v>
      </c>
    </row>
    <row r="45" spans="1:22" ht="18" thickBot="1" x14ac:dyDescent="0.4">
      <c r="A45" s="431"/>
      <c r="B45" s="434"/>
      <c r="C45" s="165" t="s">
        <v>3910</v>
      </c>
      <c r="D45" s="271">
        <v>0</v>
      </c>
      <c r="E45" s="260">
        <v>0</v>
      </c>
      <c r="F45" s="260">
        <v>0</v>
      </c>
      <c r="G45" s="260">
        <v>0</v>
      </c>
      <c r="H45" s="260">
        <v>0</v>
      </c>
      <c r="I45" s="260"/>
      <c r="J45" s="260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2"/>
      <c r="V45" s="253">
        <f t="shared" si="3"/>
        <v>0</v>
      </c>
    </row>
    <row r="46" spans="1:22" ht="18.399999999999999" customHeight="1" x14ac:dyDescent="0.35">
      <c r="A46" s="437" t="s">
        <v>3898</v>
      </c>
      <c r="B46" s="485" t="s">
        <v>3899</v>
      </c>
      <c r="C46" s="160" t="s">
        <v>3911</v>
      </c>
      <c r="D46" s="272">
        <v>2.9726516052318672E-2</v>
      </c>
      <c r="E46" s="266">
        <v>3.2440056417489392E-2</v>
      </c>
      <c r="F46" s="266">
        <v>1.1210762331838564E-2</v>
      </c>
      <c r="G46" s="266">
        <v>2.1711366538952691E-2</v>
      </c>
      <c r="H46" s="266">
        <v>2.0910209102091019E-2</v>
      </c>
      <c r="I46" s="266"/>
      <c r="J46" s="266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49"/>
      <c r="V46" s="263">
        <f t="shared" si="3"/>
        <v>2.3199782088538068E-2</v>
      </c>
    </row>
    <row r="47" spans="1:22" ht="19.5" x14ac:dyDescent="0.35">
      <c r="A47" s="438"/>
      <c r="B47" s="486"/>
      <c r="C47" s="161" t="s">
        <v>30</v>
      </c>
      <c r="D47" s="245">
        <v>4.2806183115338882E-2</v>
      </c>
      <c r="E47" s="173">
        <v>1.6925246826516228E-2</v>
      </c>
      <c r="F47" s="173">
        <v>1.4573991031390131E-2</v>
      </c>
      <c r="G47" s="173">
        <v>1.1494252873563218E-2</v>
      </c>
      <c r="H47" s="173">
        <v>3.1980319803198043E-2</v>
      </c>
      <c r="I47" s="173"/>
      <c r="J47" s="173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250"/>
      <c r="V47" s="263">
        <f t="shared" si="3"/>
        <v>2.3555998730001301E-2</v>
      </c>
    </row>
    <row r="48" spans="1:22" ht="39" x14ac:dyDescent="0.35">
      <c r="A48" s="438"/>
      <c r="B48" s="486"/>
      <c r="C48" s="161" t="s">
        <v>3912</v>
      </c>
      <c r="D48" s="245">
        <v>5.9453032104637323E-3</v>
      </c>
      <c r="E48" s="173">
        <v>1.410437235543017E-3</v>
      </c>
      <c r="F48" s="173">
        <v>2.2421524663677099E-3</v>
      </c>
      <c r="G48" s="173">
        <v>6.385696040868449E-3</v>
      </c>
      <c r="H48" s="173">
        <v>6.1500615006150087E-3</v>
      </c>
      <c r="I48" s="173"/>
      <c r="J48" s="173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250"/>
      <c r="V48" s="264">
        <f t="shared" si="3"/>
        <v>4.4267300907715832E-3</v>
      </c>
    </row>
    <row r="49" spans="1:22" ht="19.5" x14ac:dyDescent="0.35">
      <c r="A49" s="438"/>
      <c r="B49" s="486"/>
      <c r="C49" s="161" t="s">
        <v>3913</v>
      </c>
      <c r="D49" s="245">
        <v>0.25802615933412598</v>
      </c>
      <c r="E49" s="173">
        <v>0.13258110014104374</v>
      </c>
      <c r="F49" s="173">
        <v>0.15470852017937217</v>
      </c>
      <c r="G49" s="173">
        <v>9.9616858237547859E-2</v>
      </c>
      <c r="H49" s="173">
        <v>0.1697416974169742</v>
      </c>
      <c r="I49" s="173"/>
      <c r="J49" s="173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250"/>
      <c r="V49" s="265">
        <f t="shared" si="3"/>
        <v>0.16293486706181279</v>
      </c>
    </row>
    <row r="50" spans="1:22" ht="20.25" thickBot="1" x14ac:dyDescent="0.4">
      <c r="A50" s="439"/>
      <c r="B50" s="487"/>
      <c r="C50" s="162" t="s">
        <v>3914</v>
      </c>
      <c r="D50" s="273">
        <v>0</v>
      </c>
      <c r="E50" s="268">
        <v>0</v>
      </c>
      <c r="F50" s="268">
        <v>0</v>
      </c>
      <c r="G50" s="268">
        <v>0</v>
      </c>
      <c r="H50" s="268">
        <v>0</v>
      </c>
      <c r="I50" s="268"/>
      <c r="J50" s="268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70"/>
      <c r="V50" s="265">
        <f t="shared" si="3"/>
        <v>0</v>
      </c>
    </row>
    <row r="51" spans="1:22" ht="18" thickBot="1" x14ac:dyDescent="0.4">
      <c r="C51" s="46" t="s">
        <v>4</v>
      </c>
      <c r="D51" s="176">
        <f>SUM(D30:D50)</f>
        <v>0.99999999999999989</v>
      </c>
      <c r="E51" s="177">
        <f>SUM(E30:E50)</f>
        <v>0.99999999999999978</v>
      </c>
      <c r="F51" s="177">
        <f>SUM(F30:F50)</f>
        <v>0.99999999999999989</v>
      </c>
      <c r="G51" s="177">
        <f>SUM(G30:G50)</f>
        <v>0.99999999999999967</v>
      </c>
      <c r="H51" s="177">
        <f t="shared" ref="H51:U51" si="4">SUM(H30:H49)</f>
        <v>1.0000000000000002</v>
      </c>
      <c r="I51" s="177">
        <f t="shared" si="4"/>
        <v>0</v>
      </c>
      <c r="J51" s="177">
        <f>SUM(J30:J49)</f>
        <v>0</v>
      </c>
      <c r="K51" s="49">
        <f t="shared" si="4"/>
        <v>0</v>
      </c>
      <c r="L51" s="49">
        <f t="shared" si="4"/>
        <v>0</v>
      </c>
      <c r="M51" s="49">
        <f t="shared" si="4"/>
        <v>0</v>
      </c>
      <c r="N51" s="49">
        <f t="shared" si="4"/>
        <v>0</v>
      </c>
      <c r="O51" s="49">
        <f t="shared" si="4"/>
        <v>0</v>
      </c>
      <c r="P51" s="49">
        <f t="shared" si="4"/>
        <v>0</v>
      </c>
      <c r="Q51" s="49">
        <f t="shared" si="4"/>
        <v>0</v>
      </c>
      <c r="R51" s="49">
        <f t="shared" si="4"/>
        <v>0</v>
      </c>
      <c r="S51" s="49">
        <f t="shared" si="4"/>
        <v>0</v>
      </c>
      <c r="T51" s="49">
        <f t="shared" si="4"/>
        <v>0</v>
      </c>
      <c r="U51" s="50">
        <f t="shared" si="4"/>
        <v>0</v>
      </c>
      <c r="V51" s="80">
        <f>SUM(V30:V50)</f>
        <v>0.99999999999999989</v>
      </c>
    </row>
    <row r="53" spans="1:22" x14ac:dyDescent="0.35">
      <c r="C53" s="22" t="s">
        <v>5</v>
      </c>
      <c r="D53" s="24">
        <f>SUM(D46:D50)</f>
        <v>0.33650416171224729</v>
      </c>
      <c r="E53" s="24">
        <f t="shared" ref="E53:I53" si="5">SUM(E46:E50)</f>
        <v>0.18335684062059238</v>
      </c>
      <c r="F53" s="24">
        <f t="shared" si="5"/>
        <v>0.18273542600896858</v>
      </c>
      <c r="G53" s="24">
        <f t="shared" si="5"/>
        <v>0.13920817369093222</v>
      </c>
      <c r="H53" s="24">
        <f t="shared" si="5"/>
        <v>0.22878228782287827</v>
      </c>
      <c r="I53" s="24">
        <f t="shared" si="5"/>
        <v>0</v>
      </c>
      <c r="J53" s="24">
        <f t="shared" ref="J53:U53" si="6">J32+J41+J42+J46+J47+J49</f>
        <v>0</v>
      </c>
      <c r="K53" s="24">
        <f t="shared" si="6"/>
        <v>0</v>
      </c>
      <c r="L53" s="24">
        <f t="shared" si="6"/>
        <v>0</v>
      </c>
      <c r="M53" s="24">
        <f t="shared" si="6"/>
        <v>0</v>
      </c>
      <c r="N53" s="24">
        <f t="shared" si="6"/>
        <v>0</v>
      </c>
      <c r="O53" s="24">
        <f t="shared" si="6"/>
        <v>0</v>
      </c>
      <c r="P53" s="24">
        <f t="shared" si="6"/>
        <v>0</v>
      </c>
      <c r="Q53" s="24">
        <f t="shared" si="6"/>
        <v>0</v>
      </c>
      <c r="R53" s="24">
        <f t="shared" si="6"/>
        <v>0</v>
      </c>
      <c r="S53" s="24">
        <f t="shared" si="6"/>
        <v>0</v>
      </c>
      <c r="T53" s="24">
        <f t="shared" si="6"/>
        <v>0</v>
      </c>
      <c r="U53" s="24">
        <f t="shared" si="6"/>
        <v>0</v>
      </c>
      <c r="V53" s="24" t="e">
        <f>SUM(U13:U22)/U23</f>
        <v>#DIV/0!</v>
      </c>
    </row>
    <row r="56" spans="1:22" x14ac:dyDescent="0.35">
      <c r="C56" s="42"/>
      <c r="D56" s="18">
        <f>D2</f>
        <v>1</v>
      </c>
      <c r="E56" s="18">
        <f t="shared" ref="E56:U56" si="7">E2</f>
        <v>2</v>
      </c>
      <c r="F56" s="18">
        <f t="shared" si="7"/>
        <v>3</v>
      </c>
      <c r="G56" s="18">
        <f t="shared" si="7"/>
        <v>4</v>
      </c>
      <c r="H56" s="18">
        <f t="shared" si="7"/>
        <v>5</v>
      </c>
      <c r="I56" s="18">
        <f t="shared" si="7"/>
        <v>6</v>
      </c>
      <c r="J56" s="18">
        <f t="shared" si="7"/>
        <v>7</v>
      </c>
      <c r="K56" s="18">
        <f t="shared" si="7"/>
        <v>8</v>
      </c>
      <c r="L56" s="18">
        <f t="shared" si="7"/>
        <v>9</v>
      </c>
      <c r="M56" s="18">
        <f t="shared" si="7"/>
        <v>10</v>
      </c>
      <c r="N56" s="18">
        <f t="shared" si="7"/>
        <v>11</v>
      </c>
      <c r="O56" s="18">
        <f t="shared" si="7"/>
        <v>12</v>
      </c>
      <c r="P56" s="18">
        <f t="shared" si="7"/>
        <v>13</v>
      </c>
      <c r="Q56" s="18">
        <f t="shared" si="7"/>
        <v>14</v>
      </c>
      <c r="R56" s="18">
        <f t="shared" si="7"/>
        <v>15</v>
      </c>
      <c r="S56" s="18">
        <f t="shared" si="7"/>
        <v>16</v>
      </c>
      <c r="T56" s="18">
        <f t="shared" si="7"/>
        <v>17</v>
      </c>
      <c r="U56" s="18">
        <f t="shared" si="7"/>
        <v>18</v>
      </c>
      <c r="V56" s="40"/>
    </row>
    <row r="57" spans="1:22" x14ac:dyDescent="0.35">
      <c r="C57" s="33" t="s">
        <v>5</v>
      </c>
      <c r="D57" s="25">
        <f>D53</f>
        <v>0.33650416171224729</v>
      </c>
      <c r="E57" s="25">
        <f t="shared" ref="E57:I57" si="8">E53</f>
        <v>0.18335684062059238</v>
      </c>
      <c r="F57" s="25">
        <f t="shared" si="8"/>
        <v>0.18273542600896858</v>
      </c>
      <c r="G57" s="25">
        <f t="shared" si="8"/>
        <v>0.13920817369093222</v>
      </c>
      <c r="H57" s="25">
        <f t="shared" si="8"/>
        <v>0.22878228782287827</v>
      </c>
      <c r="I57" s="25">
        <f t="shared" si="8"/>
        <v>0</v>
      </c>
      <c r="J57" s="25" t="e">
        <f>SUM(#REF!)</f>
        <v>#REF!</v>
      </c>
      <c r="K57" s="25" t="e">
        <f>SUM(#REF!)</f>
        <v>#REF!</v>
      </c>
      <c r="L57" s="25" t="e">
        <f>SUM(#REF!)</f>
        <v>#REF!</v>
      </c>
      <c r="M57" s="25" t="e">
        <f>SUM(#REF!)</f>
        <v>#REF!</v>
      </c>
      <c r="N57" s="25" t="e">
        <f>SUM(#REF!)</f>
        <v>#REF!</v>
      </c>
      <c r="O57" s="25" t="e">
        <f>SUM(#REF!)</f>
        <v>#REF!</v>
      </c>
      <c r="P57" s="25" t="e">
        <f>SUM(#REF!)</f>
        <v>#REF!</v>
      </c>
      <c r="Q57" s="25" t="e">
        <f>SUM(#REF!)</f>
        <v>#REF!</v>
      </c>
      <c r="R57" s="25" t="e">
        <f>SUM(#REF!)</f>
        <v>#REF!</v>
      </c>
      <c r="S57" s="25" t="e">
        <f>SUM(#REF!)</f>
        <v>#REF!</v>
      </c>
      <c r="T57" s="25" t="e">
        <f>SUM(#REF!)</f>
        <v>#REF!</v>
      </c>
      <c r="U57" s="25" t="e">
        <f>SUM(#REF!)</f>
        <v>#REF!</v>
      </c>
      <c r="V57" s="41"/>
    </row>
    <row r="58" spans="1:22" x14ac:dyDescent="0.35">
      <c r="C58" s="34" t="s">
        <v>12</v>
      </c>
      <c r="D58" s="25">
        <f>1-D57</f>
        <v>0.66349583828775271</v>
      </c>
      <c r="E58" s="25">
        <f t="shared" ref="E58:I58" si="9">1-E57</f>
        <v>0.81664315937940768</v>
      </c>
      <c r="F58" s="25">
        <f t="shared" si="9"/>
        <v>0.81726457399103136</v>
      </c>
      <c r="G58" s="25">
        <f t="shared" si="9"/>
        <v>0.86079182630906781</v>
      </c>
      <c r="H58" s="25">
        <f t="shared" si="9"/>
        <v>0.77121771217712176</v>
      </c>
      <c r="I58" s="25">
        <f t="shared" si="9"/>
        <v>1</v>
      </c>
      <c r="J58" s="25" t="e">
        <f>SUM(#REF!)</f>
        <v>#REF!</v>
      </c>
      <c r="K58" s="25" t="e">
        <f>SUM(#REF!)</f>
        <v>#REF!</v>
      </c>
      <c r="L58" s="25" t="e">
        <f>SUM(#REF!)</f>
        <v>#REF!</v>
      </c>
      <c r="M58" s="25" t="e">
        <f>SUM(#REF!)</f>
        <v>#REF!</v>
      </c>
      <c r="N58" s="25" t="e">
        <f>SUM(#REF!)</f>
        <v>#REF!</v>
      </c>
      <c r="O58" s="25" t="e">
        <f>SUM(#REF!)</f>
        <v>#REF!</v>
      </c>
      <c r="P58" s="25" t="e">
        <f>SUM(#REF!)</f>
        <v>#REF!</v>
      </c>
      <c r="Q58" s="25" t="e">
        <f>SUM(#REF!)</f>
        <v>#REF!</v>
      </c>
      <c r="R58" s="25" t="e">
        <f>SUM(#REF!)</f>
        <v>#REF!</v>
      </c>
      <c r="S58" s="25" t="e">
        <f>SUM(#REF!)</f>
        <v>#REF!</v>
      </c>
      <c r="T58" s="25" t="e">
        <f>SUM(#REF!)</f>
        <v>#REF!</v>
      </c>
      <c r="U58" s="25" t="e">
        <f>SUM(#REF!)</f>
        <v>#REF!</v>
      </c>
      <c r="V58" s="41"/>
    </row>
  </sheetData>
  <mergeCells count="17">
    <mergeCell ref="D1:V1"/>
    <mergeCell ref="A4:A19"/>
    <mergeCell ref="B4:B7"/>
    <mergeCell ref="B8:B11"/>
    <mergeCell ref="B12:B15"/>
    <mergeCell ref="B16:B19"/>
    <mergeCell ref="A46:A50"/>
    <mergeCell ref="B46:B50"/>
    <mergeCell ref="A20:A24"/>
    <mergeCell ref="B20:B24"/>
    <mergeCell ref="D27:V27"/>
    <mergeCell ref="V28:V29"/>
    <mergeCell ref="A30:A45"/>
    <mergeCell ref="B30:B33"/>
    <mergeCell ref="B34:B37"/>
    <mergeCell ref="B38:B41"/>
    <mergeCell ref="B42:B45"/>
  </mergeCells>
  <conditionalFormatting sqref="C4:C22">
    <cfRule type="cellIs" dxfId="13" priority="38" operator="equal">
      <formula>0</formula>
    </cfRule>
  </conditionalFormatting>
  <conditionalFormatting sqref="D4:T24">
    <cfRule type="cellIs" dxfId="12" priority="22" operator="equal">
      <formula>0</formula>
    </cfRule>
  </conditionalFormatting>
  <conditionalFormatting sqref="D30:U50">
    <cfRule type="cellIs" dxfId="11" priority="1" operator="equal">
      <formula>0</formula>
    </cfRule>
  </conditionalFormatting>
  <conditionalFormatting sqref="J3:T3">
    <cfRule type="cellIs" dxfId="10" priority="28" operator="equal">
      <formula>0</formula>
    </cfRule>
  </conditionalFormatting>
  <conditionalFormatting sqref="U3:U24">
    <cfRule type="cellIs" dxfId="9" priority="18" operator="equal">
      <formula>0</formula>
    </cfRule>
  </conditionalFormatting>
  <printOptions horizontalCentered="1" verticalCentered="1"/>
  <pageMargins left="0" right="0" top="0.78740157480314965" bottom="0" header="0" footer="0"/>
  <pageSetup paperSize="9" scale="41" orientation="landscape" r:id="rId1"/>
  <headerFooter>
    <oddHeader>&amp;C&amp;G&amp;R&amp;"Gill Sans MT,Gras"CARACTERISATIONS 2017
&amp;A</oddHead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1">
    <tabColor rgb="FF00B0F0"/>
    <pageSetUpPr fitToPage="1"/>
  </sheetPr>
  <dimension ref="A1:AA58"/>
  <sheetViews>
    <sheetView topLeftCell="A27" zoomScale="70" zoomScaleNormal="70" workbookViewId="0">
      <selection activeCell="I47" sqref="I47"/>
    </sheetView>
  </sheetViews>
  <sheetFormatPr baseColWidth="10" defaultColWidth="8.7109375" defaultRowHeight="17.25" x14ac:dyDescent="0.35"/>
  <cols>
    <col min="1" max="1" width="8.7109375" style="16"/>
    <col min="2" max="2" width="7" style="16" customWidth="1"/>
    <col min="3" max="3" width="54" style="16" customWidth="1"/>
    <col min="4" max="4" width="13.42578125" style="16" customWidth="1"/>
    <col min="5" max="10" width="10.28515625" style="16" bestFit="1" customWidth="1"/>
    <col min="11" max="11" width="15.140625" style="16" customWidth="1"/>
    <col min="12" max="15" width="10.28515625" style="16" bestFit="1" customWidth="1"/>
    <col min="16" max="21" width="10.28515625" style="16" customWidth="1"/>
    <col min="22" max="22" width="11.7109375" style="16" customWidth="1"/>
    <col min="23" max="24" width="8.7109375" style="16"/>
    <col min="25" max="25" width="10.42578125" style="16" bestFit="1" customWidth="1"/>
    <col min="26" max="26" width="11.5703125" style="16" customWidth="1"/>
    <col min="27" max="27" width="12.28515625" style="16" customWidth="1"/>
    <col min="28" max="16384" width="8.7109375" style="16"/>
  </cols>
  <sheetData>
    <row r="1" spans="1:27" x14ac:dyDescent="0.35">
      <c r="D1" s="491" t="s">
        <v>3920</v>
      </c>
      <c r="E1" s="491"/>
      <c r="F1" s="491"/>
      <c r="G1" s="491"/>
      <c r="H1" s="491"/>
      <c r="I1" s="491"/>
      <c r="J1" s="491"/>
      <c r="K1" s="491"/>
      <c r="L1" s="491"/>
      <c r="M1" s="491"/>
      <c r="N1" s="491"/>
      <c r="O1" s="491"/>
      <c r="P1" s="491"/>
      <c r="Q1" s="491"/>
      <c r="R1" s="491"/>
      <c r="S1" s="491"/>
      <c r="T1" s="491"/>
      <c r="U1" s="491"/>
      <c r="V1" s="491"/>
    </row>
    <row r="2" spans="1:27" x14ac:dyDescent="0.35">
      <c r="C2" s="17" t="s">
        <v>13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251" t="s">
        <v>4</v>
      </c>
    </row>
    <row r="3" spans="1:27" ht="18" thickBot="1" x14ac:dyDescent="0.4">
      <c r="C3" s="19" t="s">
        <v>3</v>
      </c>
      <c r="D3" s="15">
        <v>44531</v>
      </c>
      <c r="E3" s="15">
        <v>44531</v>
      </c>
      <c r="F3" s="15">
        <v>44551</v>
      </c>
      <c r="G3" s="15">
        <v>44551</v>
      </c>
      <c r="H3" s="15">
        <v>44614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252"/>
    </row>
    <row r="4" spans="1:27" ht="16.5" customHeight="1" x14ac:dyDescent="0.35">
      <c r="A4" s="429" t="s">
        <v>3915</v>
      </c>
      <c r="B4" s="432" t="s">
        <v>3894</v>
      </c>
      <c r="C4" s="163" t="s">
        <v>3900</v>
      </c>
      <c r="D4" s="346"/>
      <c r="E4" s="346"/>
      <c r="F4" s="346"/>
      <c r="G4" s="346"/>
      <c r="H4" s="346">
        <v>8.65</v>
      </c>
      <c r="I4" s="346"/>
      <c r="J4" s="346"/>
      <c r="K4" s="346"/>
      <c r="L4" s="346"/>
      <c r="M4" s="346"/>
      <c r="N4" s="346"/>
      <c r="O4" s="346"/>
      <c r="P4" s="346"/>
      <c r="Q4" s="346"/>
      <c r="R4" s="346"/>
      <c r="S4" s="346"/>
      <c r="T4" s="346"/>
      <c r="U4" s="346"/>
      <c r="V4" s="23">
        <f>AVERAGE(D4:U4)</f>
        <v>8.65</v>
      </c>
      <c r="Y4" s="21"/>
      <c r="AA4" s="21"/>
    </row>
    <row r="5" spans="1:27" x14ac:dyDescent="0.35">
      <c r="A5" s="430"/>
      <c r="B5" s="433"/>
      <c r="C5" s="164" t="s">
        <v>20</v>
      </c>
      <c r="D5" s="346"/>
      <c r="E5" s="346"/>
      <c r="F5" s="346"/>
      <c r="G5" s="346"/>
      <c r="H5" s="346">
        <v>0.65</v>
      </c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23">
        <f t="shared" ref="V5:V24" si="0">AVERAGE(D5:U5)</f>
        <v>0.65</v>
      </c>
      <c r="AA5" s="21"/>
    </row>
    <row r="6" spans="1:27" x14ac:dyDescent="0.35">
      <c r="A6" s="430"/>
      <c r="B6" s="433"/>
      <c r="C6" s="164" t="s">
        <v>3901</v>
      </c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  <c r="T6" s="346"/>
      <c r="U6" s="346"/>
      <c r="V6" s="23" t="e">
        <f t="shared" si="0"/>
        <v>#DIV/0!</v>
      </c>
      <c r="AA6" s="21"/>
    </row>
    <row r="7" spans="1:27" ht="18" thickBot="1" x14ac:dyDescent="0.4">
      <c r="A7" s="430"/>
      <c r="B7" s="434"/>
      <c r="C7" s="165" t="s">
        <v>26</v>
      </c>
      <c r="D7" s="346"/>
      <c r="E7" s="346"/>
      <c r="F7" s="346"/>
      <c r="G7" s="346"/>
      <c r="H7" s="346">
        <v>0.9</v>
      </c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23">
        <f t="shared" si="0"/>
        <v>0.9</v>
      </c>
      <c r="AA7" s="21"/>
    </row>
    <row r="8" spans="1:27" ht="16.5" customHeight="1" x14ac:dyDescent="0.35">
      <c r="A8" s="430"/>
      <c r="B8" s="432" t="s">
        <v>3916</v>
      </c>
      <c r="C8" s="163" t="s">
        <v>3902</v>
      </c>
      <c r="D8" s="346"/>
      <c r="E8" s="346"/>
      <c r="F8" s="346"/>
      <c r="G8" s="346"/>
      <c r="H8" s="346">
        <v>2.0499999999999998</v>
      </c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23">
        <f t="shared" si="0"/>
        <v>2.0499999999999998</v>
      </c>
      <c r="AA8" s="21"/>
    </row>
    <row r="9" spans="1:27" x14ac:dyDescent="0.35">
      <c r="A9" s="430"/>
      <c r="B9" s="433"/>
      <c r="C9" s="164" t="s">
        <v>3903</v>
      </c>
      <c r="D9" s="346"/>
      <c r="E9" s="346"/>
      <c r="F9" s="346"/>
      <c r="G9" s="346"/>
      <c r="H9" s="346">
        <v>0.85</v>
      </c>
      <c r="I9" s="346"/>
      <c r="J9" s="346"/>
      <c r="K9" s="346"/>
      <c r="L9" s="346"/>
      <c r="M9" s="346"/>
      <c r="N9" s="346"/>
      <c r="O9" s="346"/>
      <c r="P9" s="346"/>
      <c r="Q9" s="346"/>
      <c r="R9" s="346"/>
      <c r="S9" s="346"/>
      <c r="T9" s="346"/>
      <c r="U9" s="346"/>
      <c r="V9" s="23">
        <f t="shared" si="0"/>
        <v>0.85</v>
      </c>
      <c r="AA9" s="21"/>
    </row>
    <row r="10" spans="1:27" x14ac:dyDescent="0.35">
      <c r="A10" s="430"/>
      <c r="B10" s="433"/>
      <c r="C10" s="164" t="s">
        <v>3904</v>
      </c>
      <c r="D10" s="346"/>
      <c r="E10" s="346"/>
      <c r="F10" s="346"/>
      <c r="G10" s="346"/>
      <c r="H10" s="346">
        <v>2</v>
      </c>
      <c r="I10" s="346"/>
      <c r="J10" s="346"/>
      <c r="K10" s="346"/>
      <c r="L10" s="346"/>
      <c r="M10" s="346"/>
      <c r="N10" s="346"/>
      <c r="O10" s="346"/>
      <c r="P10" s="346"/>
      <c r="Q10" s="346"/>
      <c r="R10" s="346"/>
      <c r="S10" s="346"/>
      <c r="T10" s="346"/>
      <c r="U10" s="346"/>
      <c r="V10" s="23">
        <f t="shared" si="0"/>
        <v>2</v>
      </c>
      <c r="AA10" s="21"/>
    </row>
    <row r="11" spans="1:27" ht="18" thickBot="1" x14ac:dyDescent="0.4">
      <c r="A11" s="430"/>
      <c r="B11" s="434"/>
      <c r="C11" s="165" t="s">
        <v>27</v>
      </c>
      <c r="D11" s="346"/>
      <c r="E11" s="346"/>
      <c r="F11" s="346"/>
      <c r="G11" s="346"/>
      <c r="H11" s="346">
        <v>1.3</v>
      </c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23">
        <f t="shared" si="0"/>
        <v>1.3</v>
      </c>
      <c r="AA11" s="21"/>
    </row>
    <row r="12" spans="1:27" ht="16.5" customHeight="1" x14ac:dyDescent="0.35">
      <c r="A12" s="430"/>
      <c r="B12" s="433" t="s">
        <v>3896</v>
      </c>
      <c r="C12" s="163" t="s">
        <v>3905</v>
      </c>
      <c r="D12" s="346"/>
      <c r="E12" s="346"/>
      <c r="F12" s="346"/>
      <c r="G12" s="346"/>
      <c r="H12" s="346">
        <v>1.1499999999999999</v>
      </c>
      <c r="I12" s="346"/>
      <c r="J12" s="346"/>
      <c r="K12" s="346"/>
      <c r="L12" s="346"/>
      <c r="M12" s="346"/>
      <c r="N12" s="346"/>
      <c r="O12" s="346"/>
      <c r="P12" s="346"/>
      <c r="Q12" s="346"/>
      <c r="R12" s="346"/>
      <c r="S12" s="346"/>
      <c r="T12" s="346"/>
      <c r="U12" s="346"/>
      <c r="V12" s="23">
        <f t="shared" si="0"/>
        <v>1.1499999999999999</v>
      </c>
      <c r="AA12" s="21"/>
    </row>
    <row r="13" spans="1:27" x14ac:dyDescent="0.35">
      <c r="A13" s="430"/>
      <c r="B13" s="433"/>
      <c r="C13" s="164" t="s">
        <v>3906</v>
      </c>
      <c r="D13" s="346"/>
      <c r="E13" s="346"/>
      <c r="F13" s="346"/>
      <c r="G13" s="346"/>
      <c r="H13" s="346"/>
      <c r="I13" s="346"/>
      <c r="J13" s="346"/>
      <c r="K13" s="346"/>
      <c r="L13" s="346"/>
      <c r="M13" s="346"/>
      <c r="N13" s="346"/>
      <c r="O13" s="346"/>
      <c r="P13" s="346"/>
      <c r="Q13" s="346"/>
      <c r="R13" s="346"/>
      <c r="S13" s="346"/>
      <c r="T13" s="346"/>
      <c r="U13" s="346"/>
      <c r="V13" s="23" t="e">
        <f t="shared" si="0"/>
        <v>#DIV/0!</v>
      </c>
      <c r="AA13" s="21"/>
    </row>
    <row r="14" spans="1:27" x14ac:dyDescent="0.35">
      <c r="A14" s="430"/>
      <c r="B14" s="433"/>
      <c r="C14" s="164" t="s">
        <v>3907</v>
      </c>
      <c r="D14" s="346"/>
      <c r="E14" s="346"/>
      <c r="F14" s="346"/>
      <c r="G14" s="346"/>
      <c r="H14" s="346">
        <v>1.3</v>
      </c>
      <c r="I14" s="346"/>
      <c r="J14" s="346"/>
      <c r="K14" s="346"/>
      <c r="L14" s="346"/>
      <c r="M14" s="346"/>
      <c r="N14" s="346"/>
      <c r="O14" s="346"/>
      <c r="P14" s="346"/>
      <c r="Q14" s="346"/>
      <c r="R14" s="346"/>
      <c r="S14" s="346"/>
      <c r="T14" s="346"/>
      <c r="U14" s="346"/>
      <c r="V14" s="23">
        <f t="shared" si="0"/>
        <v>1.3</v>
      </c>
      <c r="AA14" s="21"/>
    </row>
    <row r="15" spans="1:27" ht="18" thickBot="1" x14ac:dyDescent="0.4">
      <c r="A15" s="430"/>
      <c r="B15" s="434"/>
      <c r="C15" s="165" t="s">
        <v>3908</v>
      </c>
      <c r="D15" s="346"/>
      <c r="E15" s="346"/>
      <c r="F15" s="346"/>
      <c r="G15" s="346"/>
      <c r="H15" s="346"/>
      <c r="I15" s="346"/>
      <c r="J15" s="346"/>
      <c r="K15" s="346"/>
      <c r="L15" s="346"/>
      <c r="M15" s="346"/>
      <c r="N15" s="346"/>
      <c r="O15" s="346"/>
      <c r="P15" s="346"/>
      <c r="Q15" s="346"/>
      <c r="R15" s="346"/>
      <c r="S15" s="346"/>
      <c r="T15" s="346"/>
      <c r="U15" s="346"/>
      <c r="V15" s="23" t="e">
        <f t="shared" si="0"/>
        <v>#DIV/0!</v>
      </c>
      <c r="AA15" s="21"/>
    </row>
    <row r="16" spans="1:27" ht="16.5" customHeight="1" x14ac:dyDescent="0.35">
      <c r="A16" s="430"/>
      <c r="B16" s="432" t="s">
        <v>3897</v>
      </c>
      <c r="C16" s="163" t="s">
        <v>0</v>
      </c>
      <c r="D16" s="346"/>
      <c r="E16" s="346"/>
      <c r="F16" s="346"/>
      <c r="G16" s="346"/>
      <c r="H16" s="346">
        <v>2.5499999999999998</v>
      </c>
      <c r="I16" s="346"/>
      <c r="J16" s="346"/>
      <c r="K16" s="346"/>
      <c r="L16" s="346"/>
      <c r="M16" s="346"/>
      <c r="N16" s="346"/>
      <c r="O16" s="346"/>
      <c r="P16" s="346"/>
      <c r="Q16" s="346"/>
      <c r="R16" s="346"/>
      <c r="S16" s="346"/>
      <c r="T16" s="346"/>
      <c r="U16" s="346"/>
      <c r="V16" s="23">
        <f t="shared" si="0"/>
        <v>2.5499999999999998</v>
      </c>
      <c r="AA16" s="21"/>
    </row>
    <row r="17" spans="1:27" x14ac:dyDescent="0.35">
      <c r="A17" s="430"/>
      <c r="B17" s="433"/>
      <c r="C17" s="164" t="s">
        <v>3909</v>
      </c>
      <c r="D17" s="346"/>
      <c r="E17" s="346"/>
      <c r="F17" s="346"/>
      <c r="G17" s="346"/>
      <c r="H17" s="346"/>
      <c r="I17" s="346"/>
      <c r="J17" s="346"/>
      <c r="K17" s="346"/>
      <c r="L17" s="346"/>
      <c r="M17" s="346"/>
      <c r="N17" s="346"/>
      <c r="O17" s="346"/>
      <c r="P17" s="346"/>
      <c r="Q17" s="346"/>
      <c r="R17" s="346"/>
      <c r="S17" s="346"/>
      <c r="T17" s="346"/>
      <c r="U17" s="346"/>
      <c r="V17" s="23" t="e">
        <f t="shared" si="0"/>
        <v>#DIV/0!</v>
      </c>
      <c r="AA17" s="21"/>
    </row>
    <row r="18" spans="1:27" x14ac:dyDescent="0.35">
      <c r="A18" s="430"/>
      <c r="B18" s="433"/>
      <c r="C18" s="164" t="s">
        <v>1</v>
      </c>
      <c r="D18" s="346"/>
      <c r="E18" s="346"/>
      <c r="F18" s="346"/>
      <c r="G18" s="346"/>
      <c r="H18" s="346">
        <v>0.45</v>
      </c>
      <c r="I18" s="346"/>
      <c r="J18" s="346"/>
      <c r="K18" s="346"/>
      <c r="L18" s="346"/>
      <c r="M18" s="346"/>
      <c r="N18" s="346"/>
      <c r="O18" s="346"/>
      <c r="P18" s="346"/>
      <c r="Q18" s="346"/>
      <c r="R18" s="346"/>
      <c r="S18" s="346"/>
      <c r="T18" s="346"/>
      <c r="U18" s="346"/>
      <c r="V18" s="23">
        <f t="shared" si="0"/>
        <v>0.45</v>
      </c>
      <c r="AA18" s="21"/>
    </row>
    <row r="19" spans="1:27" ht="18" thickBot="1" x14ac:dyDescent="0.4">
      <c r="A19" s="431"/>
      <c r="B19" s="434"/>
      <c r="C19" s="165" t="s">
        <v>3910</v>
      </c>
      <c r="D19" s="347"/>
      <c r="E19" s="347"/>
      <c r="F19" s="347"/>
      <c r="G19" s="347"/>
      <c r="H19" s="347"/>
      <c r="I19" s="347"/>
      <c r="J19" s="347"/>
      <c r="K19" s="347"/>
      <c r="L19" s="347"/>
      <c r="M19" s="347"/>
      <c r="N19" s="347"/>
      <c r="O19" s="347"/>
      <c r="P19" s="347"/>
      <c r="Q19" s="347"/>
      <c r="R19" s="347"/>
      <c r="S19" s="347"/>
      <c r="T19" s="347"/>
      <c r="U19" s="347"/>
      <c r="V19" s="23" t="e">
        <f t="shared" si="0"/>
        <v>#DIV/0!</v>
      </c>
      <c r="AA19" s="21"/>
    </row>
    <row r="20" spans="1:27" ht="34.5" customHeight="1" x14ac:dyDescent="0.35">
      <c r="A20" s="437" t="s">
        <v>3898</v>
      </c>
      <c r="B20" s="485" t="s">
        <v>3899</v>
      </c>
      <c r="C20" s="238" t="s">
        <v>3911</v>
      </c>
      <c r="D20" s="348"/>
      <c r="E20" s="349"/>
      <c r="F20" s="349"/>
      <c r="G20" s="349"/>
      <c r="H20" s="349">
        <v>0.45</v>
      </c>
      <c r="I20" s="349"/>
      <c r="J20" s="349"/>
      <c r="K20" s="349"/>
      <c r="L20" s="349"/>
      <c r="M20" s="349"/>
      <c r="N20" s="349"/>
      <c r="O20" s="349"/>
      <c r="P20" s="349"/>
      <c r="Q20" s="349"/>
      <c r="R20" s="349"/>
      <c r="S20" s="349"/>
      <c r="T20" s="349"/>
      <c r="U20" s="349"/>
      <c r="V20" s="78">
        <f t="shared" si="0"/>
        <v>0.45</v>
      </c>
      <c r="AA20" s="21"/>
    </row>
    <row r="21" spans="1:27" ht="19.5" x14ac:dyDescent="0.35">
      <c r="A21" s="438"/>
      <c r="B21" s="486"/>
      <c r="C21" s="239" t="s">
        <v>30</v>
      </c>
      <c r="D21" s="350"/>
      <c r="E21" s="351"/>
      <c r="F21" s="351"/>
      <c r="G21" s="351"/>
      <c r="H21" s="351">
        <v>1.05</v>
      </c>
      <c r="I21" s="351"/>
      <c r="J21" s="351"/>
      <c r="K21" s="351"/>
      <c r="L21" s="351"/>
      <c r="M21" s="351"/>
      <c r="N21" s="351"/>
      <c r="O21" s="351"/>
      <c r="P21" s="351"/>
      <c r="Q21" s="351"/>
      <c r="R21" s="351"/>
      <c r="S21" s="351"/>
      <c r="T21" s="351"/>
      <c r="U21" s="351"/>
      <c r="V21" s="78">
        <f t="shared" si="0"/>
        <v>1.05</v>
      </c>
      <c r="AA21" s="21"/>
    </row>
    <row r="22" spans="1:27" ht="39" x14ac:dyDescent="0.35">
      <c r="A22" s="438"/>
      <c r="B22" s="486"/>
      <c r="C22" s="239" t="s">
        <v>3912</v>
      </c>
      <c r="D22" s="350"/>
      <c r="E22" s="351"/>
      <c r="F22" s="351"/>
      <c r="G22" s="351"/>
      <c r="H22" s="351">
        <v>0.3</v>
      </c>
      <c r="I22" s="351"/>
      <c r="J22" s="351"/>
      <c r="K22" s="351"/>
      <c r="L22" s="351"/>
      <c r="M22" s="351"/>
      <c r="N22" s="351"/>
      <c r="O22" s="351"/>
      <c r="P22" s="351"/>
      <c r="Q22" s="351"/>
      <c r="R22" s="351"/>
      <c r="S22" s="351"/>
      <c r="T22" s="351"/>
      <c r="U22" s="351"/>
      <c r="V22" s="171">
        <f t="shared" si="0"/>
        <v>0.3</v>
      </c>
      <c r="AA22" s="21"/>
    </row>
    <row r="23" spans="1:27" ht="19.5" x14ac:dyDescent="0.35">
      <c r="A23" s="438"/>
      <c r="B23" s="486"/>
      <c r="C23" s="239" t="s">
        <v>3913</v>
      </c>
      <c r="D23" s="350"/>
      <c r="E23" s="351"/>
      <c r="F23" s="351"/>
      <c r="G23" s="351"/>
      <c r="H23" s="351">
        <v>5.95</v>
      </c>
      <c r="I23" s="351"/>
      <c r="J23" s="351"/>
      <c r="K23" s="351"/>
      <c r="L23" s="351"/>
      <c r="M23" s="351"/>
      <c r="N23" s="351"/>
      <c r="O23" s="351"/>
      <c r="P23" s="351"/>
      <c r="Q23" s="351"/>
      <c r="R23" s="351"/>
      <c r="S23" s="351"/>
      <c r="T23" s="351"/>
      <c r="U23" s="351"/>
      <c r="V23" s="79">
        <f t="shared" si="0"/>
        <v>5.95</v>
      </c>
    </row>
    <row r="24" spans="1:27" ht="20.25" thickBot="1" x14ac:dyDescent="0.4">
      <c r="A24" s="439"/>
      <c r="B24" s="487"/>
      <c r="C24" s="240" t="s">
        <v>3914</v>
      </c>
      <c r="D24" s="352"/>
      <c r="E24" s="353"/>
      <c r="F24" s="353"/>
      <c r="G24" s="353"/>
      <c r="H24" s="353"/>
      <c r="I24" s="353"/>
      <c r="J24" s="353"/>
      <c r="K24" s="353"/>
      <c r="L24" s="353"/>
      <c r="M24" s="353"/>
      <c r="N24" s="353"/>
      <c r="O24" s="353"/>
      <c r="P24" s="353"/>
      <c r="Q24" s="353"/>
      <c r="R24" s="353"/>
      <c r="S24" s="353"/>
      <c r="T24" s="353"/>
      <c r="U24" s="353"/>
      <c r="V24" s="79" t="e">
        <f t="shared" si="0"/>
        <v>#DIV/0!</v>
      </c>
    </row>
    <row r="25" spans="1:27" ht="18" thickBot="1" x14ac:dyDescent="0.4">
      <c r="C25" s="46" t="s">
        <v>4</v>
      </c>
      <c r="D25" s="354">
        <f>SUM(D4:D23)</f>
        <v>0</v>
      </c>
      <c r="E25" s="355">
        <f t="shared" ref="E25:U25" si="1">SUM(D4:D23)</f>
        <v>0</v>
      </c>
      <c r="F25" s="355">
        <f t="shared" si="1"/>
        <v>0</v>
      </c>
      <c r="G25" s="355">
        <f t="shared" si="1"/>
        <v>0</v>
      </c>
      <c r="H25" s="355">
        <f>SUM(H4:H24)</f>
        <v>29.599999999999998</v>
      </c>
      <c r="I25" s="355">
        <f t="shared" si="1"/>
        <v>29.599999999999998</v>
      </c>
      <c r="J25" s="355">
        <f t="shared" si="1"/>
        <v>0</v>
      </c>
      <c r="K25" s="355">
        <f t="shared" si="1"/>
        <v>0</v>
      </c>
      <c r="L25" s="355">
        <f t="shared" si="1"/>
        <v>0</v>
      </c>
      <c r="M25" s="355">
        <f t="shared" si="1"/>
        <v>0</v>
      </c>
      <c r="N25" s="355">
        <f t="shared" si="1"/>
        <v>0</v>
      </c>
      <c r="O25" s="355">
        <f t="shared" si="1"/>
        <v>0</v>
      </c>
      <c r="P25" s="355">
        <f t="shared" si="1"/>
        <v>0</v>
      </c>
      <c r="Q25" s="355">
        <f t="shared" si="1"/>
        <v>0</v>
      </c>
      <c r="R25" s="355">
        <f t="shared" si="1"/>
        <v>0</v>
      </c>
      <c r="S25" s="355">
        <f t="shared" si="1"/>
        <v>0</v>
      </c>
      <c r="T25" s="356">
        <f t="shared" si="1"/>
        <v>0</v>
      </c>
      <c r="U25" s="357">
        <f t="shared" si="1"/>
        <v>0</v>
      </c>
    </row>
    <row r="27" spans="1:27" x14ac:dyDescent="0.35">
      <c r="D27" s="491" t="str">
        <f>D1</f>
        <v>SMIPE - EMBALLAGE</v>
      </c>
      <c r="E27" s="491"/>
      <c r="F27" s="491"/>
      <c r="G27" s="491"/>
      <c r="H27" s="491"/>
      <c r="I27" s="491"/>
      <c r="J27" s="491"/>
      <c r="K27" s="491"/>
      <c r="L27" s="491"/>
      <c r="M27" s="491"/>
      <c r="N27" s="491"/>
      <c r="O27" s="491"/>
      <c r="P27" s="491"/>
      <c r="Q27" s="491"/>
      <c r="R27" s="491"/>
      <c r="S27" s="491"/>
      <c r="T27" s="491"/>
      <c r="U27" s="491"/>
      <c r="V27" s="491"/>
    </row>
    <row r="28" spans="1:27" x14ac:dyDescent="0.35">
      <c r="C28" s="17" t="s">
        <v>14</v>
      </c>
      <c r="D28" s="18">
        <f>D2</f>
        <v>1</v>
      </c>
      <c r="E28" s="18">
        <f t="shared" ref="E28:U29" si="2">E2</f>
        <v>2</v>
      </c>
      <c r="F28" s="18">
        <f t="shared" si="2"/>
        <v>3</v>
      </c>
      <c r="G28" s="18">
        <f t="shared" si="2"/>
        <v>4</v>
      </c>
      <c r="H28" s="18">
        <f t="shared" si="2"/>
        <v>5</v>
      </c>
      <c r="I28" s="18">
        <f t="shared" si="2"/>
        <v>6</v>
      </c>
      <c r="J28" s="18">
        <f t="shared" si="2"/>
        <v>7</v>
      </c>
      <c r="K28" s="18">
        <f t="shared" si="2"/>
        <v>8</v>
      </c>
      <c r="L28" s="18">
        <f t="shared" si="2"/>
        <v>9</v>
      </c>
      <c r="M28" s="18">
        <f t="shared" si="2"/>
        <v>10</v>
      </c>
      <c r="N28" s="18">
        <f t="shared" si="2"/>
        <v>11</v>
      </c>
      <c r="O28" s="18">
        <f t="shared" si="2"/>
        <v>12</v>
      </c>
      <c r="P28" s="18">
        <f t="shared" si="2"/>
        <v>13</v>
      </c>
      <c r="Q28" s="18">
        <f t="shared" si="2"/>
        <v>14</v>
      </c>
      <c r="R28" s="18">
        <f t="shared" si="2"/>
        <v>15</v>
      </c>
      <c r="S28" s="18">
        <f t="shared" si="2"/>
        <v>16</v>
      </c>
      <c r="T28" s="18">
        <f t="shared" si="2"/>
        <v>17</v>
      </c>
      <c r="U28" s="18">
        <f t="shared" si="2"/>
        <v>18</v>
      </c>
      <c r="V28" s="482" t="s">
        <v>4</v>
      </c>
    </row>
    <row r="29" spans="1:27" ht="18" thickBot="1" x14ac:dyDescent="0.4">
      <c r="C29" s="19" t="s">
        <v>3</v>
      </c>
      <c r="D29" s="15">
        <v>44531</v>
      </c>
      <c r="E29" s="15">
        <v>44531</v>
      </c>
      <c r="F29" s="15">
        <f t="shared" si="2"/>
        <v>44551</v>
      </c>
      <c r="G29" s="15">
        <f t="shared" si="2"/>
        <v>44551</v>
      </c>
      <c r="H29" s="15">
        <f>H3</f>
        <v>44614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483"/>
    </row>
    <row r="30" spans="1:27" ht="16.5" customHeight="1" x14ac:dyDescent="0.35">
      <c r="A30" s="429" t="s">
        <v>3915</v>
      </c>
      <c r="B30" s="432" t="s">
        <v>3894</v>
      </c>
      <c r="C30" s="163" t="s">
        <v>3900</v>
      </c>
      <c r="D30" s="254">
        <v>0.23581560283687944</v>
      </c>
      <c r="E30" s="255">
        <v>0.27421383647798747</v>
      </c>
      <c r="F30" s="255">
        <v>0.30503978779840857</v>
      </c>
      <c r="G30" s="255">
        <v>0.30058479532163745</v>
      </c>
      <c r="H30" s="255">
        <f>H4/H$25</f>
        <v>0.29222972972972977</v>
      </c>
      <c r="I30" s="255"/>
      <c r="J30" s="255"/>
      <c r="K30" s="256"/>
      <c r="L30" s="256"/>
      <c r="M30" s="256"/>
      <c r="N30" s="256"/>
      <c r="O30" s="256"/>
      <c r="P30" s="256"/>
      <c r="Q30" s="256"/>
      <c r="R30" s="256"/>
      <c r="S30" s="256"/>
      <c r="T30" s="256"/>
      <c r="U30" s="257"/>
      <c r="V30" s="253">
        <f>AVERAGE(D30:U30)</f>
        <v>0.28157675043292857</v>
      </c>
    </row>
    <row r="31" spans="1:27" x14ac:dyDescent="0.35">
      <c r="A31" s="430"/>
      <c r="B31" s="433"/>
      <c r="C31" s="164" t="s">
        <v>20</v>
      </c>
      <c r="D31" s="258">
        <v>0.16489361702127658</v>
      </c>
      <c r="E31" s="172">
        <v>2.6415094339622615E-2</v>
      </c>
      <c r="F31" s="172">
        <v>2.5198938992042428E-2</v>
      </c>
      <c r="G31" s="172">
        <v>3.5087719298245619E-2</v>
      </c>
      <c r="H31" s="172">
        <f t="shared" ref="H31:H50" si="3">H5/H$25</f>
        <v>2.1959459459459461E-2</v>
      </c>
      <c r="I31" s="172"/>
      <c r="J31" s="172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59"/>
      <c r="V31" s="253">
        <f t="shared" ref="V31:V50" si="4">AVERAGE(D31:U31)</f>
        <v>5.4710965822129344E-2</v>
      </c>
    </row>
    <row r="32" spans="1:27" x14ac:dyDescent="0.35">
      <c r="A32" s="430"/>
      <c r="B32" s="433"/>
      <c r="C32" s="164" t="s">
        <v>3901</v>
      </c>
      <c r="D32" s="258">
        <v>1.241134751773052E-2</v>
      </c>
      <c r="E32" s="172">
        <v>1.5094339622641523E-2</v>
      </c>
      <c r="F32" s="172">
        <v>1.3262599469496025E-2</v>
      </c>
      <c r="G32" s="172">
        <v>2.6900584795321654E-2</v>
      </c>
      <c r="H32" s="172">
        <f t="shared" si="3"/>
        <v>0</v>
      </c>
      <c r="I32" s="172"/>
      <c r="J32" s="17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59"/>
      <c r="V32" s="253">
        <f t="shared" si="4"/>
        <v>1.3533774281037945E-2</v>
      </c>
    </row>
    <row r="33" spans="1:22" ht="18" thickBot="1" x14ac:dyDescent="0.4">
      <c r="A33" s="430"/>
      <c r="B33" s="434"/>
      <c r="C33" s="165" t="s">
        <v>26</v>
      </c>
      <c r="D33" s="258">
        <v>4.6099290780141855E-2</v>
      </c>
      <c r="E33" s="172">
        <v>5.0314465408805027E-2</v>
      </c>
      <c r="F33" s="172">
        <v>4.7745358090185694E-2</v>
      </c>
      <c r="G33" s="172">
        <v>4.9122807017543867E-2</v>
      </c>
      <c r="H33" s="172">
        <f t="shared" si="3"/>
        <v>3.0405405405405407E-2</v>
      </c>
      <c r="I33" s="172"/>
      <c r="J33" s="172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59"/>
      <c r="V33" s="253">
        <f t="shared" si="4"/>
        <v>4.4737465340416373E-2</v>
      </c>
    </row>
    <row r="34" spans="1:22" ht="16.5" customHeight="1" x14ac:dyDescent="0.35">
      <c r="A34" s="430"/>
      <c r="B34" s="432" t="s">
        <v>3916</v>
      </c>
      <c r="C34" s="163" t="s">
        <v>3902</v>
      </c>
      <c r="D34" s="258">
        <v>0.12588652482269502</v>
      </c>
      <c r="E34" s="172">
        <v>9.0566037735849092E-2</v>
      </c>
      <c r="F34" s="172">
        <v>8.0901856763925722E-2</v>
      </c>
      <c r="G34" s="172">
        <v>0.11812865497076021</v>
      </c>
      <c r="H34" s="172">
        <f t="shared" si="3"/>
        <v>6.9256756756756757E-2</v>
      </c>
      <c r="I34" s="172"/>
      <c r="J34" s="172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59"/>
      <c r="V34" s="253">
        <f t="shared" si="4"/>
        <v>9.6947966209997363E-2</v>
      </c>
    </row>
    <row r="35" spans="1:22" x14ac:dyDescent="0.35">
      <c r="A35" s="430"/>
      <c r="B35" s="433"/>
      <c r="C35" s="164" t="s">
        <v>3903</v>
      </c>
      <c r="D35" s="258">
        <v>4.0780141843971593E-2</v>
      </c>
      <c r="E35" s="172">
        <v>5.0314465408805034E-2</v>
      </c>
      <c r="F35" s="172">
        <v>3.0503978779840821E-2</v>
      </c>
      <c r="G35" s="172">
        <v>2.5730994152046785E-2</v>
      </c>
      <c r="H35" s="172">
        <f t="shared" si="3"/>
        <v>2.8716216216216218E-2</v>
      </c>
      <c r="I35" s="172"/>
      <c r="J35" s="172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59"/>
      <c r="V35" s="253">
        <f t="shared" si="4"/>
        <v>3.5209159280176094E-2</v>
      </c>
    </row>
    <row r="36" spans="1:22" x14ac:dyDescent="0.35">
      <c r="A36" s="430"/>
      <c r="B36" s="433"/>
      <c r="C36" s="164" t="s">
        <v>3904</v>
      </c>
      <c r="D36" s="258">
        <v>4.0780141843971593E-2</v>
      </c>
      <c r="E36" s="172">
        <v>3.6477987421383633E-2</v>
      </c>
      <c r="F36" s="172">
        <v>1.7241379310344796E-2</v>
      </c>
      <c r="G36" s="172">
        <v>5.3801169590643266E-2</v>
      </c>
      <c r="H36" s="172">
        <f t="shared" si="3"/>
        <v>6.7567567567567571E-2</v>
      </c>
      <c r="I36" s="172"/>
      <c r="J36" s="172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59"/>
      <c r="V36" s="253">
        <f t="shared" si="4"/>
        <v>4.3173649146782171E-2</v>
      </c>
    </row>
    <row r="37" spans="1:22" ht="18" thickBot="1" x14ac:dyDescent="0.4">
      <c r="A37" s="430"/>
      <c r="B37" s="434"/>
      <c r="C37" s="165" t="s">
        <v>27</v>
      </c>
      <c r="D37" s="258">
        <v>3.723404255319146E-2</v>
      </c>
      <c r="E37" s="172">
        <v>1.7610062893081653E-2</v>
      </c>
      <c r="F37" s="172">
        <v>1.0610079575596782E-2</v>
      </c>
      <c r="G37" s="172">
        <v>5.9649122807017542E-2</v>
      </c>
      <c r="H37" s="172">
        <f t="shared" si="3"/>
        <v>4.3918918918918921E-2</v>
      </c>
      <c r="I37" s="172"/>
      <c r="J37" s="172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59"/>
      <c r="V37" s="253">
        <f t="shared" si="4"/>
        <v>3.3804445349561271E-2</v>
      </c>
    </row>
    <row r="38" spans="1:22" ht="16.5" customHeight="1" x14ac:dyDescent="0.35">
      <c r="A38" s="430"/>
      <c r="B38" s="433" t="s">
        <v>3896</v>
      </c>
      <c r="C38" s="163" t="s">
        <v>3905</v>
      </c>
      <c r="D38" s="258">
        <v>2.1276595744680844E-2</v>
      </c>
      <c r="E38" s="172">
        <v>3.6477987421383633E-2</v>
      </c>
      <c r="F38" s="172">
        <v>3.7135278514588831E-2</v>
      </c>
      <c r="G38" s="172">
        <v>2.1052631578947344E-2</v>
      </c>
      <c r="H38" s="172">
        <f t="shared" si="3"/>
        <v>3.885135135135135E-2</v>
      </c>
      <c r="I38" s="172"/>
      <c r="J38" s="172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59"/>
      <c r="V38" s="253">
        <f t="shared" si="4"/>
        <v>3.0958768922190398E-2</v>
      </c>
    </row>
    <row r="39" spans="1:22" x14ac:dyDescent="0.35">
      <c r="A39" s="430"/>
      <c r="B39" s="433"/>
      <c r="C39" s="164" t="s">
        <v>3906</v>
      </c>
      <c r="D39" s="258">
        <v>5.3191489361702109E-3</v>
      </c>
      <c r="E39" s="172">
        <v>2.5157232704402519E-3</v>
      </c>
      <c r="F39" s="172">
        <v>1.3262599469496008E-3</v>
      </c>
      <c r="G39" s="172">
        <v>5.8479532163742713E-3</v>
      </c>
      <c r="H39" s="172">
        <f t="shared" si="3"/>
        <v>0</v>
      </c>
      <c r="I39" s="172"/>
      <c r="J39" s="172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59"/>
      <c r="V39" s="253">
        <f t="shared" si="4"/>
        <v>3.0018170739868669E-3</v>
      </c>
    </row>
    <row r="40" spans="1:22" x14ac:dyDescent="0.35">
      <c r="A40" s="430"/>
      <c r="B40" s="433"/>
      <c r="C40" s="164" t="s">
        <v>3907</v>
      </c>
      <c r="D40" s="258">
        <v>7.0921985815602844E-3</v>
      </c>
      <c r="E40" s="172">
        <v>7.5471698113207556E-3</v>
      </c>
      <c r="F40" s="172">
        <v>7.9575596816976128E-3</v>
      </c>
      <c r="G40" s="172">
        <v>1.7543859649122813E-2</v>
      </c>
      <c r="H40" s="172">
        <f t="shared" si="3"/>
        <v>4.3918918918918921E-2</v>
      </c>
      <c r="I40" s="172"/>
      <c r="J40" s="172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59"/>
      <c r="V40" s="253">
        <f t="shared" si="4"/>
        <v>1.6811941328524076E-2</v>
      </c>
    </row>
    <row r="41" spans="1:22" ht="18" thickBot="1" x14ac:dyDescent="0.4">
      <c r="A41" s="430"/>
      <c r="B41" s="434"/>
      <c r="C41" s="165" t="s">
        <v>3908</v>
      </c>
      <c r="D41" s="258">
        <v>1.7730496453900691E-3</v>
      </c>
      <c r="E41" s="172">
        <v>1.2578616352201242E-3</v>
      </c>
      <c r="F41" s="172">
        <v>0</v>
      </c>
      <c r="G41" s="172">
        <v>1.1695906432748527E-3</v>
      </c>
      <c r="H41" s="172">
        <f t="shared" si="3"/>
        <v>0</v>
      </c>
      <c r="I41" s="172"/>
      <c r="J41" s="172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59"/>
      <c r="V41" s="253">
        <f t="shared" si="4"/>
        <v>8.4010038477700928E-4</v>
      </c>
    </row>
    <row r="42" spans="1:22" ht="16.5" customHeight="1" x14ac:dyDescent="0.35">
      <c r="A42" s="430"/>
      <c r="B42" s="432" t="s">
        <v>3897</v>
      </c>
      <c r="C42" s="163" t="s">
        <v>0</v>
      </c>
      <c r="D42" s="258">
        <v>0.11524822695035464</v>
      </c>
      <c r="E42" s="172">
        <v>0.13081761006289305</v>
      </c>
      <c r="F42" s="172">
        <v>7.6923076923076941E-2</v>
      </c>
      <c r="G42" s="172">
        <v>6.3157894736842135E-2</v>
      </c>
      <c r="H42" s="172">
        <f t="shared" si="3"/>
        <v>8.6148648648648643E-2</v>
      </c>
      <c r="I42" s="172"/>
      <c r="J42" s="172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59"/>
      <c r="V42" s="253">
        <f t="shared" si="4"/>
        <v>9.4459091464363071E-2</v>
      </c>
    </row>
    <row r="43" spans="1:22" x14ac:dyDescent="0.35">
      <c r="A43" s="430"/>
      <c r="B43" s="433"/>
      <c r="C43" s="164" t="s">
        <v>3909</v>
      </c>
      <c r="D43" s="258">
        <v>1.5957446808510641E-2</v>
      </c>
      <c r="E43" s="172">
        <v>3.7735849056603774E-3</v>
      </c>
      <c r="F43" s="172">
        <v>0</v>
      </c>
      <c r="G43" s="172">
        <v>0</v>
      </c>
      <c r="H43" s="172">
        <f t="shared" si="3"/>
        <v>0</v>
      </c>
      <c r="I43" s="172"/>
      <c r="J43" s="172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59"/>
      <c r="V43" s="253">
        <f t="shared" si="4"/>
        <v>3.9462063428342036E-3</v>
      </c>
    </row>
    <row r="44" spans="1:22" x14ac:dyDescent="0.35">
      <c r="A44" s="430"/>
      <c r="B44" s="433"/>
      <c r="C44" s="164" t="s">
        <v>1</v>
      </c>
      <c r="D44" s="258">
        <v>7.0921985815602844E-3</v>
      </c>
      <c r="E44" s="172">
        <v>1.5094339622641506E-2</v>
      </c>
      <c r="F44" s="172">
        <v>9.2838196286472163E-3</v>
      </c>
      <c r="G44" s="172">
        <v>1.2865497076023398E-2</v>
      </c>
      <c r="H44" s="172">
        <f t="shared" si="3"/>
        <v>1.5202702702702704E-2</v>
      </c>
      <c r="I44" s="172"/>
      <c r="J44" s="172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59"/>
      <c r="V44" s="253">
        <f t="shared" si="4"/>
        <v>1.1907711522315021E-2</v>
      </c>
    </row>
    <row r="45" spans="1:22" ht="18" thickBot="1" x14ac:dyDescent="0.4">
      <c r="A45" s="431"/>
      <c r="B45" s="434"/>
      <c r="C45" s="165" t="s">
        <v>3910</v>
      </c>
      <c r="D45" s="271">
        <v>0</v>
      </c>
      <c r="E45" s="260"/>
      <c r="F45" s="260"/>
      <c r="G45" s="260"/>
      <c r="H45" s="260">
        <f t="shared" si="3"/>
        <v>0</v>
      </c>
      <c r="I45" s="260"/>
      <c r="J45" s="260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2"/>
      <c r="V45" s="253">
        <f t="shared" si="4"/>
        <v>0</v>
      </c>
    </row>
    <row r="46" spans="1:22" ht="18.399999999999999" customHeight="1" x14ac:dyDescent="0.35">
      <c r="A46" s="437" t="s">
        <v>3898</v>
      </c>
      <c r="B46" s="485" t="s">
        <v>3899</v>
      </c>
      <c r="C46" s="160" t="s">
        <v>3911</v>
      </c>
      <c r="D46" s="272">
        <v>1.0638297872340391E-2</v>
      </c>
      <c r="E46" s="266">
        <v>1.5094339622641546E-2</v>
      </c>
      <c r="F46" s="266">
        <v>2.6525198938991954E-3</v>
      </c>
      <c r="G46" s="266">
        <v>7.0175438596491004E-3</v>
      </c>
      <c r="H46" s="266">
        <f t="shared" si="3"/>
        <v>1.5202702702702704E-2</v>
      </c>
      <c r="I46" s="266"/>
      <c r="J46" s="266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49"/>
      <c r="V46" s="263">
        <f t="shared" si="4"/>
        <v>1.0121080790246586E-2</v>
      </c>
    </row>
    <row r="47" spans="1:22" ht="19.5" x14ac:dyDescent="0.35">
      <c r="A47" s="438"/>
      <c r="B47" s="486"/>
      <c r="C47" s="161" t="s">
        <v>30</v>
      </c>
      <c r="D47" s="245">
        <v>1.063829787234043E-2</v>
      </c>
      <c r="E47" s="173">
        <v>5.0314465408805034E-2</v>
      </c>
      <c r="F47" s="173">
        <v>3.4482758620689669E-2</v>
      </c>
      <c r="G47" s="173">
        <v>0</v>
      </c>
      <c r="H47" s="173">
        <f t="shared" si="3"/>
        <v>3.5472972972972978E-2</v>
      </c>
      <c r="I47" s="173"/>
      <c r="J47" s="173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250"/>
      <c r="V47" s="263">
        <f t="shared" si="4"/>
        <v>2.6181698974961622E-2</v>
      </c>
    </row>
    <row r="48" spans="1:22" ht="39" x14ac:dyDescent="0.35">
      <c r="A48" s="438"/>
      <c r="B48" s="486"/>
      <c r="C48" s="161" t="s">
        <v>3912</v>
      </c>
      <c r="D48" s="245">
        <v>7.0921985815602887E-3</v>
      </c>
      <c r="E48" s="173">
        <v>7.5471698113207548E-3</v>
      </c>
      <c r="F48" s="173">
        <v>0</v>
      </c>
      <c r="G48" s="173">
        <v>2.3391812865497076E-3</v>
      </c>
      <c r="H48" s="173">
        <f t="shared" si="3"/>
        <v>1.0135135135135136E-2</v>
      </c>
      <c r="I48" s="173"/>
      <c r="J48" s="173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250"/>
      <c r="V48" s="264">
        <f t="shared" si="4"/>
        <v>5.4227369629131772E-3</v>
      </c>
    </row>
    <row r="49" spans="1:22" ht="19.5" x14ac:dyDescent="0.35">
      <c r="A49" s="438"/>
      <c r="B49" s="486"/>
      <c r="C49" s="161" t="s">
        <v>3913</v>
      </c>
      <c r="D49" s="245">
        <v>9.3971631205673728E-2</v>
      </c>
      <c r="E49" s="173">
        <v>0.16855345911949685</v>
      </c>
      <c r="F49" s="173">
        <v>0.29973474801061017</v>
      </c>
      <c r="G49" s="173">
        <v>0.20000000000000009</v>
      </c>
      <c r="H49" s="173">
        <f t="shared" si="3"/>
        <v>0.20101351351351354</v>
      </c>
      <c r="I49" s="173"/>
      <c r="J49" s="173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250"/>
      <c r="V49" s="265">
        <f t="shared" si="4"/>
        <v>0.19265467036985889</v>
      </c>
    </row>
    <row r="50" spans="1:22" ht="20.25" thickBot="1" x14ac:dyDescent="0.4">
      <c r="A50" s="439"/>
      <c r="B50" s="487"/>
      <c r="C50" s="162" t="s">
        <v>3914</v>
      </c>
      <c r="D50" s="273">
        <v>0</v>
      </c>
      <c r="E50" s="268">
        <v>0</v>
      </c>
      <c r="F50" s="268">
        <v>0</v>
      </c>
      <c r="G50" s="268">
        <v>0</v>
      </c>
      <c r="H50" s="268">
        <f t="shared" si="3"/>
        <v>0</v>
      </c>
      <c r="I50" s="268"/>
      <c r="J50" s="268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70"/>
      <c r="V50" s="265">
        <f t="shared" si="4"/>
        <v>0</v>
      </c>
    </row>
    <row r="51" spans="1:22" ht="18" thickBot="1" x14ac:dyDescent="0.4">
      <c r="C51" s="46" t="s">
        <v>4</v>
      </c>
      <c r="D51" s="176">
        <f>SUM(D30:D50)</f>
        <v>1</v>
      </c>
      <c r="E51" s="177">
        <f t="shared" ref="E51:U51" si="5">SUM(E30:E49)</f>
        <v>0.99999999999999989</v>
      </c>
      <c r="F51" s="177">
        <f t="shared" si="5"/>
        <v>1</v>
      </c>
      <c r="G51" s="177">
        <f t="shared" si="5"/>
        <v>1.0000000000000002</v>
      </c>
      <c r="H51" s="177">
        <f t="shared" si="5"/>
        <v>1.0000000000000002</v>
      </c>
      <c r="I51" s="177">
        <f t="shared" si="5"/>
        <v>0</v>
      </c>
      <c r="J51" s="177">
        <f>SUM(J30:J49)</f>
        <v>0</v>
      </c>
      <c r="K51" s="49">
        <f t="shared" si="5"/>
        <v>0</v>
      </c>
      <c r="L51" s="49">
        <f t="shared" si="5"/>
        <v>0</v>
      </c>
      <c r="M51" s="49">
        <f t="shared" si="5"/>
        <v>0</v>
      </c>
      <c r="N51" s="49">
        <f t="shared" si="5"/>
        <v>0</v>
      </c>
      <c r="O51" s="49">
        <f t="shared" si="5"/>
        <v>0</v>
      </c>
      <c r="P51" s="49">
        <f t="shared" si="5"/>
        <v>0</v>
      </c>
      <c r="Q51" s="49">
        <f t="shared" si="5"/>
        <v>0</v>
      </c>
      <c r="R51" s="49">
        <f t="shared" si="5"/>
        <v>0</v>
      </c>
      <c r="S51" s="49">
        <f t="shared" si="5"/>
        <v>0</v>
      </c>
      <c r="T51" s="49">
        <f t="shared" si="5"/>
        <v>0</v>
      </c>
      <c r="U51" s="50">
        <f t="shared" si="5"/>
        <v>0</v>
      </c>
      <c r="V51" s="80">
        <f>SUM(V30:V50)</f>
        <v>1</v>
      </c>
    </row>
    <row r="53" spans="1:22" x14ac:dyDescent="0.35">
      <c r="C53" s="22" t="s">
        <v>5</v>
      </c>
      <c r="D53" s="24">
        <f>SUM(D46:D50)</f>
        <v>0.12234042553191483</v>
      </c>
      <c r="E53" s="24">
        <f t="shared" ref="E53:I53" si="6">SUM(E46:E50)</f>
        <v>0.24150943396226418</v>
      </c>
      <c r="F53" s="24">
        <f t="shared" si="6"/>
        <v>0.33687002652519904</v>
      </c>
      <c r="G53" s="24">
        <f t="shared" si="6"/>
        <v>0.20935672514619891</v>
      </c>
      <c r="H53" s="24">
        <f t="shared" si="6"/>
        <v>0.26182432432432434</v>
      </c>
      <c r="I53" s="24">
        <f t="shared" si="6"/>
        <v>0</v>
      </c>
      <c r="J53" s="24">
        <f t="shared" ref="J53:U53" si="7">J32+J41+J42+J46+J47+J49</f>
        <v>0</v>
      </c>
      <c r="K53" s="24">
        <f t="shared" si="7"/>
        <v>0</v>
      </c>
      <c r="L53" s="24">
        <f t="shared" si="7"/>
        <v>0</v>
      </c>
      <c r="M53" s="24">
        <f t="shared" si="7"/>
        <v>0</v>
      </c>
      <c r="N53" s="24">
        <f t="shared" si="7"/>
        <v>0</v>
      </c>
      <c r="O53" s="24">
        <f t="shared" si="7"/>
        <v>0</v>
      </c>
      <c r="P53" s="24">
        <f t="shared" si="7"/>
        <v>0</v>
      </c>
      <c r="Q53" s="24">
        <f t="shared" si="7"/>
        <v>0</v>
      </c>
      <c r="R53" s="24">
        <f t="shared" si="7"/>
        <v>0</v>
      </c>
      <c r="S53" s="24">
        <f t="shared" si="7"/>
        <v>0</v>
      </c>
      <c r="T53" s="24">
        <f t="shared" si="7"/>
        <v>0</v>
      </c>
      <c r="U53" s="24">
        <f t="shared" si="7"/>
        <v>0</v>
      </c>
      <c r="V53" s="24" t="e">
        <f>SUM(U13:U22)/U23</f>
        <v>#DIV/0!</v>
      </c>
    </row>
    <row r="56" spans="1:22" x14ac:dyDescent="0.35">
      <c r="C56" s="42"/>
      <c r="D56" s="18">
        <f>D2</f>
        <v>1</v>
      </c>
      <c r="E56" s="18">
        <f t="shared" ref="E56:U56" si="8">E2</f>
        <v>2</v>
      </c>
      <c r="F56" s="18">
        <f t="shared" si="8"/>
        <v>3</v>
      </c>
      <c r="G56" s="18">
        <f t="shared" si="8"/>
        <v>4</v>
      </c>
      <c r="H56" s="18">
        <f t="shared" si="8"/>
        <v>5</v>
      </c>
      <c r="I56" s="18">
        <f t="shared" si="8"/>
        <v>6</v>
      </c>
      <c r="J56" s="18">
        <f t="shared" si="8"/>
        <v>7</v>
      </c>
      <c r="K56" s="18">
        <f t="shared" si="8"/>
        <v>8</v>
      </c>
      <c r="L56" s="18">
        <f t="shared" si="8"/>
        <v>9</v>
      </c>
      <c r="M56" s="18">
        <f t="shared" si="8"/>
        <v>10</v>
      </c>
      <c r="N56" s="18">
        <f t="shared" si="8"/>
        <v>11</v>
      </c>
      <c r="O56" s="18">
        <f t="shared" si="8"/>
        <v>12</v>
      </c>
      <c r="P56" s="18">
        <f t="shared" si="8"/>
        <v>13</v>
      </c>
      <c r="Q56" s="18">
        <f t="shared" si="8"/>
        <v>14</v>
      </c>
      <c r="R56" s="18">
        <f t="shared" si="8"/>
        <v>15</v>
      </c>
      <c r="S56" s="18">
        <f t="shared" si="8"/>
        <v>16</v>
      </c>
      <c r="T56" s="18">
        <f t="shared" si="8"/>
        <v>17</v>
      </c>
      <c r="U56" s="18">
        <f t="shared" si="8"/>
        <v>18</v>
      </c>
      <c r="V56" s="40"/>
    </row>
    <row r="57" spans="1:22" x14ac:dyDescent="0.35">
      <c r="C57" s="33" t="s">
        <v>5</v>
      </c>
      <c r="D57" s="25">
        <f>D53</f>
        <v>0.12234042553191483</v>
      </c>
      <c r="E57" s="25">
        <f t="shared" ref="E57:I57" si="9">E53</f>
        <v>0.24150943396226418</v>
      </c>
      <c r="F57" s="25">
        <f t="shared" si="9"/>
        <v>0.33687002652519904</v>
      </c>
      <c r="G57" s="25">
        <f t="shared" si="9"/>
        <v>0.20935672514619891</v>
      </c>
      <c r="H57" s="25">
        <f t="shared" si="9"/>
        <v>0.26182432432432434</v>
      </c>
      <c r="I57" s="25">
        <f t="shared" si="9"/>
        <v>0</v>
      </c>
      <c r="J57" s="25" t="e">
        <f>SUM(#REF!)</f>
        <v>#REF!</v>
      </c>
      <c r="K57" s="25" t="e">
        <f>SUM(#REF!)</f>
        <v>#REF!</v>
      </c>
      <c r="L57" s="25" t="e">
        <f>SUM(#REF!)</f>
        <v>#REF!</v>
      </c>
      <c r="M57" s="25" t="e">
        <f>SUM(#REF!)</f>
        <v>#REF!</v>
      </c>
      <c r="N57" s="25" t="e">
        <f>SUM(#REF!)</f>
        <v>#REF!</v>
      </c>
      <c r="O57" s="25" t="e">
        <f>SUM(#REF!)</f>
        <v>#REF!</v>
      </c>
      <c r="P57" s="25" t="e">
        <f>SUM(#REF!)</f>
        <v>#REF!</v>
      </c>
      <c r="Q57" s="25" t="e">
        <f>SUM(#REF!)</f>
        <v>#REF!</v>
      </c>
      <c r="R57" s="25" t="e">
        <f>SUM(#REF!)</f>
        <v>#REF!</v>
      </c>
      <c r="S57" s="25" t="e">
        <f>SUM(#REF!)</f>
        <v>#REF!</v>
      </c>
      <c r="T57" s="25" t="e">
        <f>SUM(#REF!)</f>
        <v>#REF!</v>
      </c>
      <c r="U57" s="25" t="e">
        <f>SUM(#REF!)</f>
        <v>#REF!</v>
      </c>
      <c r="V57" s="41"/>
    </row>
    <row r="58" spans="1:22" x14ac:dyDescent="0.35">
      <c r="C58" s="34" t="s">
        <v>12</v>
      </c>
      <c r="D58" s="25">
        <f>1-D57</f>
        <v>0.87765957446808518</v>
      </c>
      <c r="E58" s="25">
        <f t="shared" ref="E58:I58" si="10">1-E57</f>
        <v>0.75849056603773579</v>
      </c>
      <c r="F58" s="25">
        <f t="shared" si="10"/>
        <v>0.66312997347480096</v>
      </c>
      <c r="G58" s="25">
        <f t="shared" si="10"/>
        <v>0.79064327485380104</v>
      </c>
      <c r="H58" s="25">
        <f t="shared" si="10"/>
        <v>0.73817567567567566</v>
      </c>
      <c r="I58" s="25">
        <f t="shared" si="10"/>
        <v>1</v>
      </c>
      <c r="J58" s="25" t="e">
        <f>SUM(#REF!)</f>
        <v>#REF!</v>
      </c>
      <c r="K58" s="25" t="e">
        <f>SUM(#REF!)</f>
        <v>#REF!</v>
      </c>
      <c r="L58" s="25" t="e">
        <f>SUM(#REF!)</f>
        <v>#REF!</v>
      </c>
      <c r="M58" s="25" t="e">
        <f>SUM(#REF!)</f>
        <v>#REF!</v>
      </c>
      <c r="N58" s="25" t="e">
        <f>SUM(#REF!)</f>
        <v>#REF!</v>
      </c>
      <c r="O58" s="25" t="e">
        <f>SUM(#REF!)</f>
        <v>#REF!</v>
      </c>
      <c r="P58" s="25" t="e">
        <f>SUM(#REF!)</f>
        <v>#REF!</v>
      </c>
      <c r="Q58" s="25" t="e">
        <f>SUM(#REF!)</f>
        <v>#REF!</v>
      </c>
      <c r="R58" s="25" t="e">
        <f>SUM(#REF!)</f>
        <v>#REF!</v>
      </c>
      <c r="S58" s="25" t="e">
        <f>SUM(#REF!)</f>
        <v>#REF!</v>
      </c>
      <c r="T58" s="25" t="e">
        <f>SUM(#REF!)</f>
        <v>#REF!</v>
      </c>
      <c r="U58" s="25" t="e">
        <f>SUM(#REF!)</f>
        <v>#REF!</v>
      </c>
      <c r="V58" s="41"/>
    </row>
  </sheetData>
  <mergeCells count="17">
    <mergeCell ref="D1:V1"/>
    <mergeCell ref="A4:A19"/>
    <mergeCell ref="B4:B7"/>
    <mergeCell ref="B8:B11"/>
    <mergeCell ref="B12:B15"/>
    <mergeCell ref="B16:B19"/>
    <mergeCell ref="A46:A50"/>
    <mergeCell ref="B46:B50"/>
    <mergeCell ref="A20:A24"/>
    <mergeCell ref="B20:B24"/>
    <mergeCell ref="D27:V27"/>
    <mergeCell ref="V28:V29"/>
    <mergeCell ref="A30:A45"/>
    <mergeCell ref="B30:B33"/>
    <mergeCell ref="B34:B37"/>
    <mergeCell ref="B38:B41"/>
    <mergeCell ref="B42:B45"/>
  </mergeCells>
  <conditionalFormatting sqref="C4:C22">
    <cfRule type="cellIs" dxfId="8" priority="42" operator="equal">
      <formula>0</formula>
    </cfRule>
  </conditionalFormatting>
  <conditionalFormatting sqref="D3:U24">
    <cfRule type="cellIs" dxfId="7" priority="1" operator="equal">
      <formula>0</formula>
    </cfRule>
  </conditionalFormatting>
  <conditionalFormatting sqref="D30:U50">
    <cfRule type="cellIs" dxfId="6" priority="5" operator="equal">
      <formula>0</formula>
    </cfRule>
  </conditionalFormatting>
  <printOptions horizontalCentered="1" verticalCentered="1"/>
  <pageMargins left="0" right="0" top="0.78740157480314965" bottom="0" header="0" footer="0"/>
  <pageSetup paperSize="9" scale="41" orientation="landscape" r:id="rId1"/>
  <headerFooter>
    <oddHeader>&amp;C&amp;G&amp;R&amp;"Gill Sans MT,Gras"CARACTERISATIONS 2017
&amp;A</oddHead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2">
    <tabColor rgb="FFD52B1E"/>
    <pageSetUpPr fitToPage="1"/>
  </sheetPr>
  <dimension ref="A1:AA58"/>
  <sheetViews>
    <sheetView zoomScale="70" zoomScaleNormal="70" workbookViewId="0">
      <selection activeCell="H39" sqref="H39"/>
    </sheetView>
  </sheetViews>
  <sheetFormatPr baseColWidth="10" defaultColWidth="8.7109375" defaultRowHeight="17.25" x14ac:dyDescent="0.35"/>
  <cols>
    <col min="1" max="1" width="8.7109375" style="16"/>
    <col min="2" max="2" width="7" style="16" customWidth="1"/>
    <col min="3" max="3" width="54" style="16" customWidth="1"/>
    <col min="4" max="4" width="13.42578125" style="16" customWidth="1"/>
    <col min="5" max="10" width="10.28515625" style="16" bestFit="1" customWidth="1"/>
    <col min="11" max="11" width="15.140625" style="16" customWidth="1"/>
    <col min="12" max="15" width="10.28515625" style="16" bestFit="1" customWidth="1"/>
    <col min="16" max="21" width="10.28515625" style="16" customWidth="1"/>
    <col min="22" max="22" width="11.7109375" style="16" customWidth="1"/>
    <col min="23" max="24" width="8.7109375" style="16"/>
    <col min="25" max="25" width="10.42578125" style="16" bestFit="1" customWidth="1"/>
    <col min="26" max="26" width="11.5703125" style="16" customWidth="1"/>
    <col min="27" max="27" width="12.28515625" style="16" customWidth="1"/>
    <col min="28" max="16384" width="8.7109375" style="16"/>
  </cols>
  <sheetData>
    <row r="1" spans="1:27" x14ac:dyDescent="0.35">
      <c r="D1" s="492" t="s">
        <v>3921</v>
      </c>
      <c r="E1" s="492"/>
      <c r="F1" s="492"/>
      <c r="G1" s="492"/>
      <c r="H1" s="492"/>
      <c r="I1" s="492"/>
      <c r="J1" s="492"/>
      <c r="K1" s="492"/>
      <c r="L1" s="492"/>
      <c r="M1" s="492"/>
      <c r="N1" s="492"/>
      <c r="O1" s="492"/>
      <c r="P1" s="492"/>
      <c r="Q1" s="492"/>
      <c r="R1" s="492"/>
      <c r="S1" s="492"/>
      <c r="T1" s="492"/>
      <c r="U1" s="492"/>
      <c r="V1" s="492"/>
    </row>
    <row r="2" spans="1:27" x14ac:dyDescent="0.35">
      <c r="C2" s="17" t="s">
        <v>13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251" t="s">
        <v>4</v>
      </c>
    </row>
    <row r="3" spans="1:27" ht="18" thickBot="1" x14ac:dyDescent="0.4">
      <c r="C3" s="19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252"/>
    </row>
    <row r="4" spans="1:27" ht="16.5" customHeight="1" x14ac:dyDescent="0.35">
      <c r="A4" s="429" t="s">
        <v>3915</v>
      </c>
      <c r="B4" s="432" t="s">
        <v>3894</v>
      </c>
      <c r="C4" s="163" t="s">
        <v>3900</v>
      </c>
      <c r="D4" s="172"/>
      <c r="E4" s="172"/>
      <c r="F4" s="172"/>
      <c r="G4" s="172"/>
      <c r="H4" s="172"/>
      <c r="I4" s="172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3" t="e">
        <f>AVERAGE(D4:U4)</f>
        <v>#DIV/0!</v>
      </c>
      <c r="Y4" s="21"/>
      <c r="AA4" s="21"/>
    </row>
    <row r="5" spans="1:27" x14ac:dyDescent="0.35">
      <c r="A5" s="430"/>
      <c r="B5" s="433"/>
      <c r="C5" s="164" t="s">
        <v>20</v>
      </c>
      <c r="D5" s="172"/>
      <c r="E5" s="172"/>
      <c r="F5" s="172"/>
      <c r="G5" s="172"/>
      <c r="H5" s="172"/>
      <c r="I5" s="172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3" t="e">
        <f t="shared" ref="V5:V24" si="0">AVERAGE(D5:U5)</f>
        <v>#DIV/0!</v>
      </c>
      <c r="AA5" s="21"/>
    </row>
    <row r="6" spans="1:27" x14ac:dyDescent="0.35">
      <c r="A6" s="430"/>
      <c r="B6" s="433"/>
      <c r="C6" s="164" t="s">
        <v>3901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3" t="e">
        <f t="shared" si="0"/>
        <v>#DIV/0!</v>
      </c>
      <c r="AA6" s="21"/>
    </row>
    <row r="7" spans="1:27" ht="18" thickBot="1" x14ac:dyDescent="0.4">
      <c r="A7" s="430"/>
      <c r="B7" s="434"/>
      <c r="C7" s="165" t="s">
        <v>26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3" t="e">
        <f t="shared" si="0"/>
        <v>#DIV/0!</v>
      </c>
      <c r="AA7" s="21"/>
    </row>
    <row r="8" spans="1:27" ht="16.5" customHeight="1" x14ac:dyDescent="0.35">
      <c r="A8" s="430"/>
      <c r="B8" s="432" t="s">
        <v>3916</v>
      </c>
      <c r="C8" s="163" t="s">
        <v>3902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3" t="e">
        <f t="shared" si="0"/>
        <v>#DIV/0!</v>
      </c>
      <c r="AA8" s="21"/>
    </row>
    <row r="9" spans="1:27" x14ac:dyDescent="0.35">
      <c r="A9" s="430"/>
      <c r="B9" s="433"/>
      <c r="C9" s="164" t="s">
        <v>3903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3" t="e">
        <f t="shared" si="0"/>
        <v>#DIV/0!</v>
      </c>
      <c r="AA9" s="21"/>
    </row>
    <row r="10" spans="1:27" x14ac:dyDescent="0.35">
      <c r="A10" s="430"/>
      <c r="B10" s="433"/>
      <c r="C10" s="164" t="s">
        <v>3904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3" t="e">
        <f t="shared" si="0"/>
        <v>#DIV/0!</v>
      </c>
      <c r="AA10" s="21"/>
    </row>
    <row r="11" spans="1:27" ht="18" thickBot="1" x14ac:dyDescent="0.4">
      <c r="A11" s="430"/>
      <c r="B11" s="434"/>
      <c r="C11" s="165" t="s">
        <v>27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3" t="e">
        <f t="shared" si="0"/>
        <v>#DIV/0!</v>
      </c>
      <c r="AA11" s="21"/>
    </row>
    <row r="12" spans="1:27" ht="16.5" customHeight="1" x14ac:dyDescent="0.35">
      <c r="A12" s="430"/>
      <c r="B12" s="433" t="s">
        <v>3896</v>
      </c>
      <c r="C12" s="163" t="s">
        <v>3905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3" t="e">
        <f t="shared" si="0"/>
        <v>#DIV/0!</v>
      </c>
      <c r="AA12" s="21"/>
    </row>
    <row r="13" spans="1:27" x14ac:dyDescent="0.35">
      <c r="A13" s="430"/>
      <c r="B13" s="433"/>
      <c r="C13" s="164" t="s">
        <v>3906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3" t="e">
        <f t="shared" si="0"/>
        <v>#DIV/0!</v>
      </c>
      <c r="AA13" s="21"/>
    </row>
    <row r="14" spans="1:27" x14ac:dyDescent="0.35">
      <c r="A14" s="430"/>
      <c r="B14" s="433"/>
      <c r="C14" s="164" t="s">
        <v>3907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3" t="e">
        <f t="shared" si="0"/>
        <v>#DIV/0!</v>
      </c>
      <c r="AA14" s="21"/>
    </row>
    <row r="15" spans="1:27" ht="18" thickBot="1" x14ac:dyDescent="0.4">
      <c r="A15" s="430"/>
      <c r="B15" s="434"/>
      <c r="C15" s="165" t="s">
        <v>3908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3" t="e">
        <f t="shared" si="0"/>
        <v>#DIV/0!</v>
      </c>
      <c r="AA15" s="21"/>
    </row>
    <row r="16" spans="1:27" ht="16.5" customHeight="1" x14ac:dyDescent="0.35">
      <c r="A16" s="430"/>
      <c r="B16" s="432" t="s">
        <v>3897</v>
      </c>
      <c r="C16" s="163" t="s">
        <v>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3" t="e">
        <f t="shared" si="0"/>
        <v>#DIV/0!</v>
      </c>
      <c r="AA16" s="21"/>
    </row>
    <row r="17" spans="1:27" x14ac:dyDescent="0.35">
      <c r="A17" s="430"/>
      <c r="B17" s="433"/>
      <c r="C17" s="164" t="s">
        <v>3909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3" t="e">
        <f t="shared" si="0"/>
        <v>#DIV/0!</v>
      </c>
      <c r="AA17" s="21"/>
    </row>
    <row r="18" spans="1:27" x14ac:dyDescent="0.35">
      <c r="A18" s="430"/>
      <c r="B18" s="433"/>
      <c r="C18" s="164" t="s">
        <v>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3" t="e">
        <f t="shared" si="0"/>
        <v>#DIV/0!</v>
      </c>
      <c r="AA18" s="21"/>
    </row>
    <row r="19" spans="1:27" ht="18" thickBot="1" x14ac:dyDescent="0.4">
      <c r="A19" s="431"/>
      <c r="B19" s="434"/>
      <c r="C19" s="165" t="s">
        <v>3910</v>
      </c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3" t="e">
        <f t="shared" si="0"/>
        <v>#DIV/0!</v>
      </c>
      <c r="AA19" s="21"/>
    </row>
    <row r="20" spans="1:27" ht="34.5" customHeight="1" x14ac:dyDescent="0.35">
      <c r="A20" s="437" t="s">
        <v>3898</v>
      </c>
      <c r="B20" s="485" t="s">
        <v>3899</v>
      </c>
      <c r="C20" s="238" t="s">
        <v>3911</v>
      </c>
      <c r="D20" s="242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78" t="e">
        <f t="shared" si="0"/>
        <v>#DIV/0!</v>
      </c>
      <c r="AA20" s="21"/>
    </row>
    <row r="21" spans="1:27" ht="19.5" x14ac:dyDescent="0.35">
      <c r="A21" s="438"/>
      <c r="B21" s="486"/>
      <c r="C21" s="239" t="s">
        <v>30</v>
      </c>
      <c r="D21" s="2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78" t="e">
        <f t="shared" si="0"/>
        <v>#DIV/0!</v>
      </c>
      <c r="AA21" s="21"/>
    </row>
    <row r="22" spans="1:27" ht="39" x14ac:dyDescent="0.35">
      <c r="A22" s="438"/>
      <c r="B22" s="486"/>
      <c r="C22" s="239" t="s">
        <v>3912</v>
      </c>
      <c r="D22" s="2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171" t="e">
        <f t="shared" si="0"/>
        <v>#DIV/0!</v>
      </c>
      <c r="AA22" s="21"/>
    </row>
    <row r="23" spans="1:27" ht="19.5" x14ac:dyDescent="0.35">
      <c r="A23" s="438"/>
      <c r="B23" s="486"/>
      <c r="C23" s="239" t="s">
        <v>3913</v>
      </c>
      <c r="D23" s="245"/>
      <c r="E23" s="173"/>
      <c r="F23" s="173"/>
      <c r="G23" s="173"/>
      <c r="H23" s="173"/>
      <c r="I23" s="173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79" t="e">
        <f t="shared" si="0"/>
        <v>#DIV/0!</v>
      </c>
    </row>
    <row r="24" spans="1:27" ht="20.25" thickBot="1" x14ac:dyDescent="0.4">
      <c r="A24" s="439"/>
      <c r="B24" s="487"/>
      <c r="C24" s="240" t="s">
        <v>3914</v>
      </c>
      <c r="D24" s="247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79" t="e">
        <f t="shared" si="0"/>
        <v>#DIV/0!</v>
      </c>
    </row>
    <row r="25" spans="1:27" ht="18" thickBot="1" x14ac:dyDescent="0.4">
      <c r="C25" s="46" t="s">
        <v>4</v>
      </c>
      <c r="D25" s="174">
        <f>SUM(D4:D23)</f>
        <v>0</v>
      </c>
      <c r="E25" s="175">
        <f t="shared" ref="E25:U25" si="1">SUM(D4:D23)</f>
        <v>0</v>
      </c>
      <c r="F25" s="175">
        <f t="shared" si="1"/>
        <v>0</v>
      </c>
      <c r="G25" s="175">
        <f t="shared" si="1"/>
        <v>0</v>
      </c>
      <c r="H25" s="175">
        <f t="shared" si="1"/>
        <v>0</v>
      </c>
      <c r="I25" s="175">
        <f t="shared" si="1"/>
        <v>0</v>
      </c>
      <c r="J25" s="175">
        <f t="shared" si="1"/>
        <v>0</v>
      </c>
      <c r="K25" s="175">
        <f t="shared" si="1"/>
        <v>0</v>
      </c>
      <c r="L25" s="175">
        <f t="shared" si="1"/>
        <v>0</v>
      </c>
      <c r="M25" s="175">
        <f t="shared" si="1"/>
        <v>0</v>
      </c>
      <c r="N25" s="175">
        <f t="shared" si="1"/>
        <v>0</v>
      </c>
      <c r="O25" s="175">
        <f t="shared" si="1"/>
        <v>0</v>
      </c>
      <c r="P25" s="175">
        <f t="shared" si="1"/>
        <v>0</v>
      </c>
      <c r="Q25" s="175">
        <f t="shared" si="1"/>
        <v>0</v>
      </c>
      <c r="R25" s="175">
        <f t="shared" si="1"/>
        <v>0</v>
      </c>
      <c r="S25" s="175">
        <f t="shared" si="1"/>
        <v>0</v>
      </c>
      <c r="T25" s="248">
        <f t="shared" si="1"/>
        <v>0</v>
      </c>
      <c r="U25" s="246">
        <f t="shared" si="1"/>
        <v>0</v>
      </c>
    </row>
    <row r="27" spans="1:27" x14ac:dyDescent="0.35">
      <c r="D27" s="492" t="str">
        <f>D1</f>
        <v>SAUMUR VAL DE LOIRE - EMBALLAGE</v>
      </c>
      <c r="E27" s="492"/>
      <c r="F27" s="492"/>
      <c r="G27" s="492"/>
      <c r="H27" s="492"/>
      <c r="I27" s="492"/>
      <c r="J27" s="492"/>
      <c r="K27" s="492"/>
      <c r="L27" s="492"/>
      <c r="M27" s="492"/>
      <c r="N27" s="492"/>
      <c r="O27" s="492"/>
      <c r="P27" s="492"/>
      <c r="Q27" s="492"/>
      <c r="R27" s="492"/>
      <c r="S27" s="492"/>
      <c r="T27" s="492"/>
      <c r="U27" s="492"/>
      <c r="V27" s="492"/>
    </row>
    <row r="28" spans="1:27" x14ac:dyDescent="0.35">
      <c r="C28" s="17" t="s">
        <v>14</v>
      </c>
      <c r="D28" s="18">
        <f>D2</f>
        <v>1</v>
      </c>
      <c r="E28" s="18">
        <f t="shared" ref="E28:U29" si="2">E2</f>
        <v>2</v>
      </c>
      <c r="F28" s="18">
        <f t="shared" si="2"/>
        <v>3</v>
      </c>
      <c r="G28" s="18">
        <f t="shared" si="2"/>
        <v>4</v>
      </c>
      <c r="H28" s="18">
        <f t="shared" si="2"/>
        <v>5</v>
      </c>
      <c r="I28" s="18">
        <f t="shared" si="2"/>
        <v>6</v>
      </c>
      <c r="J28" s="18">
        <f t="shared" si="2"/>
        <v>7</v>
      </c>
      <c r="K28" s="18">
        <f t="shared" si="2"/>
        <v>8</v>
      </c>
      <c r="L28" s="18">
        <f t="shared" si="2"/>
        <v>9</v>
      </c>
      <c r="M28" s="18">
        <f t="shared" si="2"/>
        <v>10</v>
      </c>
      <c r="N28" s="18">
        <f t="shared" si="2"/>
        <v>11</v>
      </c>
      <c r="O28" s="18">
        <f t="shared" si="2"/>
        <v>12</v>
      </c>
      <c r="P28" s="18">
        <f t="shared" si="2"/>
        <v>13</v>
      </c>
      <c r="Q28" s="18">
        <f t="shared" si="2"/>
        <v>14</v>
      </c>
      <c r="R28" s="18">
        <f t="shared" si="2"/>
        <v>15</v>
      </c>
      <c r="S28" s="18">
        <f t="shared" si="2"/>
        <v>16</v>
      </c>
      <c r="T28" s="18">
        <f t="shared" si="2"/>
        <v>17</v>
      </c>
      <c r="U28" s="18">
        <f t="shared" si="2"/>
        <v>18</v>
      </c>
      <c r="V28" s="482" t="s">
        <v>4</v>
      </c>
    </row>
    <row r="29" spans="1:27" ht="18" thickBot="1" x14ac:dyDescent="0.4">
      <c r="C29" s="19" t="s">
        <v>3</v>
      </c>
      <c r="D29" s="15">
        <v>44552</v>
      </c>
      <c r="E29" s="15">
        <v>44552</v>
      </c>
      <c r="F29" s="15">
        <v>44613</v>
      </c>
      <c r="G29" s="15">
        <f t="shared" si="2"/>
        <v>0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483"/>
    </row>
    <row r="30" spans="1:27" ht="16.5" customHeight="1" x14ac:dyDescent="0.35">
      <c r="A30" s="429" t="s">
        <v>3915</v>
      </c>
      <c r="B30" s="432" t="s">
        <v>3894</v>
      </c>
      <c r="C30" s="163" t="s">
        <v>3900</v>
      </c>
      <c r="D30" s="254">
        <v>0.32589285714285715</v>
      </c>
      <c r="E30" s="255">
        <v>0.30132450331125826</v>
      </c>
      <c r="F30" s="255">
        <v>0.31545741324921145</v>
      </c>
      <c r="G30" s="255"/>
      <c r="H30" s="255"/>
      <c r="I30" s="255"/>
      <c r="J30" s="255"/>
      <c r="K30" s="256"/>
      <c r="L30" s="256"/>
      <c r="M30" s="256"/>
      <c r="N30" s="256"/>
      <c r="O30" s="256"/>
      <c r="P30" s="256"/>
      <c r="Q30" s="256"/>
      <c r="R30" s="256"/>
      <c r="S30" s="256"/>
      <c r="T30" s="256"/>
      <c r="U30" s="257"/>
      <c r="V30" s="253">
        <f>AVERAGE(D30:U30)</f>
        <v>0.31422492456777557</v>
      </c>
    </row>
    <row r="31" spans="1:27" x14ac:dyDescent="0.35">
      <c r="A31" s="430"/>
      <c r="B31" s="433"/>
      <c r="C31" s="164" t="s">
        <v>20</v>
      </c>
      <c r="D31" s="258">
        <v>7.0312499999999986E-2</v>
      </c>
      <c r="E31" s="172">
        <v>0.1401766004415011</v>
      </c>
      <c r="F31" s="172">
        <v>8.9379600420609898E-2</v>
      </c>
      <c r="G31" s="172"/>
      <c r="H31" s="172"/>
      <c r="I31" s="172"/>
      <c r="J31" s="172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59"/>
      <c r="V31" s="253">
        <f t="shared" ref="V31:V50" si="3">AVERAGE(D31:U31)</f>
        <v>9.9956233620703661E-2</v>
      </c>
    </row>
    <row r="32" spans="1:27" x14ac:dyDescent="0.35">
      <c r="A32" s="430"/>
      <c r="B32" s="433"/>
      <c r="C32" s="164" t="s">
        <v>3901</v>
      </c>
      <c r="D32" s="258">
        <v>1.5625000000000007E-2</v>
      </c>
      <c r="E32" s="172">
        <v>6.6225165562914072E-3</v>
      </c>
      <c r="F32" s="172">
        <v>1.4721345951629865E-2</v>
      </c>
      <c r="G32" s="172"/>
      <c r="H32" s="172"/>
      <c r="I32" s="172"/>
      <c r="J32" s="17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59"/>
      <c r="V32" s="253">
        <f t="shared" si="3"/>
        <v>1.2322954169307093E-2</v>
      </c>
    </row>
    <row r="33" spans="1:22" ht="18" thickBot="1" x14ac:dyDescent="0.4">
      <c r="A33" s="430"/>
      <c r="B33" s="434"/>
      <c r="C33" s="165" t="s">
        <v>26</v>
      </c>
      <c r="D33" s="258">
        <v>3.5714285714285719E-2</v>
      </c>
      <c r="E33" s="172">
        <v>2.2075055187637971E-2</v>
      </c>
      <c r="F33" s="172">
        <v>2.9442691903259731E-2</v>
      </c>
      <c r="G33" s="172"/>
      <c r="H33" s="172"/>
      <c r="I33" s="172"/>
      <c r="J33" s="172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59"/>
      <c r="V33" s="253">
        <f t="shared" si="3"/>
        <v>2.9077344268394475E-2</v>
      </c>
    </row>
    <row r="34" spans="1:22" ht="16.5" customHeight="1" x14ac:dyDescent="0.35">
      <c r="A34" s="430"/>
      <c r="B34" s="432" t="s">
        <v>3916</v>
      </c>
      <c r="C34" s="163" t="s">
        <v>3902</v>
      </c>
      <c r="D34" s="258">
        <v>7.5892857142857123E-2</v>
      </c>
      <c r="E34" s="172">
        <v>3.8631346578366449E-2</v>
      </c>
      <c r="F34" s="172">
        <v>9.2534174553101992E-2</v>
      </c>
      <c r="G34" s="172"/>
      <c r="H34" s="172"/>
      <c r="I34" s="172"/>
      <c r="J34" s="172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59"/>
      <c r="V34" s="253">
        <f t="shared" si="3"/>
        <v>6.9019459424775179E-2</v>
      </c>
    </row>
    <row r="35" spans="1:22" x14ac:dyDescent="0.35">
      <c r="A35" s="430"/>
      <c r="B35" s="433"/>
      <c r="C35" s="164" t="s">
        <v>3903</v>
      </c>
      <c r="D35" s="258">
        <v>3.4598214285714267E-2</v>
      </c>
      <c r="E35" s="172">
        <v>1.5452538631346564E-2</v>
      </c>
      <c r="F35" s="172">
        <v>3.8906414300736068E-2</v>
      </c>
      <c r="G35" s="172"/>
      <c r="H35" s="172"/>
      <c r="I35" s="172"/>
      <c r="J35" s="172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59"/>
      <c r="V35" s="253">
        <f t="shared" si="3"/>
        <v>2.9652389072598966E-2</v>
      </c>
    </row>
    <row r="36" spans="1:22" x14ac:dyDescent="0.35">
      <c r="A36" s="430"/>
      <c r="B36" s="433"/>
      <c r="C36" s="164" t="s">
        <v>3904</v>
      </c>
      <c r="D36" s="258">
        <v>8.5937500000000014E-2</v>
      </c>
      <c r="E36" s="172">
        <v>3.4216335540838833E-2</v>
      </c>
      <c r="F36" s="172">
        <v>3.995793901156678E-2</v>
      </c>
      <c r="G36" s="172"/>
      <c r="H36" s="172"/>
      <c r="I36" s="172"/>
      <c r="J36" s="172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59"/>
      <c r="V36" s="253">
        <f t="shared" si="3"/>
        <v>5.3370591517468542E-2</v>
      </c>
    </row>
    <row r="37" spans="1:22" ht="18" thickBot="1" x14ac:dyDescent="0.4">
      <c r="A37" s="430"/>
      <c r="B37" s="434"/>
      <c r="C37" s="165" t="s">
        <v>27</v>
      </c>
      <c r="D37" s="258">
        <v>3.3482142857142863E-2</v>
      </c>
      <c r="E37" s="172">
        <v>3.9735099337748325E-2</v>
      </c>
      <c r="F37" s="172">
        <v>4.1009463722397471E-2</v>
      </c>
      <c r="G37" s="172"/>
      <c r="H37" s="172"/>
      <c r="I37" s="172"/>
      <c r="J37" s="172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59"/>
      <c r="V37" s="253">
        <f t="shared" si="3"/>
        <v>3.8075568639096218E-2</v>
      </c>
    </row>
    <row r="38" spans="1:22" ht="16.5" customHeight="1" x14ac:dyDescent="0.35">
      <c r="A38" s="430"/>
      <c r="B38" s="433" t="s">
        <v>3896</v>
      </c>
      <c r="C38" s="163" t="s">
        <v>3905</v>
      </c>
      <c r="D38" s="258">
        <v>3.1249999999999976E-2</v>
      </c>
      <c r="E38" s="172">
        <v>2.0971302428256056E-2</v>
      </c>
      <c r="F38" s="172">
        <v>2.20820189274448E-2</v>
      </c>
      <c r="G38" s="172"/>
      <c r="H38" s="172"/>
      <c r="I38" s="172"/>
      <c r="J38" s="172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59"/>
      <c r="V38" s="253">
        <f t="shared" si="3"/>
        <v>2.4767773785233611E-2</v>
      </c>
    </row>
    <row r="39" spans="1:22" x14ac:dyDescent="0.35">
      <c r="A39" s="430"/>
      <c r="B39" s="433"/>
      <c r="C39" s="164" t="s">
        <v>3906</v>
      </c>
      <c r="D39" s="258">
        <v>1.0044642857142858E-2</v>
      </c>
      <c r="E39" s="172">
        <v>8.8300220750551859E-3</v>
      </c>
      <c r="F39" s="172">
        <v>1.2618296529968459E-2</v>
      </c>
      <c r="G39" s="172"/>
      <c r="H39" s="172"/>
      <c r="I39" s="172"/>
      <c r="J39" s="172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59"/>
      <c r="V39" s="253">
        <f t="shared" si="3"/>
        <v>1.0497653820722166E-2</v>
      </c>
    </row>
    <row r="40" spans="1:22" x14ac:dyDescent="0.35">
      <c r="A40" s="430"/>
      <c r="B40" s="433"/>
      <c r="C40" s="164" t="s">
        <v>3907</v>
      </c>
      <c r="D40" s="258">
        <v>1.2276785714285718E-2</v>
      </c>
      <c r="E40" s="172">
        <v>8.8300220750551859E-3</v>
      </c>
      <c r="F40" s="172">
        <v>3.2597266035751846E-2</v>
      </c>
      <c r="G40" s="172"/>
      <c r="H40" s="172"/>
      <c r="I40" s="172"/>
      <c r="J40" s="172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59"/>
      <c r="V40" s="253">
        <f t="shared" si="3"/>
        <v>1.7901357941697584E-2</v>
      </c>
    </row>
    <row r="41" spans="1:22" ht="18" thickBot="1" x14ac:dyDescent="0.4">
      <c r="A41" s="430"/>
      <c r="B41" s="434"/>
      <c r="C41" s="165" t="s">
        <v>3908</v>
      </c>
      <c r="D41" s="258">
        <v>7.8125000000000017E-3</v>
      </c>
      <c r="E41" s="172">
        <v>1.1037527593818972E-3</v>
      </c>
      <c r="F41" s="172">
        <v>1.0515247108307034E-3</v>
      </c>
      <c r="G41" s="172"/>
      <c r="H41" s="172"/>
      <c r="I41" s="172"/>
      <c r="J41" s="172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59"/>
      <c r="V41" s="253">
        <f t="shared" si="3"/>
        <v>3.3225924900708672E-3</v>
      </c>
    </row>
    <row r="42" spans="1:22" ht="16.5" customHeight="1" x14ac:dyDescent="0.35">
      <c r="A42" s="430"/>
      <c r="B42" s="432" t="s">
        <v>3897</v>
      </c>
      <c r="C42" s="163" t="s">
        <v>0</v>
      </c>
      <c r="D42" s="258">
        <v>8.3705357142857165E-2</v>
      </c>
      <c r="E42" s="172">
        <v>4.8565121412803537E-2</v>
      </c>
      <c r="F42" s="172">
        <v>5.2576235541535239E-2</v>
      </c>
      <c r="G42" s="172"/>
      <c r="H42" s="172"/>
      <c r="I42" s="172"/>
      <c r="J42" s="172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59"/>
      <c r="V42" s="253">
        <f t="shared" si="3"/>
        <v>6.161557136573198E-2</v>
      </c>
    </row>
    <row r="43" spans="1:22" x14ac:dyDescent="0.35">
      <c r="A43" s="430"/>
      <c r="B43" s="433"/>
      <c r="C43" s="164" t="s">
        <v>3909</v>
      </c>
      <c r="D43" s="258">
        <v>0</v>
      </c>
      <c r="E43" s="172">
        <v>1.1037527593818972E-3</v>
      </c>
      <c r="F43" s="172">
        <v>0</v>
      </c>
      <c r="G43" s="172"/>
      <c r="H43" s="172"/>
      <c r="I43" s="172"/>
      <c r="J43" s="172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59"/>
      <c r="V43" s="253">
        <f t="shared" si="3"/>
        <v>3.6791758646063238E-4</v>
      </c>
    </row>
    <row r="44" spans="1:22" x14ac:dyDescent="0.35">
      <c r="A44" s="430"/>
      <c r="B44" s="433"/>
      <c r="C44" s="164" t="s">
        <v>1</v>
      </c>
      <c r="D44" s="258">
        <v>1.5625000000000003E-2</v>
      </c>
      <c r="E44" s="172">
        <v>5.5187637969094927E-3</v>
      </c>
      <c r="F44" s="172">
        <v>2.6288117770767613E-2</v>
      </c>
      <c r="G44" s="172"/>
      <c r="H44" s="172"/>
      <c r="I44" s="172"/>
      <c r="J44" s="172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59"/>
      <c r="V44" s="253">
        <f t="shared" si="3"/>
        <v>1.5810627189225702E-2</v>
      </c>
    </row>
    <row r="45" spans="1:22" ht="18" thickBot="1" x14ac:dyDescent="0.4">
      <c r="A45" s="431"/>
      <c r="B45" s="434"/>
      <c r="C45" s="165" t="s">
        <v>3910</v>
      </c>
      <c r="D45" s="271">
        <v>0</v>
      </c>
      <c r="E45" s="260">
        <v>0</v>
      </c>
      <c r="F45" s="260">
        <v>0</v>
      </c>
      <c r="G45" s="260"/>
      <c r="H45" s="260"/>
      <c r="I45" s="260"/>
      <c r="J45" s="260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2"/>
      <c r="V45" s="253">
        <f t="shared" si="3"/>
        <v>0</v>
      </c>
    </row>
    <row r="46" spans="1:22" ht="18.399999999999999" customHeight="1" x14ac:dyDescent="0.35">
      <c r="A46" s="437" t="s">
        <v>3898</v>
      </c>
      <c r="B46" s="485" t="s">
        <v>3899</v>
      </c>
      <c r="C46" s="160" t="s">
        <v>3911</v>
      </c>
      <c r="D46" s="272">
        <v>1.4508928571428542E-2</v>
      </c>
      <c r="E46" s="266">
        <v>1.4348785871964649E-2</v>
      </c>
      <c r="F46" s="266">
        <v>2.1030494216614095E-2</v>
      </c>
      <c r="G46" s="266"/>
      <c r="H46" s="266"/>
      <c r="I46" s="266"/>
      <c r="J46" s="266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49"/>
      <c r="V46" s="263">
        <f t="shared" si="3"/>
        <v>1.6629402886669097E-2</v>
      </c>
    </row>
    <row r="47" spans="1:22" ht="19.5" x14ac:dyDescent="0.35">
      <c r="A47" s="438"/>
      <c r="B47" s="486"/>
      <c r="C47" s="161" t="s">
        <v>30</v>
      </c>
      <c r="D47" s="245">
        <v>3.3482142857142868E-3</v>
      </c>
      <c r="E47" s="173">
        <v>6.6225165562913925E-3</v>
      </c>
      <c r="F47" s="173">
        <v>2.628811777076762E-2</v>
      </c>
      <c r="G47" s="173"/>
      <c r="H47" s="173"/>
      <c r="I47" s="173"/>
      <c r="J47" s="173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250"/>
      <c r="V47" s="263">
        <f t="shared" si="3"/>
        <v>1.2086282870924434E-2</v>
      </c>
    </row>
    <row r="48" spans="1:22" ht="39" x14ac:dyDescent="0.35">
      <c r="A48" s="438"/>
      <c r="B48" s="486"/>
      <c r="C48" s="161" t="s">
        <v>3912</v>
      </c>
      <c r="D48" s="245">
        <v>4.4642857142857123E-3</v>
      </c>
      <c r="E48" s="173">
        <v>5.5187637969094901E-3</v>
      </c>
      <c r="F48" s="173">
        <v>9.4637223974763426E-3</v>
      </c>
      <c r="G48" s="173"/>
      <c r="H48" s="173"/>
      <c r="I48" s="173"/>
      <c r="J48" s="173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250"/>
      <c r="V48" s="264">
        <f t="shared" si="3"/>
        <v>6.4822573028905138E-3</v>
      </c>
    </row>
    <row r="49" spans="1:22" ht="19.5" x14ac:dyDescent="0.35">
      <c r="A49" s="438"/>
      <c r="B49" s="486"/>
      <c r="C49" s="161" t="s">
        <v>3913</v>
      </c>
      <c r="D49" s="245">
        <v>0.1395089285714286</v>
      </c>
      <c r="E49" s="173">
        <v>0.2803532008830022</v>
      </c>
      <c r="F49" s="173">
        <v>0.13459516298633017</v>
      </c>
      <c r="G49" s="173"/>
      <c r="H49" s="173"/>
      <c r="I49" s="173"/>
      <c r="J49" s="173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250"/>
      <c r="V49" s="265">
        <f t="shared" si="3"/>
        <v>0.18481909748025363</v>
      </c>
    </row>
    <row r="50" spans="1:22" ht="20.25" thickBot="1" x14ac:dyDescent="0.4">
      <c r="A50" s="439"/>
      <c r="B50" s="487"/>
      <c r="C50" s="162" t="s">
        <v>3914</v>
      </c>
      <c r="D50" s="273">
        <v>0</v>
      </c>
      <c r="E50" s="268">
        <v>0</v>
      </c>
      <c r="F50" s="268">
        <v>0</v>
      </c>
      <c r="G50" s="268"/>
      <c r="H50" s="268"/>
      <c r="I50" s="268"/>
      <c r="J50" s="268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70"/>
      <c r="V50" s="265">
        <f t="shared" si="3"/>
        <v>0</v>
      </c>
    </row>
    <row r="51" spans="1:22" ht="18" thickBot="1" x14ac:dyDescent="0.4">
      <c r="C51" s="46" t="s">
        <v>4</v>
      </c>
      <c r="D51" s="176">
        <f>SUM(D30:D50)</f>
        <v>1</v>
      </c>
      <c r="E51" s="177">
        <v>0</v>
      </c>
      <c r="F51" s="177">
        <f t="shared" ref="F51:U51" si="4">SUM(F30:F49)</f>
        <v>1</v>
      </c>
      <c r="G51" s="177">
        <f t="shared" si="4"/>
        <v>0</v>
      </c>
      <c r="H51" s="177">
        <f t="shared" si="4"/>
        <v>0</v>
      </c>
      <c r="I51" s="177">
        <f t="shared" si="4"/>
        <v>0</v>
      </c>
      <c r="J51" s="177">
        <f>SUM(J30:J49)</f>
        <v>0</v>
      </c>
      <c r="K51" s="49">
        <f t="shared" si="4"/>
        <v>0</v>
      </c>
      <c r="L51" s="49">
        <f t="shared" si="4"/>
        <v>0</v>
      </c>
      <c r="M51" s="49">
        <f t="shared" si="4"/>
        <v>0</v>
      </c>
      <c r="N51" s="49">
        <f t="shared" si="4"/>
        <v>0</v>
      </c>
      <c r="O51" s="49">
        <f t="shared" si="4"/>
        <v>0</v>
      </c>
      <c r="P51" s="49">
        <f t="shared" si="4"/>
        <v>0</v>
      </c>
      <c r="Q51" s="49">
        <f t="shared" si="4"/>
        <v>0</v>
      </c>
      <c r="R51" s="49">
        <f t="shared" si="4"/>
        <v>0</v>
      </c>
      <c r="S51" s="49">
        <f t="shared" si="4"/>
        <v>0</v>
      </c>
      <c r="T51" s="49">
        <f t="shared" si="4"/>
        <v>0</v>
      </c>
      <c r="U51" s="50">
        <f t="shared" si="4"/>
        <v>0</v>
      </c>
      <c r="V51" s="80">
        <f>SUM(V30:V50)</f>
        <v>0.99999999999999978</v>
      </c>
    </row>
    <row r="53" spans="1:22" x14ac:dyDescent="0.35">
      <c r="C53" s="22" t="s">
        <v>5</v>
      </c>
      <c r="D53" s="24">
        <f>SUM(D46:D50)</f>
        <v>0.16183035714285715</v>
      </c>
      <c r="E53" s="24">
        <f t="shared" ref="E53:I53" si="5">SUM(E46:E50)</f>
        <v>0.30684326710816773</v>
      </c>
      <c r="F53" s="24">
        <f t="shared" si="5"/>
        <v>0.19137749737118823</v>
      </c>
      <c r="G53" s="24">
        <f t="shared" si="5"/>
        <v>0</v>
      </c>
      <c r="H53" s="24">
        <f t="shared" si="5"/>
        <v>0</v>
      </c>
      <c r="I53" s="24">
        <f t="shared" si="5"/>
        <v>0</v>
      </c>
      <c r="J53" s="24">
        <f t="shared" ref="J53:U53" si="6">J32+J41+J42+J46+J47+J49</f>
        <v>0</v>
      </c>
      <c r="K53" s="24">
        <f t="shared" si="6"/>
        <v>0</v>
      </c>
      <c r="L53" s="24">
        <f t="shared" si="6"/>
        <v>0</v>
      </c>
      <c r="M53" s="24">
        <f t="shared" si="6"/>
        <v>0</v>
      </c>
      <c r="N53" s="24">
        <f t="shared" si="6"/>
        <v>0</v>
      </c>
      <c r="O53" s="24">
        <f t="shared" si="6"/>
        <v>0</v>
      </c>
      <c r="P53" s="24">
        <f t="shared" si="6"/>
        <v>0</v>
      </c>
      <c r="Q53" s="24">
        <f t="shared" si="6"/>
        <v>0</v>
      </c>
      <c r="R53" s="24">
        <f t="shared" si="6"/>
        <v>0</v>
      </c>
      <c r="S53" s="24">
        <f t="shared" si="6"/>
        <v>0</v>
      </c>
      <c r="T53" s="24">
        <f t="shared" si="6"/>
        <v>0</v>
      </c>
      <c r="U53" s="24">
        <f t="shared" si="6"/>
        <v>0</v>
      </c>
      <c r="V53" s="24" t="e">
        <f>SUM(U13:U22)/U23</f>
        <v>#DIV/0!</v>
      </c>
    </row>
    <row r="56" spans="1:22" x14ac:dyDescent="0.35">
      <c r="C56" s="42"/>
      <c r="D56" s="18">
        <f>D2</f>
        <v>1</v>
      </c>
      <c r="E56" s="18">
        <f t="shared" ref="E56:U56" si="7">E2</f>
        <v>2</v>
      </c>
      <c r="F56" s="18">
        <f t="shared" si="7"/>
        <v>3</v>
      </c>
      <c r="G56" s="18">
        <f t="shared" si="7"/>
        <v>4</v>
      </c>
      <c r="H56" s="18">
        <f t="shared" si="7"/>
        <v>5</v>
      </c>
      <c r="I56" s="18">
        <f t="shared" si="7"/>
        <v>6</v>
      </c>
      <c r="J56" s="18">
        <f t="shared" si="7"/>
        <v>7</v>
      </c>
      <c r="K56" s="18">
        <f t="shared" si="7"/>
        <v>8</v>
      </c>
      <c r="L56" s="18">
        <f t="shared" si="7"/>
        <v>9</v>
      </c>
      <c r="M56" s="18">
        <f t="shared" si="7"/>
        <v>10</v>
      </c>
      <c r="N56" s="18">
        <f t="shared" si="7"/>
        <v>11</v>
      </c>
      <c r="O56" s="18">
        <f t="shared" si="7"/>
        <v>12</v>
      </c>
      <c r="P56" s="18">
        <f t="shared" si="7"/>
        <v>13</v>
      </c>
      <c r="Q56" s="18">
        <f t="shared" si="7"/>
        <v>14</v>
      </c>
      <c r="R56" s="18">
        <f t="shared" si="7"/>
        <v>15</v>
      </c>
      <c r="S56" s="18">
        <f t="shared" si="7"/>
        <v>16</v>
      </c>
      <c r="T56" s="18">
        <f t="shared" si="7"/>
        <v>17</v>
      </c>
      <c r="U56" s="18">
        <f t="shared" si="7"/>
        <v>18</v>
      </c>
      <c r="V56" s="40"/>
    </row>
    <row r="57" spans="1:22" x14ac:dyDescent="0.35">
      <c r="C57" s="33" t="s">
        <v>5</v>
      </c>
      <c r="D57" s="25">
        <f>D53</f>
        <v>0.16183035714285715</v>
      </c>
      <c r="E57" s="25">
        <f t="shared" ref="E57:I57" si="8">E53</f>
        <v>0.30684326710816773</v>
      </c>
      <c r="F57" s="25">
        <f t="shared" si="8"/>
        <v>0.19137749737118823</v>
      </c>
      <c r="G57" s="25">
        <f t="shared" si="8"/>
        <v>0</v>
      </c>
      <c r="H57" s="25">
        <f t="shared" si="8"/>
        <v>0</v>
      </c>
      <c r="I57" s="25">
        <f t="shared" si="8"/>
        <v>0</v>
      </c>
      <c r="J57" s="25" t="e">
        <f>SUM(#REF!)</f>
        <v>#REF!</v>
      </c>
      <c r="K57" s="25" t="e">
        <f>SUM(#REF!)</f>
        <v>#REF!</v>
      </c>
      <c r="L57" s="25" t="e">
        <f>SUM(#REF!)</f>
        <v>#REF!</v>
      </c>
      <c r="M57" s="25" t="e">
        <f>SUM(#REF!)</f>
        <v>#REF!</v>
      </c>
      <c r="N57" s="25" t="e">
        <f>SUM(#REF!)</f>
        <v>#REF!</v>
      </c>
      <c r="O57" s="25" t="e">
        <f>SUM(#REF!)</f>
        <v>#REF!</v>
      </c>
      <c r="P57" s="25" t="e">
        <f>SUM(#REF!)</f>
        <v>#REF!</v>
      </c>
      <c r="Q57" s="25" t="e">
        <f>SUM(#REF!)</f>
        <v>#REF!</v>
      </c>
      <c r="R57" s="25" t="e">
        <f>SUM(#REF!)</f>
        <v>#REF!</v>
      </c>
      <c r="S57" s="25" t="e">
        <f>SUM(#REF!)</f>
        <v>#REF!</v>
      </c>
      <c r="T57" s="25" t="e">
        <f>SUM(#REF!)</f>
        <v>#REF!</v>
      </c>
      <c r="U57" s="25" t="e">
        <f>SUM(#REF!)</f>
        <v>#REF!</v>
      </c>
      <c r="V57" s="41"/>
    </row>
    <row r="58" spans="1:22" x14ac:dyDescent="0.35">
      <c r="C58" s="34" t="s">
        <v>12</v>
      </c>
      <c r="D58" s="25">
        <f>1-D57</f>
        <v>0.83816964285714279</v>
      </c>
      <c r="E58" s="25">
        <f t="shared" ref="E58:I58" si="9">1-E57</f>
        <v>0.69315673289183222</v>
      </c>
      <c r="F58" s="25">
        <f t="shared" si="9"/>
        <v>0.80862250262881175</v>
      </c>
      <c r="G58" s="25">
        <f t="shared" si="9"/>
        <v>1</v>
      </c>
      <c r="H58" s="25">
        <f t="shared" si="9"/>
        <v>1</v>
      </c>
      <c r="I58" s="25">
        <f t="shared" si="9"/>
        <v>1</v>
      </c>
      <c r="J58" s="25" t="e">
        <f>SUM(#REF!)</f>
        <v>#REF!</v>
      </c>
      <c r="K58" s="25" t="e">
        <f>SUM(#REF!)</f>
        <v>#REF!</v>
      </c>
      <c r="L58" s="25" t="e">
        <f>SUM(#REF!)</f>
        <v>#REF!</v>
      </c>
      <c r="M58" s="25" t="e">
        <f>SUM(#REF!)</f>
        <v>#REF!</v>
      </c>
      <c r="N58" s="25" t="e">
        <f>SUM(#REF!)</f>
        <v>#REF!</v>
      </c>
      <c r="O58" s="25" t="e">
        <f>SUM(#REF!)</f>
        <v>#REF!</v>
      </c>
      <c r="P58" s="25" t="e">
        <f>SUM(#REF!)</f>
        <v>#REF!</v>
      </c>
      <c r="Q58" s="25" t="e">
        <f>SUM(#REF!)</f>
        <v>#REF!</v>
      </c>
      <c r="R58" s="25" t="e">
        <f>SUM(#REF!)</f>
        <v>#REF!</v>
      </c>
      <c r="S58" s="25" t="e">
        <f>SUM(#REF!)</f>
        <v>#REF!</v>
      </c>
      <c r="T58" s="25" t="e">
        <f>SUM(#REF!)</f>
        <v>#REF!</v>
      </c>
      <c r="U58" s="25" t="e">
        <f>SUM(#REF!)</f>
        <v>#REF!</v>
      </c>
      <c r="V58" s="41"/>
    </row>
  </sheetData>
  <mergeCells count="17">
    <mergeCell ref="D1:V1"/>
    <mergeCell ref="A4:A19"/>
    <mergeCell ref="B4:B7"/>
    <mergeCell ref="B8:B11"/>
    <mergeCell ref="B12:B15"/>
    <mergeCell ref="B16:B19"/>
    <mergeCell ref="A46:A50"/>
    <mergeCell ref="B46:B50"/>
    <mergeCell ref="A20:A24"/>
    <mergeCell ref="B20:B24"/>
    <mergeCell ref="D27:V27"/>
    <mergeCell ref="V28:V29"/>
    <mergeCell ref="A30:A45"/>
    <mergeCell ref="B30:B33"/>
    <mergeCell ref="B34:B37"/>
    <mergeCell ref="B38:B41"/>
    <mergeCell ref="B42:B45"/>
  </mergeCells>
  <conditionalFormatting sqref="C4:C22">
    <cfRule type="cellIs" dxfId="5" priority="42" operator="equal">
      <formula>0</formula>
    </cfRule>
  </conditionalFormatting>
  <conditionalFormatting sqref="D3:U24">
    <cfRule type="cellIs" dxfId="4" priority="1" operator="equal">
      <formula>0</formula>
    </cfRule>
  </conditionalFormatting>
  <conditionalFormatting sqref="D30:U50">
    <cfRule type="cellIs" dxfId="3" priority="5" operator="equal">
      <formula>0</formula>
    </cfRule>
  </conditionalFormatting>
  <printOptions horizontalCentered="1" verticalCentered="1"/>
  <pageMargins left="0" right="0" top="0.78740157480314965" bottom="0" header="0" footer="0"/>
  <pageSetup paperSize="9" scale="41" orientation="landscape" r:id="rId1"/>
  <headerFooter>
    <oddHeader>&amp;C&amp;G&amp;R&amp;"Gill Sans MT,Gras"CARACTERISATIONS 2017
&amp;A</oddHead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1:AA58"/>
  <sheetViews>
    <sheetView topLeftCell="A25" zoomScale="70" zoomScaleNormal="70" workbookViewId="0">
      <selection activeCell="J48" sqref="J48"/>
    </sheetView>
  </sheetViews>
  <sheetFormatPr baseColWidth="10" defaultColWidth="8.7109375" defaultRowHeight="17.25" x14ac:dyDescent="0.35"/>
  <cols>
    <col min="1" max="1" width="8.7109375" style="16"/>
    <col min="2" max="2" width="7" style="16" customWidth="1"/>
    <col min="3" max="3" width="54" style="16" customWidth="1"/>
    <col min="4" max="4" width="13.42578125" style="16" customWidth="1"/>
    <col min="5" max="10" width="10.28515625" style="16" bestFit="1" customWidth="1"/>
    <col min="11" max="11" width="15.140625" style="16" customWidth="1"/>
    <col min="12" max="15" width="10.28515625" style="16" bestFit="1" customWidth="1"/>
    <col min="16" max="21" width="10.28515625" style="16" customWidth="1"/>
    <col min="22" max="22" width="11.7109375" style="16" customWidth="1"/>
    <col min="23" max="24" width="8.7109375" style="16"/>
    <col min="25" max="25" width="10.42578125" style="16" bestFit="1" customWidth="1"/>
    <col min="26" max="26" width="11.5703125" style="16" customWidth="1"/>
    <col min="27" max="27" width="12.28515625" style="16" customWidth="1"/>
    <col min="28" max="16384" width="8.7109375" style="16"/>
  </cols>
  <sheetData>
    <row r="1" spans="1:27" x14ac:dyDescent="0.35">
      <c r="D1" s="493" t="s">
        <v>3922</v>
      </c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3"/>
      <c r="R1" s="493"/>
      <c r="S1" s="493"/>
      <c r="T1" s="493"/>
      <c r="U1" s="493"/>
      <c r="V1" s="493"/>
    </row>
    <row r="2" spans="1:27" x14ac:dyDescent="0.35">
      <c r="C2" s="17" t="s">
        <v>13</v>
      </c>
      <c r="D2" s="18">
        <v>1</v>
      </c>
      <c r="E2" s="18">
        <v>2</v>
      </c>
      <c r="F2" s="18">
        <v>3</v>
      </c>
      <c r="G2" s="18">
        <v>4</v>
      </c>
      <c r="H2" s="18">
        <v>5</v>
      </c>
      <c r="I2" s="18">
        <v>6</v>
      </c>
      <c r="J2" s="18">
        <v>7</v>
      </c>
      <c r="K2" s="18">
        <v>8</v>
      </c>
      <c r="L2" s="18">
        <v>9</v>
      </c>
      <c r="M2" s="18">
        <v>10</v>
      </c>
      <c r="N2" s="18">
        <v>11</v>
      </c>
      <c r="O2" s="18">
        <v>12</v>
      </c>
      <c r="P2" s="18">
        <v>13</v>
      </c>
      <c r="Q2" s="18">
        <v>14</v>
      </c>
      <c r="R2" s="18">
        <v>15</v>
      </c>
      <c r="S2" s="18">
        <v>16</v>
      </c>
      <c r="T2" s="18">
        <v>17</v>
      </c>
      <c r="U2" s="18">
        <v>18</v>
      </c>
      <c r="V2" s="251" t="s">
        <v>4</v>
      </c>
    </row>
    <row r="3" spans="1:27" ht="18" thickBot="1" x14ac:dyDescent="0.4">
      <c r="C3" s="19" t="s">
        <v>3</v>
      </c>
      <c r="D3" s="15">
        <v>44531</v>
      </c>
      <c r="E3" s="15">
        <v>44531</v>
      </c>
      <c r="F3" s="15">
        <v>44551</v>
      </c>
      <c r="G3" s="15">
        <v>44551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252"/>
    </row>
    <row r="4" spans="1:27" ht="16.5" customHeight="1" x14ac:dyDescent="0.35">
      <c r="A4" s="429" t="s">
        <v>3915</v>
      </c>
      <c r="B4" s="432" t="s">
        <v>3894</v>
      </c>
      <c r="C4" s="163" t="s">
        <v>3900</v>
      </c>
      <c r="D4" s="172"/>
      <c r="E4" s="172"/>
      <c r="F4" s="172"/>
      <c r="G4" s="172"/>
      <c r="H4" s="172"/>
      <c r="I4" s="172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3" t="e">
        <f>AVERAGE(D4:U4)</f>
        <v>#DIV/0!</v>
      </c>
      <c r="Y4" s="21"/>
      <c r="AA4" s="21"/>
    </row>
    <row r="5" spans="1:27" x14ac:dyDescent="0.35">
      <c r="A5" s="430"/>
      <c r="B5" s="433"/>
      <c r="C5" s="164" t="s">
        <v>20</v>
      </c>
      <c r="D5" s="172"/>
      <c r="E5" s="172"/>
      <c r="F5" s="172"/>
      <c r="G5" s="172"/>
      <c r="H5" s="172"/>
      <c r="I5" s="172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3" t="e">
        <f t="shared" ref="V5:V24" si="0">AVERAGE(D5:U5)</f>
        <v>#DIV/0!</v>
      </c>
      <c r="AA5" s="21"/>
    </row>
    <row r="6" spans="1:27" x14ac:dyDescent="0.35">
      <c r="A6" s="430"/>
      <c r="B6" s="433"/>
      <c r="C6" s="164" t="s">
        <v>3901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3" t="e">
        <f t="shared" si="0"/>
        <v>#DIV/0!</v>
      </c>
      <c r="AA6" s="21"/>
    </row>
    <row r="7" spans="1:27" ht="18" thickBot="1" x14ac:dyDescent="0.4">
      <c r="A7" s="430"/>
      <c r="B7" s="434"/>
      <c r="C7" s="165" t="s">
        <v>26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3" t="e">
        <f t="shared" si="0"/>
        <v>#DIV/0!</v>
      </c>
      <c r="AA7" s="21"/>
    </row>
    <row r="8" spans="1:27" ht="16.5" customHeight="1" x14ac:dyDescent="0.35">
      <c r="A8" s="430"/>
      <c r="B8" s="432" t="s">
        <v>3916</v>
      </c>
      <c r="C8" s="163" t="s">
        <v>3902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3" t="e">
        <f t="shared" si="0"/>
        <v>#DIV/0!</v>
      </c>
      <c r="AA8" s="21"/>
    </row>
    <row r="9" spans="1:27" x14ac:dyDescent="0.35">
      <c r="A9" s="430"/>
      <c r="B9" s="433"/>
      <c r="C9" s="164" t="s">
        <v>3903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3" t="e">
        <f t="shared" si="0"/>
        <v>#DIV/0!</v>
      </c>
      <c r="AA9" s="21"/>
    </row>
    <row r="10" spans="1:27" x14ac:dyDescent="0.35">
      <c r="A10" s="430"/>
      <c r="B10" s="433"/>
      <c r="C10" s="164" t="s">
        <v>3904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3" t="e">
        <f t="shared" si="0"/>
        <v>#DIV/0!</v>
      </c>
      <c r="AA10" s="21"/>
    </row>
    <row r="11" spans="1:27" ht="18" thickBot="1" x14ac:dyDescent="0.4">
      <c r="A11" s="430"/>
      <c r="B11" s="434"/>
      <c r="C11" s="165" t="s">
        <v>27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3" t="e">
        <f t="shared" si="0"/>
        <v>#DIV/0!</v>
      </c>
      <c r="AA11" s="21"/>
    </row>
    <row r="12" spans="1:27" ht="16.5" customHeight="1" x14ac:dyDescent="0.35">
      <c r="A12" s="430"/>
      <c r="B12" s="433" t="s">
        <v>3896</v>
      </c>
      <c r="C12" s="163" t="s">
        <v>3905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3" t="e">
        <f t="shared" si="0"/>
        <v>#DIV/0!</v>
      </c>
      <c r="AA12" s="21"/>
    </row>
    <row r="13" spans="1:27" x14ac:dyDescent="0.35">
      <c r="A13" s="430"/>
      <c r="B13" s="433"/>
      <c r="C13" s="164" t="s">
        <v>3906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3" t="e">
        <f t="shared" si="0"/>
        <v>#DIV/0!</v>
      </c>
      <c r="AA13" s="21"/>
    </row>
    <row r="14" spans="1:27" x14ac:dyDescent="0.35">
      <c r="A14" s="430"/>
      <c r="B14" s="433"/>
      <c r="C14" s="164" t="s">
        <v>3907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3" t="e">
        <f t="shared" si="0"/>
        <v>#DIV/0!</v>
      </c>
      <c r="AA14" s="21"/>
    </row>
    <row r="15" spans="1:27" ht="18" thickBot="1" x14ac:dyDescent="0.4">
      <c r="A15" s="430"/>
      <c r="B15" s="434"/>
      <c r="C15" s="165" t="s">
        <v>3908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3" t="e">
        <f t="shared" si="0"/>
        <v>#DIV/0!</v>
      </c>
      <c r="AA15" s="21"/>
    </row>
    <row r="16" spans="1:27" ht="16.5" customHeight="1" x14ac:dyDescent="0.35">
      <c r="A16" s="430"/>
      <c r="B16" s="432" t="s">
        <v>3897</v>
      </c>
      <c r="C16" s="163" t="s">
        <v>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3" t="e">
        <f t="shared" si="0"/>
        <v>#DIV/0!</v>
      </c>
      <c r="AA16" s="21"/>
    </row>
    <row r="17" spans="1:27" x14ac:dyDescent="0.35">
      <c r="A17" s="430"/>
      <c r="B17" s="433"/>
      <c r="C17" s="164" t="s">
        <v>3909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3" t="e">
        <f t="shared" si="0"/>
        <v>#DIV/0!</v>
      </c>
      <c r="AA17" s="21"/>
    </row>
    <row r="18" spans="1:27" x14ac:dyDescent="0.35">
      <c r="A18" s="430"/>
      <c r="B18" s="433"/>
      <c r="C18" s="164" t="s">
        <v>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3" t="e">
        <f t="shared" si="0"/>
        <v>#DIV/0!</v>
      </c>
      <c r="AA18" s="21"/>
    </row>
    <row r="19" spans="1:27" ht="18" thickBot="1" x14ac:dyDescent="0.4">
      <c r="A19" s="431"/>
      <c r="B19" s="434"/>
      <c r="C19" s="165" t="s">
        <v>3910</v>
      </c>
      <c r="D19" s="241"/>
      <c r="E19" s="241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/>
      <c r="S19" s="241"/>
      <c r="T19" s="241"/>
      <c r="U19" s="241"/>
      <c r="V19" s="23" t="e">
        <f t="shared" si="0"/>
        <v>#DIV/0!</v>
      </c>
      <c r="AA19" s="21"/>
    </row>
    <row r="20" spans="1:27" ht="34.5" customHeight="1" x14ac:dyDescent="0.35">
      <c r="A20" s="437" t="s">
        <v>3898</v>
      </c>
      <c r="B20" s="485" t="s">
        <v>3899</v>
      </c>
      <c r="C20" s="238" t="s">
        <v>3911</v>
      </c>
      <c r="D20" s="242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78" t="e">
        <f t="shared" si="0"/>
        <v>#DIV/0!</v>
      </c>
      <c r="AA20" s="21"/>
    </row>
    <row r="21" spans="1:27" ht="19.5" x14ac:dyDescent="0.35">
      <c r="A21" s="438"/>
      <c r="B21" s="486"/>
      <c r="C21" s="239" t="s">
        <v>30</v>
      </c>
      <c r="D21" s="2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78" t="e">
        <f t="shared" si="0"/>
        <v>#DIV/0!</v>
      </c>
      <c r="AA21" s="21"/>
    </row>
    <row r="22" spans="1:27" ht="39" x14ac:dyDescent="0.35">
      <c r="A22" s="438"/>
      <c r="B22" s="486"/>
      <c r="C22" s="239" t="s">
        <v>3912</v>
      </c>
      <c r="D22" s="2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171" t="e">
        <f t="shared" si="0"/>
        <v>#DIV/0!</v>
      </c>
      <c r="AA22" s="21"/>
    </row>
    <row r="23" spans="1:27" ht="19.5" x14ac:dyDescent="0.35">
      <c r="A23" s="438"/>
      <c r="B23" s="486"/>
      <c r="C23" s="239" t="s">
        <v>3913</v>
      </c>
      <c r="D23" s="245"/>
      <c r="E23" s="173"/>
      <c r="F23" s="173"/>
      <c r="G23" s="173"/>
      <c r="H23" s="173"/>
      <c r="I23" s="173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79" t="e">
        <f t="shared" si="0"/>
        <v>#DIV/0!</v>
      </c>
    </row>
    <row r="24" spans="1:27" ht="20.25" thickBot="1" x14ac:dyDescent="0.4">
      <c r="A24" s="439"/>
      <c r="B24" s="487"/>
      <c r="C24" s="240" t="s">
        <v>3914</v>
      </c>
      <c r="D24" s="247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79" t="e">
        <f t="shared" si="0"/>
        <v>#DIV/0!</v>
      </c>
    </row>
    <row r="25" spans="1:27" ht="18" thickBot="1" x14ac:dyDescent="0.4">
      <c r="C25" s="46" t="s">
        <v>4</v>
      </c>
      <c r="D25" s="174">
        <f>SUM(D4:D23)</f>
        <v>0</v>
      </c>
      <c r="E25" s="175">
        <f t="shared" ref="E25:U25" si="1">SUM(D4:D23)</f>
        <v>0</v>
      </c>
      <c r="F25" s="175">
        <f t="shared" si="1"/>
        <v>0</v>
      </c>
      <c r="G25" s="175">
        <f t="shared" si="1"/>
        <v>0</v>
      </c>
      <c r="H25" s="175">
        <f t="shared" si="1"/>
        <v>0</v>
      </c>
      <c r="I25" s="175">
        <f t="shared" si="1"/>
        <v>0</v>
      </c>
      <c r="J25" s="175">
        <f t="shared" si="1"/>
        <v>0</v>
      </c>
      <c r="K25" s="175">
        <f t="shared" si="1"/>
        <v>0</v>
      </c>
      <c r="L25" s="175">
        <f t="shared" si="1"/>
        <v>0</v>
      </c>
      <c r="M25" s="175">
        <f t="shared" si="1"/>
        <v>0</v>
      </c>
      <c r="N25" s="175">
        <f t="shared" si="1"/>
        <v>0</v>
      </c>
      <c r="O25" s="175">
        <f t="shared" si="1"/>
        <v>0</v>
      </c>
      <c r="P25" s="175">
        <f t="shared" si="1"/>
        <v>0</v>
      </c>
      <c r="Q25" s="175">
        <f t="shared" si="1"/>
        <v>0</v>
      </c>
      <c r="R25" s="175">
        <f t="shared" si="1"/>
        <v>0</v>
      </c>
      <c r="S25" s="175">
        <f t="shared" si="1"/>
        <v>0</v>
      </c>
      <c r="T25" s="248">
        <f t="shared" si="1"/>
        <v>0</v>
      </c>
      <c r="U25" s="246">
        <f t="shared" si="1"/>
        <v>0</v>
      </c>
    </row>
    <row r="27" spans="1:27" x14ac:dyDescent="0.35">
      <c r="D27" s="493" t="str">
        <f>D1</f>
        <v>Anjou Bleu Communauté - Emballages</v>
      </c>
      <c r="E27" s="493"/>
      <c r="F27" s="493"/>
      <c r="G27" s="493"/>
      <c r="H27" s="493"/>
      <c r="I27" s="493"/>
      <c r="J27" s="493"/>
      <c r="K27" s="493"/>
      <c r="L27" s="493"/>
      <c r="M27" s="493"/>
      <c r="N27" s="493"/>
      <c r="O27" s="493"/>
      <c r="P27" s="493"/>
      <c r="Q27" s="493"/>
      <c r="R27" s="493"/>
      <c r="S27" s="493"/>
      <c r="T27" s="493"/>
      <c r="U27" s="493"/>
      <c r="V27" s="493"/>
    </row>
    <row r="28" spans="1:27" x14ac:dyDescent="0.35">
      <c r="C28" s="17" t="s">
        <v>14</v>
      </c>
      <c r="D28" s="18">
        <f>D2</f>
        <v>1</v>
      </c>
      <c r="E28" s="18">
        <f t="shared" ref="E28:U28" si="2">E2</f>
        <v>2</v>
      </c>
      <c r="F28" s="18">
        <f t="shared" si="2"/>
        <v>3</v>
      </c>
      <c r="G28" s="18">
        <f t="shared" si="2"/>
        <v>4</v>
      </c>
      <c r="H28" s="18">
        <f t="shared" si="2"/>
        <v>5</v>
      </c>
      <c r="I28" s="18">
        <f t="shared" si="2"/>
        <v>6</v>
      </c>
      <c r="J28" s="18">
        <f t="shared" si="2"/>
        <v>7</v>
      </c>
      <c r="K28" s="18">
        <f t="shared" si="2"/>
        <v>8</v>
      </c>
      <c r="L28" s="18">
        <f t="shared" si="2"/>
        <v>9</v>
      </c>
      <c r="M28" s="18">
        <f t="shared" si="2"/>
        <v>10</v>
      </c>
      <c r="N28" s="18">
        <f t="shared" si="2"/>
        <v>11</v>
      </c>
      <c r="O28" s="18">
        <f t="shared" si="2"/>
        <v>12</v>
      </c>
      <c r="P28" s="18">
        <f t="shared" si="2"/>
        <v>13</v>
      </c>
      <c r="Q28" s="18">
        <f t="shared" si="2"/>
        <v>14</v>
      </c>
      <c r="R28" s="18">
        <f t="shared" si="2"/>
        <v>15</v>
      </c>
      <c r="S28" s="18">
        <f t="shared" si="2"/>
        <v>16</v>
      </c>
      <c r="T28" s="18">
        <f t="shared" si="2"/>
        <v>17</v>
      </c>
      <c r="U28" s="18">
        <f t="shared" si="2"/>
        <v>18</v>
      </c>
      <c r="V28" s="482" t="s">
        <v>4</v>
      </c>
    </row>
    <row r="29" spans="1:27" ht="18" thickBot="1" x14ac:dyDescent="0.4">
      <c r="C29" s="19" t="s">
        <v>3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483"/>
    </row>
    <row r="30" spans="1:27" ht="16.5" customHeight="1" x14ac:dyDescent="0.35">
      <c r="A30" s="429" t="s">
        <v>3915</v>
      </c>
      <c r="B30" s="432" t="s">
        <v>3894</v>
      </c>
      <c r="C30" s="163" t="s">
        <v>3900</v>
      </c>
      <c r="D30" s="254">
        <v>0</v>
      </c>
      <c r="E30" s="255"/>
      <c r="F30" s="255"/>
      <c r="G30" s="255"/>
      <c r="H30" s="255"/>
      <c r="I30" s="255"/>
      <c r="J30" s="255"/>
      <c r="K30" s="256"/>
      <c r="L30" s="256"/>
      <c r="M30" s="256"/>
      <c r="N30" s="256"/>
      <c r="O30" s="256"/>
      <c r="P30" s="256"/>
      <c r="Q30" s="256"/>
      <c r="R30" s="256"/>
      <c r="S30" s="256"/>
      <c r="T30" s="256"/>
      <c r="U30" s="257"/>
      <c r="V30" s="253">
        <f>AVERAGE(D30:U30)</f>
        <v>0</v>
      </c>
    </row>
    <row r="31" spans="1:27" x14ac:dyDescent="0.35">
      <c r="A31" s="430"/>
      <c r="B31" s="433"/>
      <c r="C31" s="164" t="s">
        <v>20</v>
      </c>
      <c r="D31" s="258">
        <v>0</v>
      </c>
      <c r="E31" s="172"/>
      <c r="F31" s="172"/>
      <c r="G31" s="172"/>
      <c r="H31" s="172"/>
      <c r="I31" s="172"/>
      <c r="J31" s="172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59"/>
      <c r="V31" s="253">
        <f t="shared" ref="V31:V50" si="3">AVERAGE(D31:U31)</f>
        <v>0</v>
      </c>
    </row>
    <row r="32" spans="1:27" x14ac:dyDescent="0.35">
      <c r="A32" s="430"/>
      <c r="B32" s="433"/>
      <c r="C32" s="164" t="s">
        <v>3901</v>
      </c>
      <c r="D32" s="258">
        <v>0</v>
      </c>
      <c r="E32" s="172"/>
      <c r="F32" s="172"/>
      <c r="G32" s="172"/>
      <c r="H32" s="172"/>
      <c r="I32" s="172"/>
      <c r="J32" s="17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59"/>
      <c r="V32" s="253">
        <f t="shared" si="3"/>
        <v>0</v>
      </c>
    </row>
    <row r="33" spans="1:22" ht="18" thickBot="1" x14ac:dyDescent="0.4">
      <c r="A33" s="430"/>
      <c r="B33" s="434"/>
      <c r="C33" s="165" t="s">
        <v>26</v>
      </c>
      <c r="D33" s="258">
        <v>0</v>
      </c>
      <c r="E33" s="172"/>
      <c r="F33" s="172"/>
      <c r="G33" s="172"/>
      <c r="H33" s="172"/>
      <c r="I33" s="172"/>
      <c r="J33" s="172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59"/>
      <c r="V33" s="253">
        <f t="shared" si="3"/>
        <v>0</v>
      </c>
    </row>
    <row r="34" spans="1:22" ht="16.5" customHeight="1" x14ac:dyDescent="0.35">
      <c r="A34" s="430"/>
      <c r="B34" s="432" t="s">
        <v>3916</v>
      </c>
      <c r="C34" s="163" t="s">
        <v>3902</v>
      </c>
      <c r="D34" s="258">
        <v>0</v>
      </c>
      <c r="E34" s="172"/>
      <c r="F34" s="172"/>
      <c r="G34" s="172"/>
      <c r="H34" s="172"/>
      <c r="I34" s="172"/>
      <c r="J34" s="172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59"/>
      <c r="V34" s="253">
        <f t="shared" si="3"/>
        <v>0</v>
      </c>
    </row>
    <row r="35" spans="1:22" x14ac:dyDescent="0.35">
      <c r="A35" s="430"/>
      <c r="B35" s="433"/>
      <c r="C35" s="164" t="s">
        <v>3903</v>
      </c>
      <c r="D35" s="258">
        <v>0</v>
      </c>
      <c r="E35" s="172"/>
      <c r="F35" s="172"/>
      <c r="G35" s="172"/>
      <c r="H35" s="172"/>
      <c r="I35" s="172"/>
      <c r="J35" s="172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59"/>
      <c r="V35" s="253">
        <f t="shared" si="3"/>
        <v>0</v>
      </c>
    </row>
    <row r="36" spans="1:22" x14ac:dyDescent="0.35">
      <c r="A36" s="430"/>
      <c r="B36" s="433"/>
      <c r="C36" s="164" t="s">
        <v>3904</v>
      </c>
      <c r="D36" s="258">
        <v>0</v>
      </c>
      <c r="E36" s="172"/>
      <c r="F36" s="172"/>
      <c r="G36" s="172"/>
      <c r="H36" s="172"/>
      <c r="I36" s="172"/>
      <c r="J36" s="172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59"/>
      <c r="V36" s="253">
        <f t="shared" si="3"/>
        <v>0</v>
      </c>
    </row>
    <row r="37" spans="1:22" ht="18" thickBot="1" x14ac:dyDescent="0.4">
      <c r="A37" s="430"/>
      <c r="B37" s="434"/>
      <c r="C37" s="165" t="s">
        <v>27</v>
      </c>
      <c r="D37" s="258">
        <v>0</v>
      </c>
      <c r="E37" s="172"/>
      <c r="F37" s="172"/>
      <c r="G37" s="172"/>
      <c r="H37" s="172"/>
      <c r="I37" s="172"/>
      <c r="J37" s="172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59"/>
      <c r="V37" s="253">
        <f t="shared" si="3"/>
        <v>0</v>
      </c>
    </row>
    <row r="38" spans="1:22" ht="16.5" customHeight="1" x14ac:dyDescent="0.35">
      <c r="A38" s="430"/>
      <c r="B38" s="433" t="s">
        <v>3896</v>
      </c>
      <c r="C38" s="163" t="s">
        <v>3905</v>
      </c>
      <c r="D38" s="258">
        <v>0</v>
      </c>
      <c r="E38" s="172"/>
      <c r="F38" s="172"/>
      <c r="G38" s="172"/>
      <c r="H38" s="172"/>
      <c r="I38" s="172"/>
      <c r="J38" s="172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59"/>
      <c r="V38" s="253">
        <f t="shared" si="3"/>
        <v>0</v>
      </c>
    </row>
    <row r="39" spans="1:22" x14ac:dyDescent="0.35">
      <c r="A39" s="430"/>
      <c r="B39" s="433"/>
      <c r="C39" s="164" t="s">
        <v>3906</v>
      </c>
      <c r="D39" s="258">
        <v>0</v>
      </c>
      <c r="E39" s="172"/>
      <c r="F39" s="172"/>
      <c r="G39" s="172"/>
      <c r="H39" s="172"/>
      <c r="I39" s="172"/>
      <c r="J39" s="172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59"/>
      <c r="V39" s="253">
        <f t="shared" si="3"/>
        <v>0</v>
      </c>
    </row>
    <row r="40" spans="1:22" x14ac:dyDescent="0.35">
      <c r="A40" s="430"/>
      <c r="B40" s="433"/>
      <c r="C40" s="164" t="s">
        <v>3907</v>
      </c>
      <c r="D40" s="258">
        <v>0</v>
      </c>
      <c r="E40" s="172"/>
      <c r="F40" s="172"/>
      <c r="G40" s="172"/>
      <c r="H40" s="172"/>
      <c r="I40" s="172"/>
      <c r="J40" s="172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59"/>
      <c r="V40" s="253">
        <f t="shared" si="3"/>
        <v>0</v>
      </c>
    </row>
    <row r="41" spans="1:22" ht="18" thickBot="1" x14ac:dyDescent="0.4">
      <c r="A41" s="430"/>
      <c r="B41" s="434"/>
      <c r="C41" s="165" t="s">
        <v>3908</v>
      </c>
      <c r="D41" s="258">
        <v>0</v>
      </c>
      <c r="E41" s="172"/>
      <c r="F41" s="172"/>
      <c r="G41" s="172"/>
      <c r="H41" s="172"/>
      <c r="I41" s="172"/>
      <c r="J41" s="172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59"/>
      <c r="V41" s="253">
        <f t="shared" si="3"/>
        <v>0</v>
      </c>
    </row>
    <row r="42" spans="1:22" ht="16.5" customHeight="1" x14ac:dyDescent="0.35">
      <c r="A42" s="430"/>
      <c r="B42" s="432" t="s">
        <v>3897</v>
      </c>
      <c r="C42" s="163" t="s">
        <v>0</v>
      </c>
      <c r="D42" s="258">
        <v>0</v>
      </c>
      <c r="E42" s="172"/>
      <c r="F42" s="172"/>
      <c r="G42" s="172"/>
      <c r="H42" s="172"/>
      <c r="I42" s="172"/>
      <c r="J42" s="172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59"/>
      <c r="V42" s="253">
        <f t="shared" si="3"/>
        <v>0</v>
      </c>
    </row>
    <row r="43" spans="1:22" x14ac:dyDescent="0.35">
      <c r="A43" s="430"/>
      <c r="B43" s="433"/>
      <c r="C43" s="164" t="s">
        <v>3909</v>
      </c>
      <c r="D43" s="258">
        <v>0</v>
      </c>
      <c r="E43" s="172"/>
      <c r="F43" s="172"/>
      <c r="G43" s="172"/>
      <c r="H43" s="172"/>
      <c r="I43" s="172"/>
      <c r="J43" s="172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59"/>
      <c r="V43" s="253">
        <f t="shared" si="3"/>
        <v>0</v>
      </c>
    </row>
    <row r="44" spans="1:22" x14ac:dyDescent="0.35">
      <c r="A44" s="430"/>
      <c r="B44" s="433"/>
      <c r="C44" s="164" t="s">
        <v>1</v>
      </c>
      <c r="D44" s="258">
        <v>0</v>
      </c>
      <c r="E44" s="172"/>
      <c r="F44" s="172"/>
      <c r="G44" s="172"/>
      <c r="H44" s="172"/>
      <c r="I44" s="172"/>
      <c r="J44" s="172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59"/>
      <c r="V44" s="253">
        <f t="shared" si="3"/>
        <v>0</v>
      </c>
    </row>
    <row r="45" spans="1:22" ht="18" thickBot="1" x14ac:dyDescent="0.4">
      <c r="A45" s="431"/>
      <c r="B45" s="434"/>
      <c r="C45" s="165" t="s">
        <v>3910</v>
      </c>
      <c r="D45" s="271">
        <v>0</v>
      </c>
      <c r="E45" s="260"/>
      <c r="F45" s="260"/>
      <c r="G45" s="260"/>
      <c r="H45" s="260"/>
      <c r="I45" s="260"/>
      <c r="J45" s="260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2"/>
      <c r="V45" s="253">
        <f t="shared" si="3"/>
        <v>0</v>
      </c>
    </row>
    <row r="46" spans="1:22" ht="18.399999999999999" customHeight="1" x14ac:dyDescent="0.35">
      <c r="A46" s="437" t="s">
        <v>3898</v>
      </c>
      <c r="B46" s="485" t="s">
        <v>3899</v>
      </c>
      <c r="C46" s="160" t="s">
        <v>3911</v>
      </c>
      <c r="D46" s="272">
        <v>0</v>
      </c>
      <c r="E46" s="266"/>
      <c r="F46" s="266"/>
      <c r="G46" s="266"/>
      <c r="H46" s="266"/>
      <c r="I46" s="266"/>
      <c r="J46" s="266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49"/>
      <c r="V46" s="263">
        <f t="shared" si="3"/>
        <v>0</v>
      </c>
    </row>
    <row r="47" spans="1:22" ht="19.5" x14ac:dyDescent="0.35">
      <c r="A47" s="438"/>
      <c r="B47" s="486"/>
      <c r="C47" s="161" t="s">
        <v>30</v>
      </c>
      <c r="D47" s="245">
        <v>0</v>
      </c>
      <c r="E47" s="173"/>
      <c r="F47" s="173"/>
      <c r="G47" s="173"/>
      <c r="H47" s="173"/>
      <c r="I47" s="173"/>
      <c r="J47" s="173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250"/>
      <c r="V47" s="263">
        <f t="shared" si="3"/>
        <v>0</v>
      </c>
    </row>
    <row r="48" spans="1:22" ht="39" x14ac:dyDescent="0.35">
      <c r="A48" s="438"/>
      <c r="B48" s="486"/>
      <c r="C48" s="161" t="s">
        <v>3912</v>
      </c>
      <c r="D48" s="245">
        <v>0</v>
      </c>
      <c r="E48" s="173"/>
      <c r="F48" s="173"/>
      <c r="G48" s="173"/>
      <c r="H48" s="173"/>
      <c r="I48" s="173"/>
      <c r="J48" s="173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250"/>
      <c r="V48" s="264">
        <f t="shared" si="3"/>
        <v>0</v>
      </c>
    </row>
    <row r="49" spans="1:22" ht="19.5" x14ac:dyDescent="0.35">
      <c r="A49" s="438"/>
      <c r="B49" s="486"/>
      <c r="C49" s="161" t="s">
        <v>3913</v>
      </c>
      <c r="D49" s="245">
        <v>0</v>
      </c>
      <c r="E49" s="173"/>
      <c r="F49" s="173"/>
      <c r="G49" s="173"/>
      <c r="H49" s="173"/>
      <c r="I49" s="173"/>
      <c r="J49" s="173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250"/>
      <c r="V49" s="265">
        <f t="shared" si="3"/>
        <v>0</v>
      </c>
    </row>
    <row r="50" spans="1:22" ht="20.25" thickBot="1" x14ac:dyDescent="0.4">
      <c r="A50" s="439"/>
      <c r="B50" s="487"/>
      <c r="C50" s="162" t="s">
        <v>3914</v>
      </c>
      <c r="D50" s="273">
        <v>0</v>
      </c>
      <c r="E50" s="268"/>
      <c r="F50" s="268"/>
      <c r="G50" s="268"/>
      <c r="H50" s="268"/>
      <c r="I50" s="268"/>
      <c r="J50" s="268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70"/>
      <c r="V50" s="265">
        <f t="shared" si="3"/>
        <v>0</v>
      </c>
    </row>
    <row r="51" spans="1:22" ht="18" thickBot="1" x14ac:dyDescent="0.4">
      <c r="C51" s="46" t="s">
        <v>4</v>
      </c>
      <c r="D51" s="176">
        <f>SUM(D30:D50)</f>
        <v>0</v>
      </c>
      <c r="E51" s="177">
        <f t="shared" ref="E51:U51" si="4">SUM(E30:E49)</f>
        <v>0</v>
      </c>
      <c r="F51" s="177">
        <f t="shared" si="4"/>
        <v>0</v>
      </c>
      <c r="G51" s="177">
        <f t="shared" si="4"/>
        <v>0</v>
      </c>
      <c r="H51" s="177">
        <f t="shared" si="4"/>
        <v>0</v>
      </c>
      <c r="I51" s="177">
        <f t="shared" si="4"/>
        <v>0</v>
      </c>
      <c r="J51" s="177">
        <f>SUM(J30:J49)</f>
        <v>0</v>
      </c>
      <c r="K51" s="49">
        <f t="shared" si="4"/>
        <v>0</v>
      </c>
      <c r="L51" s="49">
        <f t="shared" si="4"/>
        <v>0</v>
      </c>
      <c r="M51" s="49">
        <f t="shared" si="4"/>
        <v>0</v>
      </c>
      <c r="N51" s="49">
        <f t="shared" si="4"/>
        <v>0</v>
      </c>
      <c r="O51" s="49">
        <f t="shared" si="4"/>
        <v>0</v>
      </c>
      <c r="P51" s="49">
        <f t="shared" si="4"/>
        <v>0</v>
      </c>
      <c r="Q51" s="49">
        <f t="shared" si="4"/>
        <v>0</v>
      </c>
      <c r="R51" s="49">
        <f t="shared" si="4"/>
        <v>0</v>
      </c>
      <c r="S51" s="49">
        <f t="shared" si="4"/>
        <v>0</v>
      </c>
      <c r="T51" s="49">
        <f t="shared" si="4"/>
        <v>0</v>
      </c>
      <c r="U51" s="50">
        <f t="shared" si="4"/>
        <v>0</v>
      </c>
      <c r="V51" s="80">
        <f>SUM(V30:V50)</f>
        <v>0</v>
      </c>
    </row>
    <row r="53" spans="1:22" x14ac:dyDescent="0.35">
      <c r="C53" s="22" t="s">
        <v>5</v>
      </c>
      <c r="D53" s="24">
        <f>SUM(D46:D50)</f>
        <v>0</v>
      </c>
      <c r="E53" s="24">
        <f t="shared" ref="E53:I53" si="5">SUM(E46:E50)</f>
        <v>0</v>
      </c>
      <c r="F53" s="24">
        <f t="shared" si="5"/>
        <v>0</v>
      </c>
      <c r="G53" s="24">
        <f t="shared" si="5"/>
        <v>0</v>
      </c>
      <c r="H53" s="24">
        <f t="shared" si="5"/>
        <v>0</v>
      </c>
      <c r="I53" s="24">
        <f t="shared" si="5"/>
        <v>0</v>
      </c>
      <c r="J53" s="24">
        <f t="shared" ref="J53:U53" si="6">J32+J41+J42+J46+J47+J49</f>
        <v>0</v>
      </c>
      <c r="K53" s="24">
        <f t="shared" si="6"/>
        <v>0</v>
      </c>
      <c r="L53" s="24">
        <f t="shared" si="6"/>
        <v>0</v>
      </c>
      <c r="M53" s="24">
        <f t="shared" si="6"/>
        <v>0</v>
      </c>
      <c r="N53" s="24">
        <f t="shared" si="6"/>
        <v>0</v>
      </c>
      <c r="O53" s="24">
        <f t="shared" si="6"/>
        <v>0</v>
      </c>
      <c r="P53" s="24">
        <f t="shared" si="6"/>
        <v>0</v>
      </c>
      <c r="Q53" s="24">
        <f t="shared" si="6"/>
        <v>0</v>
      </c>
      <c r="R53" s="24">
        <f t="shared" si="6"/>
        <v>0</v>
      </c>
      <c r="S53" s="24">
        <f t="shared" si="6"/>
        <v>0</v>
      </c>
      <c r="T53" s="24">
        <f t="shared" si="6"/>
        <v>0</v>
      </c>
      <c r="U53" s="24">
        <f t="shared" si="6"/>
        <v>0</v>
      </c>
      <c r="V53" s="24" t="e">
        <f>SUM(U13:U22)/U23</f>
        <v>#DIV/0!</v>
      </c>
    </row>
    <row r="56" spans="1:22" x14ac:dyDescent="0.35">
      <c r="C56" s="42"/>
      <c r="D56" s="18">
        <f>D2</f>
        <v>1</v>
      </c>
      <c r="E56" s="18">
        <f t="shared" ref="E56:U56" si="7">E2</f>
        <v>2</v>
      </c>
      <c r="F56" s="18">
        <f t="shared" si="7"/>
        <v>3</v>
      </c>
      <c r="G56" s="18">
        <f t="shared" si="7"/>
        <v>4</v>
      </c>
      <c r="H56" s="18">
        <f t="shared" si="7"/>
        <v>5</v>
      </c>
      <c r="I56" s="18">
        <f t="shared" si="7"/>
        <v>6</v>
      </c>
      <c r="J56" s="18">
        <f t="shared" si="7"/>
        <v>7</v>
      </c>
      <c r="K56" s="18">
        <f t="shared" si="7"/>
        <v>8</v>
      </c>
      <c r="L56" s="18">
        <f t="shared" si="7"/>
        <v>9</v>
      </c>
      <c r="M56" s="18">
        <f t="shared" si="7"/>
        <v>10</v>
      </c>
      <c r="N56" s="18">
        <f t="shared" si="7"/>
        <v>11</v>
      </c>
      <c r="O56" s="18">
        <f t="shared" si="7"/>
        <v>12</v>
      </c>
      <c r="P56" s="18">
        <f t="shared" si="7"/>
        <v>13</v>
      </c>
      <c r="Q56" s="18">
        <f t="shared" si="7"/>
        <v>14</v>
      </c>
      <c r="R56" s="18">
        <f t="shared" si="7"/>
        <v>15</v>
      </c>
      <c r="S56" s="18">
        <f t="shared" si="7"/>
        <v>16</v>
      </c>
      <c r="T56" s="18">
        <f t="shared" si="7"/>
        <v>17</v>
      </c>
      <c r="U56" s="18">
        <f t="shared" si="7"/>
        <v>18</v>
      </c>
      <c r="V56" s="40"/>
    </row>
    <row r="57" spans="1:22" x14ac:dyDescent="0.35">
      <c r="C57" s="33" t="s">
        <v>5</v>
      </c>
      <c r="D57" s="25">
        <f>D53</f>
        <v>0</v>
      </c>
      <c r="E57" s="25">
        <f t="shared" ref="E57:I57" si="8">E53</f>
        <v>0</v>
      </c>
      <c r="F57" s="25">
        <f t="shared" si="8"/>
        <v>0</v>
      </c>
      <c r="G57" s="25">
        <f t="shared" si="8"/>
        <v>0</v>
      </c>
      <c r="H57" s="25">
        <f t="shared" si="8"/>
        <v>0</v>
      </c>
      <c r="I57" s="25">
        <f t="shared" si="8"/>
        <v>0</v>
      </c>
      <c r="J57" s="25" t="e">
        <f>SUM(#REF!)</f>
        <v>#REF!</v>
      </c>
      <c r="K57" s="25" t="e">
        <f>SUM(#REF!)</f>
        <v>#REF!</v>
      </c>
      <c r="L57" s="25" t="e">
        <f>SUM(#REF!)</f>
        <v>#REF!</v>
      </c>
      <c r="M57" s="25" t="e">
        <f>SUM(#REF!)</f>
        <v>#REF!</v>
      </c>
      <c r="N57" s="25" t="e">
        <f>SUM(#REF!)</f>
        <v>#REF!</v>
      </c>
      <c r="O57" s="25" t="e">
        <f>SUM(#REF!)</f>
        <v>#REF!</v>
      </c>
      <c r="P57" s="25" t="e">
        <f>SUM(#REF!)</f>
        <v>#REF!</v>
      </c>
      <c r="Q57" s="25" t="e">
        <f>SUM(#REF!)</f>
        <v>#REF!</v>
      </c>
      <c r="R57" s="25" t="e">
        <f>SUM(#REF!)</f>
        <v>#REF!</v>
      </c>
      <c r="S57" s="25" t="e">
        <f>SUM(#REF!)</f>
        <v>#REF!</v>
      </c>
      <c r="T57" s="25" t="e">
        <f>SUM(#REF!)</f>
        <v>#REF!</v>
      </c>
      <c r="U57" s="25" t="e">
        <f>SUM(#REF!)</f>
        <v>#REF!</v>
      </c>
      <c r="V57" s="41"/>
    </row>
    <row r="58" spans="1:22" x14ac:dyDescent="0.35">
      <c r="C58" s="34" t="s">
        <v>12</v>
      </c>
      <c r="D58" s="25">
        <f>1-D57</f>
        <v>1</v>
      </c>
      <c r="E58" s="25">
        <f t="shared" ref="E58:I58" si="9">1-E57</f>
        <v>1</v>
      </c>
      <c r="F58" s="25">
        <f t="shared" si="9"/>
        <v>1</v>
      </c>
      <c r="G58" s="25">
        <f t="shared" si="9"/>
        <v>1</v>
      </c>
      <c r="H58" s="25">
        <f t="shared" si="9"/>
        <v>1</v>
      </c>
      <c r="I58" s="25">
        <f t="shared" si="9"/>
        <v>1</v>
      </c>
      <c r="J58" s="25" t="e">
        <f>SUM(#REF!)</f>
        <v>#REF!</v>
      </c>
      <c r="K58" s="25" t="e">
        <f>SUM(#REF!)</f>
        <v>#REF!</v>
      </c>
      <c r="L58" s="25" t="e">
        <f>SUM(#REF!)</f>
        <v>#REF!</v>
      </c>
      <c r="M58" s="25" t="e">
        <f>SUM(#REF!)</f>
        <v>#REF!</v>
      </c>
      <c r="N58" s="25" t="e">
        <f>SUM(#REF!)</f>
        <v>#REF!</v>
      </c>
      <c r="O58" s="25" t="e">
        <f>SUM(#REF!)</f>
        <v>#REF!</v>
      </c>
      <c r="P58" s="25" t="e">
        <f>SUM(#REF!)</f>
        <v>#REF!</v>
      </c>
      <c r="Q58" s="25" t="e">
        <f>SUM(#REF!)</f>
        <v>#REF!</v>
      </c>
      <c r="R58" s="25" t="e">
        <f>SUM(#REF!)</f>
        <v>#REF!</v>
      </c>
      <c r="S58" s="25" t="e">
        <f>SUM(#REF!)</f>
        <v>#REF!</v>
      </c>
      <c r="T58" s="25" t="e">
        <f>SUM(#REF!)</f>
        <v>#REF!</v>
      </c>
      <c r="U58" s="25" t="e">
        <f>SUM(#REF!)</f>
        <v>#REF!</v>
      </c>
      <c r="V58" s="41"/>
    </row>
  </sheetData>
  <mergeCells count="17">
    <mergeCell ref="A46:A50"/>
    <mergeCell ref="B46:B50"/>
    <mergeCell ref="A20:A24"/>
    <mergeCell ref="B20:B24"/>
    <mergeCell ref="D27:V27"/>
    <mergeCell ref="V28:V29"/>
    <mergeCell ref="A30:A45"/>
    <mergeCell ref="B30:B33"/>
    <mergeCell ref="B34:B37"/>
    <mergeCell ref="B38:B41"/>
    <mergeCell ref="B42:B45"/>
    <mergeCell ref="D1:V1"/>
    <mergeCell ref="A4:A19"/>
    <mergeCell ref="B4:B7"/>
    <mergeCell ref="B8:B11"/>
    <mergeCell ref="B12:B15"/>
    <mergeCell ref="B16:B19"/>
  </mergeCells>
  <conditionalFormatting sqref="C4:C22">
    <cfRule type="cellIs" dxfId="2" priority="42" operator="equal">
      <formula>0</formula>
    </cfRule>
  </conditionalFormatting>
  <conditionalFormatting sqref="D3:U24">
    <cfRule type="cellIs" dxfId="1" priority="1" operator="equal">
      <formula>0</formula>
    </cfRule>
  </conditionalFormatting>
  <conditionalFormatting sqref="D30:U50">
    <cfRule type="cellIs" dxfId="0" priority="5" operator="equal">
      <formula>0</formula>
    </cfRule>
  </conditionalFormatting>
  <printOptions horizontalCentered="1" verticalCentered="1"/>
  <pageMargins left="0" right="0" top="0.78740157480314965" bottom="0" header="0" footer="0"/>
  <pageSetup paperSize="9" scale="41" orientation="landscape" r:id="rId1"/>
  <headerFooter>
    <oddHeader>&amp;C&amp;G&amp;R&amp;"Gill Sans MT,Gras"CARACTERISATIONS 2017
&amp;A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Pesees bascule</vt:lpstr>
      <vt:lpstr>TCD Synthése</vt:lpstr>
      <vt:lpstr>REPARTITION</vt:lpstr>
      <vt:lpstr>CARAC ALM</vt:lpstr>
      <vt:lpstr>CARAC BV</vt:lpstr>
      <vt:lpstr>CARAC 3R MULTI</vt:lpstr>
      <vt:lpstr>CARAC 3R EMB</vt:lpstr>
      <vt:lpstr>SMIPE</vt:lpstr>
      <vt:lpstr>SAUMUR VAL DE LOIRE</vt:lpstr>
      <vt:lpstr>ABC</vt:lpstr>
      <vt:lpstr>'TCD Synthése'!Zone_d_impression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2024-07-04T15:19:15Z</dcterms:modified>
</cp:coreProperties>
</file>