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 ROLAND\Documents\ACCOUNTING\"/>
    </mc:Choice>
  </mc:AlternateContent>
  <xr:revisionPtr revIDLastSave="0" documentId="13_ncr:1_{FF2C4072-6A47-4A38-909A-F52F73B506DA}" xr6:coauthVersionLast="47" xr6:coauthVersionMax="47" xr10:uidLastSave="{00000000-0000-0000-0000-000000000000}"/>
  <bookViews>
    <workbookView xWindow="-120" yWindow="-120" windowWidth="20730" windowHeight="11160" activeTab="1" xr2:uid="{1FE09D8C-AB23-4529-8CE6-1B84CC8C7F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D26" i="2"/>
  <c r="C27" i="2"/>
  <c r="E27" i="2" s="1"/>
  <c r="C28" i="2"/>
  <c r="C29" i="2"/>
  <c r="C30" i="2"/>
  <c r="C31" i="2"/>
  <c r="C32" i="2"/>
  <c r="C33" i="2"/>
  <c r="C34" i="2"/>
  <c r="C35" i="2"/>
  <c r="C26" i="2"/>
  <c r="E26" i="2" s="1"/>
  <c r="F26" i="2" s="1"/>
  <c r="B27" i="2" s="1"/>
  <c r="D27" i="2" s="1"/>
  <c r="B26" i="2"/>
  <c r="B18" i="2"/>
  <c r="B13" i="2"/>
  <c r="B24" i="1"/>
  <c r="B19" i="1"/>
  <c r="B14" i="1"/>
  <c r="C36" i="2" l="1"/>
  <c r="F27" i="2"/>
  <c r="B28" i="2" s="1"/>
  <c r="D28" i="2" l="1"/>
  <c r="E28" i="2" l="1"/>
  <c r="F28" i="2" l="1"/>
  <c r="B29" i="2" s="1"/>
  <c r="D29" i="2" l="1"/>
  <c r="E29" i="2" l="1"/>
  <c r="F29" i="2" l="1"/>
  <c r="B30" i="2" s="1"/>
  <c r="D30" i="2" s="1"/>
  <c r="E30" i="2" l="1"/>
  <c r="F30" i="2" l="1"/>
  <c r="B31" i="2" s="1"/>
  <c r="D31" i="2" s="1"/>
  <c r="E31" i="2" s="1"/>
  <c r="F31" i="2" s="1"/>
  <c r="B32" i="2" s="1"/>
  <c r="D32" i="2" s="1"/>
  <c r="E32" i="2" s="1"/>
  <c r="F32" i="2" s="1"/>
  <c r="B33" i="2" s="1"/>
  <c r="D33" i="2" s="1"/>
  <c r="E33" i="2" s="1"/>
  <c r="F33" i="2" s="1"/>
  <c r="B34" i="2" s="1"/>
  <c r="D34" i="2" s="1"/>
  <c r="E34" i="2" s="1"/>
  <c r="F34" i="2" s="1"/>
  <c r="B35" i="2" s="1"/>
  <c r="D35" i="2" s="1"/>
  <c r="E35" i="2" l="1"/>
  <c r="F35" i="2" s="1"/>
  <c r="D36" i="2"/>
  <c r="E36" i="2" l="1"/>
</calcChain>
</file>

<file path=xl/sharedStrings.xml><?xml version="1.0" encoding="utf-8"?>
<sst xmlns="http://schemas.openxmlformats.org/spreadsheetml/2006/main" count="55" uniqueCount="39">
  <si>
    <t xml:space="preserve">Let us take the example of a term loan with an outstanding amount of $10,000 of loan that has to be repaid over the next 10 years. </t>
  </si>
  <si>
    <t xml:space="preserve">The amortization of the loan will be in the form of equated annual repayment and the interest rate paid is 4%. Calculate principal </t>
  </si>
  <si>
    <t>repayment, interest paid and total repayment during the first year of the loan on the basis of the given information.</t>
  </si>
  <si>
    <t>Particulars</t>
  </si>
  <si>
    <t>Value</t>
  </si>
  <si>
    <t>Outstanding Loan (P)</t>
  </si>
  <si>
    <t>Tenure of Loan years (t)</t>
  </si>
  <si>
    <t>No. of Compounding Per Year (n)</t>
  </si>
  <si>
    <t>Interest Rate (r)</t>
  </si>
  <si>
    <t>Principal Repayment is calculated using the formula given below</t>
  </si>
  <si>
    <r>
      <rPr>
        <b/>
        <sz val="11"/>
        <color rgb="FF000000"/>
        <rFont val="Calibri"/>
        <family val="2"/>
        <charset val="1"/>
      </rPr>
      <t>Principal Repayment = P * (r/n) * 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/ [(1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– 1] - P * (r/n)</t>
    </r>
  </si>
  <si>
    <t>P*(r/n)*(1+r/n)^t*n/((1+r/n)^t*n-1)-P*(r/n)</t>
  </si>
  <si>
    <t>Principal Repayment</t>
  </si>
  <si>
    <t>Interest Paid is calculated using the formula given below</t>
  </si>
  <si>
    <t>Interest Paid = P * (r/n)</t>
  </si>
  <si>
    <t>Interest Paid</t>
  </si>
  <si>
    <t>Total Repayment is calculated using the formula given below</t>
  </si>
  <si>
    <r>
      <rPr>
        <b/>
        <sz val="11"/>
        <color rgb="FF000000"/>
        <rFont val="Calibri"/>
        <family val="2"/>
        <charset val="1"/>
      </rPr>
      <t>Total Repayment = P * (r/n) * 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/ [(1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– 1]</t>
    </r>
  </si>
  <si>
    <t>P*(r/n)*((1+r/n))^(t*n))/(((1+(r/n))^(t*n))-1)</t>
  </si>
  <si>
    <t>Total Repayment</t>
  </si>
  <si>
    <t>Amortization of Loans/Mortgages</t>
  </si>
  <si>
    <t>Amortization is the reduction of the value of an asset by prorating its initial cost over a number of periods. You can calculate the payment required under an annuity and then you need to split each payment into capital &amp; interest.</t>
  </si>
  <si>
    <t xml:space="preserve">As the loan/Mortgage  progresses less interest is payable while the principal payable increases as the loan progresses. The loan balance however reduces with proceeding periods. </t>
  </si>
  <si>
    <t xml:space="preserve">Let us take the example of a 5-year term loan with an outstanding amount of $20,000, semi-annual </t>
  </si>
  <si>
    <t>compounding and interest rate of 5%. Build the amortization schedule based on the given information.</t>
  </si>
  <si>
    <t>Tenure of loan years (t)</t>
  </si>
  <si>
    <t>p*(r/n)*((1+(r/n))^(t*n))/(((1+(r/n))^(t*n))-1)-p*(r/n)</t>
  </si>
  <si>
    <t>p*(r/n)*((1+(r/n))^(t*n))/(((1+(r/n))^(t*n))-1)</t>
  </si>
  <si>
    <t>Period</t>
  </si>
  <si>
    <t>Opening Balance</t>
  </si>
  <si>
    <t>Periodic Payment</t>
  </si>
  <si>
    <t>Closing Balance</t>
  </si>
  <si>
    <t>Total</t>
  </si>
  <si>
    <t>Opening Balance=Outstanding Loan</t>
  </si>
  <si>
    <t>Periodic Payment=Total Repayment</t>
  </si>
  <si>
    <t>Interest Paid=r/n*Opening Balance</t>
  </si>
  <si>
    <t>e.g$B$8/$B$7*B26</t>
  </si>
  <si>
    <t>Principal Repayment=Periodic payment – Interest Paid</t>
  </si>
  <si>
    <t>Closing Balance=Opening Balance - Principal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</si>
</sst>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Border="0" applyProtection="0"/>
  </cellStyleXfs>
  <cellXfs count="17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1" applyFont="1" applyFill="1" applyBorder="1" applyAlignment="1">
      <alignment horizontal="center"/>
    </xf>
    <xf numFmtId="0" fontId="1" fillId="0" borderId="1" xfId="1" applyBorder="1"/>
    <xf numFmtId="16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10" fontId="1" fillId="0" borderId="1" xfId="2" applyNumberFormat="1" applyBorder="1" applyAlignment="1" applyProtection="1">
      <alignment horizontal="center"/>
    </xf>
    <xf numFmtId="0" fontId="3" fillId="3" borderId="1" xfId="1" applyFont="1" applyFill="1" applyBorder="1"/>
    <xf numFmtId="165" fontId="5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/>
    <xf numFmtId="0" fontId="1" fillId="4" borderId="0" xfId="1" applyFill="1"/>
    <xf numFmtId="165" fontId="1" fillId="0" borderId="0" xfId="1" applyNumberFormat="1"/>
    <xf numFmtId="0" fontId="3" fillId="2" borderId="1" xfId="1" applyFont="1" applyFill="1" applyBorder="1" applyAlignment="1">
      <alignment horizontal="center" vertical="center" wrapText="1"/>
    </xf>
    <xf numFmtId="165" fontId="1" fillId="0" borderId="1" xfId="1" applyNumberFormat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3">
    <cellStyle name="Normal" xfId="0" builtinId="0"/>
    <cellStyle name="Normal 2" xfId="1" xr:uid="{3CCD38CD-8F66-47EE-88BD-554CACBFF819}"/>
    <cellStyle name="Percent 2" xfId="2" xr:uid="{FBD91854-504A-4A3E-80E6-353BB28849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79B1-3A61-429A-ACA3-3C20C2255C0C}">
  <dimension ref="A1:C34"/>
  <sheetViews>
    <sheetView topLeftCell="A7" workbookViewId="0">
      <selection activeCell="B25" sqref="B25"/>
    </sheetView>
  </sheetViews>
  <sheetFormatPr defaultRowHeight="15" x14ac:dyDescent="0.25"/>
  <cols>
    <col min="1" max="1" width="26.28515625" customWidth="1"/>
    <col min="2" max="2" width="9" customWidth="1"/>
  </cols>
  <sheetData>
    <row r="1" spans="1:2" x14ac:dyDescent="0.25">
      <c r="A1" s="2" t="s">
        <v>0</v>
      </c>
      <c r="B1" s="1"/>
    </row>
    <row r="2" spans="1:2" x14ac:dyDescent="0.25">
      <c r="A2" s="2" t="s">
        <v>1</v>
      </c>
      <c r="B2" s="1"/>
    </row>
    <row r="3" spans="1:2" x14ac:dyDescent="0.25">
      <c r="A3" s="2" t="s">
        <v>2</v>
      </c>
      <c r="B3" s="1"/>
    </row>
    <row r="5" spans="1:2" x14ac:dyDescent="0.25">
      <c r="A5" s="3" t="s">
        <v>3</v>
      </c>
      <c r="B5" s="3" t="s">
        <v>4</v>
      </c>
    </row>
    <row r="6" spans="1:2" x14ac:dyDescent="0.25">
      <c r="A6" s="4" t="s">
        <v>5</v>
      </c>
      <c r="B6" s="5">
        <v>10000</v>
      </c>
    </row>
    <row r="7" spans="1:2" x14ac:dyDescent="0.25">
      <c r="A7" s="4" t="s">
        <v>6</v>
      </c>
      <c r="B7" s="6">
        <v>10</v>
      </c>
    </row>
    <row r="8" spans="1:2" x14ac:dyDescent="0.25">
      <c r="A8" s="4" t="s">
        <v>7</v>
      </c>
      <c r="B8" s="6">
        <v>1</v>
      </c>
    </row>
    <row r="9" spans="1:2" x14ac:dyDescent="0.25">
      <c r="A9" s="4" t="s">
        <v>8</v>
      </c>
      <c r="B9" s="7">
        <v>0.04</v>
      </c>
    </row>
    <row r="11" spans="1:2" x14ac:dyDescent="0.25">
      <c r="A11" s="1" t="s">
        <v>9</v>
      </c>
      <c r="B11" s="1"/>
    </row>
    <row r="12" spans="1:2" ht="17.25" x14ac:dyDescent="0.25">
      <c r="A12" s="2" t="s">
        <v>10</v>
      </c>
      <c r="B12" s="1"/>
    </row>
    <row r="13" spans="1:2" x14ac:dyDescent="0.25">
      <c r="A13" s="1" t="s">
        <v>11</v>
      </c>
      <c r="B13" s="1"/>
    </row>
    <row r="14" spans="1:2" x14ac:dyDescent="0.25">
      <c r="A14" s="8" t="s">
        <v>12</v>
      </c>
      <c r="B14" s="9">
        <f>B6*(B9/B8)*(1+B9/B8)^B7*B8/((1+B9/B8)^B7*B8-1)-B6*(B9/B8)</f>
        <v>832.90944330136404</v>
      </c>
    </row>
    <row r="16" spans="1:2" x14ac:dyDescent="0.25">
      <c r="A16" s="1" t="s">
        <v>13</v>
      </c>
      <c r="B16" s="1"/>
    </row>
    <row r="17" spans="1:2" x14ac:dyDescent="0.25">
      <c r="A17" s="2" t="s">
        <v>14</v>
      </c>
      <c r="B17" s="1"/>
    </row>
    <row r="19" spans="1:2" x14ac:dyDescent="0.25">
      <c r="A19" s="8" t="s">
        <v>15</v>
      </c>
      <c r="B19" s="9">
        <f>B6*(B9/B8)</f>
        <v>400</v>
      </c>
    </row>
    <row r="21" spans="1:2" x14ac:dyDescent="0.25">
      <c r="A21" s="1" t="s">
        <v>16</v>
      </c>
      <c r="B21" s="1"/>
    </row>
    <row r="22" spans="1:2" ht="17.25" x14ac:dyDescent="0.25">
      <c r="A22" s="2" t="s">
        <v>17</v>
      </c>
      <c r="B22" s="1"/>
    </row>
    <row r="23" spans="1:2" x14ac:dyDescent="0.25">
      <c r="A23" s="1" t="s">
        <v>18</v>
      </c>
      <c r="B23" s="1"/>
    </row>
    <row r="24" spans="1:2" x14ac:dyDescent="0.25">
      <c r="A24" s="8" t="s">
        <v>19</v>
      </c>
      <c r="B24" s="9">
        <f>B6*(B9/B8)*(1+B9/B8)^B7*B8/((1+B9/B8)^B7*B8-1)</f>
        <v>1232.909443301364</v>
      </c>
    </row>
    <row r="28" spans="1:2" ht="18.75" x14ac:dyDescent="0.3">
      <c r="A28" s="10" t="s">
        <v>20</v>
      </c>
      <c r="B28" s="1"/>
    </row>
    <row r="29" spans="1:2" ht="18.75" x14ac:dyDescent="0.3">
      <c r="A29" s="11" t="s">
        <v>21</v>
      </c>
      <c r="B29" s="1"/>
    </row>
    <row r="30" spans="1:2" ht="18.75" x14ac:dyDescent="0.3">
      <c r="A30" s="11" t="s">
        <v>22</v>
      </c>
      <c r="B30" s="1"/>
    </row>
    <row r="34" spans="3:3" x14ac:dyDescent="0.25">
      <c r="C3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133D-9B77-44B4-A1D9-DFF7BEB501C8}">
  <dimension ref="A1:F41"/>
  <sheetViews>
    <sheetView tabSelected="1" workbookViewId="0">
      <selection activeCell="I26" sqref="I26"/>
    </sheetView>
  </sheetViews>
  <sheetFormatPr defaultRowHeight="15" x14ac:dyDescent="0.25"/>
  <cols>
    <col min="1" max="1" width="85.85546875" bestFit="1" customWidth="1"/>
    <col min="2" max="2" width="11.42578125" customWidth="1"/>
    <col min="3" max="3" width="10.42578125" customWidth="1"/>
    <col min="4" max="4" width="9" customWidth="1"/>
    <col min="5" max="5" width="10.42578125" customWidth="1"/>
    <col min="6" max="6" width="10.7109375" customWidth="1"/>
  </cols>
  <sheetData>
    <row r="1" spans="1:2" x14ac:dyDescent="0.25">
      <c r="A1" s="2" t="s">
        <v>23</v>
      </c>
      <c r="B1" s="1"/>
    </row>
    <row r="2" spans="1:2" x14ac:dyDescent="0.25">
      <c r="A2" s="2" t="s">
        <v>24</v>
      </c>
      <c r="B2" s="1"/>
    </row>
    <row r="4" spans="1:2" x14ac:dyDescent="0.25">
      <c r="A4" s="3" t="s">
        <v>3</v>
      </c>
      <c r="B4" s="3" t="s">
        <v>4</v>
      </c>
    </row>
    <row r="5" spans="1:2" x14ac:dyDescent="0.25">
      <c r="A5" s="4" t="s">
        <v>5</v>
      </c>
      <c r="B5" s="5">
        <v>20000</v>
      </c>
    </row>
    <row r="6" spans="1:2" x14ac:dyDescent="0.25">
      <c r="A6" s="4" t="s">
        <v>25</v>
      </c>
      <c r="B6" s="6">
        <v>5</v>
      </c>
    </row>
    <row r="7" spans="1:2" x14ac:dyDescent="0.25">
      <c r="A7" s="4" t="s">
        <v>7</v>
      </c>
      <c r="B7" s="6">
        <v>2</v>
      </c>
    </row>
    <row r="8" spans="1:2" x14ac:dyDescent="0.25">
      <c r="A8" s="4" t="s">
        <v>8</v>
      </c>
      <c r="B8" s="7">
        <v>0.05</v>
      </c>
    </row>
    <row r="10" spans="1:2" x14ac:dyDescent="0.25">
      <c r="A10" s="1" t="s">
        <v>9</v>
      </c>
      <c r="B10" s="1"/>
    </row>
    <row r="11" spans="1:2" ht="17.25" x14ac:dyDescent="0.25">
      <c r="A11" s="2" t="s">
        <v>10</v>
      </c>
      <c r="B11" s="1"/>
    </row>
    <row r="12" spans="1:2" x14ac:dyDescent="0.25">
      <c r="A12" s="1" t="s">
        <v>26</v>
      </c>
      <c r="B12" s="1"/>
    </row>
    <row r="13" spans="1:2" x14ac:dyDescent="0.25">
      <c r="A13" s="8" t="s">
        <v>12</v>
      </c>
      <c r="B13" s="9">
        <f>B5*(B8/B7)*(1+B8/B7)^B6*B7/((1+B8/B7)^B6*B7-1)-B5*(B8/B7)</f>
        <v>395.94036773054461</v>
      </c>
    </row>
    <row r="15" spans="1:2" x14ac:dyDescent="0.25">
      <c r="A15" s="1" t="s">
        <v>13</v>
      </c>
      <c r="B15" s="1"/>
    </row>
    <row r="16" spans="1:2" x14ac:dyDescent="0.25">
      <c r="A16" s="2" t="s">
        <v>14</v>
      </c>
      <c r="B16" s="1"/>
    </row>
    <row r="18" spans="1:6" x14ac:dyDescent="0.25">
      <c r="A18" s="8" t="s">
        <v>15</v>
      </c>
      <c r="B18" s="9">
        <f>B5*(B8/B7)</f>
        <v>500</v>
      </c>
      <c r="C18" s="1"/>
      <c r="D18" s="1"/>
      <c r="E18" s="1"/>
      <c r="F18" s="1"/>
    </row>
    <row r="20" spans="1:6" x14ac:dyDescent="0.25">
      <c r="A20" s="1" t="s">
        <v>16</v>
      </c>
      <c r="B20" s="1"/>
      <c r="C20" s="1"/>
      <c r="D20" s="1"/>
      <c r="E20" s="1"/>
      <c r="F20" s="1"/>
    </row>
    <row r="21" spans="1:6" ht="17.25" x14ac:dyDescent="0.25">
      <c r="A21" s="2" t="s">
        <v>17</v>
      </c>
      <c r="B21" s="1"/>
      <c r="C21" s="1"/>
      <c r="D21" s="13"/>
      <c r="E21" s="1"/>
      <c r="F21" s="1"/>
    </row>
    <row r="23" spans="1:6" x14ac:dyDescent="0.25">
      <c r="A23" s="8" t="s">
        <v>19</v>
      </c>
      <c r="B23" s="9">
        <f>B5*(B8/B7)*(1+B8/B7)^(B6*B7)/((1+B8/B7)^(B6*B7)-1)</f>
        <v>2285.1752635428115</v>
      </c>
      <c r="C23" s="1"/>
      <c r="D23" s="1"/>
      <c r="E23" s="1"/>
      <c r="F23" s="1"/>
    </row>
    <row r="24" spans="1:6" x14ac:dyDescent="0.25">
      <c r="A24" s="1" t="s">
        <v>27</v>
      </c>
      <c r="B24" s="1"/>
      <c r="C24" s="1"/>
      <c r="D24" s="1"/>
      <c r="E24" s="1"/>
      <c r="F24" s="1"/>
    </row>
    <row r="25" spans="1:6" ht="45" x14ac:dyDescent="0.25">
      <c r="A25" s="14" t="s">
        <v>28</v>
      </c>
      <c r="B25" s="14" t="s">
        <v>29</v>
      </c>
      <c r="C25" s="14" t="s">
        <v>30</v>
      </c>
      <c r="D25" s="14" t="s">
        <v>15</v>
      </c>
      <c r="E25" s="14" t="s">
        <v>12</v>
      </c>
      <c r="F25" s="14" t="s">
        <v>31</v>
      </c>
    </row>
    <row r="26" spans="1:6" x14ac:dyDescent="0.25">
      <c r="A26" s="6"/>
      <c r="B26" s="15">
        <f>B5</f>
        <v>20000</v>
      </c>
      <c r="C26" s="15">
        <f>$B$23</f>
        <v>2285.1752635428115</v>
      </c>
      <c r="D26" s="15">
        <f>$B$8/$B$7*B26</f>
        <v>500</v>
      </c>
      <c r="E26" s="15">
        <f>C26-D26</f>
        <v>1785.1752635428115</v>
      </c>
      <c r="F26" s="15">
        <f>B26-E26</f>
        <v>18214.824736457187</v>
      </c>
    </row>
    <row r="27" spans="1:6" x14ac:dyDescent="0.25">
      <c r="A27" s="6"/>
      <c r="B27" s="15">
        <f t="shared" ref="B27:B35" si="0">F26</f>
        <v>18214.824736457187</v>
      </c>
      <c r="C27" s="15">
        <f t="shared" ref="C27:C35" si="1">$B$23</f>
        <v>2285.1752635428115</v>
      </c>
      <c r="D27" s="15">
        <f>$B$8/$B$7*B27</f>
        <v>455.37061841142969</v>
      </c>
      <c r="E27" s="15">
        <f>C27-D27</f>
        <v>1829.8046451313819</v>
      </c>
      <c r="F27" s="15">
        <f>B27-E27</f>
        <v>16385.020091325805</v>
      </c>
    </row>
    <row r="28" spans="1:6" x14ac:dyDescent="0.25">
      <c r="A28" s="6"/>
      <c r="B28" s="15">
        <f t="shared" si="0"/>
        <v>16385.020091325805</v>
      </c>
      <c r="C28" s="15">
        <f t="shared" si="1"/>
        <v>2285.1752635428115</v>
      </c>
      <c r="D28" s="15">
        <f>$B$8/$B$7*B28</f>
        <v>409.62550228314512</v>
      </c>
      <c r="E28" s="15">
        <f>C28-D28</f>
        <v>1875.5497612596664</v>
      </c>
      <c r="F28" s="15">
        <f>B28-E28</f>
        <v>14509.470330066139</v>
      </c>
    </row>
    <row r="29" spans="1:6" x14ac:dyDescent="0.25">
      <c r="A29" s="6"/>
      <c r="B29" s="15">
        <f t="shared" si="0"/>
        <v>14509.470330066139</v>
      </c>
      <c r="C29" s="15">
        <f t="shared" si="1"/>
        <v>2285.1752635428115</v>
      </c>
      <c r="D29" s="15">
        <f>$B$8/$B$7*B29</f>
        <v>362.7367582516535</v>
      </c>
      <c r="E29" s="15">
        <f>C29-D29</f>
        <v>1922.438505291158</v>
      </c>
      <c r="F29" s="15">
        <f>B29-E29</f>
        <v>12587.03182477498</v>
      </c>
    </row>
    <row r="30" spans="1:6" x14ac:dyDescent="0.25">
      <c r="A30" s="6"/>
      <c r="B30" s="15">
        <f t="shared" si="0"/>
        <v>12587.03182477498</v>
      </c>
      <c r="C30" s="15">
        <f t="shared" si="1"/>
        <v>2285.1752635428115</v>
      </c>
      <c r="D30" s="15">
        <f t="shared" ref="D30:D35" si="2">$B$8/$B$7*B30</f>
        <v>314.67579561937453</v>
      </c>
      <c r="E30" s="15">
        <f t="shared" ref="E30:E35" si="3">C30-D30</f>
        <v>1970.4994679234369</v>
      </c>
      <c r="F30" s="15">
        <f t="shared" ref="F30:F35" si="4">B30-E30</f>
        <v>10616.532356851543</v>
      </c>
    </row>
    <row r="31" spans="1:6" x14ac:dyDescent="0.25">
      <c r="A31" s="6"/>
      <c r="B31" s="15">
        <f t="shared" si="0"/>
        <v>10616.532356851543</v>
      </c>
      <c r="C31" s="15">
        <f t="shared" si="1"/>
        <v>2285.1752635428115</v>
      </c>
      <c r="D31" s="15">
        <f t="shared" si="2"/>
        <v>265.4133089212886</v>
      </c>
      <c r="E31" s="15">
        <f t="shared" si="3"/>
        <v>2019.7619546215228</v>
      </c>
      <c r="F31" s="15">
        <f t="shared" si="4"/>
        <v>8596.7704022300204</v>
      </c>
    </row>
    <row r="32" spans="1:6" x14ac:dyDescent="0.25">
      <c r="A32" s="6"/>
      <c r="B32" s="15">
        <f t="shared" si="0"/>
        <v>8596.7704022300204</v>
      </c>
      <c r="C32" s="15">
        <f t="shared" si="1"/>
        <v>2285.1752635428115</v>
      </c>
      <c r="D32" s="15">
        <f t="shared" si="2"/>
        <v>214.91926005575053</v>
      </c>
      <c r="E32" s="15">
        <f t="shared" si="3"/>
        <v>2070.2560034870612</v>
      </c>
      <c r="F32" s="15">
        <f t="shared" si="4"/>
        <v>6526.5143987429592</v>
      </c>
    </row>
    <row r="33" spans="1:6" x14ac:dyDescent="0.25">
      <c r="A33" s="6"/>
      <c r="B33" s="15">
        <f t="shared" si="0"/>
        <v>6526.5143987429592</v>
      </c>
      <c r="C33" s="15">
        <f t="shared" si="1"/>
        <v>2285.1752635428115</v>
      </c>
      <c r="D33" s="15">
        <f t="shared" si="2"/>
        <v>163.162859968574</v>
      </c>
      <c r="E33" s="15">
        <f t="shared" si="3"/>
        <v>2122.0124035742374</v>
      </c>
      <c r="F33" s="15">
        <f t="shared" si="4"/>
        <v>4404.5019951687218</v>
      </c>
    </row>
    <row r="34" spans="1:6" x14ac:dyDescent="0.25">
      <c r="A34" s="6"/>
      <c r="B34" s="15">
        <f t="shared" si="0"/>
        <v>4404.5019951687218</v>
      </c>
      <c r="C34" s="15">
        <f t="shared" si="1"/>
        <v>2285.1752635428115</v>
      </c>
      <c r="D34" s="15">
        <f t="shared" si="2"/>
        <v>110.11254987921805</v>
      </c>
      <c r="E34" s="15">
        <f t="shared" si="3"/>
        <v>2175.0627136635935</v>
      </c>
      <c r="F34" s="15">
        <f t="shared" si="4"/>
        <v>2229.4392815051283</v>
      </c>
    </row>
    <row r="35" spans="1:6" x14ac:dyDescent="0.25">
      <c r="A35" s="6"/>
      <c r="B35" s="15">
        <f t="shared" si="0"/>
        <v>2229.4392815051283</v>
      </c>
      <c r="C35" s="15">
        <f t="shared" si="1"/>
        <v>2285.1752635428115</v>
      </c>
      <c r="D35" s="15">
        <f t="shared" si="2"/>
        <v>55.735982037628212</v>
      </c>
      <c r="E35" s="15">
        <f t="shared" si="3"/>
        <v>2229.4392815051833</v>
      </c>
      <c r="F35" s="15">
        <f t="shared" si="4"/>
        <v>-5.5024429457262158E-11</v>
      </c>
    </row>
    <row r="36" spans="1:6" x14ac:dyDescent="0.25">
      <c r="A36" s="16" t="s">
        <v>32</v>
      </c>
      <c r="B36" s="16"/>
      <c r="C36" s="15">
        <f>SUM(C26:C35)</f>
        <v>22851.752635428118</v>
      </c>
      <c r="D36" s="15">
        <f>SUM(D26:D35)</f>
        <v>2851.7526354280621</v>
      </c>
      <c r="E36" s="15">
        <f>SUM(E26:E35)</f>
        <v>20000.000000000051</v>
      </c>
      <c r="F36" s="16"/>
    </row>
    <row r="37" spans="1:6" x14ac:dyDescent="0.25">
      <c r="A37" s="1" t="s">
        <v>33</v>
      </c>
      <c r="B37" s="1"/>
      <c r="C37" s="1"/>
      <c r="D37" s="1"/>
      <c r="E37" s="1"/>
      <c r="F37" s="1"/>
    </row>
    <row r="38" spans="1:6" x14ac:dyDescent="0.25">
      <c r="A38" s="1" t="s">
        <v>34</v>
      </c>
      <c r="B38" s="1"/>
      <c r="C38" s="1"/>
      <c r="D38" s="1"/>
      <c r="E38" s="1"/>
      <c r="F38" s="1"/>
    </row>
    <row r="39" spans="1:6" x14ac:dyDescent="0.25">
      <c r="A39" s="1" t="s">
        <v>35</v>
      </c>
      <c r="B39" s="1" t="s">
        <v>36</v>
      </c>
      <c r="C39" s="1"/>
      <c r="D39" s="1"/>
      <c r="E39" s="1"/>
      <c r="F39" s="1"/>
    </row>
    <row r="40" spans="1:6" x14ac:dyDescent="0.25">
      <c r="A40" s="1" t="s">
        <v>37</v>
      </c>
      <c r="B40" s="1"/>
      <c r="C40" s="1"/>
      <c r="D40" s="1"/>
      <c r="E40" s="1"/>
      <c r="F40" s="1"/>
    </row>
    <row r="41" spans="1:6" x14ac:dyDescent="0.25">
      <c r="A41" s="1" t="s">
        <v>38</v>
      </c>
      <c r="B41" s="1"/>
      <c r="C41" s="1"/>
      <c r="D41" s="1"/>
      <c r="E41" s="1"/>
      <c r="F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walube</dc:creator>
  <cp:lastModifiedBy>BLESSED ROLAND</cp:lastModifiedBy>
  <dcterms:created xsi:type="dcterms:W3CDTF">2024-09-24T07:39:46Z</dcterms:created>
  <dcterms:modified xsi:type="dcterms:W3CDTF">2024-09-26T06:12:47Z</dcterms:modified>
</cp:coreProperties>
</file>