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<sst xmlns="http://schemas.openxmlformats.org/spreadsheetml/2006/main" count="57" uniqueCount="31">
  <si>
    <t xml:space="preserve">horas </t>
  </si>
  <si>
    <t xml:space="preserve">salario/hr</t>
  </si>
  <si>
    <t xml:space="preserve">salario mes</t>
  </si>
  <si>
    <t xml:space="preserve">Total</t>
  </si>
  <si>
    <t xml:space="preserve">meses </t>
  </si>
  <si>
    <t xml:space="preserve">Scrum</t>
  </si>
  <si>
    <t xml:space="preserve">product</t>
  </si>
  <si>
    <t xml:space="preserve">Desarrollador (5)</t>
  </si>
  <si>
    <t xml:space="preserve">valor del equipo / vida util</t>
  </si>
  <si>
    <t xml:space="preserve">amortización</t>
  </si>
  <si>
    <t xml:space="preserve">Perfil </t>
  </si>
  <si>
    <t xml:space="preserve">Precio por hora</t>
  </si>
  <si>
    <t xml:space="preserve">Product Owner</t>
  </si>
  <si>
    <t xml:space="preserve">Importe</t>
  </si>
  <si>
    <t xml:space="preserve">Utilidad</t>
  </si>
  <si>
    <t xml:space="preserve">dif</t>
  </si>
  <si>
    <t xml:space="preserve">Impuesto</t>
  </si>
  <si>
    <t xml:space="preserve">Scrum Master</t>
  </si>
  <si>
    <t xml:space="preserve">Desarrolladores (5)</t>
  </si>
  <si>
    <t xml:space="preserve">Concepto</t>
  </si>
  <si>
    <t xml:space="preserve">Subtotal del proyecto</t>
  </si>
  <si>
    <t xml:space="preserve">2 Meses, 480 horas del equipo</t>
  </si>
  <si>
    <t xml:space="preserve">7 notebooks (375c/u)</t>
  </si>
  <si>
    <t xml:space="preserve">Servidor de Testing (450c/u)</t>
  </si>
  <si>
    <t xml:space="preserve">Servidor de Integrador continuo ( 450/mes)</t>
  </si>
  <si>
    <t xml:space="preserve">Servidor de repositorio de código fuente (450/mes)</t>
  </si>
  <si>
    <t xml:space="preserve">Alquiler de oficina mensual (4000/mes)</t>
  </si>
  <si>
    <t xml:space="preserve">Conectivodad (internet 380/mes)</t>
  </si>
  <si>
    <t xml:space="preserve">Comunicaciones (580/mes)</t>
  </si>
  <si>
    <t xml:space="preserve">Fondo de contingencia (10%)</t>
  </si>
  <si>
    <t xml:space="preserve">Conectividad (internet 380/mes)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</si>
</sst>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80A]#,##0.00;[RED]\-[$$-80A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0" width="11.5204081632653"/>
    <col collapsed="false" hidden="false" max="2" min="2" style="0" width="43.8979591836735"/>
    <col collapsed="false" hidden="false" max="3" min="3" style="0" width="17.9183673469388"/>
    <col collapsed="false" hidden="false" max="5" min="4" style="0" width="11.5204081632653"/>
    <col collapsed="false" hidden="false" max="6" min="6" style="0" width="16.9438775510204"/>
    <col collapsed="false" hidden="false" max="7" min="7" style="0" width="15.5612244897959"/>
    <col collapsed="false" hidden="false" max="9" min="8" style="0" width="11.5204081632653"/>
    <col collapsed="false" hidden="false" max="10" min="10" style="0" width="22.7857142857143"/>
    <col collapsed="false" hidden="false" max="1025" min="11" style="0" width="11.5204081632653"/>
  </cols>
  <sheetData>
    <row r="2" customFormat="false" ht="12.8" hidden="false" customHeight="false" outlineLevel="0" collapsed="false">
      <c r="G2" s="0" t="s">
        <v>0</v>
      </c>
      <c r="H2" s="0" t="s">
        <v>1</v>
      </c>
      <c r="I2" s="0" t="s">
        <v>2</v>
      </c>
      <c r="J2" s="0" t="s">
        <v>3</v>
      </c>
      <c r="K2" s="0" t="s">
        <v>4</v>
      </c>
      <c r="L2" s="0" t="n">
        <v>2</v>
      </c>
    </row>
    <row r="3" customFormat="false" ht="12.8" hidden="false" customHeight="false" outlineLevel="0" collapsed="false">
      <c r="F3" s="0" t="s">
        <v>5</v>
      </c>
      <c r="G3" s="0" t="n">
        <v>8</v>
      </c>
      <c r="H3" s="0" t="n">
        <v>250</v>
      </c>
      <c r="I3" s="0" t="n">
        <f aca="false">G3*H3*30</f>
        <v>60000</v>
      </c>
      <c r="J3" s="0" t="n">
        <f aca="false">I3*L2</f>
        <v>120000</v>
      </c>
    </row>
    <row r="4" customFormat="false" ht="12.8" hidden="false" customHeight="false" outlineLevel="0" collapsed="false">
      <c r="F4" s="0" t="s">
        <v>6</v>
      </c>
      <c r="G4" s="0" t="n">
        <v>8</v>
      </c>
      <c r="H4" s="0" t="n">
        <v>200</v>
      </c>
      <c r="I4" s="0" t="n">
        <f aca="false">G4*H4*30</f>
        <v>48000</v>
      </c>
      <c r="J4" s="0" t="n">
        <f aca="false">I4*L2</f>
        <v>96000</v>
      </c>
    </row>
    <row r="5" customFormat="false" ht="12.8" hidden="false" customHeight="false" outlineLevel="0" collapsed="false">
      <c r="F5" s="0" t="s">
        <v>7</v>
      </c>
      <c r="G5" s="0" t="n">
        <v>8</v>
      </c>
      <c r="H5" s="0" t="n">
        <v>170</v>
      </c>
      <c r="I5" s="0" t="n">
        <f aca="false">G5*H5*30</f>
        <v>40800</v>
      </c>
      <c r="J5" s="0" t="n">
        <f aca="false">I5*L2*5</f>
        <v>408000</v>
      </c>
    </row>
    <row r="6" customFormat="false" ht="12.8" hidden="false" customHeight="false" outlineLevel="0" collapsed="false">
      <c r="I6" s="0" t="s">
        <v>3</v>
      </c>
      <c r="J6" s="0" t="n">
        <f aca="false">SUM(J3:J5)</f>
        <v>624000</v>
      </c>
    </row>
    <row r="11" customFormat="false" ht="12.8" hidden="false" customHeight="false" outlineLevel="0" collapsed="false">
      <c r="C11" s="0" t="s">
        <v>8</v>
      </c>
      <c r="E11" s="0" t="s">
        <v>9</v>
      </c>
    </row>
    <row r="13" customFormat="false" ht="12.8" hidden="false" customHeight="false" outlineLevel="0" collapsed="false">
      <c r="C13" s="0" t="n">
        <v>9000</v>
      </c>
      <c r="D13" s="0" t="n">
        <v>24</v>
      </c>
      <c r="E13" s="0" t="n">
        <f aca="false">C13/D13</f>
        <v>375</v>
      </c>
      <c r="H13" s="0" t="n">
        <f aca="false">8*30</f>
        <v>240</v>
      </c>
    </row>
    <row r="21" customFormat="false" ht="12.8" hidden="false" customHeight="false" outlineLevel="0" collapsed="false">
      <c r="B21" s="0" t="s">
        <v>10</v>
      </c>
      <c r="C21" s="0" t="s">
        <v>11</v>
      </c>
    </row>
    <row r="22" customFormat="false" ht="12.8" hidden="false" customHeight="false" outlineLevel="0" collapsed="false">
      <c r="B22" s="0" t="s">
        <v>12</v>
      </c>
      <c r="C22" s="1" t="n">
        <v>250</v>
      </c>
      <c r="F22" s="0" t="s">
        <v>13</v>
      </c>
      <c r="G22" s="0" t="s">
        <v>14</v>
      </c>
      <c r="H22" s="0" t="s">
        <v>15</v>
      </c>
      <c r="I22" s="0" t="s">
        <v>16</v>
      </c>
      <c r="J22" s="0" t="s">
        <v>3</v>
      </c>
    </row>
    <row r="23" customFormat="false" ht="12.8" hidden="false" customHeight="false" outlineLevel="0" collapsed="false">
      <c r="B23" s="0" t="s">
        <v>17</v>
      </c>
      <c r="C23" s="1" t="n">
        <v>200</v>
      </c>
      <c r="F23" s="1" t="n">
        <f aca="false">C37</f>
        <v>706057</v>
      </c>
      <c r="G23" s="1" t="n">
        <f aca="false">(F23*1.5)</f>
        <v>1059085.5</v>
      </c>
      <c r="H23" s="1" t="n">
        <f aca="false">G23-F23</f>
        <v>353028.5</v>
      </c>
      <c r="I23" s="1" t="n">
        <f aca="false">H23*0.35</f>
        <v>123559.975</v>
      </c>
      <c r="J23" s="1" t="n">
        <f aca="false">I23+G23</f>
        <v>1182645.475</v>
      </c>
    </row>
    <row r="24" customFormat="false" ht="12.8" hidden="false" customHeight="false" outlineLevel="0" collapsed="false">
      <c r="B24" s="0" t="s">
        <v>18</v>
      </c>
      <c r="C24" s="1" t="n">
        <v>170</v>
      </c>
    </row>
    <row r="25" customFormat="false" ht="12.8" hidden="false" customHeight="false" outlineLevel="0" collapsed="false">
      <c r="B25" s="0" t="s">
        <v>3</v>
      </c>
      <c r="C25" s="1" t="n">
        <f aca="false">C22+C23+(C24*5)</f>
        <v>1300</v>
      </c>
    </row>
    <row r="27" customFormat="false" ht="12.8" hidden="false" customHeight="false" outlineLevel="0" collapsed="false">
      <c r="B27" s="0" t="s">
        <v>19</v>
      </c>
      <c r="C27" s="0" t="s">
        <v>20</v>
      </c>
    </row>
    <row r="28" customFormat="false" ht="12.8" hidden="false" customHeight="false" outlineLevel="0" collapsed="false">
      <c r="B28" s="0" t="s">
        <v>21</v>
      </c>
      <c r="C28" s="1" t="n">
        <f aca="false">C25*480</f>
        <v>624000</v>
      </c>
    </row>
    <row r="29" customFormat="false" ht="12.8" hidden="false" customHeight="false" outlineLevel="0" collapsed="false">
      <c r="B29" s="0" t="s">
        <v>22</v>
      </c>
      <c r="C29" s="1" t="n">
        <f aca="false">375*7*2</f>
        <v>5250</v>
      </c>
    </row>
    <row r="30" customFormat="false" ht="12.8" hidden="false" customHeight="false" outlineLevel="0" collapsed="false">
      <c r="B30" s="0" t="s">
        <v>23</v>
      </c>
      <c r="C30" s="1" t="n">
        <f aca="false">450*2</f>
        <v>900</v>
      </c>
    </row>
    <row r="31" customFormat="false" ht="12.8" hidden="false" customHeight="false" outlineLevel="0" collapsed="false">
      <c r="B31" s="0" t="s">
        <v>24</v>
      </c>
      <c r="C31" s="1" t="n">
        <f aca="false">450*2</f>
        <v>900</v>
      </c>
    </row>
    <row r="32" customFormat="false" ht="12.8" hidden="false" customHeight="false" outlineLevel="0" collapsed="false">
      <c r="B32" s="0" t="s">
        <v>25</v>
      </c>
      <c r="C32" s="1" t="n">
        <f aca="false">450*2</f>
        <v>900</v>
      </c>
    </row>
    <row r="33" customFormat="false" ht="12.8" hidden="false" customHeight="false" outlineLevel="0" collapsed="false">
      <c r="B33" s="0" t="s">
        <v>26</v>
      </c>
      <c r="C33" s="1" t="n">
        <v>8000</v>
      </c>
    </row>
    <row r="34" customFormat="false" ht="12.8" hidden="false" customHeight="false" outlineLevel="0" collapsed="false">
      <c r="B34" s="0" t="s">
        <v>27</v>
      </c>
      <c r="C34" s="1" t="n">
        <f aca="false">380*2</f>
        <v>760</v>
      </c>
    </row>
    <row r="35" customFormat="false" ht="12.8" hidden="false" customHeight="false" outlineLevel="0" collapsed="false">
      <c r="B35" s="0" t="s">
        <v>28</v>
      </c>
      <c r="C35" s="1" t="n">
        <f aca="false">580*2</f>
        <v>1160</v>
      </c>
    </row>
    <row r="36" customFormat="false" ht="12.8" hidden="false" customHeight="false" outlineLevel="0" collapsed="false">
      <c r="B36" s="0" t="s">
        <v>29</v>
      </c>
      <c r="C36" s="1" t="n">
        <f aca="false">SUM(C28:C35)*0.1</f>
        <v>64187</v>
      </c>
    </row>
    <row r="37" customFormat="false" ht="12.8" hidden="false" customHeight="false" outlineLevel="0" collapsed="false">
      <c r="B37" s="0" t="s">
        <v>3</v>
      </c>
      <c r="C37" s="1" t="n">
        <f aca="false">SUM(C28:C36)</f>
        <v>706057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11.5204081632653"/>
    <col collapsed="false" hidden="false" max="2" min="2" style="0" width="49.5969387755102"/>
    <col collapsed="false" hidden="false" max="3" min="3" style="0" width="22.3622448979592"/>
    <col collapsed="false" hidden="false" max="6" min="4" style="0" width="11.5204081632653"/>
    <col collapsed="false" hidden="false" max="7" min="7" style="0" width="22.2295918367347"/>
    <col collapsed="false" hidden="false" max="9" min="8" style="0" width="11.5204081632653"/>
    <col collapsed="false" hidden="false" max="10" min="10" style="0" width="19.5816326530612"/>
    <col collapsed="false" hidden="false" max="1025" min="11" style="0" width="11.5204081632653"/>
  </cols>
  <sheetData>
    <row r="3" customFormat="false" ht="12.8" hidden="false" customHeight="false" outlineLevel="0" collapsed="false">
      <c r="M3" s="0" t="n">
        <f aca="false">5681.5/30</f>
        <v>189.383333333333</v>
      </c>
    </row>
    <row r="4" customFormat="false" ht="12.8" hidden="false" customHeight="false" outlineLevel="0" collapsed="false">
      <c r="M4" s="0" t="n">
        <f aca="false">M3/8</f>
        <v>23.6729166666667</v>
      </c>
    </row>
    <row r="10" customFormat="false" ht="12.8" hidden="false" customHeight="false" outlineLevel="0" collapsed="false">
      <c r="B10" s="0" t="s">
        <v>10</v>
      </c>
      <c r="C10" s="0" t="s">
        <v>11</v>
      </c>
    </row>
    <row r="11" customFormat="false" ht="12.8" hidden="false" customHeight="false" outlineLevel="0" collapsed="false">
      <c r="B11" s="0" t="s">
        <v>12</v>
      </c>
      <c r="C11" s="1" t="n">
        <v>23.5</v>
      </c>
      <c r="F11" s="0" t="s">
        <v>13</v>
      </c>
      <c r="G11" s="0" t="s">
        <v>14</v>
      </c>
      <c r="H11" s="0" t="s">
        <v>15</v>
      </c>
      <c r="I11" s="0" t="s">
        <v>16</v>
      </c>
      <c r="J11" s="0" t="s">
        <v>3</v>
      </c>
    </row>
    <row r="12" customFormat="false" ht="12.8" hidden="false" customHeight="false" outlineLevel="0" collapsed="false">
      <c r="B12" s="0" t="s">
        <v>17</v>
      </c>
      <c r="C12" s="1" t="n">
        <v>23.5</v>
      </c>
      <c r="F12" s="1" t="n">
        <f aca="false">C26</f>
        <v>106513</v>
      </c>
      <c r="G12" s="1" t="n">
        <f aca="false">(F12*1.5)</f>
        <v>159769.5</v>
      </c>
      <c r="H12" s="1" t="n">
        <f aca="false">G12-F12</f>
        <v>53256.5</v>
      </c>
      <c r="I12" s="1" t="n">
        <f aca="false">H12*0.35</f>
        <v>18639.775</v>
      </c>
      <c r="J12" s="1" t="n">
        <f aca="false">I12+G12</f>
        <v>178409.275</v>
      </c>
    </row>
    <row r="13" customFormat="false" ht="12.8" hidden="false" customHeight="false" outlineLevel="0" collapsed="false">
      <c r="B13" s="0" t="s">
        <v>18</v>
      </c>
      <c r="C13" s="1" t="n">
        <v>23.5</v>
      </c>
    </row>
    <row r="14" customFormat="false" ht="12.8" hidden="false" customHeight="false" outlineLevel="0" collapsed="false">
      <c r="B14" s="0" t="s">
        <v>3</v>
      </c>
      <c r="C14" s="1" t="n">
        <f aca="false">C11+C12+(C13*5)</f>
        <v>164.5</v>
      </c>
    </row>
    <row r="16" customFormat="false" ht="12.8" hidden="false" customHeight="false" outlineLevel="0" collapsed="false">
      <c r="B16" s="0" t="s">
        <v>19</v>
      </c>
      <c r="C16" s="0" t="s">
        <v>20</v>
      </c>
    </row>
    <row r="17" customFormat="false" ht="12.8" hidden="false" customHeight="false" outlineLevel="0" collapsed="false">
      <c r="B17" s="0" t="s">
        <v>21</v>
      </c>
      <c r="C17" s="1" t="n">
        <f aca="false">C14*480</f>
        <v>78960</v>
      </c>
    </row>
    <row r="18" customFormat="false" ht="12.8" hidden="false" customHeight="false" outlineLevel="0" collapsed="false">
      <c r="B18" s="0" t="s">
        <v>22</v>
      </c>
      <c r="C18" s="1" t="n">
        <f aca="false">375*7*2</f>
        <v>5250</v>
      </c>
    </row>
    <row r="19" customFormat="false" ht="12.8" hidden="false" customHeight="false" outlineLevel="0" collapsed="false">
      <c r="B19" s="0" t="s">
        <v>23</v>
      </c>
      <c r="C19" s="1" t="n">
        <f aca="false">450*2</f>
        <v>900</v>
      </c>
    </row>
    <row r="20" customFormat="false" ht="12.8" hidden="false" customHeight="false" outlineLevel="0" collapsed="false">
      <c r="B20" s="0" t="s">
        <v>24</v>
      </c>
      <c r="C20" s="1" t="n">
        <f aca="false">450*2</f>
        <v>900</v>
      </c>
    </row>
    <row r="21" customFormat="false" ht="12.8" hidden="false" customHeight="false" outlineLevel="0" collapsed="false">
      <c r="B21" s="0" t="s">
        <v>25</v>
      </c>
      <c r="C21" s="1" t="n">
        <f aca="false">450*2</f>
        <v>900</v>
      </c>
    </row>
    <row r="22" customFormat="false" ht="12.8" hidden="false" customHeight="false" outlineLevel="0" collapsed="false">
      <c r="B22" s="0" t="s">
        <v>26</v>
      </c>
      <c r="C22" s="1" t="n">
        <v>8000</v>
      </c>
    </row>
    <row r="23" customFormat="false" ht="12.8" hidden="false" customHeight="false" outlineLevel="0" collapsed="false">
      <c r="B23" s="0" t="s">
        <v>30</v>
      </c>
      <c r="C23" s="1" t="n">
        <f aca="false">380*2</f>
        <v>760</v>
      </c>
      <c r="J23" s="1" t="n">
        <f aca="false">J12/12/30</f>
        <v>495.581319444444</v>
      </c>
    </row>
    <row r="24" customFormat="false" ht="12.8" hidden="false" customHeight="false" outlineLevel="0" collapsed="false">
      <c r="B24" s="0" t="s">
        <v>28</v>
      </c>
      <c r="C24" s="1" t="n">
        <f aca="false">580*2</f>
        <v>1160</v>
      </c>
    </row>
    <row r="25" customFormat="false" ht="12.8" hidden="false" customHeight="false" outlineLevel="0" collapsed="false">
      <c r="B25" s="0" t="s">
        <v>29</v>
      </c>
      <c r="C25" s="1" t="n">
        <f aca="false">SUM(C17:C24)*0.1</f>
        <v>9683</v>
      </c>
    </row>
    <row r="26" customFormat="false" ht="12.8" hidden="false" customHeight="false" outlineLevel="0" collapsed="false">
      <c r="B26" s="0" t="s">
        <v>3</v>
      </c>
      <c r="C26" s="1" t="n">
        <f aca="false">SUM(C17:C25)</f>
        <v>106513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2018-02-08T11:43:38Z</dcterms:created>
  <dc:creator/>
  <dc:description/>
  <dc:language>es-MX</dc:language>
  <cp:lastModifiedBy/>
  <dcterms:modified xsi:type="dcterms:W3CDTF">2018-02-08T14:28:28Z</dcterms:modified>
  <cp:revision>2</cp:revision>
  <dc:subject/>
  <dc:title/>
</cp:coreProperties>
</file>