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860230\хлам\wr 2ch\wr Псевдопыль (Искры во тьме)\wr-stardust-visualiser\xlam\"/>
    </mc:Choice>
  </mc:AlternateContent>
  <bookViews>
    <workbookView xWindow="0" yWindow="0" windowWidth="19200" windowHeight="11595" activeTab="1"/>
  </bookViews>
  <sheets>
    <sheet name="Лист1" sheetId="1" r:id="rId1"/>
    <sheet name="Кубов в древе, S" sheetId="2" r:id="rId2"/>
    <sheet name="Активность постов" sheetId="3" r:id="rId3"/>
    <sheet name="Кардышевы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2" l="1"/>
  <c r="AE51" i="2"/>
  <c r="AD51" i="2"/>
  <c r="AC51" i="2"/>
  <c r="AF17" i="2"/>
  <c r="AD17" i="2"/>
  <c r="AC17" i="2"/>
  <c r="AB17" i="2"/>
  <c r="AA17" i="2"/>
  <c r="Z17" i="2"/>
  <c r="Y17" i="2"/>
  <c r="G53" i="2"/>
  <c r="X17" i="2" s="1"/>
  <c r="W17" i="2"/>
  <c r="V17" i="2"/>
  <c r="U17" i="2"/>
  <c r="T17" i="2"/>
  <c r="S17" i="2"/>
  <c r="S18" i="2" s="1"/>
  <c r="T18" i="2"/>
  <c r="U18" i="2"/>
  <c r="V18" i="2"/>
  <c r="E71" i="2"/>
  <c r="F71" i="2"/>
  <c r="A17" i="2"/>
  <c r="D71" i="2"/>
  <c r="D72" i="2"/>
  <c r="C71" i="2"/>
  <c r="G71" i="2" s="1"/>
  <c r="C72" i="2"/>
  <c r="B71" i="2"/>
  <c r="B72" i="2" s="1"/>
  <c r="B53" i="2"/>
  <c r="D6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G70" i="2" s="1"/>
  <c r="D70" i="2"/>
  <c r="E70" i="2"/>
  <c r="F70" i="2"/>
  <c r="G68" i="2" l="1"/>
  <c r="G64" i="2"/>
  <c r="G60" i="2"/>
  <c r="G66" i="2"/>
  <c r="G69" i="2"/>
  <c r="G67" i="2"/>
  <c r="G65" i="2"/>
  <c r="G63" i="2"/>
  <c r="G62" i="2"/>
  <c r="G61" i="2"/>
  <c r="G59" i="2"/>
  <c r="G58" i="2"/>
  <c r="AO61" i="2"/>
  <c r="AO62" i="2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4" i="3"/>
  <c r="C3" i="3"/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3" i="2"/>
  <c r="AH39" i="2"/>
  <c r="AH40" i="2"/>
  <c r="AH41" i="2" s="1"/>
  <c r="AH42" i="2" s="1"/>
  <c r="AH43" i="2" s="1"/>
  <c r="AH44" i="2" s="1"/>
  <c r="AH38" i="2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4" i="2"/>
  <c r="AO60" i="2"/>
  <c r="AJ38" i="2"/>
  <c r="AJ62" i="2"/>
  <c r="AJ61" i="2"/>
  <c r="AJ60" i="2"/>
  <c r="AO64" i="2" l="1"/>
  <c r="AI42" i="2" s="1"/>
  <c r="AJ64" i="2"/>
  <c r="AI41" i="2" s="1"/>
  <c r="D42" i="4"/>
  <c r="C41" i="4"/>
  <c r="D41" i="4" s="1"/>
  <c r="C33" i="4"/>
  <c r="C34" i="4" s="1"/>
  <c r="C35" i="4" s="1"/>
  <c r="C36" i="4" s="1"/>
  <c r="C37" i="4" s="1"/>
  <c r="C38" i="4" s="1"/>
  <c r="C39" i="4" s="1"/>
  <c r="C40" i="4" s="1"/>
  <c r="B34" i="4"/>
  <c r="B35" i="4" s="1"/>
  <c r="B36" i="4" s="1"/>
  <c r="B37" i="4" s="1"/>
  <c r="B38" i="4" s="1"/>
  <c r="B39" i="4" s="1"/>
  <c r="B40" i="4" s="1"/>
  <c r="B41" i="4" s="1"/>
  <c r="B33" i="4"/>
  <c r="D32" i="4"/>
  <c r="D31" i="4"/>
  <c r="D30" i="4"/>
  <c r="D29" i="4"/>
  <c r="D28" i="4"/>
  <c r="D27" i="4"/>
  <c r="D26" i="4"/>
  <c r="C17" i="4"/>
  <c r="C18" i="4" s="1"/>
  <c r="C16" i="4"/>
  <c r="D16" i="4" s="1"/>
  <c r="B16" i="4"/>
  <c r="B17" i="4" s="1"/>
  <c r="B18" i="4" s="1"/>
  <c r="B19" i="4" s="1"/>
  <c r="B20" i="4" s="1"/>
  <c r="B21" i="4" s="1"/>
  <c r="B22" i="4" s="1"/>
  <c r="B23" i="4" s="1"/>
  <c r="C15" i="4"/>
  <c r="D15" i="4" s="1"/>
  <c r="B15" i="4"/>
  <c r="D14" i="4"/>
  <c r="C14" i="4"/>
  <c r="B14" i="4"/>
  <c r="D13" i="4"/>
  <c r="D12" i="4"/>
  <c r="D11" i="4"/>
  <c r="D10" i="4"/>
  <c r="D9" i="4"/>
  <c r="D8" i="4"/>
  <c r="D7" i="4"/>
  <c r="D6" i="4"/>
  <c r="D5" i="4"/>
  <c r="D4" i="4"/>
  <c r="C19" i="4" l="1"/>
  <c r="D18" i="4"/>
  <c r="D34" i="4"/>
  <c r="D33" i="4"/>
  <c r="D17" i="4"/>
  <c r="D35" i="4" l="1"/>
  <c r="D19" i="4"/>
  <c r="C20" i="4"/>
  <c r="F72" i="3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5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4" i="3"/>
  <c r="F3" i="3"/>
  <c r="C153" i="3"/>
  <c r="D153" i="3"/>
  <c r="C154" i="3"/>
  <c r="D154" i="3" s="1"/>
  <c r="C155" i="3"/>
  <c r="D155" i="3"/>
  <c r="C156" i="3"/>
  <c r="D156" i="3" s="1"/>
  <c r="C157" i="3"/>
  <c r="D157" i="3"/>
  <c r="C158" i="3"/>
  <c r="D158" i="3" s="1"/>
  <c r="C159" i="3"/>
  <c r="D159" i="3"/>
  <c r="C160" i="3"/>
  <c r="D160" i="3" s="1"/>
  <c r="C161" i="3"/>
  <c r="D161" i="3"/>
  <c r="C162" i="3"/>
  <c r="D162" i="3" s="1"/>
  <c r="C163" i="3"/>
  <c r="D163" i="3"/>
  <c r="C164" i="3"/>
  <c r="D164" i="3" s="1"/>
  <c r="C165" i="3"/>
  <c r="D165" i="3"/>
  <c r="C166" i="3"/>
  <c r="D166" i="3" s="1"/>
  <c r="C167" i="3"/>
  <c r="D167" i="3"/>
  <c r="C168" i="3"/>
  <c r="D168" i="3" s="1"/>
  <c r="C169" i="3"/>
  <c r="D169" i="3"/>
  <c r="C170" i="3"/>
  <c r="D170" i="3" s="1"/>
  <c r="C171" i="3"/>
  <c r="D171" i="3"/>
  <c r="C172" i="3"/>
  <c r="D172" i="3" s="1"/>
  <c r="C173" i="3"/>
  <c r="D173" i="3"/>
  <c r="C174" i="3"/>
  <c r="D174" i="3" s="1"/>
  <c r="C175" i="3"/>
  <c r="D175" i="3"/>
  <c r="C176" i="3"/>
  <c r="D176" i="3" s="1"/>
  <c r="C177" i="3"/>
  <c r="D177" i="3"/>
  <c r="C178" i="3"/>
  <c r="D178" i="3" s="1"/>
  <c r="C179" i="3"/>
  <c r="D179" i="3"/>
  <c r="C180" i="3"/>
  <c r="D180" i="3" s="1"/>
  <c r="C181" i="3"/>
  <c r="D181" i="3"/>
  <c r="C182" i="3"/>
  <c r="D182" i="3" s="1"/>
  <c r="C183" i="3"/>
  <c r="D183" i="3"/>
  <c r="C184" i="3"/>
  <c r="D184" i="3" s="1"/>
  <c r="C185" i="3"/>
  <c r="D185" i="3"/>
  <c r="C186" i="3"/>
  <c r="D186" i="3" s="1"/>
  <c r="C187" i="3"/>
  <c r="D187" i="3"/>
  <c r="C188" i="3"/>
  <c r="D188" i="3" s="1"/>
  <c r="C189" i="3"/>
  <c r="D189" i="3"/>
  <c r="C190" i="3"/>
  <c r="D190" i="3" s="1"/>
  <c r="C191" i="3"/>
  <c r="D191" i="3"/>
  <c r="C192" i="3"/>
  <c r="D192" i="3" s="1"/>
  <c r="C193" i="3"/>
  <c r="D193" i="3"/>
  <c r="C194" i="3"/>
  <c r="D194" i="3" s="1"/>
  <c r="C195" i="3"/>
  <c r="D195" i="3"/>
  <c r="C196" i="3"/>
  <c r="D196" i="3" s="1"/>
  <c r="C197" i="3"/>
  <c r="D197" i="3"/>
  <c r="C198" i="3"/>
  <c r="D198" i="3" s="1"/>
  <c r="C199" i="3"/>
  <c r="D199" i="3"/>
  <c r="C200" i="3"/>
  <c r="D200" i="3" s="1"/>
  <c r="C201" i="3"/>
  <c r="D201" i="3"/>
  <c r="C202" i="3"/>
  <c r="D202" i="3" s="1"/>
  <c r="C203" i="3"/>
  <c r="D203" i="3"/>
  <c r="C204" i="3"/>
  <c r="D204" i="3" s="1"/>
  <c r="C205" i="3"/>
  <c r="D205" i="3"/>
  <c r="C206" i="3"/>
  <c r="D206" i="3" s="1"/>
  <c r="C207" i="3"/>
  <c r="D207" i="3"/>
  <c r="C208" i="3"/>
  <c r="D208" i="3" s="1"/>
  <c r="C209" i="3"/>
  <c r="D209" i="3"/>
  <c r="C210" i="3"/>
  <c r="D210" i="3" s="1"/>
  <c r="C211" i="3"/>
  <c r="D211" i="3"/>
  <c r="C212" i="3"/>
  <c r="D212" i="3" s="1"/>
  <c r="C213" i="3"/>
  <c r="D213" i="3"/>
  <c r="C214" i="3"/>
  <c r="D214" i="3" s="1"/>
  <c r="C215" i="3"/>
  <c r="D215" i="3"/>
  <c r="C216" i="3"/>
  <c r="D216" i="3" s="1"/>
  <c r="C217" i="3"/>
  <c r="D217" i="3"/>
  <c r="C218" i="3"/>
  <c r="D218" i="3" s="1"/>
  <c r="C219" i="3"/>
  <c r="D219" i="3"/>
  <c r="C220" i="3"/>
  <c r="D220" i="3" s="1"/>
  <c r="C221" i="3"/>
  <c r="D221" i="3"/>
  <c r="C222" i="3"/>
  <c r="D222" i="3" s="1"/>
  <c r="C223" i="3"/>
  <c r="D223" i="3"/>
  <c r="C224" i="3"/>
  <c r="D224" i="3" s="1"/>
  <c r="C225" i="3"/>
  <c r="D225" i="3"/>
  <c r="C226" i="3"/>
  <c r="D226" i="3" s="1"/>
  <c r="C227" i="3"/>
  <c r="D227" i="3"/>
  <c r="C228" i="3"/>
  <c r="D228" i="3" s="1"/>
  <c r="C229" i="3"/>
  <c r="D229" i="3"/>
  <c r="C230" i="3"/>
  <c r="D230" i="3" s="1"/>
  <c r="C231" i="3"/>
  <c r="D231" i="3"/>
  <c r="C232" i="3"/>
  <c r="D232" i="3" s="1"/>
  <c r="C233" i="3"/>
  <c r="D233" i="3"/>
  <c r="C234" i="3"/>
  <c r="D234" i="3" s="1"/>
  <c r="C235" i="3"/>
  <c r="D235" i="3"/>
  <c r="C236" i="3"/>
  <c r="D236" i="3" s="1"/>
  <c r="C237" i="3"/>
  <c r="D237" i="3"/>
  <c r="C238" i="3"/>
  <c r="D238" i="3" s="1"/>
  <c r="C239" i="3"/>
  <c r="D239" i="3"/>
  <c r="C240" i="3"/>
  <c r="D240" i="3" s="1"/>
  <c r="C241" i="3"/>
  <c r="D241" i="3"/>
  <c r="C242" i="3"/>
  <c r="D242" i="3" s="1"/>
  <c r="C243" i="3"/>
  <c r="D243" i="3"/>
  <c r="C244" i="3"/>
  <c r="D244" i="3" s="1"/>
  <c r="C245" i="3"/>
  <c r="D245" i="3"/>
  <c r="C246" i="3"/>
  <c r="D246" i="3" s="1"/>
  <c r="C247" i="3"/>
  <c r="D247" i="3"/>
  <c r="C248" i="3"/>
  <c r="D248" i="3" s="1"/>
  <c r="C249" i="3"/>
  <c r="D249" i="3"/>
  <c r="C250" i="3"/>
  <c r="D250" i="3" s="1"/>
  <c r="C251" i="3"/>
  <c r="D251" i="3"/>
  <c r="C252" i="3"/>
  <c r="D252" i="3" s="1"/>
  <c r="C253" i="3"/>
  <c r="D253" i="3"/>
  <c r="C254" i="3"/>
  <c r="D254" i="3" s="1"/>
  <c r="C255" i="3"/>
  <c r="D255" i="3"/>
  <c r="C256" i="3"/>
  <c r="D256" i="3" s="1"/>
  <c r="C257" i="3"/>
  <c r="D257" i="3"/>
  <c r="C258" i="3"/>
  <c r="D258" i="3" s="1"/>
  <c r="C259" i="3"/>
  <c r="D259" i="3"/>
  <c r="C260" i="3"/>
  <c r="D260" i="3" s="1"/>
  <c r="C261" i="3"/>
  <c r="D261" i="3"/>
  <c r="C262" i="3"/>
  <c r="D262" i="3" s="1"/>
  <c r="C263" i="3"/>
  <c r="D263" i="3"/>
  <c r="C264" i="3"/>
  <c r="D264" i="3" s="1"/>
  <c r="C265" i="3"/>
  <c r="D265" i="3"/>
  <c r="C266" i="3"/>
  <c r="D266" i="3" s="1"/>
  <c r="C267" i="3"/>
  <c r="D267" i="3"/>
  <c r="C268" i="3"/>
  <c r="D268" i="3" s="1"/>
  <c r="C269" i="3"/>
  <c r="D269" i="3"/>
  <c r="C270" i="3"/>
  <c r="D270" i="3" s="1"/>
  <c r="C271" i="3"/>
  <c r="D271" i="3"/>
  <c r="C272" i="3"/>
  <c r="D272" i="3" s="1"/>
  <c r="C273" i="3"/>
  <c r="D273" i="3"/>
  <c r="C274" i="3"/>
  <c r="D274" i="3" s="1"/>
  <c r="V68" i="2"/>
  <c r="Z68" i="2"/>
  <c r="C21" i="4" l="1"/>
  <c r="D20" i="4"/>
  <c r="D36" i="4"/>
  <c r="V63" i="2"/>
  <c r="V62" i="2"/>
  <c r="V61" i="2"/>
  <c r="V60" i="2"/>
  <c r="D37" i="4" l="1"/>
  <c r="C22" i="4"/>
  <c r="D21" i="4"/>
  <c r="V64" i="2"/>
  <c r="AE63" i="2"/>
  <c r="AE62" i="2"/>
  <c r="AE61" i="2"/>
  <c r="AE60" i="2"/>
  <c r="Z61" i="2"/>
  <c r="Z62" i="2"/>
  <c r="Z63" i="2"/>
  <c r="Z60" i="2"/>
  <c r="C23" i="4" l="1"/>
  <c r="D23" i="4" s="1"/>
  <c r="D22" i="4"/>
  <c r="D38" i="4"/>
  <c r="Z64" i="2"/>
  <c r="AI39" i="2" s="1"/>
  <c r="AE64" i="2"/>
  <c r="AI40" i="2" s="1"/>
  <c r="AI38" i="2"/>
  <c r="A2" i="3"/>
  <c r="A3" i="3" s="1"/>
  <c r="A4" i="3" s="1"/>
  <c r="D39" i="4" l="1"/>
  <c r="D40" i="4"/>
  <c r="A5" i="3"/>
  <c r="G39" i="2"/>
  <c r="G40" i="2"/>
  <c r="G41" i="2"/>
  <c r="G42" i="2"/>
  <c r="G43" i="2"/>
  <c r="G44" i="2"/>
  <c r="G45" i="2"/>
  <c r="G46" i="2"/>
  <c r="X10" i="2" s="1"/>
  <c r="G47" i="2"/>
  <c r="G48" i="2"/>
  <c r="G49" i="2"/>
  <c r="G50" i="2"/>
  <c r="G51" i="2"/>
  <c r="G52" i="2"/>
  <c r="B59" i="2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58" i="2"/>
  <c r="A44" i="2"/>
  <c r="A42" i="2"/>
  <c r="A6" i="3" l="1"/>
  <c r="G57" i="2"/>
  <c r="B40" i="2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A7" i="3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3" i="2"/>
  <c r="AF3" i="2" s="1"/>
  <c r="U4" i="2"/>
  <c r="U5" i="2"/>
  <c r="U6" i="2"/>
  <c r="U7" i="2"/>
  <c r="U8" i="2"/>
  <c r="U9" i="2"/>
  <c r="U10" i="2"/>
  <c r="U11" i="2"/>
  <c r="U12" i="2"/>
  <c r="U13" i="2"/>
  <c r="U14" i="2"/>
  <c r="U15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3" i="2"/>
  <c r="Y4" i="2"/>
  <c r="AJ39" i="2" s="1"/>
  <c r="Z3" i="2"/>
  <c r="AB3" i="2" s="1"/>
  <c r="AC37" i="2"/>
  <c r="AD37" i="2" s="1"/>
  <c r="AE37" i="2" s="1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F4" i="2" l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Y5" i="2"/>
  <c r="AJ40" i="2" s="1"/>
  <c r="A8" i="3"/>
  <c r="AE38" i="2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D38" i="2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Z4" i="2"/>
  <c r="AD3" i="2"/>
  <c r="AE3" i="2"/>
  <c r="AC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4" i="2"/>
  <c r="Y6" i="2" l="1"/>
  <c r="AJ41" i="2" s="1"/>
  <c r="A9" i="3"/>
  <c r="Z5" i="2"/>
  <c r="AB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W16" i="2"/>
  <c r="X16" i="2" s="1"/>
  <c r="W12" i="2"/>
  <c r="X12" i="2" s="1"/>
  <c r="W8" i="2"/>
  <c r="X8" i="2" s="1"/>
  <c r="W5" i="2"/>
  <c r="X5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W13" i="2"/>
  <c r="X13" i="2" s="1"/>
  <c r="W9" i="2"/>
  <c r="X9" i="2" s="1"/>
  <c r="W6" i="2"/>
  <c r="X6" i="2" s="1"/>
  <c r="W14" i="2"/>
  <c r="W10" i="2"/>
  <c r="W3" i="2"/>
  <c r="AG3" i="2" s="1"/>
  <c r="W15" i="2"/>
  <c r="X15" i="2" s="1"/>
  <c r="W11" i="2"/>
  <c r="X11" i="2" s="1"/>
  <c r="W7" i="2"/>
  <c r="X7" i="2" s="1"/>
  <c r="W4" i="2"/>
  <c r="X4" i="2" s="1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X14" i="2"/>
  <c r="Y7" i="2" l="1"/>
  <c r="A10" i="3"/>
  <c r="Z6" i="2"/>
  <c r="AB5" i="2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X3" i="2"/>
  <c r="Y8" i="2" l="1"/>
  <c r="AJ42" i="2"/>
  <c r="A11" i="3"/>
  <c r="Z7" i="2"/>
  <c r="AB6" i="2"/>
  <c r="Y9" i="2" l="1"/>
  <c r="AJ43" i="2"/>
  <c r="A12" i="3"/>
  <c r="Z8" i="2"/>
  <c r="AB7" i="2"/>
  <c r="Y10" i="2" l="1"/>
  <c r="Y11" i="2" s="1"/>
  <c r="Y12" i="2" s="1"/>
  <c r="Y13" i="2" s="1"/>
  <c r="Y14" i="2" s="1"/>
  <c r="Y15" i="2" s="1"/>
  <c r="Y16" i="2" s="1"/>
  <c r="AJ44" i="2"/>
  <c r="A13" i="3"/>
  <c r="Z9" i="2"/>
  <c r="AB8" i="2"/>
  <c r="A14" i="3" l="1"/>
  <c r="Z10" i="2"/>
  <c r="AB9" i="2"/>
  <c r="A15" i="3" l="1"/>
  <c r="Z11" i="2"/>
  <c r="AB10" i="2"/>
  <c r="A16" i="3" l="1"/>
  <c r="Z12" i="2"/>
  <c r="AB11" i="2"/>
  <c r="A17" i="3" l="1"/>
  <c r="Z13" i="2"/>
  <c r="AB12" i="2"/>
  <c r="A18" i="3" l="1"/>
  <c r="Z14" i="2"/>
  <c r="AB13" i="2"/>
  <c r="A19" i="3" l="1"/>
  <c r="Z15" i="2"/>
  <c r="AB14" i="2"/>
  <c r="A20" i="3" l="1"/>
  <c r="Z16" i="2"/>
  <c r="AB16" i="2" s="1"/>
  <c r="AB15" i="2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3" i="3" l="1"/>
  <c r="A124" i="3" l="1"/>
  <c r="A125" i="3" l="1"/>
  <c r="A126" i="3" l="1"/>
  <c r="A127" i="3" l="1"/>
  <c r="A128" i="3" l="1"/>
  <c r="A129" i="3" l="1"/>
  <c r="A130" i="3" l="1"/>
  <c r="A131" i="3" l="1"/>
  <c r="A132" i="3" l="1"/>
  <c r="A133" i="3" l="1"/>
  <c r="A134" i="3" l="1"/>
  <c r="A135" i="3" l="1"/>
  <c r="A136" i="3" l="1"/>
  <c r="A137" i="3" l="1"/>
  <c r="A138" i="3" l="1"/>
  <c r="A139" i="3" l="1"/>
  <c r="A140" i="3" l="1"/>
  <c r="A141" i="3" l="1"/>
  <c r="A142" i="3" l="1"/>
  <c r="A143" i="3" l="1"/>
  <c r="A144" i="3" l="1"/>
  <c r="A145" i="3" l="1"/>
  <c r="A146" i="3" l="1"/>
  <c r="A147" i="3" l="1"/>
  <c r="A148" i="3" l="1"/>
  <c r="A149" i="3" l="1"/>
  <c r="A150" i="3" l="1"/>
  <c r="A151" i="3" l="1"/>
  <c r="A152" i="3" l="1"/>
  <c r="A153" i="3" l="1"/>
  <c r="A154" i="3" l="1"/>
  <c r="A155" i="3" l="1"/>
  <c r="A156" i="3" l="1"/>
  <c r="A157" i="3" l="1"/>
  <c r="A158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79" i="3" l="1"/>
  <c r="A180" i="3" l="1"/>
  <c r="A181" i="3" l="1"/>
  <c r="A182" i="3" l="1"/>
  <c r="A183" i="3" l="1"/>
  <c r="A184" i="3" l="1"/>
  <c r="A185" i="3" l="1"/>
  <c r="A186" i="3" l="1"/>
  <c r="A187" i="3" l="1"/>
  <c r="A188" i="3" l="1"/>
  <c r="A189" i="3" l="1"/>
  <c r="A190" i="3" l="1"/>
  <c r="A191" i="3" l="1"/>
  <c r="A192" i="3" l="1"/>
  <c r="A193" i="3" l="1"/>
  <c r="A194" i="3" l="1"/>
  <c r="A195" i="3" l="1"/>
  <c r="A196" i="3" l="1"/>
  <c r="A197" i="3" l="1"/>
  <c r="A198" i="3" l="1"/>
  <c r="A199" i="3" l="1"/>
  <c r="A200" i="3" l="1"/>
  <c r="A201" i="3" l="1"/>
  <c r="A202" i="3" l="1"/>
  <c r="A203" i="3" l="1"/>
  <c r="A204" i="3" l="1"/>
  <c r="A205" i="3" l="1"/>
  <c r="A206" i="3" l="1"/>
  <c r="A207" i="3" l="1"/>
  <c r="A208" i="3" l="1"/>
  <c r="A209" i="3" l="1"/>
  <c r="A210" i="3" l="1"/>
  <c r="A211" i="3" l="1"/>
  <c r="A212" i="3" l="1"/>
  <c r="A213" i="3" l="1"/>
  <c r="A214" i="3" l="1"/>
  <c r="A215" i="3" l="1"/>
  <c r="A216" i="3" l="1"/>
  <c r="A217" i="3" l="1"/>
  <c r="A218" i="3" l="1"/>
  <c r="A219" i="3" l="1"/>
  <c r="A220" i="3" l="1"/>
  <c r="A221" i="3" l="1"/>
  <c r="A222" i="3" l="1"/>
  <c r="A223" i="3" l="1"/>
  <c r="A224" i="3" l="1"/>
  <c r="A225" i="3" l="1"/>
  <c r="A226" i="3" l="1"/>
  <c r="A227" i="3" l="1"/>
  <c r="A228" i="3" l="1"/>
  <c r="A229" i="3" l="1"/>
  <c r="A230" i="3" l="1"/>
  <c r="A231" i="3" l="1"/>
  <c r="A232" i="3" l="1"/>
  <c r="A233" i="3" l="1"/>
  <c r="A234" i="3" l="1"/>
  <c r="A235" i="3" l="1"/>
  <c r="A236" i="3" l="1"/>
  <c r="A237" i="3" l="1"/>
  <c r="A238" i="3" l="1"/>
  <c r="A239" i="3" l="1"/>
  <c r="A240" i="3" l="1"/>
  <c r="A241" i="3" l="1"/>
  <c r="A242" i="3" l="1"/>
  <c r="A243" i="3" l="1"/>
  <c r="A244" i="3" l="1"/>
  <c r="A245" i="3" l="1"/>
  <c r="A246" i="3" l="1"/>
  <c r="A247" i="3" l="1"/>
  <c r="A248" i="3" l="1"/>
  <c r="A249" i="3" l="1"/>
  <c r="A250" i="3" l="1"/>
  <c r="A251" i="3" l="1"/>
  <c r="A252" i="3" l="1"/>
  <c r="A253" i="3" l="1"/>
  <c r="A254" i="3" l="1"/>
  <c r="A255" i="3" l="1"/>
  <c r="A256" i="3" l="1"/>
  <c r="A257" i="3" l="1"/>
  <c r="A258" i="3" l="1"/>
  <c r="A259" i="3" l="1"/>
  <c r="A260" i="3" l="1"/>
  <c r="A261" i="3" l="1"/>
  <c r="A262" i="3" l="1"/>
  <c r="A263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D75" i="3"/>
  <c r="D109" i="3"/>
  <c r="D81" i="3"/>
  <c r="D106" i="3"/>
  <c r="D124" i="3"/>
  <c r="D79" i="3"/>
  <c r="D144" i="3"/>
  <c r="D93" i="3"/>
  <c r="D117" i="3"/>
  <c r="D137" i="3"/>
  <c r="D138" i="3"/>
  <c r="D119" i="3"/>
  <c r="D147" i="3"/>
  <c r="D120" i="3"/>
  <c r="D86" i="3"/>
  <c r="D134" i="3"/>
  <c r="D148" i="3"/>
  <c r="D115" i="3"/>
  <c r="D128" i="3"/>
  <c r="D132" i="3"/>
  <c r="D143" i="3"/>
  <c r="D116" i="3"/>
  <c r="D136" i="3"/>
  <c r="D140" i="3"/>
  <c r="D112" i="3"/>
  <c r="D108" i="3"/>
  <c r="D99" i="3"/>
  <c r="D103" i="3"/>
  <c r="D83" i="3"/>
  <c r="D87" i="3"/>
  <c r="D91" i="3"/>
  <c r="D95" i="3"/>
  <c r="D104" i="3"/>
  <c r="D80" i="3"/>
  <c r="D88" i="3"/>
  <c r="D96" i="3"/>
  <c r="D102" i="3"/>
  <c r="D82" i="3"/>
  <c r="D94" i="3"/>
  <c r="D123" i="3"/>
  <c r="D101" i="3"/>
  <c r="D146" i="3"/>
  <c r="D131" i="3"/>
  <c r="D77" i="3"/>
  <c r="D97" i="3"/>
  <c r="D125" i="3"/>
  <c r="D141" i="3"/>
  <c r="D127" i="3"/>
  <c r="D149" i="3"/>
  <c r="D135" i="3"/>
  <c r="D90" i="3"/>
  <c r="D142" i="3"/>
  <c r="D145" i="3"/>
  <c r="D113" i="3"/>
  <c r="D121" i="3"/>
  <c r="D129" i="3"/>
  <c r="D133" i="3"/>
  <c r="D105" i="3"/>
  <c r="D100" i="3"/>
  <c r="D84" i="3"/>
  <c r="D92" i="3"/>
  <c r="D111" i="3"/>
  <c r="D139" i="3"/>
  <c r="D114" i="3"/>
  <c r="D152" i="3"/>
  <c r="D85" i="3"/>
  <c r="D122" i="3"/>
  <c r="D118" i="3"/>
  <c r="D78" i="3"/>
  <c r="D98" i="3"/>
  <c r="D150" i="3"/>
  <c r="D126" i="3"/>
  <c r="D130" i="3"/>
  <c r="D110" i="3"/>
  <c r="D89" i="3"/>
  <c r="D151" i="3"/>
  <c r="D107" i="3"/>
  <c r="D76" i="3"/>
</calcChain>
</file>

<file path=xl/sharedStrings.xml><?xml version="1.0" encoding="utf-8"?>
<sst xmlns="http://schemas.openxmlformats.org/spreadsheetml/2006/main" count="103" uniqueCount="60">
  <si>
    <t>общ</t>
  </si>
  <si>
    <t>произв</t>
  </si>
  <si>
    <t>наука</t>
  </si>
  <si>
    <t>всего</t>
  </si>
  <si>
    <t>sum</t>
  </si>
  <si>
    <t>Biology</t>
  </si>
  <si>
    <t>Industry</t>
  </si>
  <si>
    <t>Science</t>
  </si>
  <si>
    <t>Sociology</t>
  </si>
  <si>
    <t>относит. Сложн.</t>
  </si>
  <si>
    <t>рост</t>
  </si>
  <si>
    <t>отвлечение</t>
  </si>
  <si>
    <t>Military</t>
  </si>
  <si>
    <t>кумулятивно</t>
  </si>
  <si>
    <t>прогноз. Сумма</t>
  </si>
  <si>
    <t>доступно парам., кумулят.</t>
  </si>
  <si>
    <t>затраты кубов, на уровне</t>
  </si>
  <si>
    <t>добавочно</t>
  </si>
  <si>
    <t>свободные</t>
  </si>
  <si>
    <t>Общество</t>
  </si>
  <si>
    <t>Производство</t>
  </si>
  <si>
    <t>Наука</t>
  </si>
  <si>
    <t>Свободный</t>
  </si>
  <si>
    <t>великие люди, шт</t>
  </si>
  <si>
    <t>Стоимость кубов на увеличение параметров</t>
  </si>
  <si>
    <t>Целевая</t>
  </si>
  <si>
    <t>затраты кубов на одно очко</t>
  </si>
  <si>
    <t>среднее</t>
  </si>
  <si>
    <t>необходимые затраты, кумулятивно</t>
  </si>
  <si>
    <t>с учётом военных технологий</t>
  </si>
  <si>
    <t>общ-во</t>
  </si>
  <si>
    <t>производство</t>
  </si>
  <si>
    <t>2 ход</t>
  </si>
  <si>
    <t>3 ход</t>
  </si>
  <si>
    <t>Майлз</t>
  </si>
  <si>
    <t>Лига</t>
  </si>
  <si>
    <t>Сэлдон</t>
  </si>
  <si>
    <t>Аракана</t>
  </si>
  <si>
    <t>Дети С.</t>
  </si>
  <si>
    <t>1 ход</t>
  </si>
  <si>
    <t>фактическая сумма</t>
  </si>
  <si>
    <t>№ хода</t>
  </si>
  <si>
    <t>фактически, кубов</t>
  </si>
  <si>
    <t>Кит игр</t>
  </si>
  <si>
    <t>в днях</t>
  </si>
  <si>
    <t>Мой игр</t>
  </si>
  <si>
    <t>NaN</t>
  </si>
  <si>
    <t>свободн</t>
  </si>
  <si>
    <t>ТВт Ч</t>
  </si>
  <si>
    <t>ТДж*Год</t>
  </si>
  <si>
    <t>ТВт</t>
  </si>
  <si>
    <t>Кардыш</t>
  </si>
  <si>
    <t>4 ход</t>
  </si>
  <si>
    <t>фактический к прогнозу</t>
  </si>
  <si>
    <t>5 ход</t>
  </si>
  <si>
    <t>(сдох)</t>
  </si>
  <si>
    <t>Ход</t>
  </si>
  <si>
    <t>брошено, кубов</t>
  </si>
  <si>
    <t>успешно, кубов</t>
  </si>
  <si>
    <t>Сумма, 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</si>
</sst>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202122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9"/>
      <color rgb="FF202122"/>
      <name val="Arial"/>
      <family val="2"/>
      <charset val="204"/>
    </font>
    <font>
      <vertAlign val="superscript"/>
      <sz val="8"/>
      <color rgb="FF0B008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0" borderId="0" xfId="0" applyFill="1"/>
    <xf numFmtId="0" fontId="0" fillId="0" borderId="0" xfId="0" applyFont="1" applyFill="1"/>
    <xf numFmtId="0" fontId="0" fillId="5" borderId="0" xfId="0" applyFill="1"/>
    <xf numFmtId="0" fontId="0" fillId="0" borderId="0" xfId="0" applyAlignment="1"/>
    <xf numFmtId="0" fontId="0" fillId="6" borderId="0" xfId="0" applyFill="1"/>
    <xf numFmtId="2" fontId="0" fillId="0" borderId="0" xfId="0" applyNumberFormat="1"/>
    <xf numFmtId="0" fontId="1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" fontId="3" fillId="7" borderId="1" xfId="0" applyNumberFormat="1" applyFont="1" applyFill="1" applyBorder="1" applyAlignment="1">
      <alignment vertical="center" wrapText="1"/>
    </xf>
    <xf numFmtId="1" fontId="1" fillId="7" borderId="2" xfId="0" applyNumberFormat="1" applyFont="1" applyFill="1" applyBorder="1" applyAlignment="1">
      <alignment vertical="center" wrapText="1"/>
    </xf>
    <xf numFmtId="0" fontId="1" fillId="8" borderId="3" xfId="0" applyFont="1" applyFill="1" applyBorder="1" applyAlignment="1">
      <alignment horizontal="right" vertical="center" wrapText="1"/>
    </xf>
    <xf numFmtId="0" fontId="1" fillId="7" borderId="3" xfId="0" applyFont="1" applyFill="1" applyBorder="1" applyAlignment="1">
      <alignment vertical="center" wrapText="1"/>
    </xf>
    <xf numFmtId="3" fontId="1" fillId="7" borderId="3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vertical="center" wrapText="1"/>
    </xf>
    <xf numFmtId="0" fontId="2" fillId="7" borderId="1" xfId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Лист1!$A$4:$A$9</c15:sqref>
                  </c15:fullRef>
                </c:ext>
              </c:extLst>
              <c:f>Лист1!$A$4:$A$9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  <c:pt idx="4">
                  <c:v>25</c:v>
                </c:pt>
                <c:pt idx="5">
                  <c:v>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'Кубов в древе, S'!$AG$3:$AG$16</c15:sqref>
                  </c15:fullRef>
                </c:ext>
              </c:extLst>
              <c:f>'Кубов в древе, S'!$AG$3:$AG$10</c:f>
              <c:numCache>
                <c:formatCode>General</c:formatCode>
                <c:ptCount val="8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46</c:v>
                </c:pt>
                <c:pt idx="4">
                  <c:v>58</c:v>
                </c:pt>
                <c:pt idx="5">
                  <c:v>71</c:v>
                </c:pt>
                <c:pt idx="6">
                  <c:v>85</c:v>
                </c:pt>
                <c:pt idx="7">
                  <c:v>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29416"/>
        <c:axId val="320933720"/>
      </c:lineChart>
      <c:catAx>
        <c:axId val="323129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3720"/>
        <c:crosses val="autoZero"/>
        <c:auto val="1"/>
        <c:lblAlgn val="ctr"/>
        <c:lblOffset val="100"/>
        <c:noMultiLvlLbl val="0"/>
      </c:catAx>
      <c:valAx>
        <c:axId val="3209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12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55342471056698E-2"/>
          <c:y val="5.0925925925925923E-2"/>
          <c:w val="0.6405320035577432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strRef>
              <c:f>'Активность постов'!$C$1:$C$2</c:f>
              <c:strCache>
                <c:ptCount val="2"/>
                <c:pt idx="0">
                  <c:v>Сумма, дн.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постов'!$C$3:$C$52</c:f>
              <c:numCache>
                <c:formatCode>General</c:formatCode>
                <c:ptCount val="50"/>
                <c:pt idx="0">
                  <c:v>0.64680000000000004</c:v>
                </c:pt>
                <c:pt idx="1">
                  <c:v>1.056</c:v>
                </c:pt>
                <c:pt idx="2">
                  <c:v>1.7398</c:v>
                </c:pt>
                <c:pt idx="3">
                  <c:v>1.7457</c:v>
                </c:pt>
                <c:pt idx="4">
                  <c:v>1.7704</c:v>
                </c:pt>
                <c:pt idx="5">
                  <c:v>2.0746000000000002</c:v>
                </c:pt>
                <c:pt idx="6">
                  <c:v>3.1409000000000002</c:v>
                </c:pt>
                <c:pt idx="7">
                  <c:v>4.4149000000000003</c:v>
                </c:pt>
                <c:pt idx="8">
                  <c:v>5.2707000000000006</c:v>
                </c:pt>
                <c:pt idx="9">
                  <c:v>5.2964000000000002</c:v>
                </c:pt>
                <c:pt idx="10">
                  <c:v>5.7106000000000003</c:v>
                </c:pt>
                <c:pt idx="11">
                  <c:v>5.8104000000000005</c:v>
                </c:pt>
                <c:pt idx="12">
                  <c:v>8.0945</c:v>
                </c:pt>
                <c:pt idx="13">
                  <c:v>8.1440000000000001</c:v>
                </c:pt>
                <c:pt idx="14">
                  <c:v>21.746299999999998</c:v>
                </c:pt>
                <c:pt idx="15">
                  <c:v>21.746699999999997</c:v>
                </c:pt>
                <c:pt idx="16">
                  <c:v>21.756199999999996</c:v>
                </c:pt>
                <c:pt idx="17">
                  <c:v>21.757199999999997</c:v>
                </c:pt>
                <c:pt idx="18">
                  <c:v>21.765199999999997</c:v>
                </c:pt>
                <c:pt idx="19">
                  <c:v>23.155399999999997</c:v>
                </c:pt>
                <c:pt idx="20">
                  <c:v>23.189399999999996</c:v>
                </c:pt>
                <c:pt idx="21">
                  <c:v>23.233499999999996</c:v>
                </c:pt>
                <c:pt idx="22">
                  <c:v>29.081799999999994</c:v>
                </c:pt>
                <c:pt idx="23">
                  <c:v>29.780599999999993</c:v>
                </c:pt>
                <c:pt idx="24">
                  <c:v>29.914099999999994</c:v>
                </c:pt>
                <c:pt idx="25">
                  <c:v>30.387899999999995</c:v>
                </c:pt>
                <c:pt idx="26">
                  <c:v>30.390199999999997</c:v>
                </c:pt>
                <c:pt idx="27">
                  <c:v>33.328599999999994</c:v>
                </c:pt>
                <c:pt idx="28">
                  <c:v>71.288899999999984</c:v>
                </c:pt>
                <c:pt idx="29">
                  <c:v>71.289299999999983</c:v>
                </c:pt>
                <c:pt idx="30">
                  <c:v>71.28949999999999</c:v>
                </c:pt>
                <c:pt idx="31">
                  <c:v>71.429999999999993</c:v>
                </c:pt>
                <c:pt idx="32">
                  <c:v>71.430499999999995</c:v>
                </c:pt>
                <c:pt idx="33">
                  <c:v>76.296599999999998</c:v>
                </c:pt>
                <c:pt idx="34">
                  <c:v>76.297799999999995</c:v>
                </c:pt>
                <c:pt idx="35">
                  <c:v>84.166299999999993</c:v>
                </c:pt>
                <c:pt idx="36">
                  <c:v>84.166899999999998</c:v>
                </c:pt>
                <c:pt idx="37">
                  <c:v>112.3723</c:v>
                </c:pt>
                <c:pt idx="38">
                  <c:v>116.9221</c:v>
                </c:pt>
                <c:pt idx="39">
                  <c:v>120.23560000000001</c:v>
                </c:pt>
                <c:pt idx="40">
                  <c:v>120.75330000000001</c:v>
                </c:pt>
                <c:pt idx="41">
                  <c:v>121.09370000000001</c:v>
                </c:pt>
                <c:pt idx="42">
                  <c:v>152.39250000000001</c:v>
                </c:pt>
                <c:pt idx="43">
                  <c:v>152.39340000000001</c:v>
                </c:pt>
                <c:pt idx="44">
                  <c:v>154.5009</c:v>
                </c:pt>
                <c:pt idx="45">
                  <c:v>156.3571</c:v>
                </c:pt>
                <c:pt idx="46">
                  <c:v>156.35759999999999</c:v>
                </c:pt>
                <c:pt idx="47">
                  <c:v>163.5675</c:v>
                </c:pt>
                <c:pt idx="48">
                  <c:v>163.5684</c:v>
                </c:pt>
                <c:pt idx="49">
                  <c:v>168.38210000000001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'Активность постов'!$E$1</c:f>
              <c:strCache>
                <c:ptCount val="1"/>
                <c:pt idx="0">
                  <c:v>Кит игр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постов'!$F$3:$F$274</c:f>
              <c:numCache>
                <c:formatCode>General</c:formatCode>
                <c:ptCount val="272"/>
                <c:pt idx="0">
                  <c:v>1.2999999999999999E-3</c:v>
                </c:pt>
                <c:pt idx="1">
                  <c:v>5.4100000000000002E-2</c:v>
                </c:pt>
                <c:pt idx="2">
                  <c:v>5.6800000000000003E-2</c:v>
                </c:pt>
                <c:pt idx="3">
                  <c:v>0.1026</c:v>
                </c:pt>
                <c:pt idx="4">
                  <c:v>0.10529999999999999</c:v>
                </c:pt>
                <c:pt idx="5">
                  <c:v>0.1295</c:v>
                </c:pt>
                <c:pt idx="6">
                  <c:v>0.14700000000000002</c:v>
                </c:pt>
                <c:pt idx="7">
                  <c:v>0.16610000000000003</c:v>
                </c:pt>
                <c:pt idx="8">
                  <c:v>0.18380000000000002</c:v>
                </c:pt>
                <c:pt idx="9">
                  <c:v>0.41570000000000001</c:v>
                </c:pt>
                <c:pt idx="10">
                  <c:v>0.56380000000000008</c:v>
                </c:pt>
                <c:pt idx="11">
                  <c:v>1.3732000000000002</c:v>
                </c:pt>
                <c:pt idx="12">
                  <c:v>1.3740000000000001</c:v>
                </c:pt>
                <c:pt idx="13">
                  <c:v>7.15</c:v>
                </c:pt>
                <c:pt idx="14">
                  <c:v>7.1505000000000001</c:v>
                </c:pt>
                <c:pt idx="15">
                  <c:v>7.1517999999999997</c:v>
                </c:pt>
                <c:pt idx="16">
                  <c:v>7.1522999999999994</c:v>
                </c:pt>
                <c:pt idx="17">
                  <c:v>7.1525999999999996</c:v>
                </c:pt>
                <c:pt idx="18">
                  <c:v>7.1528999999999998</c:v>
                </c:pt>
                <c:pt idx="19">
                  <c:v>7.1531000000000002</c:v>
                </c:pt>
                <c:pt idx="20">
                  <c:v>7.1535000000000002</c:v>
                </c:pt>
                <c:pt idx="21">
                  <c:v>7.1537000000000006</c:v>
                </c:pt>
                <c:pt idx="22">
                  <c:v>7.5253000000000005</c:v>
                </c:pt>
                <c:pt idx="23">
                  <c:v>7.6380000000000008</c:v>
                </c:pt>
                <c:pt idx="24">
                  <c:v>7.7643000000000004</c:v>
                </c:pt>
                <c:pt idx="25">
                  <c:v>7.8634000000000004</c:v>
                </c:pt>
                <c:pt idx="26">
                  <c:v>8.1135999999999999</c:v>
                </c:pt>
                <c:pt idx="27">
                  <c:v>8.1390999999999991</c:v>
                </c:pt>
                <c:pt idx="28">
                  <c:v>8.8078999999999983</c:v>
                </c:pt>
                <c:pt idx="29">
                  <c:v>8.8085999999999984</c:v>
                </c:pt>
                <c:pt idx="30">
                  <c:v>8.8589999999999982</c:v>
                </c:pt>
                <c:pt idx="31">
                  <c:v>12.262599999999999</c:v>
                </c:pt>
                <c:pt idx="32">
                  <c:v>73.035499999999999</c:v>
                </c:pt>
                <c:pt idx="33">
                  <c:v>73.035899999999998</c:v>
                </c:pt>
                <c:pt idx="34">
                  <c:v>73.036900000000003</c:v>
                </c:pt>
                <c:pt idx="35">
                  <c:v>73.0381</c:v>
                </c:pt>
                <c:pt idx="36">
                  <c:v>73.0398</c:v>
                </c:pt>
                <c:pt idx="37">
                  <c:v>73.040800000000004</c:v>
                </c:pt>
                <c:pt idx="38">
                  <c:v>75.5715</c:v>
                </c:pt>
                <c:pt idx="39">
                  <c:v>75.892600000000002</c:v>
                </c:pt>
                <c:pt idx="40">
                  <c:v>77.230400000000003</c:v>
                </c:pt>
                <c:pt idx="41">
                  <c:v>77.814599999999999</c:v>
                </c:pt>
                <c:pt idx="42">
                  <c:v>80.267399999999995</c:v>
                </c:pt>
                <c:pt idx="43">
                  <c:v>80.267699999999991</c:v>
                </c:pt>
                <c:pt idx="44">
                  <c:v>81.174899999999994</c:v>
                </c:pt>
                <c:pt idx="45">
                  <c:v>81.871600000000001</c:v>
                </c:pt>
                <c:pt idx="46">
                  <c:v>83.912199999999999</c:v>
                </c:pt>
                <c:pt idx="47">
                  <c:v>83.912499999999994</c:v>
                </c:pt>
                <c:pt idx="48">
                  <c:v>83.96159999999999</c:v>
                </c:pt>
                <c:pt idx="49">
                  <c:v>84.662499999999994</c:v>
                </c:pt>
                <c:pt idx="50">
                  <c:v>85.169699999999992</c:v>
                </c:pt>
                <c:pt idx="51">
                  <c:v>87.015399999999985</c:v>
                </c:pt>
                <c:pt idx="52">
                  <c:v>87.099199999999982</c:v>
                </c:pt>
                <c:pt idx="53">
                  <c:v>87.417899999999989</c:v>
                </c:pt>
                <c:pt idx="54">
                  <c:v>89.509599999999992</c:v>
                </c:pt>
                <c:pt idx="55">
                  <c:v>89.658599999999993</c:v>
                </c:pt>
                <c:pt idx="56">
                  <c:v>90.05149999999999</c:v>
                </c:pt>
                <c:pt idx="57">
                  <c:v>90.140499999999989</c:v>
                </c:pt>
                <c:pt idx="58">
                  <c:v>90.140899999999988</c:v>
                </c:pt>
                <c:pt idx="59">
                  <c:v>90.953099999999992</c:v>
                </c:pt>
                <c:pt idx="60">
                  <c:v>95.647699999999986</c:v>
                </c:pt>
                <c:pt idx="61">
                  <c:v>95.652499999999989</c:v>
                </c:pt>
                <c:pt idx="62">
                  <c:v>97.163899999999984</c:v>
                </c:pt>
                <c:pt idx="63">
                  <c:v>97.16419999999998</c:v>
                </c:pt>
                <c:pt idx="64">
                  <c:v>97.167299999999983</c:v>
                </c:pt>
                <c:pt idx="65">
                  <c:v>97.167899999999989</c:v>
                </c:pt>
                <c:pt idx="66">
                  <c:v>97.170599999999993</c:v>
                </c:pt>
                <c:pt idx="67">
                  <c:v>97.170999999999992</c:v>
                </c:pt>
                <c:pt idx="68">
                  <c:v>97.172899999999998</c:v>
                </c:pt>
                <c:pt idx="69">
                  <c:v>97.173199999999994</c:v>
                </c:pt>
                <c:pt idx="70">
                  <c:v>97.174899999999994</c:v>
                </c:pt>
                <c:pt idx="71">
                  <c:v>97.17519999999999</c:v>
                </c:pt>
                <c:pt idx="72">
                  <c:v>100.01559999999999</c:v>
                </c:pt>
                <c:pt idx="73">
                  <c:v>101.08649999999999</c:v>
                </c:pt>
                <c:pt idx="74">
                  <c:v>101.56139999999999</c:v>
                </c:pt>
                <c:pt idx="75">
                  <c:v>105.84529999999999</c:v>
                </c:pt>
                <c:pt idx="76">
                  <c:v>111.90309999999999</c:v>
                </c:pt>
                <c:pt idx="77">
                  <c:v>111.9036</c:v>
                </c:pt>
                <c:pt idx="78">
                  <c:v>111.904</c:v>
                </c:pt>
                <c:pt idx="79">
                  <c:v>113.87429999999999</c:v>
                </c:pt>
                <c:pt idx="80">
                  <c:v>113.8749</c:v>
                </c:pt>
                <c:pt idx="81">
                  <c:v>114.74079999999999</c:v>
                </c:pt>
                <c:pt idx="82">
                  <c:v>122.02069999999999</c:v>
                </c:pt>
                <c:pt idx="83">
                  <c:v>122.02119999999999</c:v>
                </c:pt>
                <c:pt idx="84">
                  <c:v>125.87289999999999</c:v>
                </c:pt>
                <c:pt idx="85">
                  <c:v>126.05879999999999</c:v>
                </c:pt>
                <c:pt idx="86">
                  <c:v>126.22359999999999</c:v>
                </c:pt>
                <c:pt idx="87">
                  <c:v>127.87499999999999</c:v>
                </c:pt>
                <c:pt idx="88">
                  <c:v>127.87609999999998</c:v>
                </c:pt>
                <c:pt idx="89">
                  <c:v>137.51519999999999</c:v>
                </c:pt>
                <c:pt idx="90">
                  <c:v>140.93940000000001</c:v>
                </c:pt>
                <c:pt idx="91">
                  <c:v>140.9401</c:v>
                </c:pt>
                <c:pt idx="92">
                  <c:v>140.9408</c:v>
                </c:pt>
                <c:pt idx="93">
                  <c:v>140.94149999999999</c:v>
                </c:pt>
                <c:pt idx="94">
                  <c:v>147.99359999999999</c:v>
                </c:pt>
                <c:pt idx="95">
                  <c:v>147.99429999999998</c:v>
                </c:pt>
                <c:pt idx="96">
                  <c:v>153.93989999999999</c:v>
                </c:pt>
                <c:pt idx="97">
                  <c:v>154.0735</c:v>
                </c:pt>
                <c:pt idx="98">
                  <c:v>156.09960000000001</c:v>
                </c:pt>
                <c:pt idx="99">
                  <c:v>165.86670000000001</c:v>
                </c:pt>
                <c:pt idx="100">
                  <c:v>165.86700000000002</c:v>
                </c:pt>
                <c:pt idx="101">
                  <c:v>181.08910000000003</c:v>
                </c:pt>
                <c:pt idx="102">
                  <c:v>225.85990000000004</c:v>
                </c:pt>
                <c:pt idx="103">
                  <c:v>225.86110000000005</c:v>
                </c:pt>
                <c:pt idx="104">
                  <c:v>225.86160000000004</c:v>
                </c:pt>
                <c:pt idx="105">
                  <c:v>241.43860000000004</c:v>
                </c:pt>
                <c:pt idx="106">
                  <c:v>241.44740000000004</c:v>
                </c:pt>
                <c:pt idx="107">
                  <c:v>241.45110000000005</c:v>
                </c:pt>
                <c:pt idx="108">
                  <c:v>241.45280000000005</c:v>
                </c:pt>
                <c:pt idx="109">
                  <c:v>241.45330000000004</c:v>
                </c:pt>
                <c:pt idx="110">
                  <c:v>241.45370000000005</c:v>
                </c:pt>
                <c:pt idx="111">
                  <c:v>241.45530000000005</c:v>
                </c:pt>
                <c:pt idx="112">
                  <c:v>243.58550000000005</c:v>
                </c:pt>
                <c:pt idx="113">
                  <c:v>245.23340000000005</c:v>
                </c:pt>
                <c:pt idx="114">
                  <c:v>245.74220000000005</c:v>
                </c:pt>
                <c:pt idx="115">
                  <c:v>245.74290000000005</c:v>
                </c:pt>
                <c:pt idx="116">
                  <c:v>246.84770000000006</c:v>
                </c:pt>
                <c:pt idx="117">
                  <c:v>249.56980000000007</c:v>
                </c:pt>
                <c:pt idx="118">
                  <c:v>251.05320000000006</c:v>
                </c:pt>
                <c:pt idx="119">
                  <c:v>251.05360000000007</c:v>
                </c:pt>
                <c:pt idx="120">
                  <c:v>251.12060000000008</c:v>
                </c:pt>
                <c:pt idx="121">
                  <c:v>252.12910000000008</c:v>
                </c:pt>
                <c:pt idx="122">
                  <c:v>252.27480000000008</c:v>
                </c:pt>
                <c:pt idx="123">
                  <c:v>253.99410000000009</c:v>
                </c:pt>
                <c:pt idx="124">
                  <c:v>253.99490000000009</c:v>
                </c:pt>
                <c:pt idx="125">
                  <c:v>253.99540000000007</c:v>
                </c:pt>
                <c:pt idx="126">
                  <c:v>253.99590000000006</c:v>
                </c:pt>
                <c:pt idx="127">
                  <c:v>255.25260000000006</c:v>
                </c:pt>
                <c:pt idx="128">
                  <c:v>255.32380000000006</c:v>
                </c:pt>
                <c:pt idx="129">
                  <c:v>256.08280000000008</c:v>
                </c:pt>
                <c:pt idx="130">
                  <c:v>257.03110000000009</c:v>
                </c:pt>
                <c:pt idx="131">
                  <c:v>257.03170000000011</c:v>
                </c:pt>
                <c:pt idx="132">
                  <c:v>258.0322000000001</c:v>
                </c:pt>
                <c:pt idx="133">
                  <c:v>258.8463000000001</c:v>
                </c:pt>
                <c:pt idx="134">
                  <c:v>259.5725000000001</c:v>
                </c:pt>
                <c:pt idx="135">
                  <c:v>262.79110000000009</c:v>
                </c:pt>
                <c:pt idx="136">
                  <c:v>265.15210000000008</c:v>
                </c:pt>
                <c:pt idx="137">
                  <c:v>266.8420000000001</c:v>
                </c:pt>
                <c:pt idx="138">
                  <c:v>267.9294000000001</c:v>
                </c:pt>
                <c:pt idx="139">
                  <c:v>273.22440000000012</c:v>
                </c:pt>
                <c:pt idx="140">
                  <c:v>273.22460000000012</c:v>
                </c:pt>
                <c:pt idx="141">
                  <c:v>275.43690000000015</c:v>
                </c:pt>
                <c:pt idx="142">
                  <c:v>275.64150000000018</c:v>
                </c:pt>
                <c:pt idx="143">
                  <c:v>275.9066000000002</c:v>
                </c:pt>
                <c:pt idx="144">
                  <c:v>276.03460000000018</c:v>
                </c:pt>
                <c:pt idx="145">
                  <c:v>276.58880000000016</c:v>
                </c:pt>
                <c:pt idx="146">
                  <c:v>279.60130000000015</c:v>
                </c:pt>
                <c:pt idx="147">
                  <c:v>281.95590000000016</c:v>
                </c:pt>
                <c:pt idx="148">
                  <c:v>285.21900000000016</c:v>
                </c:pt>
                <c:pt idx="149">
                  <c:v>285.22190000000018</c:v>
                </c:pt>
                <c:pt idx="150">
                  <c:v>285.22460000000018</c:v>
                </c:pt>
                <c:pt idx="151">
                  <c:v>287.31770000000017</c:v>
                </c:pt>
                <c:pt idx="152">
                  <c:v>288.89690000000019</c:v>
                </c:pt>
                <c:pt idx="153">
                  <c:v>288.89760000000018</c:v>
                </c:pt>
                <c:pt idx="154">
                  <c:v>292.99070000000017</c:v>
                </c:pt>
                <c:pt idx="155">
                  <c:v>298.15330000000017</c:v>
                </c:pt>
                <c:pt idx="156">
                  <c:v>298.15370000000019</c:v>
                </c:pt>
                <c:pt idx="157">
                  <c:v>300.34300000000019</c:v>
                </c:pt>
                <c:pt idx="158">
                  <c:v>300.3434000000002</c:v>
                </c:pt>
                <c:pt idx="159">
                  <c:v>305.03600000000023</c:v>
                </c:pt>
                <c:pt idx="160">
                  <c:v>305.03670000000022</c:v>
                </c:pt>
                <c:pt idx="161">
                  <c:v>307.95870000000025</c:v>
                </c:pt>
                <c:pt idx="162">
                  <c:v>309.02400000000023</c:v>
                </c:pt>
                <c:pt idx="163">
                  <c:v>319.07300000000021</c:v>
                </c:pt>
                <c:pt idx="164">
                  <c:v>319.07360000000023</c:v>
                </c:pt>
                <c:pt idx="165">
                  <c:v>319.54990000000021</c:v>
                </c:pt>
                <c:pt idx="166">
                  <c:v>328.92610000000019</c:v>
                </c:pt>
                <c:pt idx="167">
                  <c:v>331.9032000000002</c:v>
                </c:pt>
                <c:pt idx="168">
                  <c:v>336.00770000000017</c:v>
                </c:pt>
                <c:pt idx="169">
                  <c:v>340.13020000000017</c:v>
                </c:pt>
                <c:pt idx="170">
                  <c:v>340.20400000000018</c:v>
                </c:pt>
                <c:pt idx="171">
                  <c:v>341.27630000000016</c:v>
                </c:pt>
                <c:pt idx="172">
                  <c:v>341.27920000000017</c:v>
                </c:pt>
                <c:pt idx="173">
                  <c:v>341.28690000000017</c:v>
                </c:pt>
                <c:pt idx="174">
                  <c:v>341.83320000000015</c:v>
                </c:pt>
                <c:pt idx="175">
                  <c:v>341.87000000000018</c:v>
                </c:pt>
                <c:pt idx="176">
                  <c:v>342.00000000000017</c:v>
                </c:pt>
                <c:pt idx="177">
                  <c:v>343.24370000000016</c:v>
                </c:pt>
                <c:pt idx="178">
                  <c:v>344.16940000000017</c:v>
                </c:pt>
                <c:pt idx="179">
                  <c:v>351.24710000000016</c:v>
                </c:pt>
                <c:pt idx="180">
                  <c:v>351.24750000000017</c:v>
                </c:pt>
                <c:pt idx="181">
                  <c:v>356.9786000000002</c:v>
                </c:pt>
                <c:pt idx="182">
                  <c:v>359.29070000000019</c:v>
                </c:pt>
                <c:pt idx="183">
                  <c:v>363.23150000000021</c:v>
                </c:pt>
                <c:pt idx="184">
                  <c:v>365.86890000000022</c:v>
                </c:pt>
                <c:pt idx="185">
                  <c:v>365.8724000000002</c:v>
                </c:pt>
                <c:pt idx="186">
                  <c:v>365.90490000000023</c:v>
                </c:pt>
                <c:pt idx="187">
                  <c:v>366.07970000000023</c:v>
                </c:pt>
                <c:pt idx="188">
                  <c:v>367.89090000000022</c:v>
                </c:pt>
                <c:pt idx="189">
                  <c:v>369.04260000000022</c:v>
                </c:pt>
                <c:pt idx="190">
                  <c:v>369.06370000000021</c:v>
                </c:pt>
                <c:pt idx="191">
                  <c:v>370.29590000000019</c:v>
                </c:pt>
                <c:pt idx="192">
                  <c:v>370.29650000000021</c:v>
                </c:pt>
                <c:pt idx="193">
                  <c:v>512.97130000000016</c:v>
                </c:pt>
                <c:pt idx="194">
                  <c:v>578.98780000000011</c:v>
                </c:pt>
                <c:pt idx="195">
                  <c:v>579.14660000000015</c:v>
                </c:pt>
                <c:pt idx="196">
                  <c:v>579.16050000000018</c:v>
                </c:pt>
                <c:pt idx="197">
                  <c:v>579.22320000000013</c:v>
                </c:pt>
                <c:pt idx="198">
                  <c:v>579.22530000000017</c:v>
                </c:pt>
                <c:pt idx="199">
                  <c:v>579.30380000000014</c:v>
                </c:pt>
                <c:pt idx="200">
                  <c:v>579.90380000000016</c:v>
                </c:pt>
                <c:pt idx="201">
                  <c:v>580.15130000000011</c:v>
                </c:pt>
                <c:pt idx="202">
                  <c:v>580.3180000000001</c:v>
                </c:pt>
                <c:pt idx="203">
                  <c:v>580.31860000000006</c:v>
                </c:pt>
                <c:pt idx="204">
                  <c:v>580.31910000000005</c:v>
                </c:pt>
                <c:pt idx="205">
                  <c:v>581.14200000000005</c:v>
                </c:pt>
                <c:pt idx="206">
                  <c:v>581.32220000000007</c:v>
                </c:pt>
                <c:pt idx="207">
                  <c:v>581.79720000000009</c:v>
                </c:pt>
                <c:pt idx="208">
                  <c:v>582.03870000000006</c:v>
                </c:pt>
                <c:pt idx="209">
                  <c:v>582.96720000000005</c:v>
                </c:pt>
                <c:pt idx="210">
                  <c:v>583.06450000000007</c:v>
                </c:pt>
                <c:pt idx="211">
                  <c:v>585.11800000000005</c:v>
                </c:pt>
                <c:pt idx="212">
                  <c:v>585.9864</c:v>
                </c:pt>
                <c:pt idx="213">
                  <c:v>586.096</c:v>
                </c:pt>
                <c:pt idx="214">
                  <c:v>586.10770000000002</c:v>
                </c:pt>
                <c:pt idx="215">
                  <c:v>586.63900000000001</c:v>
                </c:pt>
                <c:pt idx="216">
                  <c:v>586.7491</c:v>
                </c:pt>
                <c:pt idx="217">
                  <c:v>588.30610000000001</c:v>
                </c:pt>
                <c:pt idx="218">
                  <c:v>588.80100000000004</c:v>
                </c:pt>
                <c:pt idx="219">
                  <c:v>589.32410000000004</c:v>
                </c:pt>
                <c:pt idx="220">
                  <c:v>591.30520000000001</c:v>
                </c:pt>
                <c:pt idx="221">
                  <c:v>592.28020000000004</c:v>
                </c:pt>
                <c:pt idx="222">
                  <c:v>594.01760000000002</c:v>
                </c:pt>
                <c:pt idx="223">
                  <c:v>595.37930000000006</c:v>
                </c:pt>
                <c:pt idx="224">
                  <c:v>598.42640000000006</c:v>
                </c:pt>
                <c:pt idx="225">
                  <c:v>600.84590000000003</c:v>
                </c:pt>
                <c:pt idx="226">
                  <c:v>603.91750000000002</c:v>
                </c:pt>
                <c:pt idx="227">
                  <c:v>612.33360000000005</c:v>
                </c:pt>
                <c:pt idx="228">
                  <c:v>613.27960000000007</c:v>
                </c:pt>
                <c:pt idx="229">
                  <c:v>617.76810000000012</c:v>
                </c:pt>
                <c:pt idx="230">
                  <c:v>620.77690000000007</c:v>
                </c:pt>
                <c:pt idx="231">
                  <c:v>625.78300000000002</c:v>
                </c:pt>
                <c:pt idx="232">
                  <c:v>632.05939999999998</c:v>
                </c:pt>
                <c:pt idx="233">
                  <c:v>633.06690000000003</c:v>
                </c:pt>
                <c:pt idx="234">
                  <c:v>633.06830000000002</c:v>
                </c:pt>
                <c:pt idx="235">
                  <c:v>633.26310000000001</c:v>
                </c:pt>
                <c:pt idx="236">
                  <c:v>637.21720000000005</c:v>
                </c:pt>
                <c:pt idx="237">
                  <c:v>644.33210000000008</c:v>
                </c:pt>
                <c:pt idx="238">
                  <c:v>644.8139000000001</c:v>
                </c:pt>
                <c:pt idx="239">
                  <c:v>648.22430000000008</c:v>
                </c:pt>
                <c:pt idx="240">
                  <c:v>653.06740000000013</c:v>
                </c:pt>
                <c:pt idx="241">
                  <c:v>653.0680000000001</c:v>
                </c:pt>
                <c:pt idx="242">
                  <c:v>654.32900000000006</c:v>
                </c:pt>
                <c:pt idx="243">
                  <c:v>655.1450000000001</c:v>
                </c:pt>
                <c:pt idx="244">
                  <c:v>667.81260000000009</c:v>
                </c:pt>
                <c:pt idx="245">
                  <c:v>670.2745000000001</c:v>
                </c:pt>
                <c:pt idx="246">
                  <c:v>670.28230000000008</c:v>
                </c:pt>
                <c:pt idx="247">
                  <c:v>679.91800000000012</c:v>
                </c:pt>
                <c:pt idx="248">
                  <c:v>685.23940000000016</c:v>
                </c:pt>
                <c:pt idx="249">
                  <c:v>714.84580000000017</c:v>
                </c:pt>
                <c:pt idx="250">
                  <c:v>716.81870000000015</c:v>
                </c:pt>
                <c:pt idx="251">
                  <c:v>731.27330000000018</c:v>
                </c:pt>
                <c:pt idx="252">
                  <c:v>737.43320000000017</c:v>
                </c:pt>
                <c:pt idx="253">
                  <c:v>746.24370000000022</c:v>
                </c:pt>
                <c:pt idx="254">
                  <c:v>749.49550000000022</c:v>
                </c:pt>
                <c:pt idx="255">
                  <c:v>750.16080000000022</c:v>
                </c:pt>
                <c:pt idx="256">
                  <c:v>789.30330000000026</c:v>
                </c:pt>
                <c:pt idx="257">
                  <c:v>806.40590000000032</c:v>
                </c:pt>
                <c:pt idx="258">
                  <c:v>806.51640000000032</c:v>
                </c:pt>
                <c:pt idx="259">
                  <c:v>807.20480000000032</c:v>
                </c:pt>
                <c:pt idx="260">
                  <c:v>819.83710000000031</c:v>
                </c:pt>
                <c:pt idx="261">
                  <c:v>857.15200000000027</c:v>
                </c:pt>
                <c:pt idx="262">
                  <c:v>1039.3970000000004</c:v>
                </c:pt>
                <c:pt idx="263">
                  <c:v>1043.2209000000005</c:v>
                </c:pt>
                <c:pt idx="264">
                  <c:v>1077.2557000000004</c:v>
                </c:pt>
                <c:pt idx="265">
                  <c:v>1077.3047000000004</c:v>
                </c:pt>
                <c:pt idx="266">
                  <c:v>1081.0455000000004</c:v>
                </c:pt>
                <c:pt idx="267">
                  <c:v>1082.1216000000004</c:v>
                </c:pt>
                <c:pt idx="268">
                  <c:v>1087.1325000000004</c:v>
                </c:pt>
                <c:pt idx="269">
                  <c:v>1087.2691000000004</c:v>
                </c:pt>
                <c:pt idx="270">
                  <c:v>1102.8648000000005</c:v>
                </c:pt>
                <c:pt idx="271">
                  <c:v>1106.0618000000004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198888"/>
        <c:axId val="324200456"/>
      </c:lineChart>
      <c:catAx>
        <c:axId val="3241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00456"/>
        <c:crosses val="autoZero"/>
        <c:auto val="1"/>
        <c:lblAlgn val="ctr"/>
        <c:lblOffset val="100"/>
        <c:noMultiLvlLbl val="0"/>
      </c:catAx>
      <c:valAx>
        <c:axId val="3242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569335083114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90"/>
            <c:dispRSqr val="0"/>
            <c:dispEq val="0"/>
          </c:trendline>
          <c:xVal>
            <c:numRef>
              <c:f>Кардышевы!$B$27:$B$41</c:f>
              <c:numCache>
                <c:formatCode>General</c:formatCode>
                <c:ptCount val="15"/>
                <c:pt idx="0">
                  <c:v>1970</c:v>
                </c:pt>
                <c:pt idx="1">
                  <c:v>1985</c:v>
                </c:pt>
                <c:pt idx="2">
                  <c:v>1995</c:v>
                </c:pt>
                <c:pt idx="3">
                  <c:v>2000</c:v>
                </c:pt>
                <c:pt idx="4">
                  <c:v>2010</c:v>
                </c:pt>
                <c:pt idx="5">
                  <c:v>2030</c:v>
                </c:pt>
                <c:pt idx="6">
                  <c:v>2050</c:v>
                </c:pt>
                <c:pt idx="7">
                  <c:v>2070</c:v>
                </c:pt>
                <c:pt idx="8">
                  <c:v>2090</c:v>
                </c:pt>
                <c:pt idx="9">
                  <c:v>2110</c:v>
                </c:pt>
                <c:pt idx="10">
                  <c:v>2130</c:v>
                </c:pt>
                <c:pt idx="11">
                  <c:v>2150</c:v>
                </c:pt>
                <c:pt idx="12">
                  <c:v>2170</c:v>
                </c:pt>
                <c:pt idx="13">
                  <c:v>2190</c:v>
                </c:pt>
                <c:pt idx="14">
                  <c:v>2210</c:v>
                </c:pt>
              </c:numCache>
            </c:numRef>
          </c:xVal>
          <c:yVal>
            <c:numRef>
              <c:f>Кардышевы!$C$27:$C$41</c:f>
              <c:numCache>
                <c:formatCode>General</c:formatCode>
                <c:ptCount val="15"/>
                <c:pt idx="0">
                  <c:v>6</c:v>
                </c:pt>
                <c:pt idx="1">
                  <c:v>9.1999999999999993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39.199999999999996</c:v>
                </c:pt>
                <c:pt idx="7">
                  <c:v>63.279999999999987</c:v>
                </c:pt>
                <c:pt idx="8">
                  <c:v>96.991999999999976</c:v>
                </c:pt>
                <c:pt idx="9">
                  <c:v>144.18879999999996</c:v>
                </c:pt>
                <c:pt idx="10">
                  <c:v>210.26431999999994</c:v>
                </c:pt>
                <c:pt idx="11">
                  <c:v>302.77004799999992</c:v>
                </c:pt>
                <c:pt idx="12">
                  <c:v>432.27806719999984</c:v>
                </c:pt>
                <c:pt idx="13">
                  <c:v>613.58929407999972</c:v>
                </c:pt>
                <c:pt idx="14">
                  <c:v>867.42501171199956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99280"/>
        <c:axId val="324201240"/>
      </c:scatterChart>
      <c:valAx>
        <c:axId val="324199280"/>
        <c:scaling>
          <c:orientation val="minMax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01240"/>
        <c:crosses val="autoZero"/>
        <c:crossBetween val="midCat"/>
      </c:valAx>
      <c:valAx>
        <c:axId val="3242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Кардышевы!$B$4:$B$13</c:f>
              <c:numCache>
                <c:formatCode>General</c:formatCode>
                <c:ptCount val="10"/>
                <c:pt idx="0">
                  <c:v>1840</c:v>
                </c:pt>
                <c:pt idx="1">
                  <c:v>1860</c:v>
                </c:pt>
                <c:pt idx="2">
                  <c:v>1880</c:v>
                </c:pt>
                <c:pt idx="3">
                  <c:v>1900</c:v>
                </c:pt>
                <c:pt idx="4">
                  <c:v>1920</c:v>
                </c:pt>
                <c:pt idx="5">
                  <c:v>1940</c:v>
                </c:pt>
                <c:pt idx="6">
                  <c:v>1960</c:v>
                </c:pt>
                <c:pt idx="7">
                  <c:v>1980</c:v>
                </c:pt>
                <c:pt idx="8">
                  <c:v>2000</c:v>
                </c:pt>
                <c:pt idx="9">
                  <c:v>2020</c:v>
                </c:pt>
              </c:numCache>
            </c:numRef>
          </c:xVal>
          <c:yVal>
            <c:numRef>
              <c:f>Кардышевы!$C$4:$C$13</c:f>
              <c:numCache>
                <c:formatCode>General</c:formatCode>
                <c:ptCount val="10"/>
                <c:pt idx="0">
                  <c:v>7</c:v>
                </c:pt>
                <c:pt idx="1">
                  <c:v>8.5</c:v>
                </c:pt>
                <c:pt idx="2">
                  <c:v>10</c:v>
                </c:pt>
                <c:pt idx="3">
                  <c:v>12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 formatCode="0">
                  <c:v>80</c:v>
                </c:pt>
                <c:pt idx="8" formatCode="0">
                  <c:v>118</c:v>
                </c:pt>
                <c:pt idx="9" formatCode="0">
                  <c:v>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92136"/>
        <c:axId val="409590568"/>
      </c:scatterChart>
      <c:valAx>
        <c:axId val="409592136"/>
        <c:scaling>
          <c:orientation val="minMax"/>
          <c:min val="18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590568"/>
        <c:crosses val="autoZero"/>
        <c:crossBetween val="midCat"/>
      </c:valAx>
      <c:valAx>
        <c:axId val="40959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59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Кубов, кумулятивно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S'!$AC$2</c:f>
              <c:strCache>
                <c:ptCount val="1"/>
                <c:pt idx="0">
                  <c:v>общ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S'!$AC$3:$AC$17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29</c:v>
                </c:pt>
                <c:pt idx="9">
                  <c:v>32</c:v>
                </c:pt>
                <c:pt idx="10">
                  <c:v>38</c:v>
                </c:pt>
                <c:pt idx="11">
                  <c:v>44</c:v>
                </c:pt>
                <c:pt idx="12">
                  <c:v>51</c:v>
                </c:pt>
                <c:pt idx="13">
                  <c:v>57</c:v>
                </c:pt>
                <c:pt idx="14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S'!$AD$2</c:f>
              <c:strCache>
                <c:ptCount val="1"/>
                <c:pt idx="0">
                  <c:v>произв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S'!$AD$3:$AD$17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39</c:v>
                </c:pt>
                <c:pt idx="10">
                  <c:v>43</c:v>
                </c:pt>
                <c:pt idx="11">
                  <c:v>49</c:v>
                </c:pt>
                <c:pt idx="12">
                  <c:v>49</c:v>
                </c:pt>
                <c:pt idx="13">
                  <c:v>56</c:v>
                </c:pt>
                <c:pt idx="14">
                  <c:v>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S'!$AE$2</c:f>
              <c:strCache>
                <c:ptCount val="1"/>
                <c:pt idx="0">
                  <c:v>наука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S'!$AE$3:$AE$17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18</c:v>
                </c:pt>
                <c:pt idx="5">
                  <c:v>21</c:v>
                </c:pt>
                <c:pt idx="6">
                  <c:v>25</c:v>
                </c:pt>
                <c:pt idx="7">
                  <c:v>28</c:v>
                </c:pt>
                <c:pt idx="8">
                  <c:v>29</c:v>
                </c:pt>
                <c:pt idx="9">
                  <c:v>36</c:v>
                </c:pt>
                <c:pt idx="10">
                  <c:v>42</c:v>
                </c:pt>
                <c:pt idx="11">
                  <c:v>44</c:v>
                </c:pt>
                <c:pt idx="12">
                  <c:v>47</c:v>
                </c:pt>
                <c:pt idx="13">
                  <c:v>48</c:v>
                </c:pt>
                <c:pt idx="14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S'!$V$2</c:f>
              <c:strCache>
                <c:ptCount val="1"/>
                <c:pt idx="0">
                  <c:v>свободные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S'!$AF$3:$AF$17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19</c:v>
                </c:pt>
                <c:pt idx="11">
                  <c:v>22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33328"/>
        <c:axId val="320938816"/>
      </c:lineChart>
      <c:catAx>
        <c:axId val="32093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8816"/>
        <c:crosses val="autoZero"/>
        <c:auto val="1"/>
        <c:lblAlgn val="ctr"/>
        <c:lblOffset val="100"/>
        <c:noMultiLvlLbl val="0"/>
      </c:catAx>
      <c:valAx>
        <c:axId val="3209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Кубов, отдельно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S'!$S$2</c:f>
              <c:strCache>
                <c:ptCount val="1"/>
                <c:pt idx="0">
                  <c:v>общ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S'!$S$3:$S$17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S'!$T$2</c:f>
              <c:strCache>
                <c:ptCount val="1"/>
                <c:pt idx="0">
                  <c:v>произв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S'!$T$3:$T$17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S'!$U$2</c:f>
              <c:strCache>
                <c:ptCount val="1"/>
                <c:pt idx="0">
                  <c:v>наука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'Кубов в древе, S'!$U$3:$U$17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S'!$V$2</c:f>
              <c:strCache>
                <c:ptCount val="1"/>
                <c:pt idx="0">
                  <c:v>свободные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'Кубов в древе, S'!$V$3:$V$17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35288"/>
        <c:axId val="320936072"/>
      </c:lineChart>
      <c:catAx>
        <c:axId val="32093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6072"/>
        <c:crosses val="autoZero"/>
        <c:auto val="1"/>
        <c:lblAlgn val="ctr"/>
        <c:lblOffset val="100"/>
        <c:noMultiLvlLbl val="0"/>
      </c:catAx>
      <c:valAx>
        <c:axId val="32093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Относительная сложность получения 1 куба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S'!$X$2</c:f>
              <c:strCache>
                <c:ptCount val="1"/>
                <c:pt idx="0">
                  <c:v>относит. Сложн.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'Кубов в древе, S'!$X$3:$X$16</c:f>
              <c:numCache>
                <c:formatCode>General</c:formatCode>
                <c:ptCount val="14"/>
                <c:pt idx="0">
                  <c:v>1.4</c:v>
                </c:pt>
                <c:pt idx="1">
                  <c:v>1.0909090909090908</c:v>
                </c:pt>
                <c:pt idx="2">
                  <c:v>1.8181818181818181</c:v>
                </c:pt>
                <c:pt idx="3">
                  <c:v>2.2142857142857144</c:v>
                </c:pt>
                <c:pt idx="4">
                  <c:v>3.1666666666666665</c:v>
                </c:pt>
                <c:pt idx="5">
                  <c:v>3</c:v>
                </c:pt>
                <c:pt idx="6">
                  <c:v>3.8571428571428572</c:v>
                </c:pt>
                <c:pt idx="7">
                  <c:v>3.7857142857142856</c:v>
                </c:pt>
                <c:pt idx="8">
                  <c:v>4.5714285714285712</c:v>
                </c:pt>
                <c:pt idx="9">
                  <c:v>4.3125</c:v>
                </c:pt>
                <c:pt idx="10">
                  <c:v>4.3499999999999996</c:v>
                </c:pt>
                <c:pt idx="11">
                  <c:v>4.7058823529411766</c:v>
                </c:pt>
                <c:pt idx="12">
                  <c:v>4.75</c:v>
                </c:pt>
                <c:pt idx="13">
                  <c:v>4.0666666666666664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S'!$A$38</c:f>
              <c:strCache>
                <c:ptCount val="1"/>
                <c:pt idx="0">
                  <c:v>Целевая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'Кубов в древе, S'!$A$39:$A$52</c:f>
              <c:numCache>
                <c:formatCode>General</c:formatCode>
                <c:ptCount val="14"/>
                <c:pt idx="0">
                  <c:v>1</c:v>
                </c:pt>
                <c:pt idx="1">
                  <c:v>1.2</c:v>
                </c:pt>
                <c:pt idx="2">
                  <c:v>2</c:v>
                </c:pt>
                <c:pt idx="3">
                  <c:v>2.2000000000000002</c:v>
                </c:pt>
                <c:pt idx="4">
                  <c:v>3</c:v>
                </c:pt>
                <c:pt idx="5">
                  <c:v>3.2</c:v>
                </c:pt>
                <c:pt idx="6">
                  <c:v>3.5</c:v>
                </c:pt>
                <c:pt idx="7">
                  <c:v>4</c:v>
                </c:pt>
                <c:pt idx="8">
                  <c:v>4.3</c:v>
                </c:pt>
                <c:pt idx="9">
                  <c:v>4.7</c:v>
                </c:pt>
                <c:pt idx="10">
                  <c:v>5</c:v>
                </c:pt>
                <c:pt idx="11">
                  <c:v>5.3</c:v>
                </c:pt>
                <c:pt idx="12">
                  <c:v>5.7</c:v>
                </c:pt>
                <c:pt idx="1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37640"/>
        <c:axId val="322177296"/>
      </c:lineChart>
      <c:catAx>
        <c:axId val="32093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177296"/>
        <c:crosses val="autoZero"/>
        <c:auto val="1"/>
        <c:lblAlgn val="ctr"/>
        <c:lblOffset val="100"/>
        <c:noMultiLvlLbl val="0"/>
      </c:catAx>
      <c:valAx>
        <c:axId val="3221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Сравнительные</a:t>
            </a:r>
            <a:r>
              <a:rPr lang="ru-RU" baseline="0"/>
              <a:t> кривые роста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128761078778198E-2"/>
          <c:y val="0.14313548709786322"/>
          <c:w val="0.72632051428354061"/>
          <c:h val="0.76733915972249445"/>
        </c:manualLayout>
      </c:layout>
      <c:lineChart>
        <c:grouping val="standard"/>
        <c:varyColors val="0"/>
        <c:ser>
          <c:idx val="0"/>
          <c:order val="0"/>
          <c:tx>
            <c:strRef>
              <c:f>'Кубов в древе, S'!$AG$2</c:f>
              <c:strCache>
                <c:ptCount val="1"/>
                <c:pt idx="0">
                  <c:v>доступно парам., кумулят.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S'!$AG$3:$AG$17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46</c:v>
                </c:pt>
                <c:pt idx="4">
                  <c:v>58</c:v>
                </c:pt>
                <c:pt idx="5">
                  <c:v>71</c:v>
                </c:pt>
                <c:pt idx="6">
                  <c:v>85</c:v>
                </c:pt>
                <c:pt idx="7">
                  <c:v>99</c:v>
                </c:pt>
                <c:pt idx="8">
                  <c:v>106</c:v>
                </c:pt>
                <c:pt idx="9">
                  <c:v>122</c:v>
                </c:pt>
                <c:pt idx="10">
                  <c:v>142</c:v>
                </c:pt>
                <c:pt idx="11">
                  <c:v>159</c:v>
                </c:pt>
                <c:pt idx="12">
                  <c:v>175</c:v>
                </c:pt>
                <c:pt idx="13">
                  <c:v>190</c:v>
                </c:pt>
                <c:pt idx="14">
                  <c:v>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S'!$Y$2</c:f>
              <c:strCache>
                <c:ptCount val="1"/>
                <c:pt idx="0">
                  <c:v>прогноз. Сумма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S'!$Y$3:$Y$17</c:f>
              <c:numCache>
                <c:formatCode>0.00</c:formatCode>
                <c:ptCount val="15"/>
                <c:pt idx="0" formatCode="General">
                  <c:v>6</c:v>
                </c:pt>
                <c:pt idx="1">
                  <c:v>9.1399999999999988</c:v>
                </c:pt>
                <c:pt idx="2">
                  <c:v>12.876599999999998</c:v>
                </c:pt>
                <c:pt idx="3">
                  <c:v>17.323153999999995</c:v>
                </c:pt>
                <c:pt idx="4">
                  <c:v>22.614553259999994</c:v>
                </c:pt>
                <c:pt idx="5">
                  <c:v>28.91131837939999</c:v>
                </c:pt>
                <c:pt idx="6">
                  <c:v>36.404468871485989</c:v>
                </c:pt>
                <c:pt idx="7">
                  <c:v>45.321317957068324</c:v>
                </c:pt>
                <c:pt idx="8">
                  <c:v>55.932368368911298</c:v>
                </c:pt>
                <c:pt idx="9">
                  <c:v>68.559518359004443</c:v>
                </c:pt>
                <c:pt idx="10">
                  <c:v>83.585826847215273</c:v>
                </c:pt>
                <c:pt idx="11">
                  <c:v>101.46713394818617</c:v>
                </c:pt>
                <c:pt idx="12">
                  <c:v>122.74588939834153</c:v>
                </c:pt>
                <c:pt idx="13">
                  <c:v>148.06760838402641</c:v>
                </c:pt>
                <c:pt idx="14">
                  <c:v>178.20045397699141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S'!$W$35:$AA$35</c:f>
              <c:strCache>
                <c:ptCount val="1"/>
                <c:pt idx="0">
                  <c:v>затраты кубов, на уровне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'Кубов в древе, S'!$AC$37:$AC$50</c:f>
              <c:numCache>
                <c:formatCode>General</c:formatCode>
                <c:ptCount val="14"/>
                <c:pt idx="0">
                  <c:v>15</c:v>
                </c:pt>
                <c:pt idx="1">
                  <c:v>12</c:v>
                </c:pt>
                <c:pt idx="2">
                  <c:v>20</c:v>
                </c:pt>
                <c:pt idx="3">
                  <c:v>31</c:v>
                </c:pt>
                <c:pt idx="4">
                  <c:v>38</c:v>
                </c:pt>
                <c:pt idx="5">
                  <c:v>41</c:v>
                </c:pt>
                <c:pt idx="6">
                  <c:v>54</c:v>
                </c:pt>
                <c:pt idx="7">
                  <c:v>53</c:v>
                </c:pt>
                <c:pt idx="8">
                  <c:v>32</c:v>
                </c:pt>
                <c:pt idx="9">
                  <c:v>69</c:v>
                </c:pt>
                <c:pt idx="10">
                  <c:v>87</c:v>
                </c:pt>
                <c:pt idx="11">
                  <c:v>80</c:v>
                </c:pt>
                <c:pt idx="12">
                  <c:v>76</c:v>
                </c:pt>
                <c:pt idx="13">
                  <c:v>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S'!$AD$35</c:f>
              <c:strCache>
                <c:ptCount val="1"/>
                <c:pt idx="0">
                  <c:v>необходимые затраты, кумулятивно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S'!$AD$37:$AD$45</c:f>
              <c:numCache>
                <c:formatCode>General</c:formatCode>
                <c:ptCount val="9"/>
                <c:pt idx="0">
                  <c:v>12</c:v>
                </c:pt>
                <c:pt idx="1">
                  <c:v>21.6</c:v>
                </c:pt>
                <c:pt idx="2">
                  <c:v>37.6</c:v>
                </c:pt>
                <c:pt idx="3">
                  <c:v>62.400000000000006</c:v>
                </c:pt>
                <c:pt idx="4">
                  <c:v>92.800000000000011</c:v>
                </c:pt>
                <c:pt idx="5">
                  <c:v>125.60000000000001</c:v>
                </c:pt>
                <c:pt idx="6">
                  <c:v>168.8</c:v>
                </c:pt>
                <c:pt idx="7">
                  <c:v>211.20000000000002</c:v>
                </c:pt>
                <c:pt idx="8">
                  <c:v>236.8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7320"/>
        <c:axId val="324201632"/>
      </c:lineChart>
      <c:catAx>
        <c:axId val="32419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01632"/>
        <c:crosses val="autoZero"/>
        <c:auto val="1"/>
        <c:lblAlgn val="ctr"/>
        <c:lblOffset val="100"/>
        <c:noMultiLvlLbl val="0"/>
      </c:catAx>
      <c:valAx>
        <c:axId val="3242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77294685990341"/>
          <c:y val="0.29491453525172073"/>
          <c:w val="0.19922705314009662"/>
          <c:h val="0.39074061750487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Сравнительные</a:t>
            </a:r>
            <a:r>
              <a:rPr lang="ru-RU" baseline="0"/>
              <a:t> кривые роста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'Кубов в древе, S'!$AD$35</c:f>
              <c:strCache>
                <c:ptCount val="1"/>
                <c:pt idx="0">
                  <c:v>необходимые затраты, кумулятивно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S'!$AD$37:$AD$51</c:f>
              <c:numCache>
                <c:formatCode>General</c:formatCode>
                <c:ptCount val="15"/>
                <c:pt idx="0">
                  <c:v>12</c:v>
                </c:pt>
                <c:pt idx="1">
                  <c:v>21.6</c:v>
                </c:pt>
                <c:pt idx="2">
                  <c:v>37.6</c:v>
                </c:pt>
                <c:pt idx="3">
                  <c:v>62.400000000000006</c:v>
                </c:pt>
                <c:pt idx="4">
                  <c:v>92.800000000000011</c:v>
                </c:pt>
                <c:pt idx="5">
                  <c:v>125.60000000000001</c:v>
                </c:pt>
                <c:pt idx="6">
                  <c:v>168.8</c:v>
                </c:pt>
                <c:pt idx="7">
                  <c:v>211.20000000000002</c:v>
                </c:pt>
                <c:pt idx="8">
                  <c:v>236.8</c:v>
                </c:pt>
                <c:pt idx="9">
                  <c:v>292</c:v>
                </c:pt>
                <c:pt idx="10">
                  <c:v>361.6</c:v>
                </c:pt>
                <c:pt idx="11">
                  <c:v>425.6</c:v>
                </c:pt>
                <c:pt idx="12">
                  <c:v>486.40000000000003</c:v>
                </c:pt>
                <c:pt idx="13">
                  <c:v>535.20000000000005</c:v>
                </c:pt>
                <c:pt idx="14">
                  <c:v>540.80000000000007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'Кубов в древе, S'!$Z$2</c:f>
              <c:strCache>
                <c:ptCount val="1"/>
                <c:pt idx="0">
                  <c:v>брошено, кубов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'Кубов в древе, S'!$Z$3:$Z$17</c:f>
              <c:numCache>
                <c:formatCode>General</c:formatCode>
                <c:ptCount val="15"/>
                <c:pt idx="0">
                  <c:v>6</c:v>
                </c:pt>
                <c:pt idx="1">
                  <c:v>15.139999999999999</c:v>
                </c:pt>
                <c:pt idx="2">
                  <c:v>28.016599999999997</c:v>
                </c:pt>
                <c:pt idx="3">
                  <c:v>45.339753999999992</c:v>
                </c:pt>
                <c:pt idx="4">
                  <c:v>67.954307259999979</c:v>
                </c:pt>
                <c:pt idx="5">
                  <c:v>96.865625639399966</c:v>
                </c:pt>
                <c:pt idx="6">
                  <c:v>133.27009451088594</c:v>
                </c:pt>
                <c:pt idx="7">
                  <c:v>178.59141246795426</c:v>
                </c:pt>
                <c:pt idx="8">
                  <c:v>234.52378083686557</c:v>
                </c:pt>
                <c:pt idx="9">
                  <c:v>303.08329919587004</c:v>
                </c:pt>
                <c:pt idx="10">
                  <c:v>386.66912604308533</c:v>
                </c:pt>
                <c:pt idx="11">
                  <c:v>488.13625999127152</c:v>
                </c:pt>
                <c:pt idx="12">
                  <c:v>610.88214938961301</c:v>
                </c:pt>
                <c:pt idx="13">
                  <c:v>758.94975777363948</c:v>
                </c:pt>
                <c:pt idx="14">
                  <c:v>937.15021175063089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'Кубов в древе, S'!$AE$36</c:f>
              <c:strCache>
                <c:ptCount val="1"/>
                <c:pt idx="0">
                  <c:v>с учётом военных технологий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S'!$AE$37:$AE$51</c:f>
              <c:numCache>
                <c:formatCode>General</c:formatCode>
                <c:ptCount val="15"/>
                <c:pt idx="0">
                  <c:v>12</c:v>
                </c:pt>
                <c:pt idx="1">
                  <c:v>24</c:v>
                </c:pt>
                <c:pt idx="2">
                  <c:v>44</c:v>
                </c:pt>
                <c:pt idx="3">
                  <c:v>75</c:v>
                </c:pt>
                <c:pt idx="4">
                  <c:v>113</c:v>
                </c:pt>
                <c:pt idx="5">
                  <c:v>154</c:v>
                </c:pt>
                <c:pt idx="6">
                  <c:v>208</c:v>
                </c:pt>
                <c:pt idx="7">
                  <c:v>261</c:v>
                </c:pt>
                <c:pt idx="8">
                  <c:v>293</c:v>
                </c:pt>
                <c:pt idx="9">
                  <c:v>362</c:v>
                </c:pt>
                <c:pt idx="10">
                  <c:v>449</c:v>
                </c:pt>
                <c:pt idx="11">
                  <c:v>529</c:v>
                </c:pt>
                <c:pt idx="12">
                  <c:v>605</c:v>
                </c:pt>
                <c:pt idx="13">
                  <c:v>666</c:v>
                </c:pt>
                <c:pt idx="14">
                  <c:v>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5360"/>
        <c:axId val="324196928"/>
      </c:lineChart>
      <c:catAx>
        <c:axId val="3241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6928"/>
        <c:crosses val="autoZero"/>
        <c:auto val="1"/>
        <c:lblAlgn val="ctr"/>
        <c:lblOffset val="100"/>
        <c:noMultiLvlLbl val="0"/>
      </c:catAx>
      <c:valAx>
        <c:axId val="3241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 кубов на одно очко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S'!$C$56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'Кубов в древе, S'!$C$57:$C$71</c:f>
              <c:numCache>
                <c:formatCode>General</c:formatCode>
                <c:ptCount val="15"/>
                <c:pt idx="0">
                  <c:v>1.5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3.3333333333333335</c:v>
                </c:pt>
                <c:pt idx="6">
                  <c:v>4</c:v>
                </c:pt>
                <c:pt idx="7">
                  <c:v>3.75</c:v>
                </c:pt>
                <c:pt idx="8">
                  <c:v>5</c:v>
                </c:pt>
                <c:pt idx="9">
                  <c:v>5.333333333333333</c:v>
                </c:pt>
                <c:pt idx="10">
                  <c:v>4.166666666666667</c:v>
                </c:pt>
                <c:pt idx="11">
                  <c:v>5</c:v>
                </c:pt>
                <c:pt idx="12">
                  <c:v>4.666666666666667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S'!$D$56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S'!$D$57:$D$71</c:f>
              <c:numCache>
                <c:formatCode>General</c:formatCode>
                <c:ptCount val="15"/>
                <c:pt idx="0">
                  <c:v>1</c:v>
                </c:pt>
                <c:pt idx="1">
                  <c:v>1.5</c:v>
                </c:pt>
                <c:pt idx="2">
                  <c:v>1.3333333333333333</c:v>
                </c:pt>
                <c:pt idx="3">
                  <c:v>2.2000000000000002</c:v>
                </c:pt>
                <c:pt idx="4">
                  <c:v>3.5</c:v>
                </c:pt>
                <c:pt idx="5">
                  <c:v>3</c:v>
                </c:pt>
                <c:pt idx="6">
                  <c:v>4</c:v>
                </c:pt>
                <c:pt idx="7">
                  <c:v>3.5</c:v>
                </c:pt>
                <c:pt idx="8">
                  <c:v>4.5</c:v>
                </c:pt>
                <c:pt idx="9">
                  <c:v>5</c:v>
                </c:pt>
                <c:pt idx="10">
                  <c:v>4.8</c:v>
                </c:pt>
                <c:pt idx="11">
                  <c:v>5.4</c:v>
                </c:pt>
                <c:pt idx="12">
                  <c:v>4.8</c:v>
                </c:pt>
                <c:pt idx="13">
                  <c:v>4.75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S'!$E$56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'Кубов в древе, S'!$E$57:$E$71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2.6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4.5</c:v>
                </c:pt>
                <c:pt idx="10">
                  <c:v>4</c:v>
                </c:pt>
                <c:pt idx="11">
                  <c:v>4.833333333333333</c:v>
                </c:pt>
                <c:pt idx="12">
                  <c:v>6</c:v>
                </c:pt>
                <c:pt idx="13">
                  <c:v>3.6666666666666665</c:v>
                </c:pt>
                <c:pt idx="14">
                  <c:v>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S'!$F$56</c:f>
              <c:strCache>
                <c:ptCount val="1"/>
                <c:pt idx="0">
                  <c:v>Sociology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'Кубов в древе, S'!$F$57:$F$71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3.3333333333333335</c:v>
                </c:pt>
                <c:pt idx="6">
                  <c:v>3.5</c:v>
                </c:pt>
                <c:pt idx="7">
                  <c:v>3.5</c:v>
                </c:pt>
                <c:pt idx="8">
                  <c:v>4</c:v>
                </c:pt>
                <c:pt idx="9">
                  <c:v>3.3333333333333335</c:v>
                </c:pt>
                <c:pt idx="10">
                  <c:v>4.333333333333333</c:v>
                </c:pt>
                <c:pt idx="11">
                  <c:v>3.8</c:v>
                </c:pt>
                <c:pt idx="12">
                  <c:v>3.5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'Кубов в древе, S'!$A$38</c:f>
              <c:strCache>
                <c:ptCount val="1"/>
                <c:pt idx="0">
                  <c:v>Целевая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'Кубов в древе, S'!$A$39:$A$53</c:f>
              <c:numCache>
                <c:formatCode>General</c:formatCode>
                <c:ptCount val="15"/>
                <c:pt idx="0">
                  <c:v>1</c:v>
                </c:pt>
                <c:pt idx="1">
                  <c:v>1.2</c:v>
                </c:pt>
                <c:pt idx="2">
                  <c:v>2</c:v>
                </c:pt>
                <c:pt idx="3">
                  <c:v>2.2000000000000002</c:v>
                </c:pt>
                <c:pt idx="4">
                  <c:v>3</c:v>
                </c:pt>
                <c:pt idx="5">
                  <c:v>3.2</c:v>
                </c:pt>
                <c:pt idx="6">
                  <c:v>3.5</c:v>
                </c:pt>
                <c:pt idx="7">
                  <c:v>4</c:v>
                </c:pt>
                <c:pt idx="8">
                  <c:v>4.3</c:v>
                </c:pt>
                <c:pt idx="9">
                  <c:v>4.7</c:v>
                </c:pt>
                <c:pt idx="10">
                  <c:v>5</c:v>
                </c:pt>
                <c:pt idx="11">
                  <c:v>5.3</c:v>
                </c:pt>
                <c:pt idx="12">
                  <c:v>5.7</c:v>
                </c:pt>
                <c:pt idx="13">
                  <c:v>6</c:v>
                </c:pt>
                <c:pt idx="14">
                  <c:v>6.3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'Кубов в древе, S'!$G$56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val>
            <c:numRef>
              <c:f>'Кубов в древе, S'!$G$57:$G$71</c:f>
              <c:numCache>
                <c:formatCode>General</c:formatCode>
                <c:ptCount val="15"/>
                <c:pt idx="0">
                  <c:v>1.875</c:v>
                </c:pt>
                <c:pt idx="1">
                  <c:v>1.125</c:v>
                </c:pt>
                <c:pt idx="2">
                  <c:v>1.8333333333333333</c:v>
                </c:pt>
                <c:pt idx="3">
                  <c:v>2.2999999999999998</c:v>
                </c:pt>
                <c:pt idx="4">
                  <c:v>3.125</c:v>
                </c:pt>
                <c:pt idx="5">
                  <c:v>3.0666666666666669</c:v>
                </c:pt>
                <c:pt idx="6">
                  <c:v>3.875</c:v>
                </c:pt>
                <c:pt idx="7">
                  <c:v>3.75</c:v>
                </c:pt>
                <c:pt idx="8">
                  <c:v>4.5</c:v>
                </c:pt>
                <c:pt idx="9">
                  <c:v>4.5416666666666661</c:v>
                </c:pt>
                <c:pt idx="10">
                  <c:v>4.3250000000000002</c:v>
                </c:pt>
                <c:pt idx="11">
                  <c:v>4.7583333333333337</c:v>
                </c:pt>
                <c:pt idx="12">
                  <c:v>4.7416666666666671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8104"/>
        <c:axId val="324194968"/>
      </c:lineChart>
      <c:catAx>
        <c:axId val="324198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4968"/>
        <c:crosses val="autoZero"/>
        <c:auto val="1"/>
        <c:lblAlgn val="ctr"/>
        <c:lblOffset val="100"/>
        <c:noMultiLvlLbl val="0"/>
      </c:catAx>
      <c:valAx>
        <c:axId val="32419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Прогнозируемый рост к фактическому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Техуровень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S'!$AG$3:$AG$6</c:f>
              <c:numCache>
                <c:formatCode>General</c:formatCode>
                <c:ptCount val="4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46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'Кубов в древе, S'!$S$57</c:f>
              <c:strCache>
                <c:ptCount val="1"/>
                <c:pt idx="0">
                  <c:v>фактически, кубов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'Кубов в древе, S'!$AI$38:$AI$42</c:f>
              <c:numCache>
                <c:formatCode>General</c:formatCode>
                <c:ptCount val="5"/>
                <c:pt idx="0">
                  <c:v>10.25</c:v>
                </c:pt>
                <c:pt idx="1">
                  <c:v>14</c:v>
                </c:pt>
                <c:pt idx="2">
                  <c:v>19.25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smooth val="0"/>
        </c:ser>
        <c:ser>
          <c:idx val="1"/>
          <c:order val="2"/>
          <c:tx>
            <c:v>прогноз, кубов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S'!$Y$3:$Y$7</c:f>
              <c:numCache>
                <c:formatCode>0.00</c:formatCode>
                <c:ptCount val="5"/>
                <c:pt idx="0" formatCode="General">
                  <c:v>6</c:v>
                </c:pt>
                <c:pt idx="1">
                  <c:v>9.1399999999999988</c:v>
                </c:pt>
                <c:pt idx="2">
                  <c:v>12.876599999999998</c:v>
                </c:pt>
                <c:pt idx="3">
                  <c:v>17.323153999999995</c:v>
                </c:pt>
                <c:pt idx="4">
                  <c:v>22.614553259999994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5752"/>
        <c:axId val="324200064"/>
      </c:lineChart>
      <c:catAx>
        <c:axId val="32419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00064"/>
        <c:crosses val="autoZero"/>
        <c:auto val="1"/>
        <c:lblAlgn val="ctr"/>
        <c:lblOffset val="100"/>
        <c:noMultiLvlLbl val="0"/>
      </c:catAx>
      <c:valAx>
        <c:axId val="3242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'Активность постов'!$B$1</c:f>
              <c:strCache>
                <c:ptCount val="1"/>
                <c:pt idx="0">
                  <c:v>Мой игр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постов'!$D$3:$D$337</c:f>
              <c:numCache>
                <c:formatCode>General</c:formatCode>
                <c:ptCount val="335"/>
                <c:pt idx="0">
                  <c:v>0.64680000000000004</c:v>
                </c:pt>
                <c:pt idx="1">
                  <c:v>0.40920000000000001</c:v>
                </c:pt>
                <c:pt idx="2">
                  <c:v>0.68379999999999996</c:v>
                </c:pt>
                <c:pt idx="3">
                  <c:v>5.8999999999999999E-3</c:v>
                </c:pt>
                <c:pt idx="4">
                  <c:v>2.47E-2</c:v>
                </c:pt>
                <c:pt idx="5">
                  <c:v>0.30420000000000003</c:v>
                </c:pt>
                <c:pt idx="6">
                  <c:v>1.0663</c:v>
                </c:pt>
                <c:pt idx="7">
                  <c:v>1.274</c:v>
                </c:pt>
                <c:pt idx="8">
                  <c:v>0.85580000000000001</c:v>
                </c:pt>
                <c:pt idx="9">
                  <c:v>2.5700000000000001E-2</c:v>
                </c:pt>
                <c:pt idx="10">
                  <c:v>0.41420000000000001</c:v>
                </c:pt>
                <c:pt idx="11">
                  <c:v>9.98E-2</c:v>
                </c:pt>
                <c:pt idx="12">
                  <c:v>2.2841</c:v>
                </c:pt>
                <c:pt idx="13">
                  <c:v>4.9500000000000002E-2</c:v>
                </c:pt>
                <c:pt idx="14">
                  <c:v>13.6023</c:v>
                </c:pt>
                <c:pt idx="15">
                  <c:v>4.0000000000000002E-4</c:v>
                </c:pt>
                <c:pt idx="16">
                  <c:v>9.4999999999999998E-3</c:v>
                </c:pt>
                <c:pt idx="17">
                  <c:v>1E-3</c:v>
                </c:pt>
                <c:pt idx="18">
                  <c:v>8.0000000000000002E-3</c:v>
                </c:pt>
                <c:pt idx="19">
                  <c:v>1.3902000000000001</c:v>
                </c:pt>
                <c:pt idx="20">
                  <c:v>3.4000000000000002E-2</c:v>
                </c:pt>
                <c:pt idx="21">
                  <c:v>4.41E-2</c:v>
                </c:pt>
                <c:pt idx="22">
                  <c:v>5.8483000000000001</c:v>
                </c:pt>
                <c:pt idx="23">
                  <c:v>0.69879999999999998</c:v>
                </c:pt>
                <c:pt idx="24">
                  <c:v>0.13350000000000001</c:v>
                </c:pt>
                <c:pt idx="25">
                  <c:v>0.4738</c:v>
                </c:pt>
                <c:pt idx="26">
                  <c:v>2.3E-3</c:v>
                </c:pt>
                <c:pt idx="27">
                  <c:v>2.9384000000000001</c:v>
                </c:pt>
                <c:pt idx="28">
                  <c:v>37.960299999999997</c:v>
                </c:pt>
                <c:pt idx="29">
                  <c:v>4.0000000000000002E-4</c:v>
                </c:pt>
                <c:pt idx="30">
                  <c:v>2.0000000000000001E-4</c:v>
                </c:pt>
                <c:pt idx="31">
                  <c:v>0.14050000000000001</c:v>
                </c:pt>
                <c:pt idx="32">
                  <c:v>5.0000000000000001E-4</c:v>
                </c:pt>
                <c:pt idx="33">
                  <c:v>4.8661000000000003</c:v>
                </c:pt>
                <c:pt idx="34">
                  <c:v>1.1999999999999999E-3</c:v>
                </c:pt>
                <c:pt idx="35">
                  <c:v>7.8685</c:v>
                </c:pt>
                <c:pt idx="36">
                  <c:v>5.9999999999999995E-4</c:v>
                </c:pt>
                <c:pt idx="37">
                  <c:v>28.205400000000001</c:v>
                </c:pt>
                <c:pt idx="38">
                  <c:v>4.5498000000000003</c:v>
                </c:pt>
                <c:pt idx="39">
                  <c:v>3.3134999999999999</c:v>
                </c:pt>
                <c:pt idx="40">
                  <c:v>0.51770000000000005</c:v>
                </c:pt>
                <c:pt idx="41">
                  <c:v>0.34039999999999998</c:v>
                </c:pt>
                <c:pt idx="42">
                  <c:v>31.2988</c:v>
                </c:pt>
                <c:pt idx="43">
                  <c:v>8.9999999999999998E-4</c:v>
                </c:pt>
                <c:pt idx="44">
                  <c:v>2.1074999999999999</c:v>
                </c:pt>
                <c:pt idx="45">
                  <c:v>1.8562000000000001</c:v>
                </c:pt>
                <c:pt idx="46">
                  <c:v>5.0000000000000001E-4</c:v>
                </c:pt>
                <c:pt idx="47">
                  <c:v>7.2099000000000002</c:v>
                </c:pt>
                <c:pt idx="48">
                  <c:v>8.9999999999999998E-4</c:v>
                </c:pt>
                <c:pt idx="49">
                  <c:v>4.8136999999999999</c:v>
                </c:pt>
                <c:pt idx="50">
                  <c:v>6.3258000000000001</c:v>
                </c:pt>
                <c:pt idx="51">
                  <c:v>9.7999999999999997E-3</c:v>
                </c:pt>
                <c:pt idx="52">
                  <c:v>57.878300000000003</c:v>
                </c:pt>
                <c:pt idx="53">
                  <c:v>5.9999999999999995E-4</c:v>
                </c:pt>
                <c:pt idx="54">
                  <c:v>1.3647</c:v>
                </c:pt>
                <c:pt idx="55">
                  <c:v>1.9900000000000001E-2</c:v>
                </c:pt>
                <c:pt idx="56">
                  <c:v>0.66080000000000005</c:v>
                </c:pt>
                <c:pt idx="57">
                  <c:v>1.8097000000000001</c:v>
                </c:pt>
                <c:pt idx="58">
                  <c:v>2.2258</c:v>
                </c:pt>
                <c:pt idx="59">
                  <c:v>1.5705</c:v>
                </c:pt>
                <c:pt idx="60">
                  <c:v>6.9494999999999996</c:v>
                </c:pt>
                <c:pt idx="61">
                  <c:v>5.3914999999999997</c:v>
                </c:pt>
                <c:pt idx="62">
                  <c:v>7.1999999999999998E-3</c:v>
                </c:pt>
                <c:pt idx="63">
                  <c:v>6.6528999999999998</c:v>
                </c:pt>
                <c:pt idx="64">
                  <c:v>4.5476000000000001</c:v>
                </c:pt>
                <c:pt idx="65">
                  <c:v>3.7000000000000002E-3</c:v>
                </c:pt>
                <c:pt idx="66">
                  <c:v>2.0379</c:v>
                </c:pt>
                <c:pt idx="67">
                  <c:v>8.0000000000000004E-4</c:v>
                </c:pt>
                <c:pt idx="68">
                  <c:v>31.8826</c:v>
                </c:pt>
                <c:pt idx="69">
                  <c:v>1.06E-2</c:v>
                </c:pt>
                <c:pt idx="70">
                  <c:v>1.1206</c:v>
                </c:pt>
                <c:pt idx="71">
                  <c:v>1.3955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'Активность постов'!$E$1</c:f>
              <c:strCache>
                <c:ptCount val="1"/>
                <c:pt idx="0">
                  <c:v>Кит игр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постов'!$G$3:$G$274</c:f>
              <c:numCache>
                <c:formatCode>General</c:formatCode>
                <c:ptCount val="272"/>
                <c:pt idx="0">
                  <c:v>1.2999999999999999E-3</c:v>
                </c:pt>
                <c:pt idx="1">
                  <c:v>5.28E-2</c:v>
                </c:pt>
                <c:pt idx="2">
                  <c:v>2.7000000000000001E-3</c:v>
                </c:pt>
                <c:pt idx="3">
                  <c:v>4.58E-2</c:v>
                </c:pt>
                <c:pt idx="4">
                  <c:v>2.7000000000000001E-3</c:v>
                </c:pt>
                <c:pt idx="5">
                  <c:v>2.4199999999999999E-2</c:v>
                </c:pt>
                <c:pt idx="6">
                  <c:v>1.7500000000000002E-2</c:v>
                </c:pt>
                <c:pt idx="7">
                  <c:v>1.9099999999999999E-2</c:v>
                </c:pt>
                <c:pt idx="8">
                  <c:v>1.77E-2</c:v>
                </c:pt>
                <c:pt idx="9">
                  <c:v>0.2319</c:v>
                </c:pt>
                <c:pt idx="10">
                  <c:v>0.14810000000000001</c:v>
                </c:pt>
                <c:pt idx="11">
                  <c:v>0.80940000000000001</c:v>
                </c:pt>
                <c:pt idx="12">
                  <c:v>8.0000000000000004E-4</c:v>
                </c:pt>
                <c:pt idx="13">
                  <c:v>5.7759999999999998</c:v>
                </c:pt>
                <c:pt idx="14">
                  <c:v>5.0000000000000001E-4</c:v>
                </c:pt>
                <c:pt idx="15">
                  <c:v>1.2999999999999999E-3</c:v>
                </c:pt>
                <c:pt idx="16">
                  <c:v>5.0000000000000001E-4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2.0000000000000001E-4</c:v>
                </c:pt>
                <c:pt idx="20">
                  <c:v>4.0000000000000002E-4</c:v>
                </c:pt>
                <c:pt idx="21">
                  <c:v>2.0000000000000001E-4</c:v>
                </c:pt>
                <c:pt idx="22">
                  <c:v>0.37159999999999999</c:v>
                </c:pt>
                <c:pt idx="23">
                  <c:v>0.11269999999999999</c:v>
                </c:pt>
                <c:pt idx="24">
                  <c:v>0.1263</c:v>
                </c:pt>
                <c:pt idx="25">
                  <c:v>9.9099999999999994E-2</c:v>
                </c:pt>
                <c:pt idx="26">
                  <c:v>0.25019999999999998</c:v>
                </c:pt>
                <c:pt idx="27">
                  <c:v>2.5499999999999998E-2</c:v>
                </c:pt>
                <c:pt idx="28">
                  <c:v>0.66879999999999995</c:v>
                </c:pt>
                <c:pt idx="29">
                  <c:v>6.9999999999999999E-4</c:v>
                </c:pt>
                <c:pt idx="30">
                  <c:v>5.04E-2</c:v>
                </c:pt>
                <c:pt idx="31">
                  <c:v>3.4036</c:v>
                </c:pt>
                <c:pt idx="32">
                  <c:v>60.7729</c:v>
                </c:pt>
                <c:pt idx="33">
                  <c:v>4.0000000000000002E-4</c:v>
                </c:pt>
                <c:pt idx="34">
                  <c:v>1E-3</c:v>
                </c:pt>
                <c:pt idx="35">
                  <c:v>1.1999999999999999E-3</c:v>
                </c:pt>
                <c:pt idx="36">
                  <c:v>1.6999999999999999E-3</c:v>
                </c:pt>
                <c:pt idx="37">
                  <c:v>1E-3</c:v>
                </c:pt>
                <c:pt idx="38">
                  <c:v>2.5306999999999999</c:v>
                </c:pt>
                <c:pt idx="39">
                  <c:v>0.3211</c:v>
                </c:pt>
                <c:pt idx="40">
                  <c:v>1.3378000000000001</c:v>
                </c:pt>
                <c:pt idx="41">
                  <c:v>0.58420000000000005</c:v>
                </c:pt>
                <c:pt idx="42">
                  <c:v>2.4527999999999999</c:v>
                </c:pt>
                <c:pt idx="43">
                  <c:v>2.9999999999999997E-4</c:v>
                </c:pt>
                <c:pt idx="44">
                  <c:v>0.90720000000000001</c:v>
                </c:pt>
                <c:pt idx="45">
                  <c:v>0.69669999999999999</c:v>
                </c:pt>
                <c:pt idx="46">
                  <c:v>2.0406</c:v>
                </c:pt>
                <c:pt idx="47">
                  <c:v>2.9999999999999997E-4</c:v>
                </c:pt>
                <c:pt idx="48">
                  <c:v>4.9099999999999998E-2</c:v>
                </c:pt>
                <c:pt idx="49">
                  <c:v>0.70089999999999997</c:v>
                </c:pt>
                <c:pt idx="50">
                  <c:v>0.50719999999999998</c:v>
                </c:pt>
                <c:pt idx="51">
                  <c:v>1.8456999999999999</c:v>
                </c:pt>
                <c:pt idx="52">
                  <c:v>8.3799999999999999E-2</c:v>
                </c:pt>
                <c:pt idx="53">
                  <c:v>0.31869999999999998</c:v>
                </c:pt>
                <c:pt idx="54">
                  <c:v>2.0916999999999999</c:v>
                </c:pt>
                <c:pt idx="55">
                  <c:v>0.14899999999999999</c:v>
                </c:pt>
                <c:pt idx="56">
                  <c:v>0.39290000000000003</c:v>
                </c:pt>
                <c:pt idx="57">
                  <c:v>8.8999999999999996E-2</c:v>
                </c:pt>
                <c:pt idx="58">
                  <c:v>4.0000000000000002E-4</c:v>
                </c:pt>
                <c:pt idx="59">
                  <c:v>0.81220000000000003</c:v>
                </c:pt>
                <c:pt idx="60">
                  <c:v>4.6946000000000003</c:v>
                </c:pt>
                <c:pt idx="61">
                  <c:v>4.7999999999999996E-3</c:v>
                </c:pt>
                <c:pt idx="62">
                  <c:v>1.5114000000000001</c:v>
                </c:pt>
                <c:pt idx="63">
                  <c:v>2.9999999999999997E-4</c:v>
                </c:pt>
                <c:pt idx="64">
                  <c:v>3.0999999999999999E-3</c:v>
                </c:pt>
                <c:pt idx="65">
                  <c:v>5.9999999999999995E-4</c:v>
                </c:pt>
                <c:pt idx="66">
                  <c:v>2.7000000000000001E-3</c:v>
                </c:pt>
                <c:pt idx="67">
                  <c:v>4.0000000000000002E-4</c:v>
                </c:pt>
                <c:pt idx="68">
                  <c:v>1.9E-3</c:v>
                </c:pt>
                <c:pt idx="69">
                  <c:v>2.9999999999999997E-4</c:v>
                </c:pt>
                <c:pt idx="70">
                  <c:v>1.6999999999999999E-3</c:v>
                </c:pt>
                <c:pt idx="71">
                  <c:v>2.9999999999999997E-4</c:v>
                </c:pt>
                <c:pt idx="72">
                  <c:v>2.8403999999999998</c:v>
                </c:pt>
                <c:pt idx="73">
                  <c:v>1.0709</c:v>
                </c:pt>
                <c:pt idx="74">
                  <c:v>0.47489999999999999</c:v>
                </c:pt>
                <c:pt idx="75">
                  <c:v>4.2839</c:v>
                </c:pt>
                <c:pt idx="76">
                  <c:v>6.0578000000000003</c:v>
                </c:pt>
                <c:pt idx="77">
                  <c:v>5.0000000000000001E-4</c:v>
                </c:pt>
                <c:pt idx="78">
                  <c:v>4.0000000000000002E-4</c:v>
                </c:pt>
                <c:pt idx="79">
                  <c:v>1.9702999999999999</c:v>
                </c:pt>
                <c:pt idx="80">
                  <c:v>5.9999999999999995E-4</c:v>
                </c:pt>
                <c:pt idx="81">
                  <c:v>0.8659</c:v>
                </c:pt>
                <c:pt idx="82">
                  <c:v>7.2798999999999996</c:v>
                </c:pt>
                <c:pt idx="83">
                  <c:v>5.0000000000000001E-4</c:v>
                </c:pt>
                <c:pt idx="84">
                  <c:v>3.8517000000000001</c:v>
                </c:pt>
                <c:pt idx="85">
                  <c:v>0.18590000000000001</c:v>
                </c:pt>
                <c:pt idx="86">
                  <c:v>0.1648</c:v>
                </c:pt>
                <c:pt idx="87">
                  <c:v>1.6514</c:v>
                </c:pt>
                <c:pt idx="88">
                  <c:v>1.1000000000000001E-3</c:v>
                </c:pt>
                <c:pt idx="89">
                  <c:v>9.6390999999999991</c:v>
                </c:pt>
                <c:pt idx="90">
                  <c:v>3.4241999999999999</c:v>
                </c:pt>
                <c:pt idx="91">
                  <c:v>6.9999999999999999E-4</c:v>
                </c:pt>
                <c:pt idx="92">
                  <c:v>6.9999999999999999E-4</c:v>
                </c:pt>
                <c:pt idx="93">
                  <c:v>6.9999999999999999E-4</c:v>
                </c:pt>
                <c:pt idx="94">
                  <c:v>7.0521000000000003</c:v>
                </c:pt>
                <c:pt idx="95">
                  <c:v>6.9999999999999999E-4</c:v>
                </c:pt>
                <c:pt idx="96">
                  <c:v>5.9455999999999998</c:v>
                </c:pt>
                <c:pt idx="97">
                  <c:v>0.1336</c:v>
                </c:pt>
                <c:pt idx="98">
                  <c:v>2.0261</c:v>
                </c:pt>
                <c:pt idx="99">
                  <c:v>9.7670999999999992</c:v>
                </c:pt>
                <c:pt idx="100">
                  <c:v>2.9999999999999997E-4</c:v>
                </c:pt>
                <c:pt idx="101">
                  <c:v>15.222099999999999</c:v>
                </c:pt>
                <c:pt idx="102">
                  <c:v>44.770800000000001</c:v>
                </c:pt>
                <c:pt idx="103">
                  <c:v>1.1999999999999999E-3</c:v>
                </c:pt>
                <c:pt idx="104">
                  <c:v>5.0000000000000001E-4</c:v>
                </c:pt>
                <c:pt idx="105">
                  <c:v>15.577</c:v>
                </c:pt>
                <c:pt idx="106">
                  <c:v>8.8000000000000005E-3</c:v>
                </c:pt>
                <c:pt idx="107">
                  <c:v>3.7000000000000002E-3</c:v>
                </c:pt>
                <c:pt idx="108">
                  <c:v>1.6999999999999999E-3</c:v>
                </c:pt>
                <c:pt idx="109">
                  <c:v>5.0000000000000001E-4</c:v>
                </c:pt>
                <c:pt idx="110">
                  <c:v>4.0000000000000002E-4</c:v>
                </c:pt>
                <c:pt idx="111">
                  <c:v>1.6000000000000001E-3</c:v>
                </c:pt>
                <c:pt idx="112">
                  <c:v>2.1301999999999999</c:v>
                </c:pt>
                <c:pt idx="113">
                  <c:v>1.6478999999999999</c:v>
                </c:pt>
                <c:pt idx="114">
                  <c:v>0.50880000000000003</c:v>
                </c:pt>
                <c:pt idx="115">
                  <c:v>6.9999999999999999E-4</c:v>
                </c:pt>
                <c:pt idx="116">
                  <c:v>1.1048</c:v>
                </c:pt>
                <c:pt idx="117">
                  <c:v>2.7221000000000002</c:v>
                </c:pt>
                <c:pt idx="118">
                  <c:v>1.4834000000000001</c:v>
                </c:pt>
                <c:pt idx="119">
                  <c:v>4.0000000000000002E-4</c:v>
                </c:pt>
                <c:pt idx="120">
                  <c:v>6.7000000000000004E-2</c:v>
                </c:pt>
                <c:pt idx="121">
                  <c:v>1.0085</c:v>
                </c:pt>
                <c:pt idx="122">
                  <c:v>0.1457</c:v>
                </c:pt>
                <c:pt idx="123">
                  <c:v>1.7193000000000001</c:v>
                </c:pt>
                <c:pt idx="124">
                  <c:v>8.0000000000000004E-4</c:v>
                </c:pt>
                <c:pt idx="125">
                  <c:v>5.0000000000000001E-4</c:v>
                </c:pt>
                <c:pt idx="126">
                  <c:v>5.0000000000000001E-4</c:v>
                </c:pt>
                <c:pt idx="127">
                  <c:v>1.2566999999999999</c:v>
                </c:pt>
                <c:pt idx="128">
                  <c:v>7.1199999999999999E-2</c:v>
                </c:pt>
                <c:pt idx="129">
                  <c:v>0.75900000000000001</c:v>
                </c:pt>
                <c:pt idx="130">
                  <c:v>0.94830000000000003</c:v>
                </c:pt>
                <c:pt idx="131">
                  <c:v>5.9999999999999995E-4</c:v>
                </c:pt>
                <c:pt idx="132">
                  <c:v>1.0004999999999999</c:v>
                </c:pt>
                <c:pt idx="133">
                  <c:v>0.81410000000000005</c:v>
                </c:pt>
                <c:pt idx="134">
                  <c:v>0.72619999999999996</c:v>
                </c:pt>
                <c:pt idx="135">
                  <c:v>3.2185999999999999</c:v>
                </c:pt>
                <c:pt idx="136">
                  <c:v>2.3610000000000002</c:v>
                </c:pt>
                <c:pt idx="137">
                  <c:v>1.6899</c:v>
                </c:pt>
                <c:pt idx="138">
                  <c:v>1.0873999999999999</c:v>
                </c:pt>
                <c:pt idx="139">
                  <c:v>5.2949999999999999</c:v>
                </c:pt>
                <c:pt idx="140">
                  <c:v>2.0000000000000001E-4</c:v>
                </c:pt>
                <c:pt idx="141">
                  <c:v>2.2122999999999999</c:v>
                </c:pt>
                <c:pt idx="142">
                  <c:v>0.2046</c:v>
                </c:pt>
                <c:pt idx="143">
                  <c:v>0.2651</c:v>
                </c:pt>
                <c:pt idx="144">
                  <c:v>0.128</c:v>
                </c:pt>
                <c:pt idx="145">
                  <c:v>0.55420000000000003</c:v>
                </c:pt>
                <c:pt idx="146">
                  <c:v>3.0125000000000002</c:v>
                </c:pt>
                <c:pt idx="147">
                  <c:v>2.3546</c:v>
                </c:pt>
                <c:pt idx="148">
                  <c:v>3.2631000000000001</c:v>
                </c:pt>
                <c:pt idx="149">
                  <c:v>2.8999999999999998E-3</c:v>
                </c:pt>
                <c:pt idx="150">
                  <c:v>2.7000000000000001E-3</c:v>
                </c:pt>
                <c:pt idx="151">
                  <c:v>2.0931000000000002</c:v>
                </c:pt>
                <c:pt idx="152">
                  <c:v>1.5791999999999999</c:v>
                </c:pt>
                <c:pt idx="153">
                  <c:v>6.9999999999999999E-4</c:v>
                </c:pt>
                <c:pt idx="154">
                  <c:v>4.0930999999999997</c:v>
                </c:pt>
                <c:pt idx="155">
                  <c:v>5.1626000000000003</c:v>
                </c:pt>
                <c:pt idx="156">
                  <c:v>4.0000000000000002E-4</c:v>
                </c:pt>
                <c:pt idx="157">
                  <c:v>2.1892999999999998</c:v>
                </c:pt>
                <c:pt idx="158">
                  <c:v>4.0000000000000002E-4</c:v>
                </c:pt>
                <c:pt idx="159">
                  <c:v>4.6925999999999997</c:v>
                </c:pt>
                <c:pt idx="160">
                  <c:v>6.9999999999999999E-4</c:v>
                </c:pt>
                <c:pt idx="161">
                  <c:v>2.9220000000000002</c:v>
                </c:pt>
                <c:pt idx="162">
                  <c:v>1.0652999999999999</c:v>
                </c:pt>
                <c:pt idx="163">
                  <c:v>10.048999999999999</c:v>
                </c:pt>
                <c:pt idx="164">
                  <c:v>5.9999999999999995E-4</c:v>
                </c:pt>
                <c:pt idx="165">
                  <c:v>0.4763</c:v>
                </c:pt>
                <c:pt idx="166">
                  <c:v>9.3762000000000008</c:v>
                </c:pt>
                <c:pt idx="167">
                  <c:v>2.9771000000000001</c:v>
                </c:pt>
                <c:pt idx="168">
                  <c:v>4.1044999999999998</c:v>
                </c:pt>
                <c:pt idx="169">
                  <c:v>4.1224999999999996</c:v>
                </c:pt>
                <c:pt idx="170">
                  <c:v>7.3800000000000004E-2</c:v>
                </c:pt>
                <c:pt idx="171">
                  <c:v>1.0723</c:v>
                </c:pt>
                <c:pt idx="172">
                  <c:v>2.8999999999999998E-3</c:v>
                </c:pt>
                <c:pt idx="173">
                  <c:v>7.7000000000000002E-3</c:v>
                </c:pt>
                <c:pt idx="174">
                  <c:v>0.54630000000000001</c:v>
                </c:pt>
                <c:pt idx="175">
                  <c:v>3.6799999999999999E-2</c:v>
                </c:pt>
                <c:pt idx="176">
                  <c:v>0.13</c:v>
                </c:pt>
                <c:pt idx="177">
                  <c:v>1.2437</c:v>
                </c:pt>
                <c:pt idx="178">
                  <c:v>0.92569999999999997</c:v>
                </c:pt>
                <c:pt idx="179">
                  <c:v>7.0777000000000001</c:v>
                </c:pt>
                <c:pt idx="180">
                  <c:v>4.0000000000000002E-4</c:v>
                </c:pt>
                <c:pt idx="181">
                  <c:v>5.7310999999999996</c:v>
                </c:pt>
                <c:pt idx="182">
                  <c:v>2.3121</c:v>
                </c:pt>
                <c:pt idx="183">
                  <c:v>3.9407999999999999</c:v>
                </c:pt>
                <c:pt idx="184">
                  <c:v>2.6374</c:v>
                </c:pt>
                <c:pt idx="185">
                  <c:v>3.5000000000000001E-3</c:v>
                </c:pt>
                <c:pt idx="186">
                  <c:v>3.2500000000000001E-2</c:v>
                </c:pt>
                <c:pt idx="187">
                  <c:v>0.17480000000000001</c:v>
                </c:pt>
                <c:pt idx="188">
                  <c:v>1.8111999999999999</c:v>
                </c:pt>
                <c:pt idx="189">
                  <c:v>1.1516999999999999</c:v>
                </c:pt>
                <c:pt idx="190">
                  <c:v>2.1100000000000001E-2</c:v>
                </c:pt>
                <c:pt idx="191">
                  <c:v>1.2322</c:v>
                </c:pt>
                <c:pt idx="192">
                  <c:v>5.9999999999999995E-4</c:v>
                </c:pt>
                <c:pt idx="193">
                  <c:v>142.6748</c:v>
                </c:pt>
                <c:pt idx="194">
                  <c:v>66.016499999999994</c:v>
                </c:pt>
                <c:pt idx="195">
                  <c:v>0.1588</c:v>
                </c:pt>
                <c:pt idx="196">
                  <c:v>1.3899999999999999E-2</c:v>
                </c:pt>
                <c:pt idx="197">
                  <c:v>6.2700000000000006E-2</c:v>
                </c:pt>
                <c:pt idx="198">
                  <c:v>2.0999999999999999E-3</c:v>
                </c:pt>
                <c:pt idx="199">
                  <c:v>7.85E-2</c:v>
                </c:pt>
                <c:pt idx="200">
                  <c:v>0.6</c:v>
                </c:pt>
                <c:pt idx="201">
                  <c:v>0.2475</c:v>
                </c:pt>
                <c:pt idx="202">
                  <c:v>0.16669999999999999</c:v>
                </c:pt>
                <c:pt idx="203">
                  <c:v>5.9999999999999995E-4</c:v>
                </c:pt>
                <c:pt idx="204">
                  <c:v>5.0000000000000001E-4</c:v>
                </c:pt>
                <c:pt idx="205">
                  <c:v>0.82289999999999996</c:v>
                </c:pt>
                <c:pt idx="206">
                  <c:v>0.1802</c:v>
                </c:pt>
                <c:pt idx="207">
                  <c:v>0.47499999999999998</c:v>
                </c:pt>
                <c:pt idx="208">
                  <c:v>0.24149999999999999</c:v>
                </c:pt>
                <c:pt idx="209">
                  <c:v>0.92849999999999999</c:v>
                </c:pt>
                <c:pt idx="210">
                  <c:v>9.7299999999999998E-2</c:v>
                </c:pt>
                <c:pt idx="211">
                  <c:v>2.0535000000000001</c:v>
                </c:pt>
                <c:pt idx="212">
                  <c:v>0.86839999999999995</c:v>
                </c:pt>
                <c:pt idx="213">
                  <c:v>0.1096</c:v>
                </c:pt>
                <c:pt idx="214">
                  <c:v>1.17E-2</c:v>
                </c:pt>
                <c:pt idx="215">
                  <c:v>0.53129999999999999</c:v>
                </c:pt>
                <c:pt idx="216">
                  <c:v>0.1101</c:v>
                </c:pt>
                <c:pt idx="217">
                  <c:v>1.5569999999999999</c:v>
                </c:pt>
                <c:pt idx="218">
                  <c:v>0.49490000000000001</c:v>
                </c:pt>
                <c:pt idx="219">
                  <c:v>0.52310000000000001</c:v>
                </c:pt>
                <c:pt idx="220">
                  <c:v>1.9811000000000001</c:v>
                </c:pt>
                <c:pt idx="221">
                  <c:v>0.97499999999999998</c:v>
                </c:pt>
                <c:pt idx="222">
                  <c:v>1.7374000000000001</c:v>
                </c:pt>
                <c:pt idx="223">
                  <c:v>1.3616999999999999</c:v>
                </c:pt>
                <c:pt idx="224">
                  <c:v>3.0470999999999999</c:v>
                </c:pt>
                <c:pt idx="225">
                  <c:v>2.4195000000000002</c:v>
                </c:pt>
                <c:pt idx="226">
                  <c:v>3.0716000000000001</c:v>
                </c:pt>
                <c:pt idx="227">
                  <c:v>8.4161000000000001</c:v>
                </c:pt>
                <c:pt idx="228">
                  <c:v>0.94599999999999995</c:v>
                </c:pt>
                <c:pt idx="229">
                  <c:v>4.4885000000000002</c:v>
                </c:pt>
                <c:pt idx="230">
                  <c:v>3.0087999999999999</c:v>
                </c:pt>
                <c:pt idx="231">
                  <c:v>5.0061</c:v>
                </c:pt>
                <c:pt idx="232">
                  <c:v>6.2763999999999998</c:v>
                </c:pt>
                <c:pt idx="233">
                  <c:v>1.0075000000000001</c:v>
                </c:pt>
                <c:pt idx="234">
                  <c:v>1.4E-3</c:v>
                </c:pt>
                <c:pt idx="235">
                  <c:v>0.1948</c:v>
                </c:pt>
                <c:pt idx="236">
                  <c:v>3.9540999999999999</c:v>
                </c:pt>
                <c:pt idx="237">
                  <c:v>7.1148999999999996</c:v>
                </c:pt>
                <c:pt idx="238">
                  <c:v>0.48180000000000001</c:v>
                </c:pt>
                <c:pt idx="239">
                  <c:v>3.4104000000000001</c:v>
                </c:pt>
                <c:pt idx="240">
                  <c:v>4.8430999999999997</c:v>
                </c:pt>
                <c:pt idx="241">
                  <c:v>5.9999999999999995E-4</c:v>
                </c:pt>
                <c:pt idx="242">
                  <c:v>1.2609999999999999</c:v>
                </c:pt>
                <c:pt idx="243">
                  <c:v>0.81599999999999995</c:v>
                </c:pt>
                <c:pt idx="244">
                  <c:v>12.6676</c:v>
                </c:pt>
                <c:pt idx="245">
                  <c:v>2.4619</c:v>
                </c:pt>
                <c:pt idx="246">
                  <c:v>7.7999999999999996E-3</c:v>
                </c:pt>
                <c:pt idx="247">
                  <c:v>9.6356999999999999</c:v>
                </c:pt>
                <c:pt idx="248">
                  <c:v>5.3213999999999997</c:v>
                </c:pt>
                <c:pt idx="249">
                  <c:v>29.606400000000001</c:v>
                </c:pt>
                <c:pt idx="250">
                  <c:v>1.9729000000000001</c:v>
                </c:pt>
                <c:pt idx="251">
                  <c:v>14.454599999999999</c:v>
                </c:pt>
                <c:pt idx="252">
                  <c:v>6.1599000000000004</c:v>
                </c:pt>
                <c:pt idx="253">
                  <c:v>8.8104999999999993</c:v>
                </c:pt>
                <c:pt idx="254">
                  <c:v>3.2517999999999998</c:v>
                </c:pt>
                <c:pt idx="255">
                  <c:v>0.6653</c:v>
                </c:pt>
                <c:pt idx="256">
                  <c:v>39.142499999999998</c:v>
                </c:pt>
                <c:pt idx="257">
                  <c:v>17.102599999999999</c:v>
                </c:pt>
                <c:pt idx="258">
                  <c:v>0.1105</c:v>
                </c:pt>
                <c:pt idx="259">
                  <c:v>0.68840000000000001</c:v>
                </c:pt>
                <c:pt idx="260">
                  <c:v>12.632300000000001</c:v>
                </c:pt>
                <c:pt idx="261">
                  <c:v>37.314900000000002</c:v>
                </c:pt>
                <c:pt idx="262">
                  <c:v>182.245</c:v>
                </c:pt>
                <c:pt idx="263">
                  <c:v>3.8239000000000001</c:v>
                </c:pt>
                <c:pt idx="264">
                  <c:v>34.034799999999997</c:v>
                </c:pt>
                <c:pt idx="265">
                  <c:v>4.9000000000000002E-2</c:v>
                </c:pt>
                <c:pt idx="266">
                  <c:v>3.7408000000000001</c:v>
                </c:pt>
                <c:pt idx="267">
                  <c:v>1.0761000000000001</c:v>
                </c:pt>
                <c:pt idx="268">
                  <c:v>5.0109000000000004</c:v>
                </c:pt>
                <c:pt idx="269">
                  <c:v>0.1366</c:v>
                </c:pt>
                <c:pt idx="270">
                  <c:v>15.595700000000001</c:v>
                </c:pt>
                <c:pt idx="271">
                  <c:v>3.1970000000000001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194576"/>
        <c:axId val="324197712"/>
      </c:lineChart>
      <c:catAx>
        <c:axId val="32419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7712"/>
        <c:crosses val="autoZero"/>
        <c:auto val="1"/>
        <c:lblAlgn val="ctr"/>
        <c:lblOffset val="100"/>
        <c:noMultiLvlLbl val="0"/>
      </c:catAx>
      <c:valAx>
        <c:axId val="3241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18</xdr:row>
      <xdr:rowOff>85725</xdr:rowOff>
    </xdr:from>
    <xdr:to>
      <xdr:col>21</xdr:col>
      <xdr:colOff>504825</xdr:colOff>
      <xdr:row>36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18</xdr:row>
      <xdr:rowOff>19050</xdr:rowOff>
    </xdr:from>
    <xdr:to>
      <xdr:col>11</xdr:col>
      <xdr:colOff>590550</xdr:colOff>
      <xdr:row>36</xdr:row>
      <xdr:rowOff>19051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37</xdr:row>
      <xdr:rowOff>147637</xdr:rowOff>
    </xdr:from>
    <xdr:to>
      <xdr:col>16</xdr:col>
      <xdr:colOff>504825</xdr:colOff>
      <xdr:row>52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76200</xdr:colOff>
      <xdr:row>18</xdr:row>
      <xdr:rowOff>41413</xdr:rowOff>
    </xdr:from>
    <xdr:to>
      <xdr:col>32</xdr:col>
      <xdr:colOff>209550</xdr:colOff>
      <xdr:row>33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381000</xdr:colOff>
      <xdr:row>16</xdr:row>
      <xdr:rowOff>173935</xdr:rowOff>
    </xdr:from>
    <xdr:to>
      <xdr:col>43</xdr:col>
      <xdr:colOff>247650</xdr:colOff>
      <xdr:row>33</xdr:row>
      <xdr:rowOff>80964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166406</xdr:colOff>
      <xdr:row>52</xdr:row>
      <xdr:rowOff>60231</xdr:rowOff>
    </xdr:from>
    <xdr:to>
      <xdr:col>16</xdr:col>
      <xdr:colOff>526677</xdr:colOff>
      <xdr:row>71</xdr:row>
      <xdr:rowOff>55469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145676</xdr:colOff>
      <xdr:row>34</xdr:row>
      <xdr:rowOff>137832</xdr:rowOff>
    </xdr:from>
    <xdr:to>
      <xdr:col>46</xdr:col>
      <xdr:colOff>313765</xdr:colOff>
      <xdr:row>51</xdr:row>
      <xdr:rowOff>190221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95250</xdr:rowOff>
    </xdr:from>
    <xdr:to>
      <xdr:col>23</xdr:col>
      <xdr:colOff>228599</xdr:colOff>
      <xdr:row>34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36</xdr:row>
      <xdr:rowOff>61912</xdr:rowOff>
    </xdr:from>
    <xdr:to>
      <xdr:col>25</xdr:col>
      <xdr:colOff>361949</xdr:colOff>
      <xdr:row>50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23</xdr:row>
      <xdr:rowOff>176212</xdr:rowOff>
    </xdr:from>
    <xdr:to>
      <xdr:col>15</xdr:col>
      <xdr:colOff>80962</xdr:colOff>
      <xdr:row>37</xdr:row>
      <xdr:rowOff>138112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6</xdr:row>
      <xdr:rowOff>176212</xdr:rowOff>
    </xdr:from>
    <xdr:to>
      <xdr:col>15</xdr:col>
      <xdr:colOff>166687</xdr:colOff>
      <xdr:row>21</xdr:row>
      <xdr:rowOff>61912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9"/>
  <sheetViews>
    <sheetView zoomScale="115" zoomScaleNormal="115" workbookViewId="0">
      <selection activeCell="L8" sqref="L8"/>
    </sheetView>
  </sheetViews>
  <sheetFormatPr defaultRowHeight="15" x14ac:dyDescent="0.25"/>
  <sheetData>
    <row r="4" spans="1:1" x14ac:dyDescent="0.25">
      <c r="A4">
        <v>6</v>
      </c>
    </row>
    <row r="5" spans="1:1" x14ac:dyDescent="0.25">
      <c r="A5">
        <v>9</v>
      </c>
    </row>
    <row r="6" spans="1:1" x14ac:dyDescent="0.25">
      <c r="A6">
        <v>15</v>
      </c>
    </row>
    <row r="7" spans="1:1" x14ac:dyDescent="0.25">
      <c r="A7">
        <v>18</v>
      </c>
    </row>
    <row r="8" spans="1:1" x14ac:dyDescent="0.25">
      <c r="A8">
        <v>25</v>
      </c>
    </row>
    <row r="9" spans="1:1" x14ac:dyDescent="0.25">
      <c r="A9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2"/>
  <sheetViews>
    <sheetView tabSelected="1" topLeftCell="A7" zoomScale="115" zoomScaleNormal="115" workbookViewId="0">
      <selection activeCell="R18" sqref="R18"/>
    </sheetView>
  </sheetViews>
  <sheetFormatPr defaultRowHeight="15" x14ac:dyDescent="0.25"/>
  <cols>
    <col min="24" max="24" width="11.42578125" customWidth="1"/>
    <col min="25" max="25" width="12" customWidth="1"/>
  </cols>
  <sheetData>
    <row r="1" spans="1:33" x14ac:dyDescent="0.25">
      <c r="B1" t="s">
        <v>19</v>
      </c>
      <c r="F1" t="s">
        <v>20</v>
      </c>
      <c r="J1" t="s">
        <v>21</v>
      </c>
      <c r="N1" t="s">
        <v>22</v>
      </c>
      <c r="R1" t="s">
        <v>56</v>
      </c>
      <c r="X1" t="s">
        <v>10</v>
      </c>
      <c r="Y1">
        <v>1.7</v>
      </c>
      <c r="Z1" t="s">
        <v>11</v>
      </c>
      <c r="AA1">
        <v>0.3</v>
      </c>
      <c r="AB1" t="s">
        <v>17</v>
      </c>
      <c r="AC1">
        <v>2</v>
      </c>
    </row>
    <row r="2" spans="1:33" x14ac:dyDescent="0.25">
      <c r="B2" s="7" t="s">
        <v>5</v>
      </c>
      <c r="C2" s="7" t="s">
        <v>6</v>
      </c>
      <c r="D2" s="7" t="s">
        <v>7</v>
      </c>
      <c r="E2" s="7" t="s">
        <v>8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5</v>
      </c>
      <c r="K2" s="7" t="s">
        <v>6</v>
      </c>
      <c r="L2" s="7" t="s">
        <v>7</v>
      </c>
      <c r="M2" s="7" t="s">
        <v>8</v>
      </c>
      <c r="N2" t="s">
        <v>5</v>
      </c>
      <c r="O2" t="s">
        <v>6</v>
      </c>
      <c r="P2" t="s">
        <v>7</v>
      </c>
      <c r="Q2" t="s">
        <v>8</v>
      </c>
      <c r="S2" t="s">
        <v>0</v>
      </c>
      <c r="T2" t="s">
        <v>1</v>
      </c>
      <c r="U2" t="s">
        <v>2</v>
      </c>
      <c r="V2" t="s">
        <v>18</v>
      </c>
      <c r="W2" t="s">
        <v>3</v>
      </c>
      <c r="X2" t="s">
        <v>9</v>
      </c>
      <c r="Y2" t="s">
        <v>14</v>
      </c>
      <c r="Z2" t="s">
        <v>57</v>
      </c>
      <c r="AA2" t="s">
        <v>58</v>
      </c>
      <c r="AB2" t="s">
        <v>23</v>
      </c>
      <c r="AC2" t="s">
        <v>0</v>
      </c>
      <c r="AD2" t="s">
        <v>1</v>
      </c>
      <c r="AE2" t="s">
        <v>2</v>
      </c>
      <c r="AF2" t="s">
        <v>47</v>
      </c>
      <c r="AG2" t="s">
        <v>15</v>
      </c>
    </row>
    <row r="3" spans="1:33" x14ac:dyDescent="0.25">
      <c r="A3" s="6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2</v>
      </c>
      <c r="H3">
        <v>1</v>
      </c>
      <c r="I3">
        <v>0</v>
      </c>
      <c r="J3">
        <v>1</v>
      </c>
      <c r="K3">
        <v>1</v>
      </c>
      <c r="L3">
        <v>2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 s="2">
        <f>B3+C3+D3+E3</f>
        <v>1</v>
      </c>
      <c r="T3" s="1">
        <f>SUM(F3:I3)</f>
        <v>3</v>
      </c>
      <c r="U3" s="3">
        <f>SUM(J3:M3)</f>
        <v>4</v>
      </c>
      <c r="V3" s="8">
        <f>SUM(N3:Q3)</f>
        <v>2</v>
      </c>
      <c r="W3">
        <f>S3+T3+U3+V3</f>
        <v>10</v>
      </c>
      <c r="X3">
        <f t="shared" ref="X3:X17" si="0">G39/W3</f>
        <v>1.4</v>
      </c>
      <c r="Y3">
        <v>6</v>
      </c>
      <c r="Z3">
        <f>Y3</f>
        <v>6</v>
      </c>
      <c r="AA3">
        <f>Z3*0.6</f>
        <v>3.5999999999999996</v>
      </c>
      <c r="AB3">
        <f t="shared" ref="AB3:AB17" si="1">Z3*1/100</f>
        <v>0.06</v>
      </c>
      <c r="AC3">
        <f>S3</f>
        <v>1</v>
      </c>
      <c r="AD3">
        <f>T3</f>
        <v>3</v>
      </c>
      <c r="AE3">
        <f>U3</f>
        <v>4</v>
      </c>
      <c r="AF3">
        <f>V3</f>
        <v>2</v>
      </c>
      <c r="AG3">
        <f>W3</f>
        <v>10</v>
      </c>
    </row>
    <row r="4" spans="1:33" x14ac:dyDescent="0.25">
      <c r="A4" s="6">
        <f>A3+1</f>
        <v>2</v>
      </c>
      <c r="B4">
        <v>1</v>
      </c>
      <c r="C4">
        <v>1</v>
      </c>
      <c r="D4">
        <v>0</v>
      </c>
      <c r="E4">
        <v>2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4</v>
      </c>
      <c r="M4">
        <v>0</v>
      </c>
      <c r="N4">
        <v>0</v>
      </c>
      <c r="O4">
        <v>0</v>
      </c>
      <c r="P4">
        <v>0</v>
      </c>
      <c r="Q4">
        <v>0</v>
      </c>
      <c r="R4">
        <f>R3+1</f>
        <v>1</v>
      </c>
      <c r="S4" s="2">
        <f t="shared" ref="S4:S17" si="2">B4+C4+D4+E4</f>
        <v>4</v>
      </c>
      <c r="T4" s="1">
        <f t="shared" ref="T4:T17" si="3">SUM(F4:I4)</f>
        <v>2</v>
      </c>
      <c r="U4" s="3">
        <f t="shared" ref="U4:U17" si="4">SUM(J4:M4)</f>
        <v>5</v>
      </c>
      <c r="V4" s="8">
        <f t="shared" ref="V4:V17" si="5">SUM(N4:Q4)</f>
        <v>0</v>
      </c>
      <c r="W4">
        <f t="shared" ref="W4:W17" si="6">S4+T4+U4+V4</f>
        <v>11</v>
      </c>
      <c r="X4">
        <f t="shared" si="0"/>
        <v>1.0909090909090908</v>
      </c>
      <c r="Y4" s="9">
        <f t="shared" ref="Y4:Y17" si="7">Y3*(1-$AA$1)*$Y$1+$AC$1</f>
        <v>9.1399999999999988</v>
      </c>
      <c r="Z4">
        <f>Z3+Y4</f>
        <v>15.139999999999999</v>
      </c>
      <c r="AA4">
        <f t="shared" ref="AA4:AA17" si="8">Z4*0.6</f>
        <v>9.0839999999999996</v>
      </c>
      <c r="AB4">
        <f t="shared" si="1"/>
        <v>0.15139999999999998</v>
      </c>
      <c r="AC4">
        <f t="shared" ref="AC4:AC17" si="9">S4+AC3</f>
        <v>5</v>
      </c>
      <c r="AD4">
        <f t="shared" ref="AD4:AD17" si="10">T4+AD3</f>
        <v>5</v>
      </c>
      <c r="AE4">
        <f t="shared" ref="AE4:AE17" si="11">U4+AE3</f>
        <v>9</v>
      </c>
      <c r="AF4">
        <f t="shared" ref="AF4:AF17" si="12">V4+AF3</f>
        <v>2</v>
      </c>
      <c r="AG4">
        <f t="shared" ref="AG4:AG17" si="13">W4+AG3</f>
        <v>21</v>
      </c>
    </row>
    <row r="5" spans="1:33" x14ac:dyDescent="0.25">
      <c r="A5" s="6">
        <f t="shared" ref="A5:A17" si="14">A4+1</f>
        <v>3</v>
      </c>
      <c r="B5">
        <v>2</v>
      </c>
      <c r="C5">
        <v>0</v>
      </c>
      <c r="D5">
        <v>1</v>
      </c>
      <c r="E5">
        <v>1</v>
      </c>
      <c r="F5">
        <v>0</v>
      </c>
      <c r="G5">
        <v>3</v>
      </c>
      <c r="H5">
        <v>2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f t="shared" ref="R5:R16" si="15">R4+1</f>
        <v>2</v>
      </c>
      <c r="S5" s="2">
        <f t="shared" si="2"/>
        <v>4</v>
      </c>
      <c r="T5" s="1">
        <f t="shared" si="3"/>
        <v>5</v>
      </c>
      <c r="U5" s="3">
        <f t="shared" si="4"/>
        <v>2</v>
      </c>
      <c r="V5" s="8">
        <f t="shared" si="5"/>
        <v>0</v>
      </c>
      <c r="W5">
        <f t="shared" si="6"/>
        <v>11</v>
      </c>
      <c r="X5">
        <f t="shared" si="0"/>
        <v>1.8181818181818181</v>
      </c>
      <c r="Y5" s="9">
        <f t="shared" si="7"/>
        <v>12.876599999999998</v>
      </c>
      <c r="Z5">
        <f t="shared" ref="Z5:Z17" si="16">Z4+Y5</f>
        <v>28.016599999999997</v>
      </c>
      <c r="AA5">
        <f t="shared" si="8"/>
        <v>16.809959999999997</v>
      </c>
      <c r="AB5">
        <f t="shared" si="1"/>
        <v>0.28016599999999997</v>
      </c>
      <c r="AC5">
        <f t="shared" si="9"/>
        <v>9</v>
      </c>
      <c r="AD5">
        <f t="shared" si="10"/>
        <v>10</v>
      </c>
      <c r="AE5">
        <f t="shared" si="11"/>
        <v>11</v>
      </c>
      <c r="AF5">
        <f t="shared" si="12"/>
        <v>2</v>
      </c>
      <c r="AG5">
        <f t="shared" si="13"/>
        <v>32</v>
      </c>
    </row>
    <row r="6" spans="1:33" x14ac:dyDescent="0.25">
      <c r="A6" s="6">
        <f t="shared" si="14"/>
        <v>4</v>
      </c>
      <c r="B6">
        <v>1</v>
      </c>
      <c r="C6">
        <v>0</v>
      </c>
      <c r="D6">
        <v>1</v>
      </c>
      <c r="E6">
        <v>2</v>
      </c>
      <c r="F6">
        <v>2</v>
      </c>
      <c r="G6">
        <v>4</v>
      </c>
      <c r="H6">
        <v>0</v>
      </c>
      <c r="I6">
        <v>0</v>
      </c>
      <c r="J6">
        <v>1</v>
      </c>
      <c r="K6">
        <v>0</v>
      </c>
      <c r="L6">
        <v>2</v>
      </c>
      <c r="M6">
        <v>0</v>
      </c>
      <c r="N6">
        <v>0</v>
      </c>
      <c r="O6">
        <v>1</v>
      </c>
      <c r="P6">
        <v>0</v>
      </c>
      <c r="Q6">
        <v>0</v>
      </c>
      <c r="R6">
        <f t="shared" si="15"/>
        <v>3</v>
      </c>
      <c r="S6" s="2">
        <f t="shared" si="2"/>
        <v>4</v>
      </c>
      <c r="T6" s="1">
        <f t="shared" si="3"/>
        <v>6</v>
      </c>
      <c r="U6" s="3">
        <f t="shared" si="4"/>
        <v>3</v>
      </c>
      <c r="V6" s="8">
        <f t="shared" si="5"/>
        <v>1</v>
      </c>
      <c r="W6">
        <f t="shared" si="6"/>
        <v>14</v>
      </c>
      <c r="X6">
        <f t="shared" si="0"/>
        <v>2.2142857142857144</v>
      </c>
      <c r="Y6" s="9">
        <f t="shared" si="7"/>
        <v>17.323153999999995</v>
      </c>
      <c r="Z6">
        <f t="shared" si="16"/>
        <v>45.339753999999992</v>
      </c>
      <c r="AA6">
        <f t="shared" si="8"/>
        <v>27.203852399999995</v>
      </c>
      <c r="AB6">
        <f t="shared" si="1"/>
        <v>0.45339753999999993</v>
      </c>
      <c r="AC6">
        <f t="shared" si="9"/>
        <v>13</v>
      </c>
      <c r="AD6">
        <f t="shared" si="10"/>
        <v>16</v>
      </c>
      <c r="AE6">
        <f t="shared" si="11"/>
        <v>14</v>
      </c>
      <c r="AF6">
        <f t="shared" si="12"/>
        <v>3</v>
      </c>
      <c r="AG6">
        <f t="shared" si="13"/>
        <v>46</v>
      </c>
    </row>
    <row r="7" spans="1:33" x14ac:dyDescent="0.25">
      <c r="A7" s="6">
        <f t="shared" si="14"/>
        <v>5</v>
      </c>
      <c r="B7">
        <v>1</v>
      </c>
      <c r="C7">
        <v>1</v>
      </c>
      <c r="D7">
        <v>0</v>
      </c>
      <c r="E7">
        <v>1</v>
      </c>
      <c r="F7">
        <v>1</v>
      </c>
      <c r="G7">
        <v>3</v>
      </c>
      <c r="H7">
        <v>0</v>
      </c>
      <c r="I7">
        <v>0</v>
      </c>
      <c r="J7">
        <v>2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f t="shared" si="15"/>
        <v>4</v>
      </c>
      <c r="S7" s="2">
        <f t="shared" si="2"/>
        <v>3</v>
      </c>
      <c r="T7" s="1">
        <f t="shared" si="3"/>
        <v>4</v>
      </c>
      <c r="U7" s="3">
        <f t="shared" si="4"/>
        <v>4</v>
      </c>
      <c r="V7" s="8">
        <f t="shared" si="5"/>
        <v>1</v>
      </c>
      <c r="W7">
        <f t="shared" si="6"/>
        <v>12</v>
      </c>
      <c r="X7">
        <f t="shared" si="0"/>
        <v>3.1666666666666665</v>
      </c>
      <c r="Y7" s="9">
        <f t="shared" si="7"/>
        <v>22.614553259999994</v>
      </c>
      <c r="Z7">
        <f t="shared" si="16"/>
        <v>67.954307259999979</v>
      </c>
      <c r="AA7">
        <f t="shared" si="8"/>
        <v>40.772584355999989</v>
      </c>
      <c r="AB7">
        <f t="shared" si="1"/>
        <v>0.6795430725999998</v>
      </c>
      <c r="AC7">
        <f t="shared" si="9"/>
        <v>16</v>
      </c>
      <c r="AD7">
        <f t="shared" si="10"/>
        <v>20</v>
      </c>
      <c r="AE7">
        <f t="shared" si="11"/>
        <v>18</v>
      </c>
      <c r="AF7">
        <f t="shared" si="12"/>
        <v>4</v>
      </c>
      <c r="AG7">
        <f t="shared" si="13"/>
        <v>58</v>
      </c>
    </row>
    <row r="8" spans="1:33" x14ac:dyDescent="0.25">
      <c r="A8" s="6">
        <f t="shared" si="14"/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3</v>
      </c>
      <c r="I8">
        <v>2</v>
      </c>
      <c r="J8">
        <v>0</v>
      </c>
      <c r="K8">
        <v>0</v>
      </c>
      <c r="L8">
        <v>2</v>
      </c>
      <c r="M8">
        <v>1</v>
      </c>
      <c r="N8">
        <v>1</v>
      </c>
      <c r="O8">
        <v>1</v>
      </c>
      <c r="P8">
        <v>0</v>
      </c>
      <c r="Q8">
        <v>0</v>
      </c>
      <c r="R8">
        <f t="shared" si="15"/>
        <v>5</v>
      </c>
      <c r="S8" s="2">
        <f t="shared" si="2"/>
        <v>1</v>
      </c>
      <c r="T8" s="1">
        <f t="shared" si="3"/>
        <v>7</v>
      </c>
      <c r="U8" s="3">
        <f t="shared" si="4"/>
        <v>3</v>
      </c>
      <c r="V8" s="8">
        <f t="shared" si="5"/>
        <v>2</v>
      </c>
      <c r="W8">
        <f t="shared" si="6"/>
        <v>13</v>
      </c>
      <c r="X8">
        <f t="shared" si="0"/>
        <v>3</v>
      </c>
      <c r="Y8" s="9">
        <f t="shared" si="7"/>
        <v>28.91131837939999</v>
      </c>
      <c r="Z8">
        <f t="shared" si="16"/>
        <v>96.865625639399966</v>
      </c>
      <c r="AA8">
        <f t="shared" si="8"/>
        <v>58.119375383639976</v>
      </c>
      <c r="AB8">
        <f t="shared" si="1"/>
        <v>0.96865625639399966</v>
      </c>
      <c r="AC8">
        <f t="shared" si="9"/>
        <v>17</v>
      </c>
      <c r="AD8">
        <f t="shared" si="10"/>
        <v>27</v>
      </c>
      <c r="AE8">
        <f t="shared" si="11"/>
        <v>21</v>
      </c>
      <c r="AF8">
        <f t="shared" si="12"/>
        <v>6</v>
      </c>
      <c r="AG8">
        <f t="shared" si="13"/>
        <v>71</v>
      </c>
    </row>
    <row r="9" spans="1:33" x14ac:dyDescent="0.25">
      <c r="A9" s="6">
        <f t="shared" si="14"/>
        <v>7</v>
      </c>
      <c r="B9">
        <v>2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2</v>
      </c>
      <c r="J9">
        <v>1</v>
      </c>
      <c r="K9">
        <v>0</v>
      </c>
      <c r="L9">
        <v>1</v>
      </c>
      <c r="M9">
        <v>2</v>
      </c>
      <c r="N9">
        <v>1</v>
      </c>
      <c r="O9">
        <v>0</v>
      </c>
      <c r="P9">
        <v>1</v>
      </c>
      <c r="Q9">
        <v>0</v>
      </c>
      <c r="R9">
        <f t="shared" si="15"/>
        <v>6</v>
      </c>
      <c r="S9" s="2">
        <f t="shared" si="2"/>
        <v>4</v>
      </c>
      <c r="T9" s="1">
        <f t="shared" si="3"/>
        <v>4</v>
      </c>
      <c r="U9" s="3">
        <f t="shared" si="4"/>
        <v>4</v>
      </c>
      <c r="V9" s="8">
        <f t="shared" si="5"/>
        <v>2</v>
      </c>
      <c r="W9">
        <f t="shared" si="6"/>
        <v>14</v>
      </c>
      <c r="X9">
        <f t="shared" si="0"/>
        <v>3.8571428571428572</v>
      </c>
      <c r="Y9" s="9">
        <f t="shared" si="7"/>
        <v>36.404468871485989</v>
      </c>
      <c r="Z9">
        <f t="shared" si="16"/>
        <v>133.27009451088594</v>
      </c>
      <c r="AA9">
        <f t="shared" si="8"/>
        <v>79.962056706531556</v>
      </c>
      <c r="AB9">
        <f t="shared" si="1"/>
        <v>1.3327009451088594</v>
      </c>
      <c r="AC9">
        <f t="shared" si="9"/>
        <v>21</v>
      </c>
      <c r="AD9">
        <f t="shared" si="10"/>
        <v>31</v>
      </c>
      <c r="AE9">
        <f t="shared" si="11"/>
        <v>25</v>
      </c>
      <c r="AF9">
        <f t="shared" si="12"/>
        <v>8</v>
      </c>
      <c r="AG9">
        <f t="shared" si="13"/>
        <v>85</v>
      </c>
    </row>
    <row r="10" spans="1:33" x14ac:dyDescent="0.25">
      <c r="A10" s="6">
        <f t="shared" si="14"/>
        <v>8</v>
      </c>
      <c r="B10">
        <v>1</v>
      </c>
      <c r="C10">
        <v>0</v>
      </c>
      <c r="D10">
        <v>1</v>
      </c>
      <c r="E10">
        <v>2</v>
      </c>
      <c r="F10">
        <v>1</v>
      </c>
      <c r="G10">
        <v>3</v>
      </c>
      <c r="H10">
        <v>0</v>
      </c>
      <c r="I10">
        <v>0</v>
      </c>
      <c r="J10">
        <v>1</v>
      </c>
      <c r="K10">
        <v>0</v>
      </c>
      <c r="L10">
        <v>2</v>
      </c>
      <c r="M10">
        <v>0</v>
      </c>
      <c r="N10">
        <v>1</v>
      </c>
      <c r="O10">
        <v>1</v>
      </c>
      <c r="P10">
        <v>1</v>
      </c>
      <c r="Q10">
        <v>0</v>
      </c>
      <c r="R10">
        <f t="shared" si="15"/>
        <v>7</v>
      </c>
      <c r="S10" s="2">
        <f t="shared" si="2"/>
        <v>4</v>
      </c>
      <c r="T10" s="1">
        <f t="shared" si="3"/>
        <v>4</v>
      </c>
      <c r="U10" s="3">
        <f t="shared" si="4"/>
        <v>3</v>
      </c>
      <c r="V10" s="8">
        <f t="shared" si="5"/>
        <v>3</v>
      </c>
      <c r="W10">
        <f t="shared" si="6"/>
        <v>14</v>
      </c>
      <c r="X10">
        <f>G46/W10</f>
        <v>3.7857142857142856</v>
      </c>
      <c r="Y10" s="9">
        <f t="shared" si="7"/>
        <v>45.321317957068324</v>
      </c>
      <c r="Z10">
        <f t="shared" si="16"/>
        <v>178.59141246795426</v>
      </c>
      <c r="AA10">
        <f t="shared" si="8"/>
        <v>107.15484748077255</v>
      </c>
      <c r="AB10">
        <f t="shared" si="1"/>
        <v>1.7859141246795425</v>
      </c>
      <c r="AC10">
        <f t="shared" si="9"/>
        <v>25</v>
      </c>
      <c r="AD10">
        <f t="shared" si="10"/>
        <v>35</v>
      </c>
      <c r="AE10">
        <f t="shared" si="11"/>
        <v>28</v>
      </c>
      <c r="AF10">
        <f t="shared" si="12"/>
        <v>11</v>
      </c>
      <c r="AG10">
        <f t="shared" si="13"/>
        <v>99</v>
      </c>
    </row>
    <row r="11" spans="1:33" x14ac:dyDescent="0.25">
      <c r="A11" s="6">
        <f t="shared" si="14"/>
        <v>9</v>
      </c>
      <c r="B11">
        <v>2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f t="shared" si="15"/>
        <v>8</v>
      </c>
      <c r="S11" s="2">
        <f t="shared" si="2"/>
        <v>4</v>
      </c>
      <c r="T11" s="1">
        <f t="shared" si="3"/>
        <v>1</v>
      </c>
      <c r="U11" s="3">
        <f t="shared" si="4"/>
        <v>1</v>
      </c>
      <c r="V11" s="8">
        <f t="shared" si="5"/>
        <v>1</v>
      </c>
      <c r="W11">
        <f t="shared" si="6"/>
        <v>7</v>
      </c>
      <c r="X11">
        <f t="shared" si="0"/>
        <v>4.5714285714285712</v>
      </c>
      <c r="Y11" s="9">
        <f t="shared" si="7"/>
        <v>55.932368368911298</v>
      </c>
      <c r="Z11">
        <f t="shared" si="16"/>
        <v>234.52378083686557</v>
      </c>
      <c r="AA11">
        <f t="shared" si="8"/>
        <v>140.71426850211932</v>
      </c>
      <c r="AB11">
        <f t="shared" si="1"/>
        <v>2.3452378083686556</v>
      </c>
      <c r="AC11">
        <f t="shared" si="9"/>
        <v>29</v>
      </c>
      <c r="AD11">
        <f t="shared" si="10"/>
        <v>36</v>
      </c>
      <c r="AE11">
        <f t="shared" si="11"/>
        <v>29</v>
      </c>
      <c r="AF11">
        <f t="shared" si="12"/>
        <v>12</v>
      </c>
      <c r="AG11">
        <f t="shared" si="13"/>
        <v>106</v>
      </c>
    </row>
    <row r="12" spans="1:33" x14ac:dyDescent="0.25">
      <c r="A12" s="6">
        <f t="shared" si="14"/>
        <v>10</v>
      </c>
      <c r="B12">
        <v>0</v>
      </c>
      <c r="C12">
        <v>1</v>
      </c>
      <c r="D12">
        <v>0</v>
      </c>
      <c r="E12">
        <v>2</v>
      </c>
      <c r="F12">
        <v>0</v>
      </c>
      <c r="G12">
        <v>0</v>
      </c>
      <c r="H12">
        <v>2</v>
      </c>
      <c r="I12">
        <v>1</v>
      </c>
      <c r="J12">
        <v>2</v>
      </c>
      <c r="K12">
        <v>0</v>
      </c>
      <c r="L12">
        <v>2</v>
      </c>
      <c r="M12">
        <v>3</v>
      </c>
      <c r="N12">
        <v>1</v>
      </c>
      <c r="O12">
        <v>2</v>
      </c>
      <c r="P12">
        <v>0</v>
      </c>
      <c r="Q12">
        <v>0</v>
      </c>
      <c r="R12">
        <f t="shared" si="15"/>
        <v>9</v>
      </c>
      <c r="S12" s="2">
        <f t="shared" si="2"/>
        <v>3</v>
      </c>
      <c r="T12" s="1">
        <f t="shared" si="3"/>
        <v>3</v>
      </c>
      <c r="U12" s="3">
        <f t="shared" si="4"/>
        <v>7</v>
      </c>
      <c r="V12" s="8">
        <f t="shared" si="5"/>
        <v>3</v>
      </c>
      <c r="W12">
        <f t="shared" si="6"/>
        <v>16</v>
      </c>
      <c r="X12">
        <f t="shared" si="0"/>
        <v>4.3125</v>
      </c>
      <c r="Y12" s="9">
        <f t="shared" si="7"/>
        <v>68.559518359004443</v>
      </c>
      <c r="Z12">
        <f t="shared" si="16"/>
        <v>303.08329919587004</v>
      </c>
      <c r="AA12">
        <f t="shared" si="8"/>
        <v>181.84997951752203</v>
      </c>
      <c r="AB12">
        <f t="shared" si="1"/>
        <v>3.0308329919587003</v>
      </c>
      <c r="AC12">
        <f t="shared" si="9"/>
        <v>32</v>
      </c>
      <c r="AD12">
        <f t="shared" si="10"/>
        <v>39</v>
      </c>
      <c r="AE12">
        <f t="shared" si="11"/>
        <v>36</v>
      </c>
      <c r="AF12">
        <f t="shared" si="12"/>
        <v>15</v>
      </c>
      <c r="AG12">
        <f t="shared" si="13"/>
        <v>122</v>
      </c>
    </row>
    <row r="13" spans="1:33" x14ac:dyDescent="0.25">
      <c r="A13" s="6">
        <f t="shared" si="14"/>
        <v>11</v>
      </c>
      <c r="B13">
        <v>1</v>
      </c>
      <c r="C13">
        <v>1</v>
      </c>
      <c r="D13">
        <v>1</v>
      </c>
      <c r="E13">
        <v>3</v>
      </c>
      <c r="F13">
        <v>0</v>
      </c>
      <c r="G13">
        <v>2</v>
      </c>
      <c r="H13">
        <v>0</v>
      </c>
      <c r="I13">
        <v>2</v>
      </c>
      <c r="J13">
        <v>3</v>
      </c>
      <c r="K13">
        <v>1</v>
      </c>
      <c r="L13">
        <v>1</v>
      </c>
      <c r="M13">
        <v>1</v>
      </c>
      <c r="N13">
        <v>2</v>
      </c>
      <c r="O13">
        <v>1</v>
      </c>
      <c r="P13">
        <v>1</v>
      </c>
      <c r="Q13">
        <v>0</v>
      </c>
      <c r="R13">
        <f t="shared" si="15"/>
        <v>10</v>
      </c>
      <c r="S13" s="2">
        <f t="shared" si="2"/>
        <v>6</v>
      </c>
      <c r="T13" s="1">
        <f t="shared" si="3"/>
        <v>4</v>
      </c>
      <c r="U13" s="3">
        <f t="shared" si="4"/>
        <v>6</v>
      </c>
      <c r="V13" s="8">
        <f t="shared" si="5"/>
        <v>4</v>
      </c>
      <c r="W13">
        <f t="shared" si="6"/>
        <v>20</v>
      </c>
      <c r="X13">
        <f t="shared" si="0"/>
        <v>4.3499999999999996</v>
      </c>
      <c r="Y13" s="9">
        <f t="shared" si="7"/>
        <v>83.585826847215273</v>
      </c>
      <c r="Z13">
        <f t="shared" si="16"/>
        <v>386.66912604308533</v>
      </c>
      <c r="AA13">
        <f t="shared" si="8"/>
        <v>232.00147562585119</v>
      </c>
      <c r="AB13">
        <f t="shared" si="1"/>
        <v>3.8666912604308532</v>
      </c>
      <c r="AC13">
        <f t="shared" si="9"/>
        <v>38</v>
      </c>
      <c r="AD13">
        <f t="shared" si="10"/>
        <v>43</v>
      </c>
      <c r="AE13">
        <f t="shared" si="11"/>
        <v>42</v>
      </c>
      <c r="AF13">
        <f t="shared" si="12"/>
        <v>19</v>
      </c>
      <c r="AG13">
        <f t="shared" si="13"/>
        <v>142</v>
      </c>
    </row>
    <row r="14" spans="1:33" x14ac:dyDescent="0.25">
      <c r="A14" s="6">
        <f t="shared" si="14"/>
        <v>12</v>
      </c>
      <c r="B14">
        <v>0</v>
      </c>
      <c r="C14">
        <v>1</v>
      </c>
      <c r="D14">
        <v>2</v>
      </c>
      <c r="E14">
        <v>3</v>
      </c>
      <c r="F14">
        <v>0</v>
      </c>
      <c r="G14">
        <v>3</v>
      </c>
      <c r="H14">
        <v>1</v>
      </c>
      <c r="I14">
        <v>2</v>
      </c>
      <c r="J14">
        <v>0</v>
      </c>
      <c r="K14">
        <v>0</v>
      </c>
      <c r="L14">
        <v>2</v>
      </c>
      <c r="M14">
        <v>0</v>
      </c>
      <c r="N14">
        <v>1</v>
      </c>
      <c r="O14">
        <v>1</v>
      </c>
      <c r="P14">
        <v>1</v>
      </c>
      <c r="Q14">
        <v>0</v>
      </c>
      <c r="R14">
        <f t="shared" si="15"/>
        <v>11</v>
      </c>
      <c r="S14" s="2">
        <f t="shared" si="2"/>
        <v>6</v>
      </c>
      <c r="T14" s="1">
        <f t="shared" si="3"/>
        <v>6</v>
      </c>
      <c r="U14" s="3">
        <f t="shared" si="4"/>
        <v>2</v>
      </c>
      <c r="V14" s="8">
        <f t="shared" si="5"/>
        <v>3</v>
      </c>
      <c r="W14">
        <f t="shared" si="6"/>
        <v>17</v>
      </c>
      <c r="X14">
        <f t="shared" si="0"/>
        <v>4.7058823529411766</v>
      </c>
      <c r="Y14" s="9">
        <f t="shared" si="7"/>
        <v>101.46713394818617</v>
      </c>
      <c r="Z14">
        <f t="shared" si="16"/>
        <v>488.13625999127152</v>
      </c>
      <c r="AA14">
        <f t="shared" si="8"/>
        <v>292.8817559947629</v>
      </c>
      <c r="AB14">
        <f t="shared" si="1"/>
        <v>4.8813625999127153</v>
      </c>
      <c r="AC14">
        <f t="shared" si="9"/>
        <v>44</v>
      </c>
      <c r="AD14">
        <f t="shared" si="10"/>
        <v>49</v>
      </c>
      <c r="AE14">
        <f t="shared" si="11"/>
        <v>44</v>
      </c>
      <c r="AF14">
        <f t="shared" si="12"/>
        <v>22</v>
      </c>
      <c r="AG14">
        <f t="shared" si="13"/>
        <v>159</v>
      </c>
    </row>
    <row r="15" spans="1:33" x14ac:dyDescent="0.25">
      <c r="A15" s="6">
        <f t="shared" si="14"/>
        <v>13</v>
      </c>
      <c r="B15">
        <v>0</v>
      </c>
      <c r="C15">
        <v>2</v>
      </c>
      <c r="D15">
        <v>1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3</v>
      </c>
      <c r="O15">
        <v>2</v>
      </c>
      <c r="P15">
        <v>1</v>
      </c>
      <c r="Q15">
        <v>0</v>
      </c>
      <c r="R15">
        <f t="shared" si="15"/>
        <v>12</v>
      </c>
      <c r="S15" s="2">
        <f t="shared" si="2"/>
        <v>7</v>
      </c>
      <c r="T15" s="1">
        <f t="shared" si="3"/>
        <v>0</v>
      </c>
      <c r="U15" s="3">
        <f t="shared" si="4"/>
        <v>3</v>
      </c>
      <c r="V15" s="8">
        <f t="shared" si="5"/>
        <v>6</v>
      </c>
      <c r="W15">
        <f t="shared" si="6"/>
        <v>16</v>
      </c>
      <c r="X15">
        <f t="shared" si="0"/>
        <v>4.75</v>
      </c>
      <c r="Y15" s="9">
        <f t="shared" si="7"/>
        <v>122.74588939834153</v>
      </c>
      <c r="Z15">
        <f t="shared" si="16"/>
        <v>610.88214938961301</v>
      </c>
      <c r="AA15">
        <f t="shared" si="8"/>
        <v>366.5292896337678</v>
      </c>
      <c r="AB15">
        <f t="shared" si="1"/>
        <v>6.1088214938961301</v>
      </c>
      <c r="AC15">
        <f t="shared" si="9"/>
        <v>51</v>
      </c>
      <c r="AD15">
        <f t="shared" si="10"/>
        <v>49</v>
      </c>
      <c r="AE15">
        <f t="shared" si="11"/>
        <v>47</v>
      </c>
      <c r="AF15">
        <f t="shared" si="12"/>
        <v>28</v>
      </c>
      <c r="AG15">
        <f t="shared" si="13"/>
        <v>175</v>
      </c>
    </row>
    <row r="16" spans="1:33" x14ac:dyDescent="0.25">
      <c r="A16" s="6">
        <f t="shared" si="14"/>
        <v>14</v>
      </c>
      <c r="B16">
        <v>0</v>
      </c>
      <c r="C16">
        <v>0</v>
      </c>
      <c r="D16">
        <v>4</v>
      </c>
      <c r="E16">
        <v>2</v>
      </c>
      <c r="F16">
        <v>0</v>
      </c>
      <c r="G16">
        <v>3</v>
      </c>
      <c r="H16">
        <v>4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f t="shared" si="15"/>
        <v>13</v>
      </c>
      <c r="S16" s="2">
        <f t="shared" si="2"/>
        <v>6</v>
      </c>
      <c r="T16" s="1">
        <f t="shared" si="3"/>
        <v>7</v>
      </c>
      <c r="U16" s="3">
        <f>SUM(J16:M16)</f>
        <v>1</v>
      </c>
      <c r="V16" s="8">
        <f t="shared" si="5"/>
        <v>1</v>
      </c>
      <c r="W16">
        <f t="shared" si="6"/>
        <v>15</v>
      </c>
      <c r="X16">
        <f t="shared" si="0"/>
        <v>4.0666666666666664</v>
      </c>
      <c r="Y16" s="9">
        <f t="shared" si="7"/>
        <v>148.06760838402641</v>
      </c>
      <c r="Z16">
        <f t="shared" si="16"/>
        <v>758.94975777363948</v>
      </c>
      <c r="AA16">
        <f t="shared" si="8"/>
        <v>455.36985466418366</v>
      </c>
      <c r="AB16">
        <f t="shared" si="1"/>
        <v>7.5894975777363944</v>
      </c>
      <c r="AC16">
        <f t="shared" si="9"/>
        <v>57</v>
      </c>
      <c r="AD16">
        <f t="shared" si="10"/>
        <v>56</v>
      </c>
      <c r="AE16">
        <f t="shared" si="11"/>
        <v>48</v>
      </c>
      <c r="AF16">
        <f t="shared" si="12"/>
        <v>29</v>
      </c>
      <c r="AG16">
        <f t="shared" si="13"/>
        <v>190</v>
      </c>
    </row>
    <row r="17" spans="1:33" x14ac:dyDescent="0.25">
      <c r="A17" s="6">
        <f t="shared" si="14"/>
        <v>15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2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S17" s="2">
        <f t="shared" si="2"/>
        <v>0</v>
      </c>
      <c r="T17" s="1">
        <f t="shared" si="3"/>
        <v>0</v>
      </c>
      <c r="U17" s="3">
        <f t="shared" si="4"/>
        <v>2</v>
      </c>
      <c r="V17" s="8">
        <f t="shared" si="5"/>
        <v>0</v>
      </c>
      <c r="W17">
        <f t="shared" si="6"/>
        <v>2</v>
      </c>
      <c r="X17">
        <f t="shared" si="0"/>
        <v>3.5</v>
      </c>
      <c r="Y17" s="9">
        <f t="shared" si="7"/>
        <v>178.20045397699141</v>
      </c>
      <c r="Z17">
        <f t="shared" si="16"/>
        <v>937.15021175063089</v>
      </c>
      <c r="AA17">
        <f t="shared" si="8"/>
        <v>562.29012705037849</v>
      </c>
      <c r="AB17">
        <f t="shared" si="1"/>
        <v>9.3715021175063082</v>
      </c>
      <c r="AC17">
        <f t="shared" si="9"/>
        <v>57</v>
      </c>
      <c r="AD17">
        <f t="shared" si="10"/>
        <v>56</v>
      </c>
      <c r="AE17">
        <f t="shared" si="11"/>
        <v>50</v>
      </c>
      <c r="AF17">
        <f t="shared" si="12"/>
        <v>29</v>
      </c>
      <c r="AG17">
        <f t="shared" si="13"/>
        <v>192</v>
      </c>
    </row>
    <row r="18" spans="1:33" x14ac:dyDescent="0.25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  <c r="S18" s="4">
        <f>SUM(S3:S17)</f>
        <v>57</v>
      </c>
      <c r="T18" s="4">
        <f t="shared" ref="T18:V18" si="17">SUM(T3:T17)</f>
        <v>56</v>
      </c>
      <c r="U18" s="4">
        <f t="shared" si="17"/>
        <v>50</v>
      </c>
      <c r="V18" s="4">
        <f t="shared" si="17"/>
        <v>29</v>
      </c>
    </row>
    <row r="19" spans="1:33" x14ac:dyDescent="0.25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</row>
    <row r="20" spans="1:33" x14ac:dyDescent="0.25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</row>
    <row r="21" spans="1:33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</row>
    <row r="22" spans="1:33" x14ac:dyDescent="0.25"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</row>
    <row r="23" spans="1:33" x14ac:dyDescent="0.25"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4"/>
    </row>
    <row r="24" spans="1:33" x14ac:dyDescent="0.25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4"/>
    </row>
    <row r="25" spans="1:33" x14ac:dyDescent="0.25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4"/>
    </row>
    <row r="26" spans="1:33" x14ac:dyDescent="0.25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4"/>
    </row>
    <row r="27" spans="1:33" x14ac:dyDescent="0.25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4"/>
    </row>
    <row r="28" spans="1:33" x14ac:dyDescent="0.25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4"/>
    </row>
    <row r="29" spans="1:33" x14ac:dyDescent="0.25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</row>
    <row r="30" spans="1:33" x14ac:dyDescent="0.25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</row>
    <row r="31" spans="1:33" x14ac:dyDescent="0.25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</row>
    <row r="35" spans="1:36" x14ac:dyDescent="0.25">
      <c r="W35" s="19" t="s">
        <v>16</v>
      </c>
      <c r="X35" s="19"/>
      <c r="Y35" s="19"/>
      <c r="Z35" s="19"/>
      <c r="AA35" s="19"/>
      <c r="AD35" t="s">
        <v>28</v>
      </c>
    </row>
    <row r="36" spans="1:36" x14ac:dyDescent="0.25">
      <c r="W36" t="s">
        <v>12</v>
      </c>
      <c r="X36" t="s">
        <v>5</v>
      </c>
      <c r="Y36" t="s">
        <v>6</v>
      </c>
      <c r="Z36" t="s">
        <v>7</v>
      </c>
      <c r="AA36" t="s">
        <v>8</v>
      </c>
      <c r="AD36" t="s">
        <v>13</v>
      </c>
      <c r="AE36" t="s">
        <v>29</v>
      </c>
      <c r="AH36" t="s">
        <v>41</v>
      </c>
      <c r="AI36" t="s">
        <v>40</v>
      </c>
    </row>
    <row r="37" spans="1:36" x14ac:dyDescent="0.25">
      <c r="C37" s="19" t="s">
        <v>24</v>
      </c>
      <c r="D37" s="19"/>
      <c r="E37" s="19"/>
      <c r="F37" s="19"/>
      <c r="G37" s="19"/>
      <c r="W37">
        <v>1</v>
      </c>
      <c r="X37">
        <v>3</v>
      </c>
      <c r="Y37">
        <v>3</v>
      </c>
      <c r="Z37">
        <v>4</v>
      </c>
      <c r="AA37">
        <v>4</v>
      </c>
      <c r="AC37">
        <f t="shared" ref="AC37:AC51" si="18">SUM(W37:AA37)</f>
        <v>15</v>
      </c>
      <c r="AD37">
        <f>AC37*4/5</f>
        <v>12</v>
      </c>
      <c r="AE37">
        <f>AD37</f>
        <v>12</v>
      </c>
      <c r="AH37">
        <v>0</v>
      </c>
      <c r="AJ37" t="s">
        <v>53</v>
      </c>
    </row>
    <row r="38" spans="1:36" x14ac:dyDescent="0.25">
      <c r="A38" t="s">
        <v>25</v>
      </c>
      <c r="C38" t="s">
        <v>5</v>
      </c>
      <c r="D38" t="s">
        <v>6</v>
      </c>
      <c r="E38" t="s">
        <v>7</v>
      </c>
      <c r="F38" t="s">
        <v>8</v>
      </c>
      <c r="G38" t="s">
        <v>4</v>
      </c>
      <c r="W38">
        <v>0</v>
      </c>
      <c r="X38">
        <v>2</v>
      </c>
      <c r="Y38">
        <v>3</v>
      </c>
      <c r="Z38">
        <v>5</v>
      </c>
      <c r="AA38">
        <v>2</v>
      </c>
      <c r="AC38">
        <f t="shared" si="18"/>
        <v>12</v>
      </c>
      <c r="AD38">
        <f>(AC38)*4/5+AD37</f>
        <v>21.6</v>
      </c>
      <c r="AE38">
        <f>(AC38)+AE37</f>
        <v>24</v>
      </c>
      <c r="AH38">
        <f>AH37+1</f>
        <v>1</v>
      </c>
      <c r="AI38">
        <f>V64</f>
        <v>10.25</v>
      </c>
      <c r="AJ38">
        <f>AI38/Y3</f>
        <v>1.7083333333333333</v>
      </c>
    </row>
    <row r="39" spans="1:36" x14ac:dyDescent="0.25">
      <c r="A39">
        <v>1</v>
      </c>
      <c r="B39">
        <v>1</v>
      </c>
      <c r="C39">
        <v>3</v>
      </c>
      <c r="D39">
        <v>3</v>
      </c>
      <c r="E39">
        <v>4</v>
      </c>
      <c r="F39">
        <v>4</v>
      </c>
      <c r="G39">
        <f>SUM(C39:F39)</f>
        <v>14</v>
      </c>
      <c r="W39">
        <v>0</v>
      </c>
      <c r="X39">
        <v>4</v>
      </c>
      <c r="Y39">
        <v>4</v>
      </c>
      <c r="Z39">
        <v>8</v>
      </c>
      <c r="AA39">
        <v>4</v>
      </c>
      <c r="AC39">
        <f t="shared" si="18"/>
        <v>20</v>
      </c>
      <c r="AD39">
        <f t="shared" ref="AD39:AD51" si="19">(AC39)*4/5+AD38</f>
        <v>37.6</v>
      </c>
      <c r="AE39">
        <f t="shared" ref="AE39:AE51" si="20">(AC39)+AE38</f>
        <v>44</v>
      </c>
      <c r="AH39">
        <f t="shared" ref="AH39:AH44" si="21">AH38+1</f>
        <v>2</v>
      </c>
      <c r="AI39">
        <f>Z64</f>
        <v>14</v>
      </c>
      <c r="AJ39">
        <f t="shared" ref="AJ39:AJ44" si="22">AI39/Y4</f>
        <v>1.5317286652078776</v>
      </c>
    </row>
    <row r="40" spans="1:36" x14ac:dyDescent="0.25">
      <c r="A40">
        <v>1.2</v>
      </c>
      <c r="B40">
        <f>B39+1</f>
        <v>2</v>
      </c>
      <c r="C40">
        <v>2</v>
      </c>
      <c r="D40">
        <v>3</v>
      </c>
      <c r="E40">
        <v>5</v>
      </c>
      <c r="F40">
        <v>2</v>
      </c>
      <c r="G40">
        <f t="shared" ref="G40:G53" si="23">SUM(C40:F40)</f>
        <v>12</v>
      </c>
      <c r="W40">
        <v>0</v>
      </c>
      <c r="X40">
        <v>8</v>
      </c>
      <c r="Y40">
        <v>11</v>
      </c>
      <c r="Z40">
        <v>6</v>
      </c>
      <c r="AA40">
        <v>6</v>
      </c>
      <c r="AC40">
        <f t="shared" si="18"/>
        <v>31</v>
      </c>
      <c r="AD40">
        <f t="shared" si="19"/>
        <v>62.400000000000006</v>
      </c>
      <c r="AE40">
        <f t="shared" si="20"/>
        <v>75</v>
      </c>
      <c r="AH40">
        <f t="shared" si="21"/>
        <v>3</v>
      </c>
      <c r="AI40">
        <f>AE64</f>
        <v>19.25</v>
      </c>
      <c r="AJ40">
        <f t="shared" si="22"/>
        <v>1.4949598496497525</v>
      </c>
    </row>
    <row r="41" spans="1:36" x14ac:dyDescent="0.25">
      <c r="A41">
        <v>2</v>
      </c>
      <c r="B41">
        <f t="shared" ref="B41:B51" si="24">B40+1</f>
        <v>3</v>
      </c>
      <c r="C41">
        <v>4</v>
      </c>
      <c r="D41">
        <v>4</v>
      </c>
      <c r="E41">
        <v>8</v>
      </c>
      <c r="F41">
        <v>4</v>
      </c>
      <c r="G41">
        <f t="shared" si="23"/>
        <v>20</v>
      </c>
      <c r="W41">
        <v>0</v>
      </c>
      <c r="X41">
        <v>12</v>
      </c>
      <c r="Y41">
        <v>14</v>
      </c>
      <c r="Z41">
        <v>3</v>
      </c>
      <c r="AA41">
        <v>9</v>
      </c>
      <c r="AC41">
        <f t="shared" si="18"/>
        <v>38</v>
      </c>
      <c r="AD41">
        <f t="shared" si="19"/>
        <v>92.800000000000011</v>
      </c>
      <c r="AE41">
        <f t="shared" si="20"/>
        <v>113</v>
      </c>
      <c r="AH41">
        <f t="shared" si="21"/>
        <v>4</v>
      </c>
      <c r="AI41">
        <f>AJ64</f>
        <v>20</v>
      </c>
      <c r="AJ41">
        <f t="shared" si="22"/>
        <v>1.1545241703675904</v>
      </c>
    </row>
    <row r="42" spans="1:36" x14ac:dyDescent="0.25">
      <c r="A42">
        <f>A41+0.2</f>
        <v>2.2000000000000002</v>
      </c>
      <c r="B42">
        <f t="shared" si="24"/>
        <v>4</v>
      </c>
      <c r="C42">
        <v>8</v>
      </c>
      <c r="D42">
        <v>11</v>
      </c>
      <c r="E42">
        <v>6</v>
      </c>
      <c r="F42">
        <v>6</v>
      </c>
      <c r="G42">
        <f t="shared" si="23"/>
        <v>31</v>
      </c>
      <c r="W42">
        <v>2</v>
      </c>
      <c r="X42">
        <v>10</v>
      </c>
      <c r="Y42">
        <v>6</v>
      </c>
      <c r="Z42">
        <v>13</v>
      </c>
      <c r="AA42">
        <v>10</v>
      </c>
      <c r="AC42">
        <f t="shared" si="18"/>
        <v>41</v>
      </c>
      <c r="AD42">
        <f t="shared" si="19"/>
        <v>125.60000000000001</v>
      </c>
      <c r="AE42">
        <f t="shared" si="20"/>
        <v>154</v>
      </c>
      <c r="AH42">
        <f t="shared" si="21"/>
        <v>5</v>
      </c>
      <c r="AI42">
        <f>$AO$64</f>
        <v>25</v>
      </c>
      <c r="AJ42">
        <f t="shared" si="22"/>
        <v>1.1054828150958578</v>
      </c>
    </row>
    <row r="43" spans="1:36" x14ac:dyDescent="0.25">
      <c r="A43">
        <v>3</v>
      </c>
      <c r="B43">
        <f t="shared" si="24"/>
        <v>5</v>
      </c>
      <c r="C43">
        <v>12</v>
      </c>
      <c r="D43">
        <v>14</v>
      </c>
      <c r="E43">
        <v>3</v>
      </c>
      <c r="F43">
        <v>9</v>
      </c>
      <c r="G43">
        <f t="shared" si="23"/>
        <v>38</v>
      </c>
      <c r="W43">
        <v>0</v>
      </c>
      <c r="X43">
        <v>16</v>
      </c>
      <c r="Y43">
        <v>8</v>
      </c>
      <c r="Z43">
        <v>16</v>
      </c>
      <c r="AA43">
        <v>14</v>
      </c>
      <c r="AC43">
        <f t="shared" si="18"/>
        <v>54</v>
      </c>
      <c r="AD43">
        <f t="shared" si="19"/>
        <v>168.8</v>
      </c>
      <c r="AE43">
        <f t="shared" si="20"/>
        <v>208</v>
      </c>
      <c r="AH43">
        <f t="shared" si="21"/>
        <v>6</v>
      </c>
      <c r="AJ43">
        <f t="shared" si="22"/>
        <v>0</v>
      </c>
    </row>
    <row r="44" spans="1:36" x14ac:dyDescent="0.25">
      <c r="A44">
        <f>A43+0.2</f>
        <v>3.2</v>
      </c>
      <c r="B44">
        <f t="shared" si="24"/>
        <v>6</v>
      </c>
      <c r="C44">
        <v>10</v>
      </c>
      <c r="D44">
        <v>6</v>
      </c>
      <c r="E44">
        <v>13</v>
      </c>
      <c r="F44">
        <v>10</v>
      </c>
      <c r="G44">
        <f t="shared" si="23"/>
        <v>39</v>
      </c>
      <c r="W44">
        <v>0</v>
      </c>
      <c r="X44">
        <v>15</v>
      </c>
      <c r="Y44">
        <v>14</v>
      </c>
      <c r="Z44">
        <v>17</v>
      </c>
      <c r="AA44">
        <v>7</v>
      </c>
      <c r="AC44">
        <f t="shared" si="18"/>
        <v>53</v>
      </c>
      <c r="AD44">
        <f t="shared" si="19"/>
        <v>211.20000000000002</v>
      </c>
      <c r="AE44">
        <f t="shared" si="20"/>
        <v>261</v>
      </c>
      <c r="AH44">
        <f t="shared" si="21"/>
        <v>7</v>
      </c>
      <c r="AJ44">
        <f t="shared" si="22"/>
        <v>0</v>
      </c>
    </row>
    <row r="45" spans="1:36" x14ac:dyDescent="0.25">
      <c r="A45">
        <v>3.5</v>
      </c>
      <c r="B45">
        <f t="shared" si="24"/>
        <v>7</v>
      </c>
      <c r="C45">
        <v>16</v>
      </c>
      <c r="D45">
        <v>8</v>
      </c>
      <c r="E45">
        <v>16</v>
      </c>
      <c r="F45">
        <v>14</v>
      </c>
      <c r="G45">
        <f t="shared" si="23"/>
        <v>54</v>
      </c>
      <c r="W45">
        <v>0</v>
      </c>
      <c r="X45">
        <v>10</v>
      </c>
      <c r="Y45">
        <v>9</v>
      </c>
      <c r="Z45">
        <v>9</v>
      </c>
      <c r="AA45">
        <v>4</v>
      </c>
      <c r="AC45">
        <f t="shared" si="18"/>
        <v>32</v>
      </c>
      <c r="AD45">
        <f t="shared" si="19"/>
        <v>236.8</v>
      </c>
      <c r="AE45">
        <f t="shared" si="20"/>
        <v>293</v>
      </c>
    </row>
    <row r="46" spans="1:36" x14ac:dyDescent="0.25">
      <c r="A46">
        <v>4</v>
      </c>
      <c r="B46">
        <f t="shared" si="24"/>
        <v>8</v>
      </c>
      <c r="C46">
        <v>15</v>
      </c>
      <c r="D46">
        <v>14</v>
      </c>
      <c r="E46">
        <v>17</v>
      </c>
      <c r="F46">
        <v>7</v>
      </c>
      <c r="G46">
        <f t="shared" si="23"/>
        <v>53</v>
      </c>
      <c r="W46">
        <v>0</v>
      </c>
      <c r="X46">
        <v>16</v>
      </c>
      <c r="Y46">
        <v>15</v>
      </c>
      <c r="Z46">
        <v>18</v>
      </c>
      <c r="AA46">
        <v>20</v>
      </c>
      <c r="AC46">
        <f t="shared" si="18"/>
        <v>69</v>
      </c>
      <c r="AD46">
        <f t="shared" si="19"/>
        <v>292</v>
      </c>
      <c r="AE46">
        <f t="shared" si="20"/>
        <v>362</v>
      </c>
    </row>
    <row r="47" spans="1:36" x14ac:dyDescent="0.25">
      <c r="A47">
        <v>4.3</v>
      </c>
      <c r="B47">
        <f t="shared" si="24"/>
        <v>9</v>
      </c>
      <c r="C47">
        <v>10</v>
      </c>
      <c r="D47">
        <v>9</v>
      </c>
      <c r="E47">
        <v>9</v>
      </c>
      <c r="F47">
        <v>4</v>
      </c>
      <c r="G47">
        <f t="shared" si="23"/>
        <v>32</v>
      </c>
      <c r="W47">
        <v>0</v>
      </c>
      <c r="X47">
        <v>25</v>
      </c>
      <c r="Y47">
        <v>24</v>
      </c>
      <c r="Z47">
        <v>12</v>
      </c>
      <c r="AA47">
        <v>26</v>
      </c>
      <c r="AC47">
        <f t="shared" si="18"/>
        <v>87</v>
      </c>
      <c r="AD47">
        <f t="shared" si="19"/>
        <v>361.6</v>
      </c>
      <c r="AE47">
        <f t="shared" si="20"/>
        <v>449</v>
      </c>
    </row>
    <row r="48" spans="1:36" x14ac:dyDescent="0.25">
      <c r="A48">
        <v>4.7</v>
      </c>
      <c r="B48">
        <f t="shared" si="24"/>
        <v>10</v>
      </c>
      <c r="C48">
        <v>16</v>
      </c>
      <c r="D48">
        <v>15</v>
      </c>
      <c r="E48">
        <v>18</v>
      </c>
      <c r="F48">
        <v>20</v>
      </c>
      <c r="G48">
        <f t="shared" si="23"/>
        <v>69</v>
      </c>
      <c r="W48">
        <v>0</v>
      </c>
      <c r="X48">
        <v>5</v>
      </c>
      <c r="Y48">
        <v>27</v>
      </c>
      <c r="Z48">
        <v>29</v>
      </c>
      <c r="AA48">
        <v>19</v>
      </c>
      <c r="AC48">
        <f t="shared" si="18"/>
        <v>80</v>
      </c>
      <c r="AD48">
        <f t="shared" si="19"/>
        <v>425.6</v>
      </c>
      <c r="AE48">
        <f t="shared" si="20"/>
        <v>529</v>
      </c>
    </row>
    <row r="49" spans="1:41" x14ac:dyDescent="0.25">
      <c r="A49">
        <v>5</v>
      </c>
      <c r="B49">
        <f t="shared" si="24"/>
        <v>11</v>
      </c>
      <c r="C49">
        <v>25</v>
      </c>
      <c r="D49">
        <v>24</v>
      </c>
      <c r="E49">
        <v>12</v>
      </c>
      <c r="F49">
        <v>26</v>
      </c>
      <c r="G49">
        <f t="shared" si="23"/>
        <v>87</v>
      </c>
      <c r="W49">
        <v>0</v>
      </c>
      <c r="X49">
        <v>14</v>
      </c>
      <c r="Y49">
        <v>24</v>
      </c>
      <c r="Z49">
        <v>24</v>
      </c>
      <c r="AA49">
        <v>14</v>
      </c>
      <c r="AC49">
        <f t="shared" si="18"/>
        <v>76</v>
      </c>
      <c r="AD49">
        <f t="shared" si="19"/>
        <v>486.40000000000003</v>
      </c>
      <c r="AE49">
        <f t="shared" si="20"/>
        <v>605</v>
      </c>
    </row>
    <row r="50" spans="1:41" x14ac:dyDescent="0.25">
      <c r="A50">
        <v>5.3</v>
      </c>
      <c r="B50">
        <f t="shared" si="24"/>
        <v>12</v>
      </c>
      <c r="C50">
        <v>5</v>
      </c>
      <c r="D50">
        <v>27</v>
      </c>
      <c r="E50">
        <v>29</v>
      </c>
      <c r="F50">
        <v>19</v>
      </c>
      <c r="G50">
        <f t="shared" si="23"/>
        <v>80</v>
      </c>
      <c r="W50">
        <v>0</v>
      </c>
      <c r="X50">
        <v>1</v>
      </c>
      <c r="Y50">
        <v>19</v>
      </c>
      <c r="Z50">
        <v>33</v>
      </c>
      <c r="AA50">
        <v>8</v>
      </c>
      <c r="AC50">
        <f t="shared" si="18"/>
        <v>61</v>
      </c>
      <c r="AD50">
        <f t="shared" si="19"/>
        <v>535.20000000000005</v>
      </c>
      <c r="AE50">
        <f t="shared" si="20"/>
        <v>666</v>
      </c>
    </row>
    <row r="51" spans="1:41" x14ac:dyDescent="0.25">
      <c r="A51">
        <v>5.7</v>
      </c>
      <c r="B51">
        <f t="shared" si="24"/>
        <v>13</v>
      </c>
      <c r="C51">
        <v>14</v>
      </c>
      <c r="D51">
        <v>24</v>
      </c>
      <c r="E51">
        <v>24</v>
      </c>
      <c r="F51">
        <v>14</v>
      </c>
      <c r="G51">
        <f t="shared" si="23"/>
        <v>76</v>
      </c>
      <c r="W51">
        <v>0</v>
      </c>
      <c r="X51">
        <v>0</v>
      </c>
      <c r="Y51">
        <v>0</v>
      </c>
      <c r="Z51">
        <v>7</v>
      </c>
      <c r="AA51">
        <v>0</v>
      </c>
      <c r="AC51">
        <f t="shared" si="18"/>
        <v>7</v>
      </c>
      <c r="AD51">
        <f t="shared" si="19"/>
        <v>540.80000000000007</v>
      </c>
      <c r="AE51">
        <f t="shared" si="20"/>
        <v>673</v>
      </c>
    </row>
    <row r="52" spans="1:41" x14ac:dyDescent="0.25">
      <c r="A52">
        <v>6</v>
      </c>
      <c r="B52">
        <f>B51+1</f>
        <v>14</v>
      </c>
      <c r="C52">
        <v>1</v>
      </c>
      <c r="D52">
        <v>19</v>
      </c>
      <c r="E52">
        <v>33</v>
      </c>
      <c r="F52">
        <v>8</v>
      </c>
      <c r="G52">
        <f t="shared" si="23"/>
        <v>61</v>
      </c>
    </row>
    <row r="53" spans="1:41" x14ac:dyDescent="0.25">
      <c r="A53">
        <v>6.3</v>
      </c>
      <c r="B53">
        <f t="shared" ref="B53:B54" si="25">B52+1</f>
        <v>15</v>
      </c>
      <c r="C53">
        <v>0</v>
      </c>
      <c r="D53">
        <v>0</v>
      </c>
      <c r="E53">
        <v>7</v>
      </c>
      <c r="F53">
        <v>0</v>
      </c>
      <c r="G53">
        <f t="shared" si="23"/>
        <v>7</v>
      </c>
    </row>
    <row r="55" spans="1:41" x14ac:dyDescent="0.25">
      <c r="C55" s="19" t="s">
        <v>26</v>
      </c>
      <c r="D55" s="19"/>
      <c r="E55" s="19"/>
      <c r="F55" s="19"/>
    </row>
    <row r="56" spans="1:41" x14ac:dyDescent="0.25">
      <c r="C56" t="s">
        <v>5</v>
      </c>
      <c r="D56" t="s">
        <v>6</v>
      </c>
      <c r="E56" t="s">
        <v>7</v>
      </c>
      <c r="F56" t="s">
        <v>8</v>
      </c>
      <c r="G56" t="s">
        <v>27</v>
      </c>
    </row>
    <row r="57" spans="1:41" x14ac:dyDescent="0.25">
      <c r="B57">
        <v>1</v>
      </c>
      <c r="C57">
        <f>C39/(B3+F3+J3+N3)</f>
        <v>1.5</v>
      </c>
      <c r="D57">
        <f>D39/(C3+G3+K3+O3)</f>
        <v>1</v>
      </c>
      <c r="E57">
        <f>E39/(D3+H3+L3+P3)</f>
        <v>1</v>
      </c>
      <c r="F57">
        <f>F39/(E3+I3+M3+Q3)</f>
        <v>4</v>
      </c>
      <c r="G57">
        <f>SUM(C57:F57)/4</f>
        <v>1.875</v>
      </c>
      <c r="S57" t="s">
        <v>42</v>
      </c>
    </row>
    <row r="58" spans="1:41" x14ac:dyDescent="0.25">
      <c r="B58">
        <f>B57+1</f>
        <v>2</v>
      </c>
      <c r="C58">
        <f>C40/(B4+F4+J4+N4)</f>
        <v>1</v>
      </c>
      <c r="D58">
        <f>D40/(C4+G4+K4+O4)</f>
        <v>1.5</v>
      </c>
      <c r="E58">
        <f>E40/(D4+H4+L4+P4)</f>
        <v>1</v>
      </c>
      <c r="F58">
        <f>F40/(E4+I4+M4+Q4)</f>
        <v>1</v>
      </c>
      <c r="G58">
        <f t="shared" ref="G58:G71" si="26">SUM(C58:F58)/4</f>
        <v>1.125</v>
      </c>
      <c r="S58" t="s">
        <v>39</v>
      </c>
      <c r="W58" t="s">
        <v>32</v>
      </c>
      <c r="AB58" t="s">
        <v>33</v>
      </c>
      <c r="AG58" t="s">
        <v>52</v>
      </c>
      <c r="AL58" t="s">
        <v>54</v>
      </c>
    </row>
    <row r="59" spans="1:41" x14ac:dyDescent="0.25">
      <c r="B59">
        <f t="shared" ref="B59:B69" si="27">B58+1</f>
        <v>3</v>
      </c>
      <c r="C59">
        <f>C41/(B5+F5+J5+N5)</f>
        <v>2</v>
      </c>
      <c r="D59">
        <f>D41/(C5+G5+K5+O5)</f>
        <v>1.3333333333333333</v>
      </c>
      <c r="E59">
        <f>E41/(D5+H5+L5+P5)</f>
        <v>2</v>
      </c>
      <c r="F59">
        <f>F41/(E5+I5+M5+Q5)</f>
        <v>2</v>
      </c>
      <c r="G59">
        <f t="shared" si="26"/>
        <v>1.8333333333333333</v>
      </c>
      <c r="S59" t="s">
        <v>2</v>
      </c>
      <c r="T59" t="s">
        <v>31</v>
      </c>
      <c r="U59" t="s">
        <v>30</v>
      </c>
      <c r="W59" t="s">
        <v>2</v>
      </c>
      <c r="X59" t="s">
        <v>31</v>
      </c>
      <c r="Y59" t="s">
        <v>30</v>
      </c>
      <c r="AB59" t="s">
        <v>2</v>
      </c>
      <c r="AC59" t="s">
        <v>31</v>
      </c>
      <c r="AD59" t="s">
        <v>30</v>
      </c>
      <c r="AG59" t="s">
        <v>2</v>
      </c>
      <c r="AH59" t="s">
        <v>31</v>
      </c>
      <c r="AI59" t="s">
        <v>30</v>
      </c>
      <c r="AJ59" t="s">
        <v>3</v>
      </c>
      <c r="AL59" t="s">
        <v>2</v>
      </c>
      <c r="AM59" t="s">
        <v>31</v>
      </c>
      <c r="AN59" t="s">
        <v>30</v>
      </c>
      <c r="AO59" t="s">
        <v>3</v>
      </c>
    </row>
    <row r="60" spans="1:41" x14ac:dyDescent="0.25">
      <c r="B60">
        <f t="shared" si="27"/>
        <v>4</v>
      </c>
      <c r="C60">
        <f>C42/(B6+F6+J6+N6)</f>
        <v>2</v>
      </c>
      <c r="D60">
        <f>D42/(C6+G6+K6+O6)</f>
        <v>2.2000000000000002</v>
      </c>
      <c r="E60">
        <f>E42/(D6+H6+L6+P6)</f>
        <v>2</v>
      </c>
      <c r="F60">
        <f>F42/(E6+I6+M6+Q6)</f>
        <v>3</v>
      </c>
      <c r="G60">
        <f t="shared" si="26"/>
        <v>2.2999999999999998</v>
      </c>
      <c r="R60" t="s">
        <v>34</v>
      </c>
      <c r="S60">
        <v>3</v>
      </c>
      <c r="T60">
        <v>2</v>
      </c>
      <c r="U60">
        <v>2</v>
      </c>
      <c r="V60">
        <f>SUM(S60:U60)</f>
        <v>7</v>
      </c>
      <c r="W60">
        <v>4</v>
      </c>
      <c r="X60">
        <v>3</v>
      </c>
      <c r="Y60">
        <v>3</v>
      </c>
      <c r="Z60">
        <f>SUM(W60:Y60)</f>
        <v>10</v>
      </c>
      <c r="AB60">
        <v>4</v>
      </c>
      <c r="AC60">
        <v>7</v>
      </c>
      <c r="AD60">
        <v>5</v>
      </c>
      <c r="AE60">
        <f>SUM(AB60:AD60)</f>
        <v>16</v>
      </c>
      <c r="AG60">
        <v>5</v>
      </c>
      <c r="AH60">
        <v>6</v>
      </c>
      <c r="AI60">
        <v>7</v>
      </c>
      <c r="AJ60">
        <f>SUM(AG60:AI60)</f>
        <v>18</v>
      </c>
      <c r="AL60">
        <v>9</v>
      </c>
      <c r="AM60">
        <v>8</v>
      </c>
      <c r="AN60">
        <v>8</v>
      </c>
      <c r="AO60">
        <f>SUM(AL60:AN60)</f>
        <v>25</v>
      </c>
    </row>
    <row r="61" spans="1:41" x14ac:dyDescent="0.25">
      <c r="B61">
        <f t="shared" si="27"/>
        <v>5</v>
      </c>
      <c r="C61">
        <f>C43/(B7+F7+J7+N7)</f>
        <v>3</v>
      </c>
      <c r="D61">
        <f>D43/(C7+G7+K7+O7)</f>
        <v>3.5</v>
      </c>
      <c r="E61">
        <f>E43/(D7+H7+L7+P7)</f>
        <v>3</v>
      </c>
      <c r="F61">
        <f>F43/(E7+I7+M7+Q7)</f>
        <v>3</v>
      </c>
      <c r="G61">
        <f t="shared" si="26"/>
        <v>3.125</v>
      </c>
      <c r="R61" t="s">
        <v>35</v>
      </c>
      <c r="S61">
        <v>2</v>
      </c>
      <c r="T61">
        <v>6</v>
      </c>
      <c r="U61">
        <v>5</v>
      </c>
      <c r="V61">
        <f>SUM(S61:U61)</f>
        <v>13</v>
      </c>
      <c r="W61">
        <v>3</v>
      </c>
      <c r="X61">
        <v>7</v>
      </c>
      <c r="Y61">
        <v>8</v>
      </c>
      <c r="Z61">
        <f>SUM(W61:Y61)</f>
        <v>18</v>
      </c>
      <c r="AB61">
        <v>6</v>
      </c>
      <c r="AC61">
        <v>8</v>
      </c>
      <c r="AD61">
        <v>9</v>
      </c>
      <c r="AE61">
        <f>SUM(AB61:AD61)</f>
        <v>23</v>
      </c>
      <c r="AG61">
        <v>9</v>
      </c>
      <c r="AH61">
        <v>5</v>
      </c>
      <c r="AI61">
        <v>7</v>
      </c>
      <c r="AJ61">
        <f>SUM(AG61:AI61)</f>
        <v>21</v>
      </c>
      <c r="AN61">
        <v>25</v>
      </c>
      <c r="AO61">
        <f t="shared" ref="AO61:AO62" si="28">SUM(AL61:AN61)</f>
        <v>25</v>
      </c>
    </row>
    <row r="62" spans="1:41" x14ac:dyDescent="0.25">
      <c r="B62">
        <f t="shared" si="27"/>
        <v>6</v>
      </c>
      <c r="C62">
        <f>C44/(B8+F8+J8+N8)</f>
        <v>3.3333333333333335</v>
      </c>
      <c r="D62">
        <f>D44/(C8+G8+K8+O8)</f>
        <v>3</v>
      </c>
      <c r="E62">
        <f>E44/(D8+H8+L8+P8)</f>
        <v>2.6</v>
      </c>
      <c r="F62">
        <f>F44/(E8+I8+M8+Q8)</f>
        <v>3.3333333333333335</v>
      </c>
      <c r="G62">
        <f t="shared" si="26"/>
        <v>3.0666666666666669</v>
      </c>
      <c r="R62" t="s">
        <v>37</v>
      </c>
      <c r="S62">
        <v>3</v>
      </c>
      <c r="T62">
        <v>4</v>
      </c>
      <c r="U62">
        <v>4</v>
      </c>
      <c r="V62">
        <f t="shared" ref="V62:V63" si="29">SUM(S62:U62)</f>
        <v>11</v>
      </c>
      <c r="W62">
        <v>5</v>
      </c>
      <c r="X62">
        <v>5</v>
      </c>
      <c r="Y62">
        <v>4</v>
      </c>
      <c r="Z62">
        <f t="shared" ref="Z62:Z63" si="30">SUM(W62:Y62)</f>
        <v>14</v>
      </c>
      <c r="AB62">
        <v>6</v>
      </c>
      <c r="AC62">
        <v>5</v>
      </c>
      <c r="AD62">
        <v>8</v>
      </c>
      <c r="AE62">
        <f t="shared" ref="AE62:AE63" si="31">SUM(AB62:AD62)</f>
        <v>19</v>
      </c>
      <c r="AG62">
        <v>6</v>
      </c>
      <c r="AH62">
        <v>7</v>
      </c>
      <c r="AI62">
        <v>8</v>
      </c>
      <c r="AJ62">
        <f t="shared" ref="AJ62" si="32">SUM(AG62:AI62)</f>
        <v>21</v>
      </c>
      <c r="AN62">
        <v>25</v>
      </c>
      <c r="AO62">
        <f t="shared" si="28"/>
        <v>25</v>
      </c>
    </row>
    <row r="63" spans="1:41" x14ac:dyDescent="0.25">
      <c r="B63">
        <f t="shared" si="27"/>
        <v>7</v>
      </c>
      <c r="C63">
        <f>C45/(B9+F9+J9+N9)</f>
        <v>4</v>
      </c>
      <c r="D63">
        <f>D45/(C9+G9+K9+O9)</f>
        <v>4</v>
      </c>
      <c r="E63">
        <f>E45/(D9+H9+L9+P9)</f>
        <v>4</v>
      </c>
      <c r="F63">
        <f>F45/(E9+I9+M9+Q9)</f>
        <v>3.5</v>
      </c>
      <c r="G63">
        <f t="shared" si="26"/>
        <v>3.875</v>
      </c>
      <c r="R63" t="s">
        <v>38</v>
      </c>
      <c r="S63">
        <v>1</v>
      </c>
      <c r="T63">
        <v>6</v>
      </c>
      <c r="U63">
        <v>3</v>
      </c>
      <c r="V63">
        <f t="shared" si="29"/>
        <v>10</v>
      </c>
      <c r="W63">
        <v>3</v>
      </c>
      <c r="X63">
        <v>6</v>
      </c>
      <c r="Y63">
        <v>5</v>
      </c>
      <c r="Z63">
        <f t="shared" si="30"/>
        <v>14</v>
      </c>
      <c r="AB63">
        <v>3</v>
      </c>
      <c r="AC63">
        <v>8</v>
      </c>
      <c r="AD63">
        <v>8</v>
      </c>
      <c r="AE63">
        <f t="shared" si="31"/>
        <v>19</v>
      </c>
      <c r="AF63" t="s">
        <v>55</v>
      </c>
    </row>
    <row r="64" spans="1:41" x14ac:dyDescent="0.25">
      <c r="B64">
        <f t="shared" si="27"/>
        <v>8</v>
      </c>
      <c r="C64">
        <f>C46/(B10+F10+J10+N10)</f>
        <v>3.75</v>
      </c>
      <c r="D64">
        <f>D46/(C10+G10+K10+O10)</f>
        <v>3.5</v>
      </c>
      <c r="E64">
        <f>E46/(D10+H10+L10+P10)</f>
        <v>4.25</v>
      </c>
      <c r="F64">
        <f>F46/(E10+I10+M10+Q10)</f>
        <v>3.5</v>
      </c>
      <c r="G64">
        <f t="shared" si="26"/>
        <v>3.75</v>
      </c>
      <c r="V64">
        <f>SUM(V60:V63)/4</f>
        <v>10.25</v>
      </c>
      <c r="Z64">
        <f>SUM(Z60:Z63)/4</f>
        <v>14</v>
      </c>
      <c r="AE64">
        <f>SUM(AE60:AE63)/4</f>
        <v>19.25</v>
      </c>
      <c r="AJ64">
        <f>SUM(AJ60:AJ62)/3</f>
        <v>20</v>
      </c>
      <c r="AO64">
        <f>SUM(AO60:AO62)/3</f>
        <v>25</v>
      </c>
    </row>
    <row r="65" spans="2:26" x14ac:dyDescent="0.25">
      <c r="B65">
        <f t="shared" si="27"/>
        <v>9</v>
      </c>
      <c r="C65">
        <f>C47/(B11+F11+J11+N11)</f>
        <v>5</v>
      </c>
      <c r="D65">
        <f>D47/(C11+G11+K11+O11)</f>
        <v>4.5</v>
      </c>
      <c r="E65">
        <f>E47/(D11+H11+L11+P11)</f>
        <v>4.5</v>
      </c>
      <c r="F65">
        <f>F47/(E11+I11+M11+Q11)</f>
        <v>4</v>
      </c>
      <c r="G65">
        <f t="shared" si="26"/>
        <v>4.5</v>
      </c>
    </row>
    <row r="66" spans="2:26" x14ac:dyDescent="0.25">
      <c r="B66">
        <f t="shared" si="27"/>
        <v>10</v>
      </c>
      <c r="C66">
        <f>C48/(B12+F12+J12+N12)</f>
        <v>5.333333333333333</v>
      </c>
      <c r="D66">
        <f>D48/(C12+G12+K12+O12)</f>
        <v>5</v>
      </c>
      <c r="E66">
        <f>E48/(D12+H12+L12+P12)</f>
        <v>4.5</v>
      </c>
      <c r="F66">
        <f>F48/(E12+I12+M12+Q12)</f>
        <v>3.3333333333333335</v>
      </c>
      <c r="G66">
        <f t="shared" si="26"/>
        <v>4.5416666666666661</v>
      </c>
    </row>
    <row r="67" spans="2:26" x14ac:dyDescent="0.25">
      <c r="B67">
        <f t="shared" si="27"/>
        <v>11</v>
      </c>
      <c r="C67">
        <f>C49/(B13+F13+J13+N13)</f>
        <v>4.166666666666667</v>
      </c>
      <c r="D67">
        <f>D49/(C13+G13+K13+O13)</f>
        <v>4.8</v>
      </c>
      <c r="E67">
        <f>E49/(D13+H13+L13+P13)</f>
        <v>4</v>
      </c>
      <c r="F67">
        <f>F49/(E13+I13+M13+Q13)</f>
        <v>4.333333333333333</v>
      </c>
      <c r="G67">
        <f t="shared" si="26"/>
        <v>4.3250000000000002</v>
      </c>
    </row>
    <row r="68" spans="2:26" x14ac:dyDescent="0.25">
      <c r="B68">
        <f t="shared" si="27"/>
        <v>12</v>
      </c>
      <c r="C68">
        <f>C50/(B14+F14+J14+N14)</f>
        <v>5</v>
      </c>
      <c r="D68">
        <f>D50/(C14+G14+K14+O14)</f>
        <v>5.4</v>
      </c>
      <c r="E68">
        <f>E50/(D14+H14+L14+P14)</f>
        <v>4.833333333333333</v>
      </c>
      <c r="F68">
        <f>F50/(E14+I14+M14+Q14)</f>
        <v>3.8</v>
      </c>
      <c r="G68">
        <f t="shared" si="26"/>
        <v>4.7583333333333337</v>
      </c>
      <c r="R68" t="s">
        <v>36</v>
      </c>
      <c r="S68">
        <v>3</v>
      </c>
      <c r="T68">
        <v>3</v>
      </c>
      <c r="U68">
        <v>4</v>
      </c>
      <c r="V68">
        <f>SUM(S68:U68)</f>
        <v>10</v>
      </c>
      <c r="W68">
        <v>3</v>
      </c>
      <c r="X68">
        <v>4</v>
      </c>
      <c r="Y68">
        <v>5</v>
      </c>
      <c r="Z68">
        <f>SUM(W68:Y68)</f>
        <v>12</v>
      </c>
    </row>
    <row r="69" spans="2:26" x14ac:dyDescent="0.25">
      <c r="B69">
        <f t="shared" si="27"/>
        <v>13</v>
      </c>
      <c r="C69">
        <f>C51/(B15+F15+J15+N15)</f>
        <v>4.666666666666667</v>
      </c>
      <c r="D69">
        <f>D51/(C15+G15+K15+O15)</f>
        <v>4.8</v>
      </c>
      <c r="E69">
        <f>E51/(D15+H15+L15+P15)</f>
        <v>6</v>
      </c>
      <c r="F69">
        <f>F51/(E15+I15+M15+Q15)</f>
        <v>3.5</v>
      </c>
      <c r="G69">
        <f t="shared" si="26"/>
        <v>4.7416666666666671</v>
      </c>
    </row>
    <row r="70" spans="2:26" x14ac:dyDescent="0.25">
      <c r="B70">
        <f>B69+1</f>
        <v>14</v>
      </c>
      <c r="C70" t="e">
        <f>C52/(B16+F16+J16+N16)</f>
        <v>#DIV/0!</v>
      </c>
      <c r="D70">
        <f>D52/(C16+G16+K16+O16)</f>
        <v>4.75</v>
      </c>
      <c r="E70">
        <f>E52/(D16+H16+L16+P16)</f>
        <v>3.6666666666666665</v>
      </c>
      <c r="F70">
        <f>F52/(E16+I16+M16+Q16)</f>
        <v>4</v>
      </c>
      <c r="G70" t="e">
        <f t="shared" si="26"/>
        <v>#DIV/0!</v>
      </c>
    </row>
    <row r="71" spans="2:26" x14ac:dyDescent="0.25">
      <c r="B71">
        <f t="shared" ref="B71:B72" si="33">B70+1</f>
        <v>15</v>
      </c>
      <c r="C71" t="e">
        <f t="shared" ref="C71:C72" si="34">C53/(B17+F17+J17+N17)</f>
        <v>#DIV/0!</v>
      </c>
      <c r="D71" t="e">
        <f t="shared" ref="D71:D72" si="35">D53/(C17+G17+K17+O17)</f>
        <v>#DIV/0!</v>
      </c>
      <c r="E71">
        <f>E53/(D17+H17+L17+P17)</f>
        <v>3.5</v>
      </c>
      <c r="F71" t="e">
        <f>F53/(E17+I17+M17+Q17)</f>
        <v>#DIV/0!</v>
      </c>
      <c r="G71" t="e">
        <f t="shared" si="26"/>
        <v>#DIV/0!</v>
      </c>
    </row>
    <row r="72" spans="2:26" x14ac:dyDescent="0.25">
      <c r="B72">
        <f t="shared" si="33"/>
        <v>16</v>
      </c>
      <c r="C72" t="e">
        <f t="shared" si="34"/>
        <v>#DIV/0!</v>
      </c>
      <c r="D72" t="e">
        <f t="shared" si="35"/>
        <v>#DIV/0!</v>
      </c>
    </row>
  </sheetData>
  <mergeCells count="3">
    <mergeCell ref="W35:AA35"/>
    <mergeCell ref="C37:G37"/>
    <mergeCell ref="C55:F55"/>
  </mergeCells>
  <pageMargins left="0.7" right="0.7" top="0.75" bottom="0.75" header="0.3" footer="0.3"/>
  <pageSetup paperSize="0" orientation="portrait" horizontalDpi="0" verticalDpi="0" copies="0"/>
  <ignoredErrors>
    <ignoredError sqref="U1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"/>
  <sheetViews>
    <sheetView topLeftCell="A112" zoomScale="85" zoomScaleNormal="85" workbookViewId="0">
      <selection activeCell="I31" sqref="I31"/>
    </sheetView>
  </sheetViews>
  <sheetFormatPr defaultRowHeight="15" x14ac:dyDescent="0.25"/>
  <sheetData>
    <row r="1" spans="1:7" x14ac:dyDescent="0.25">
      <c r="A1">
        <v>0</v>
      </c>
      <c r="B1" t="s">
        <v>45</v>
      </c>
      <c r="C1" t="s">
        <v>59</v>
      </c>
      <c r="D1" t="s">
        <v>44</v>
      </c>
      <c r="E1" t="s">
        <v>43</v>
      </c>
    </row>
    <row r="2" spans="1:7" x14ac:dyDescent="0.25">
      <c r="A2">
        <f>A1+1</f>
        <v>1</v>
      </c>
      <c r="B2">
        <v>18354.773499999999</v>
      </c>
      <c r="D2" t="s">
        <v>46</v>
      </c>
      <c r="E2">
        <v>17097.817299999999</v>
      </c>
      <c r="G2" t="s">
        <v>46</v>
      </c>
    </row>
    <row r="3" spans="1:7" x14ac:dyDescent="0.25">
      <c r="A3">
        <f t="shared" ref="A3:A66" si="0">A2+1</f>
        <v>2</v>
      </c>
      <c r="B3">
        <v>18355.420300000002</v>
      </c>
      <c r="C3">
        <f>D3</f>
        <v>0.64680000000000004</v>
      </c>
      <c r="D3">
        <v>0.64680000000000004</v>
      </c>
      <c r="E3">
        <v>17097.818599999999</v>
      </c>
      <c r="F3">
        <f>G3</f>
        <v>1.2999999999999999E-3</v>
      </c>
      <c r="G3">
        <v>1.2999999999999999E-3</v>
      </c>
    </row>
    <row r="4" spans="1:7" x14ac:dyDescent="0.25">
      <c r="A4">
        <f t="shared" si="0"/>
        <v>3</v>
      </c>
      <c r="B4">
        <v>18355.8295</v>
      </c>
      <c r="C4">
        <f>C3+D4</f>
        <v>1.056</v>
      </c>
      <c r="D4">
        <v>0.40920000000000001</v>
      </c>
      <c r="E4">
        <v>17097.8714</v>
      </c>
      <c r="F4">
        <f>G4+F3</f>
        <v>5.4100000000000002E-2</v>
      </c>
      <c r="G4">
        <v>5.28E-2</v>
      </c>
    </row>
    <row r="5" spans="1:7" x14ac:dyDescent="0.25">
      <c r="A5">
        <f t="shared" si="0"/>
        <v>4</v>
      </c>
      <c r="B5">
        <v>18356.513299999999</v>
      </c>
      <c r="C5">
        <f t="shared" ref="C5:C68" si="1">C4+D5</f>
        <v>1.7398</v>
      </c>
      <c r="D5">
        <v>0.68379999999999996</v>
      </c>
      <c r="E5">
        <v>17097.874100000001</v>
      </c>
      <c r="F5">
        <f t="shared" ref="F5:F68" si="2">G5+F4</f>
        <v>5.6800000000000003E-2</v>
      </c>
      <c r="G5">
        <v>2.7000000000000001E-3</v>
      </c>
    </row>
    <row r="6" spans="1:7" x14ac:dyDescent="0.25">
      <c r="A6">
        <f t="shared" si="0"/>
        <v>5</v>
      </c>
      <c r="B6">
        <v>18356.519199999999</v>
      </c>
      <c r="C6">
        <f t="shared" si="1"/>
        <v>1.7457</v>
      </c>
      <c r="D6">
        <v>5.8999999999999999E-3</v>
      </c>
      <c r="E6">
        <v>17097.919900000001</v>
      </c>
      <c r="F6">
        <f t="shared" si="2"/>
        <v>0.1026</v>
      </c>
      <c r="G6">
        <v>4.58E-2</v>
      </c>
    </row>
    <row r="7" spans="1:7" x14ac:dyDescent="0.25">
      <c r="A7">
        <f t="shared" si="0"/>
        <v>6</v>
      </c>
      <c r="B7">
        <v>18356.543900000001</v>
      </c>
      <c r="C7">
        <f t="shared" si="1"/>
        <v>1.7704</v>
      </c>
      <c r="D7">
        <v>2.47E-2</v>
      </c>
      <c r="E7">
        <v>17097.922600000002</v>
      </c>
      <c r="F7">
        <f t="shared" si="2"/>
        <v>0.10529999999999999</v>
      </c>
      <c r="G7">
        <v>2.7000000000000001E-3</v>
      </c>
    </row>
    <row r="8" spans="1:7" x14ac:dyDescent="0.25">
      <c r="A8">
        <f t="shared" si="0"/>
        <v>7</v>
      </c>
      <c r="B8">
        <v>18356.848099999999</v>
      </c>
      <c r="C8">
        <f t="shared" si="1"/>
        <v>2.0746000000000002</v>
      </c>
      <c r="D8">
        <v>0.30420000000000003</v>
      </c>
      <c r="E8">
        <v>17097.946800000002</v>
      </c>
      <c r="F8">
        <f t="shared" si="2"/>
        <v>0.1295</v>
      </c>
      <c r="G8">
        <v>2.4199999999999999E-2</v>
      </c>
    </row>
    <row r="9" spans="1:7" x14ac:dyDescent="0.25">
      <c r="A9">
        <f t="shared" si="0"/>
        <v>8</v>
      </c>
      <c r="B9">
        <v>18357.914400000001</v>
      </c>
      <c r="C9">
        <f t="shared" si="1"/>
        <v>3.1409000000000002</v>
      </c>
      <c r="D9">
        <v>1.0663</v>
      </c>
      <c r="E9">
        <v>17097.9643</v>
      </c>
      <c r="F9">
        <f t="shared" si="2"/>
        <v>0.14700000000000002</v>
      </c>
      <c r="G9">
        <v>1.7500000000000002E-2</v>
      </c>
    </row>
    <row r="10" spans="1:7" x14ac:dyDescent="0.25">
      <c r="A10">
        <f t="shared" si="0"/>
        <v>9</v>
      </c>
      <c r="B10">
        <v>18359.188399999999</v>
      </c>
      <c r="C10">
        <f t="shared" si="1"/>
        <v>4.4149000000000003</v>
      </c>
      <c r="D10">
        <v>1.274</v>
      </c>
      <c r="E10">
        <v>17097.983400000001</v>
      </c>
      <c r="F10">
        <f t="shared" si="2"/>
        <v>0.16610000000000003</v>
      </c>
      <c r="G10">
        <v>1.9099999999999999E-2</v>
      </c>
    </row>
    <row r="11" spans="1:7" x14ac:dyDescent="0.25">
      <c r="A11">
        <f t="shared" si="0"/>
        <v>10</v>
      </c>
      <c r="B11">
        <v>18360.0442</v>
      </c>
      <c r="C11">
        <f t="shared" si="1"/>
        <v>5.2707000000000006</v>
      </c>
      <c r="D11">
        <v>0.85580000000000001</v>
      </c>
      <c r="E11">
        <v>17098.001100000001</v>
      </c>
      <c r="F11">
        <f t="shared" si="2"/>
        <v>0.18380000000000002</v>
      </c>
      <c r="G11">
        <v>1.77E-2</v>
      </c>
    </row>
    <row r="12" spans="1:7" x14ac:dyDescent="0.25">
      <c r="A12">
        <f t="shared" si="0"/>
        <v>11</v>
      </c>
      <c r="B12">
        <v>18360.069899999999</v>
      </c>
      <c r="C12">
        <f t="shared" si="1"/>
        <v>5.2964000000000002</v>
      </c>
      <c r="D12">
        <v>2.5700000000000001E-2</v>
      </c>
      <c r="E12">
        <v>17098.233</v>
      </c>
      <c r="F12">
        <f t="shared" si="2"/>
        <v>0.41570000000000001</v>
      </c>
      <c r="G12">
        <v>0.2319</v>
      </c>
    </row>
    <row r="13" spans="1:7" x14ac:dyDescent="0.25">
      <c r="A13">
        <f t="shared" si="0"/>
        <v>12</v>
      </c>
      <c r="B13">
        <v>18360.484100000001</v>
      </c>
      <c r="C13">
        <f t="shared" si="1"/>
        <v>5.7106000000000003</v>
      </c>
      <c r="D13">
        <v>0.41420000000000001</v>
      </c>
      <c r="E13">
        <v>17098.381099999999</v>
      </c>
      <c r="F13">
        <f t="shared" si="2"/>
        <v>0.56380000000000008</v>
      </c>
      <c r="G13">
        <v>0.14810000000000001</v>
      </c>
    </row>
    <row r="14" spans="1:7" x14ac:dyDescent="0.25">
      <c r="A14">
        <f t="shared" si="0"/>
        <v>13</v>
      </c>
      <c r="B14">
        <v>18360.583900000001</v>
      </c>
      <c r="C14">
        <f t="shared" si="1"/>
        <v>5.8104000000000005</v>
      </c>
      <c r="D14">
        <v>9.98E-2</v>
      </c>
      <c r="E14">
        <v>17099.190500000001</v>
      </c>
      <c r="F14">
        <f t="shared" si="2"/>
        <v>1.3732000000000002</v>
      </c>
      <c r="G14">
        <v>0.80940000000000001</v>
      </c>
    </row>
    <row r="15" spans="1:7" x14ac:dyDescent="0.25">
      <c r="A15">
        <f t="shared" si="0"/>
        <v>14</v>
      </c>
      <c r="B15">
        <v>18362.867999999999</v>
      </c>
      <c r="C15">
        <f t="shared" si="1"/>
        <v>8.0945</v>
      </c>
      <c r="D15">
        <v>2.2841</v>
      </c>
      <c r="E15">
        <v>17099.191299999999</v>
      </c>
      <c r="F15">
        <f t="shared" si="2"/>
        <v>1.3740000000000001</v>
      </c>
      <c r="G15">
        <v>8.0000000000000004E-4</v>
      </c>
    </row>
    <row r="16" spans="1:7" x14ac:dyDescent="0.25">
      <c r="A16">
        <f t="shared" si="0"/>
        <v>15</v>
      </c>
      <c r="B16">
        <v>18362.9175</v>
      </c>
      <c r="C16">
        <f t="shared" si="1"/>
        <v>8.1440000000000001</v>
      </c>
      <c r="D16">
        <v>4.9500000000000002E-2</v>
      </c>
      <c r="E16">
        <v>17104.9673</v>
      </c>
      <c r="F16">
        <f t="shared" si="2"/>
        <v>7.15</v>
      </c>
      <c r="G16">
        <v>5.7759999999999998</v>
      </c>
    </row>
    <row r="17" spans="1:7" x14ac:dyDescent="0.25">
      <c r="A17">
        <f t="shared" si="0"/>
        <v>16</v>
      </c>
      <c r="B17">
        <v>18376.519799999998</v>
      </c>
      <c r="C17">
        <f t="shared" si="1"/>
        <v>21.746299999999998</v>
      </c>
      <c r="D17">
        <v>13.6023</v>
      </c>
      <c r="E17">
        <v>17104.967799999999</v>
      </c>
      <c r="F17">
        <f t="shared" si="2"/>
        <v>7.1505000000000001</v>
      </c>
      <c r="G17">
        <v>5.0000000000000001E-4</v>
      </c>
    </row>
    <row r="18" spans="1:7" x14ac:dyDescent="0.25">
      <c r="A18">
        <f t="shared" si="0"/>
        <v>17</v>
      </c>
      <c r="B18">
        <v>18376.520199999999</v>
      </c>
      <c r="C18">
        <f t="shared" si="1"/>
        <v>21.746699999999997</v>
      </c>
      <c r="D18">
        <v>4.0000000000000002E-4</v>
      </c>
      <c r="E18">
        <v>17104.969099999998</v>
      </c>
      <c r="F18">
        <f t="shared" si="2"/>
        <v>7.1517999999999997</v>
      </c>
      <c r="G18">
        <v>1.2999999999999999E-3</v>
      </c>
    </row>
    <row r="19" spans="1:7" x14ac:dyDescent="0.25">
      <c r="A19">
        <f t="shared" si="0"/>
        <v>18</v>
      </c>
      <c r="B19">
        <v>18376.529699999999</v>
      </c>
      <c r="C19">
        <f t="shared" si="1"/>
        <v>21.756199999999996</v>
      </c>
      <c r="D19">
        <v>9.4999999999999998E-3</v>
      </c>
      <c r="E19">
        <v>17104.9696</v>
      </c>
      <c r="F19">
        <f t="shared" si="2"/>
        <v>7.1522999999999994</v>
      </c>
      <c r="G19">
        <v>5.0000000000000001E-4</v>
      </c>
    </row>
    <row r="20" spans="1:7" x14ac:dyDescent="0.25">
      <c r="A20">
        <f t="shared" si="0"/>
        <v>19</v>
      </c>
      <c r="B20">
        <v>18376.530699999999</v>
      </c>
      <c r="C20">
        <f t="shared" si="1"/>
        <v>21.757199999999997</v>
      </c>
      <c r="D20">
        <v>1E-3</v>
      </c>
      <c r="E20">
        <v>17104.9699</v>
      </c>
      <c r="F20">
        <f t="shared" si="2"/>
        <v>7.1525999999999996</v>
      </c>
      <c r="G20">
        <v>2.9999999999999997E-4</v>
      </c>
    </row>
    <row r="21" spans="1:7" x14ac:dyDescent="0.25">
      <c r="A21">
        <f t="shared" si="0"/>
        <v>20</v>
      </c>
      <c r="B21">
        <v>18376.538700000001</v>
      </c>
      <c r="C21">
        <f t="shared" si="1"/>
        <v>21.765199999999997</v>
      </c>
      <c r="D21">
        <v>8.0000000000000002E-3</v>
      </c>
      <c r="E21">
        <v>17104.9702</v>
      </c>
      <c r="F21">
        <f t="shared" si="2"/>
        <v>7.1528999999999998</v>
      </c>
      <c r="G21">
        <v>2.9999999999999997E-4</v>
      </c>
    </row>
    <row r="22" spans="1:7" x14ac:dyDescent="0.25">
      <c r="A22">
        <f t="shared" si="0"/>
        <v>21</v>
      </c>
      <c r="B22">
        <v>18377.928899999999</v>
      </c>
      <c r="C22">
        <f t="shared" si="1"/>
        <v>23.155399999999997</v>
      </c>
      <c r="D22">
        <v>1.3902000000000001</v>
      </c>
      <c r="E22">
        <v>17104.970399999998</v>
      </c>
      <c r="F22">
        <f t="shared" si="2"/>
        <v>7.1531000000000002</v>
      </c>
      <c r="G22">
        <v>2.0000000000000001E-4</v>
      </c>
    </row>
    <row r="23" spans="1:7" x14ac:dyDescent="0.25">
      <c r="A23">
        <f t="shared" si="0"/>
        <v>22</v>
      </c>
      <c r="B23">
        <v>18377.962899999999</v>
      </c>
      <c r="C23">
        <f t="shared" si="1"/>
        <v>23.189399999999996</v>
      </c>
      <c r="D23">
        <v>3.4000000000000002E-2</v>
      </c>
      <c r="E23">
        <v>17104.970799999999</v>
      </c>
      <c r="F23">
        <f t="shared" si="2"/>
        <v>7.1535000000000002</v>
      </c>
      <c r="G23">
        <v>4.0000000000000002E-4</v>
      </c>
    </row>
    <row r="24" spans="1:7" x14ac:dyDescent="0.25">
      <c r="A24">
        <f t="shared" si="0"/>
        <v>23</v>
      </c>
      <c r="B24">
        <v>18378.007000000001</v>
      </c>
      <c r="C24">
        <f t="shared" si="1"/>
        <v>23.233499999999996</v>
      </c>
      <c r="D24">
        <v>4.41E-2</v>
      </c>
      <c r="E24">
        <v>17104.971000000001</v>
      </c>
      <c r="F24">
        <f t="shared" si="2"/>
        <v>7.1537000000000006</v>
      </c>
      <c r="G24">
        <v>2.0000000000000001E-4</v>
      </c>
    </row>
    <row r="25" spans="1:7" x14ac:dyDescent="0.25">
      <c r="A25">
        <f t="shared" si="0"/>
        <v>24</v>
      </c>
      <c r="B25">
        <v>18383.855299999999</v>
      </c>
      <c r="C25">
        <f t="shared" si="1"/>
        <v>29.081799999999994</v>
      </c>
      <c r="D25">
        <v>5.8483000000000001</v>
      </c>
      <c r="E25">
        <v>17105.3426</v>
      </c>
      <c r="F25">
        <f t="shared" si="2"/>
        <v>7.5253000000000005</v>
      </c>
      <c r="G25">
        <v>0.37159999999999999</v>
      </c>
    </row>
    <row r="26" spans="1:7" x14ac:dyDescent="0.25">
      <c r="A26">
        <f t="shared" si="0"/>
        <v>25</v>
      </c>
      <c r="B26">
        <v>18384.554100000001</v>
      </c>
      <c r="C26">
        <f t="shared" si="1"/>
        <v>29.780599999999993</v>
      </c>
      <c r="D26">
        <v>0.69879999999999998</v>
      </c>
      <c r="E26">
        <v>17105.455300000001</v>
      </c>
      <c r="F26">
        <f t="shared" si="2"/>
        <v>7.6380000000000008</v>
      </c>
      <c r="G26">
        <v>0.11269999999999999</v>
      </c>
    </row>
    <row r="27" spans="1:7" x14ac:dyDescent="0.25">
      <c r="A27">
        <f t="shared" si="0"/>
        <v>26</v>
      </c>
      <c r="B27">
        <v>18384.687600000001</v>
      </c>
      <c r="C27">
        <f t="shared" si="1"/>
        <v>29.914099999999994</v>
      </c>
      <c r="D27">
        <v>0.13350000000000001</v>
      </c>
      <c r="E27">
        <v>17105.581600000001</v>
      </c>
      <c r="F27">
        <f t="shared" si="2"/>
        <v>7.7643000000000004</v>
      </c>
      <c r="G27">
        <v>0.1263</v>
      </c>
    </row>
    <row r="28" spans="1:7" x14ac:dyDescent="0.25">
      <c r="A28">
        <f t="shared" si="0"/>
        <v>27</v>
      </c>
      <c r="B28">
        <v>18385.161400000001</v>
      </c>
      <c r="C28">
        <f t="shared" si="1"/>
        <v>30.387899999999995</v>
      </c>
      <c r="D28">
        <v>0.4738</v>
      </c>
      <c r="E28">
        <v>17105.680700000001</v>
      </c>
      <c r="F28">
        <f t="shared" si="2"/>
        <v>7.8634000000000004</v>
      </c>
      <c r="G28">
        <v>9.9099999999999994E-2</v>
      </c>
    </row>
    <row r="29" spans="1:7" x14ac:dyDescent="0.25">
      <c r="A29">
        <f t="shared" si="0"/>
        <v>28</v>
      </c>
      <c r="B29">
        <v>18385.163700000001</v>
      </c>
      <c r="C29">
        <f t="shared" si="1"/>
        <v>30.390199999999997</v>
      </c>
      <c r="D29">
        <v>2.3E-3</v>
      </c>
      <c r="E29">
        <v>17105.930899999999</v>
      </c>
      <c r="F29">
        <f t="shared" si="2"/>
        <v>8.1135999999999999</v>
      </c>
      <c r="G29">
        <v>0.25019999999999998</v>
      </c>
    </row>
    <row r="30" spans="1:7" x14ac:dyDescent="0.25">
      <c r="A30">
        <f t="shared" si="0"/>
        <v>29</v>
      </c>
      <c r="B30">
        <v>18388.1021</v>
      </c>
      <c r="C30">
        <f t="shared" si="1"/>
        <v>33.328599999999994</v>
      </c>
      <c r="D30">
        <v>2.9384000000000001</v>
      </c>
      <c r="E30">
        <v>17105.956399999999</v>
      </c>
      <c r="F30">
        <f t="shared" si="2"/>
        <v>8.1390999999999991</v>
      </c>
      <c r="G30">
        <v>2.5499999999999998E-2</v>
      </c>
    </row>
    <row r="31" spans="1:7" x14ac:dyDescent="0.25">
      <c r="A31">
        <f t="shared" si="0"/>
        <v>30</v>
      </c>
      <c r="B31">
        <v>18426.062399999999</v>
      </c>
      <c r="C31">
        <f t="shared" si="1"/>
        <v>71.288899999999984</v>
      </c>
      <c r="D31">
        <v>37.960299999999997</v>
      </c>
      <c r="E31">
        <v>17106.625199999999</v>
      </c>
      <c r="F31">
        <f t="shared" si="2"/>
        <v>8.8078999999999983</v>
      </c>
      <c r="G31">
        <v>0.66879999999999995</v>
      </c>
    </row>
    <row r="32" spans="1:7" x14ac:dyDescent="0.25">
      <c r="A32">
        <f t="shared" si="0"/>
        <v>31</v>
      </c>
      <c r="B32">
        <v>18426.0628</v>
      </c>
      <c r="C32">
        <f t="shared" si="1"/>
        <v>71.289299999999983</v>
      </c>
      <c r="D32">
        <v>4.0000000000000002E-4</v>
      </c>
      <c r="E32">
        <v>17106.625899999999</v>
      </c>
      <c r="F32">
        <f t="shared" si="2"/>
        <v>8.8085999999999984</v>
      </c>
      <c r="G32">
        <v>6.9999999999999999E-4</v>
      </c>
    </row>
    <row r="33" spans="1:7" x14ac:dyDescent="0.25">
      <c r="A33">
        <f t="shared" si="0"/>
        <v>32</v>
      </c>
      <c r="B33">
        <v>18426.062999999998</v>
      </c>
      <c r="C33">
        <f t="shared" si="1"/>
        <v>71.28949999999999</v>
      </c>
      <c r="D33">
        <v>2.0000000000000001E-4</v>
      </c>
      <c r="E33">
        <v>17106.676299999999</v>
      </c>
      <c r="F33">
        <f t="shared" si="2"/>
        <v>8.8589999999999982</v>
      </c>
      <c r="G33">
        <v>5.04E-2</v>
      </c>
    </row>
    <row r="34" spans="1:7" x14ac:dyDescent="0.25">
      <c r="A34">
        <f t="shared" si="0"/>
        <v>33</v>
      </c>
      <c r="B34">
        <v>18426.2035</v>
      </c>
      <c r="C34">
        <f t="shared" si="1"/>
        <v>71.429999999999993</v>
      </c>
      <c r="D34">
        <v>0.14050000000000001</v>
      </c>
      <c r="E34">
        <v>17110.079900000001</v>
      </c>
      <c r="F34">
        <f t="shared" si="2"/>
        <v>12.262599999999999</v>
      </c>
      <c r="G34">
        <v>3.4036</v>
      </c>
    </row>
    <row r="35" spans="1:7" x14ac:dyDescent="0.25">
      <c r="A35">
        <f t="shared" si="0"/>
        <v>34</v>
      </c>
      <c r="B35">
        <v>18426.204000000002</v>
      </c>
      <c r="C35">
        <f t="shared" si="1"/>
        <v>71.430499999999995</v>
      </c>
      <c r="D35">
        <v>5.0000000000000001E-4</v>
      </c>
      <c r="E35">
        <v>17170.852800000001</v>
      </c>
      <c r="F35">
        <f t="shared" si="2"/>
        <v>73.035499999999999</v>
      </c>
      <c r="G35">
        <v>60.7729</v>
      </c>
    </row>
    <row r="36" spans="1:7" x14ac:dyDescent="0.25">
      <c r="A36">
        <f t="shared" si="0"/>
        <v>35</v>
      </c>
      <c r="B36">
        <v>18431.070100000001</v>
      </c>
      <c r="C36">
        <f t="shared" si="1"/>
        <v>76.296599999999998</v>
      </c>
      <c r="D36">
        <v>4.8661000000000003</v>
      </c>
      <c r="E36">
        <v>17170.853200000001</v>
      </c>
      <c r="F36">
        <f t="shared" si="2"/>
        <v>73.035899999999998</v>
      </c>
      <c r="G36">
        <v>4.0000000000000002E-4</v>
      </c>
    </row>
    <row r="37" spans="1:7" x14ac:dyDescent="0.25">
      <c r="A37">
        <f t="shared" si="0"/>
        <v>36</v>
      </c>
      <c r="B37">
        <v>18431.0713</v>
      </c>
      <c r="C37">
        <f t="shared" si="1"/>
        <v>76.297799999999995</v>
      </c>
      <c r="D37">
        <v>1.1999999999999999E-3</v>
      </c>
      <c r="E37">
        <v>17170.854200000002</v>
      </c>
      <c r="F37">
        <f t="shared" si="2"/>
        <v>73.036900000000003</v>
      </c>
      <c r="G37">
        <v>1E-3</v>
      </c>
    </row>
    <row r="38" spans="1:7" x14ac:dyDescent="0.25">
      <c r="A38">
        <f t="shared" si="0"/>
        <v>37</v>
      </c>
      <c r="B38">
        <v>18438.9398</v>
      </c>
      <c r="C38">
        <f t="shared" si="1"/>
        <v>84.166299999999993</v>
      </c>
      <c r="D38">
        <v>7.8685</v>
      </c>
      <c r="E38">
        <v>17170.8554</v>
      </c>
      <c r="F38">
        <f t="shared" si="2"/>
        <v>73.0381</v>
      </c>
      <c r="G38">
        <v>1.1999999999999999E-3</v>
      </c>
    </row>
    <row r="39" spans="1:7" x14ac:dyDescent="0.25">
      <c r="A39">
        <f t="shared" si="0"/>
        <v>38</v>
      </c>
      <c r="B39">
        <v>18438.940399999999</v>
      </c>
      <c r="C39">
        <f t="shared" si="1"/>
        <v>84.166899999999998</v>
      </c>
      <c r="D39">
        <v>5.9999999999999995E-4</v>
      </c>
      <c r="E39">
        <v>17170.857100000001</v>
      </c>
      <c r="F39">
        <f t="shared" si="2"/>
        <v>73.0398</v>
      </c>
      <c r="G39">
        <v>1.6999999999999999E-3</v>
      </c>
    </row>
    <row r="40" spans="1:7" x14ac:dyDescent="0.25">
      <c r="A40">
        <f t="shared" si="0"/>
        <v>39</v>
      </c>
      <c r="B40">
        <v>18467.145799999998</v>
      </c>
      <c r="C40">
        <f t="shared" si="1"/>
        <v>112.3723</v>
      </c>
      <c r="D40">
        <v>28.205400000000001</v>
      </c>
      <c r="E40">
        <v>17170.858100000001</v>
      </c>
      <c r="F40">
        <f t="shared" si="2"/>
        <v>73.040800000000004</v>
      </c>
      <c r="G40">
        <v>1E-3</v>
      </c>
    </row>
    <row r="41" spans="1:7" x14ac:dyDescent="0.25">
      <c r="A41">
        <f t="shared" si="0"/>
        <v>40</v>
      </c>
      <c r="B41">
        <v>18471.695599999999</v>
      </c>
      <c r="C41">
        <f t="shared" si="1"/>
        <v>116.9221</v>
      </c>
      <c r="D41">
        <v>4.5498000000000003</v>
      </c>
      <c r="E41">
        <v>17173.388800000001</v>
      </c>
      <c r="F41">
        <f t="shared" si="2"/>
        <v>75.5715</v>
      </c>
      <c r="G41">
        <v>2.5306999999999999</v>
      </c>
    </row>
    <row r="42" spans="1:7" x14ac:dyDescent="0.25">
      <c r="A42">
        <f t="shared" si="0"/>
        <v>41</v>
      </c>
      <c r="B42">
        <v>18475.009099999999</v>
      </c>
      <c r="C42">
        <f t="shared" si="1"/>
        <v>120.23560000000001</v>
      </c>
      <c r="D42">
        <v>3.3134999999999999</v>
      </c>
      <c r="E42">
        <v>17173.709900000002</v>
      </c>
      <c r="F42">
        <f t="shared" si="2"/>
        <v>75.892600000000002</v>
      </c>
      <c r="G42">
        <v>0.3211</v>
      </c>
    </row>
    <row r="43" spans="1:7" x14ac:dyDescent="0.25">
      <c r="A43">
        <f t="shared" si="0"/>
        <v>42</v>
      </c>
      <c r="B43">
        <v>18475.5268</v>
      </c>
      <c r="C43">
        <f t="shared" si="1"/>
        <v>120.75330000000001</v>
      </c>
      <c r="D43">
        <v>0.51770000000000005</v>
      </c>
      <c r="E43">
        <v>17175.047699999999</v>
      </c>
      <c r="F43">
        <f t="shared" si="2"/>
        <v>77.230400000000003</v>
      </c>
      <c r="G43">
        <v>1.3378000000000001</v>
      </c>
    </row>
    <row r="44" spans="1:7" x14ac:dyDescent="0.25">
      <c r="A44">
        <f t="shared" si="0"/>
        <v>43</v>
      </c>
      <c r="B44">
        <v>18475.867200000001</v>
      </c>
      <c r="C44">
        <f t="shared" si="1"/>
        <v>121.09370000000001</v>
      </c>
      <c r="D44">
        <v>0.34039999999999998</v>
      </c>
      <c r="E44">
        <v>17175.6319</v>
      </c>
      <c r="F44">
        <f t="shared" si="2"/>
        <v>77.814599999999999</v>
      </c>
      <c r="G44">
        <v>0.58420000000000005</v>
      </c>
    </row>
    <row r="45" spans="1:7" x14ac:dyDescent="0.25">
      <c r="A45">
        <f t="shared" si="0"/>
        <v>44</v>
      </c>
      <c r="B45">
        <v>18507.166000000001</v>
      </c>
      <c r="C45">
        <f t="shared" si="1"/>
        <v>152.39250000000001</v>
      </c>
      <c r="D45">
        <v>31.2988</v>
      </c>
      <c r="E45">
        <v>17178.084699999999</v>
      </c>
      <c r="F45">
        <f t="shared" si="2"/>
        <v>80.267399999999995</v>
      </c>
      <c r="G45">
        <v>2.4527999999999999</v>
      </c>
    </row>
    <row r="46" spans="1:7" x14ac:dyDescent="0.25">
      <c r="A46">
        <f t="shared" si="0"/>
        <v>45</v>
      </c>
      <c r="B46">
        <v>18507.1669</v>
      </c>
      <c r="C46">
        <f t="shared" si="1"/>
        <v>152.39340000000001</v>
      </c>
      <c r="D46">
        <v>8.9999999999999998E-4</v>
      </c>
      <c r="E46">
        <v>17178.084999999999</v>
      </c>
      <c r="F46">
        <f t="shared" si="2"/>
        <v>80.267699999999991</v>
      </c>
      <c r="G46">
        <v>2.9999999999999997E-4</v>
      </c>
    </row>
    <row r="47" spans="1:7" x14ac:dyDescent="0.25">
      <c r="A47">
        <f t="shared" si="0"/>
        <v>46</v>
      </c>
      <c r="B47">
        <v>18509.274399999998</v>
      </c>
      <c r="C47">
        <f t="shared" si="1"/>
        <v>154.5009</v>
      </c>
      <c r="D47">
        <v>2.1074999999999999</v>
      </c>
      <c r="E47">
        <v>17178.992200000001</v>
      </c>
      <c r="F47">
        <f t="shared" si="2"/>
        <v>81.174899999999994</v>
      </c>
      <c r="G47">
        <v>0.90720000000000001</v>
      </c>
    </row>
    <row r="48" spans="1:7" x14ac:dyDescent="0.25">
      <c r="A48">
        <f t="shared" si="0"/>
        <v>47</v>
      </c>
      <c r="B48">
        <v>18511.1306</v>
      </c>
      <c r="C48">
        <f t="shared" si="1"/>
        <v>156.3571</v>
      </c>
      <c r="D48">
        <v>1.8562000000000001</v>
      </c>
      <c r="E48">
        <v>17179.688900000001</v>
      </c>
      <c r="F48">
        <f t="shared" si="2"/>
        <v>81.871600000000001</v>
      </c>
      <c r="G48">
        <v>0.69669999999999999</v>
      </c>
    </row>
    <row r="49" spans="1:7" x14ac:dyDescent="0.25">
      <c r="A49">
        <f t="shared" si="0"/>
        <v>48</v>
      </c>
      <c r="B49">
        <v>18511.131099999999</v>
      </c>
      <c r="C49">
        <f t="shared" si="1"/>
        <v>156.35759999999999</v>
      </c>
      <c r="D49">
        <v>5.0000000000000001E-4</v>
      </c>
      <c r="E49">
        <v>17181.729500000001</v>
      </c>
      <c r="F49">
        <f t="shared" si="2"/>
        <v>83.912199999999999</v>
      </c>
      <c r="G49">
        <v>2.0406</v>
      </c>
    </row>
    <row r="50" spans="1:7" x14ac:dyDescent="0.25">
      <c r="A50">
        <f t="shared" si="0"/>
        <v>49</v>
      </c>
      <c r="B50">
        <v>18518.341</v>
      </c>
      <c r="C50">
        <f t="shared" si="1"/>
        <v>163.5675</v>
      </c>
      <c r="D50">
        <v>7.2099000000000002</v>
      </c>
      <c r="E50">
        <v>17181.729800000001</v>
      </c>
      <c r="F50">
        <f t="shared" si="2"/>
        <v>83.912499999999994</v>
      </c>
      <c r="G50">
        <v>2.9999999999999997E-4</v>
      </c>
    </row>
    <row r="51" spans="1:7" x14ac:dyDescent="0.25">
      <c r="A51">
        <f t="shared" si="0"/>
        <v>50</v>
      </c>
      <c r="B51">
        <v>18518.341899999999</v>
      </c>
      <c r="C51">
        <f t="shared" si="1"/>
        <v>163.5684</v>
      </c>
      <c r="D51">
        <v>8.9999999999999998E-4</v>
      </c>
      <c r="E51">
        <v>17181.778900000001</v>
      </c>
      <c r="F51">
        <f t="shared" si="2"/>
        <v>83.96159999999999</v>
      </c>
      <c r="G51">
        <v>4.9099999999999998E-2</v>
      </c>
    </row>
    <row r="52" spans="1:7" x14ac:dyDescent="0.25">
      <c r="A52">
        <f t="shared" si="0"/>
        <v>51</v>
      </c>
      <c r="B52">
        <v>18523.155599999998</v>
      </c>
      <c r="C52">
        <f t="shared" si="1"/>
        <v>168.38210000000001</v>
      </c>
      <c r="D52">
        <v>4.8136999999999999</v>
      </c>
      <c r="E52">
        <v>17182.479800000001</v>
      </c>
      <c r="F52">
        <f t="shared" si="2"/>
        <v>84.662499999999994</v>
      </c>
      <c r="G52">
        <v>0.70089999999999997</v>
      </c>
    </row>
    <row r="53" spans="1:7" x14ac:dyDescent="0.25">
      <c r="A53">
        <f t="shared" si="0"/>
        <v>52</v>
      </c>
      <c r="B53">
        <v>18529.481400000001</v>
      </c>
      <c r="C53">
        <f t="shared" si="1"/>
        <v>174.7079</v>
      </c>
      <c r="D53">
        <v>6.3258000000000001</v>
      </c>
      <c r="E53">
        <v>17182.987000000001</v>
      </c>
      <c r="F53">
        <f t="shared" si="2"/>
        <v>85.169699999999992</v>
      </c>
      <c r="G53">
        <v>0.50719999999999998</v>
      </c>
    </row>
    <row r="54" spans="1:7" x14ac:dyDescent="0.25">
      <c r="A54">
        <f t="shared" si="0"/>
        <v>53</v>
      </c>
      <c r="B54">
        <v>18529.4912</v>
      </c>
      <c r="C54">
        <f t="shared" si="1"/>
        <v>174.71770000000001</v>
      </c>
      <c r="D54">
        <v>9.7999999999999997E-3</v>
      </c>
      <c r="E54">
        <v>17184.832699999999</v>
      </c>
      <c r="F54">
        <f t="shared" si="2"/>
        <v>87.015399999999985</v>
      </c>
      <c r="G54">
        <v>1.8456999999999999</v>
      </c>
    </row>
    <row r="55" spans="1:7" x14ac:dyDescent="0.25">
      <c r="A55">
        <f t="shared" si="0"/>
        <v>54</v>
      </c>
      <c r="B55">
        <v>18587.369500000001</v>
      </c>
      <c r="C55">
        <f t="shared" si="1"/>
        <v>232.596</v>
      </c>
      <c r="D55">
        <v>57.878300000000003</v>
      </c>
      <c r="E55">
        <v>17184.916499999999</v>
      </c>
      <c r="F55">
        <f t="shared" si="2"/>
        <v>87.099199999999982</v>
      </c>
      <c r="G55">
        <v>8.3799999999999999E-2</v>
      </c>
    </row>
    <row r="56" spans="1:7" x14ac:dyDescent="0.25">
      <c r="A56">
        <f t="shared" si="0"/>
        <v>55</v>
      </c>
      <c r="B56">
        <v>18587.3701</v>
      </c>
      <c r="C56">
        <f t="shared" si="1"/>
        <v>232.5966</v>
      </c>
      <c r="D56">
        <v>5.9999999999999995E-4</v>
      </c>
      <c r="E56">
        <v>17185.235199999999</v>
      </c>
      <c r="F56">
        <f t="shared" si="2"/>
        <v>87.417899999999989</v>
      </c>
      <c r="G56">
        <v>0.31869999999999998</v>
      </c>
    </row>
    <row r="57" spans="1:7" x14ac:dyDescent="0.25">
      <c r="A57">
        <f t="shared" si="0"/>
        <v>56</v>
      </c>
      <c r="B57">
        <v>18588.734799999998</v>
      </c>
      <c r="C57">
        <f t="shared" si="1"/>
        <v>233.96129999999999</v>
      </c>
      <c r="D57">
        <v>1.3647</v>
      </c>
      <c r="E57">
        <v>17187.3269</v>
      </c>
      <c r="F57">
        <f t="shared" si="2"/>
        <v>89.509599999999992</v>
      </c>
      <c r="G57">
        <v>2.0916999999999999</v>
      </c>
    </row>
    <row r="58" spans="1:7" x14ac:dyDescent="0.25">
      <c r="A58">
        <f t="shared" si="0"/>
        <v>57</v>
      </c>
      <c r="B58">
        <v>18588.754700000001</v>
      </c>
      <c r="C58">
        <f t="shared" si="1"/>
        <v>233.9812</v>
      </c>
      <c r="D58">
        <v>1.9900000000000001E-2</v>
      </c>
      <c r="E58">
        <v>17187.475900000001</v>
      </c>
      <c r="F58">
        <f t="shared" si="2"/>
        <v>89.658599999999993</v>
      </c>
      <c r="G58">
        <v>0.14899999999999999</v>
      </c>
    </row>
    <row r="59" spans="1:7" x14ac:dyDescent="0.25">
      <c r="A59">
        <f t="shared" si="0"/>
        <v>58</v>
      </c>
      <c r="B59">
        <v>18589.415499999999</v>
      </c>
      <c r="C59">
        <f t="shared" si="1"/>
        <v>234.642</v>
      </c>
      <c r="D59">
        <v>0.66080000000000005</v>
      </c>
      <c r="E59">
        <v>17187.8688</v>
      </c>
      <c r="F59">
        <f t="shared" si="2"/>
        <v>90.05149999999999</v>
      </c>
      <c r="G59">
        <v>0.39290000000000003</v>
      </c>
    </row>
    <row r="60" spans="1:7" x14ac:dyDescent="0.25">
      <c r="A60">
        <f t="shared" si="0"/>
        <v>59</v>
      </c>
      <c r="B60">
        <v>18591.225200000001</v>
      </c>
      <c r="C60">
        <f t="shared" si="1"/>
        <v>236.45169999999999</v>
      </c>
      <c r="D60">
        <v>1.8097000000000001</v>
      </c>
      <c r="E60">
        <v>17187.9578</v>
      </c>
      <c r="F60">
        <f t="shared" si="2"/>
        <v>90.140499999999989</v>
      </c>
      <c r="G60">
        <v>8.8999999999999996E-2</v>
      </c>
    </row>
    <row r="61" spans="1:7" x14ac:dyDescent="0.25">
      <c r="A61">
        <f t="shared" si="0"/>
        <v>60</v>
      </c>
      <c r="B61">
        <v>18593.451000000001</v>
      </c>
      <c r="C61">
        <f t="shared" si="1"/>
        <v>238.67749999999998</v>
      </c>
      <c r="D61">
        <v>2.2258</v>
      </c>
      <c r="E61">
        <v>17187.958200000001</v>
      </c>
      <c r="F61">
        <f t="shared" si="2"/>
        <v>90.140899999999988</v>
      </c>
      <c r="G61">
        <v>4.0000000000000002E-4</v>
      </c>
    </row>
    <row r="62" spans="1:7" x14ac:dyDescent="0.25">
      <c r="A62">
        <f t="shared" si="0"/>
        <v>61</v>
      </c>
      <c r="B62">
        <v>18595.021499999999</v>
      </c>
      <c r="C62">
        <f t="shared" si="1"/>
        <v>240.24799999999999</v>
      </c>
      <c r="D62">
        <v>1.5705</v>
      </c>
      <c r="E62">
        <v>17188.770400000001</v>
      </c>
      <c r="F62">
        <f t="shared" si="2"/>
        <v>90.953099999999992</v>
      </c>
      <c r="G62">
        <v>0.81220000000000003</v>
      </c>
    </row>
    <row r="63" spans="1:7" x14ac:dyDescent="0.25">
      <c r="A63">
        <f t="shared" si="0"/>
        <v>62</v>
      </c>
      <c r="B63">
        <v>18601.971000000001</v>
      </c>
      <c r="C63">
        <f t="shared" si="1"/>
        <v>247.19749999999999</v>
      </c>
      <c r="D63">
        <v>6.9494999999999996</v>
      </c>
      <c r="E63">
        <v>17193.465</v>
      </c>
      <c r="F63">
        <f t="shared" si="2"/>
        <v>95.647699999999986</v>
      </c>
      <c r="G63">
        <v>4.6946000000000003</v>
      </c>
    </row>
    <row r="64" spans="1:7" x14ac:dyDescent="0.25">
      <c r="A64">
        <f t="shared" si="0"/>
        <v>63</v>
      </c>
      <c r="B64">
        <v>18607.362499999999</v>
      </c>
      <c r="C64">
        <f t="shared" si="1"/>
        <v>252.589</v>
      </c>
      <c r="D64">
        <v>5.3914999999999997</v>
      </c>
      <c r="E64">
        <v>17193.469799999999</v>
      </c>
      <c r="F64">
        <f t="shared" si="2"/>
        <v>95.652499999999989</v>
      </c>
      <c r="G64">
        <v>4.7999999999999996E-3</v>
      </c>
    </row>
    <row r="65" spans="1:7" x14ac:dyDescent="0.25">
      <c r="A65">
        <f t="shared" si="0"/>
        <v>64</v>
      </c>
      <c r="B65">
        <v>18607.369699999999</v>
      </c>
      <c r="C65">
        <f t="shared" si="1"/>
        <v>252.59620000000001</v>
      </c>
      <c r="D65">
        <v>7.1999999999999998E-3</v>
      </c>
      <c r="E65">
        <v>17194.981199999998</v>
      </c>
      <c r="F65">
        <f t="shared" si="2"/>
        <v>97.163899999999984</v>
      </c>
      <c r="G65">
        <v>1.5114000000000001</v>
      </c>
    </row>
    <row r="66" spans="1:7" x14ac:dyDescent="0.25">
      <c r="A66">
        <f t="shared" si="0"/>
        <v>65</v>
      </c>
      <c r="B66">
        <v>18614.0226</v>
      </c>
      <c r="C66">
        <f t="shared" si="1"/>
        <v>259.2491</v>
      </c>
      <c r="D66">
        <v>6.6528999999999998</v>
      </c>
      <c r="E66">
        <v>17194.981500000002</v>
      </c>
      <c r="F66">
        <f t="shared" si="2"/>
        <v>97.16419999999998</v>
      </c>
      <c r="G66">
        <v>2.9999999999999997E-4</v>
      </c>
    </row>
    <row r="67" spans="1:7" x14ac:dyDescent="0.25">
      <c r="A67">
        <f t="shared" ref="A67:A130" si="3">A66+1</f>
        <v>66</v>
      </c>
      <c r="B67">
        <v>18618.570199999998</v>
      </c>
      <c r="C67">
        <f t="shared" si="1"/>
        <v>263.79669999999999</v>
      </c>
      <c r="D67">
        <v>4.5476000000000001</v>
      </c>
      <c r="E67">
        <v>17194.9846</v>
      </c>
      <c r="F67">
        <f t="shared" si="2"/>
        <v>97.167299999999983</v>
      </c>
      <c r="G67">
        <v>3.0999999999999999E-3</v>
      </c>
    </row>
    <row r="68" spans="1:7" x14ac:dyDescent="0.25">
      <c r="A68">
        <f t="shared" si="3"/>
        <v>67</v>
      </c>
      <c r="B68">
        <v>18618.573899999999</v>
      </c>
      <c r="C68">
        <f t="shared" si="1"/>
        <v>263.80039999999997</v>
      </c>
      <c r="D68">
        <v>3.7000000000000002E-3</v>
      </c>
      <c r="E68">
        <v>17194.985199999999</v>
      </c>
      <c r="F68">
        <f t="shared" si="2"/>
        <v>97.167899999999989</v>
      </c>
      <c r="G68">
        <v>5.9999999999999995E-4</v>
      </c>
    </row>
    <row r="69" spans="1:7" x14ac:dyDescent="0.25">
      <c r="A69">
        <f t="shared" si="3"/>
        <v>68</v>
      </c>
      <c r="B69">
        <v>18620.611799999999</v>
      </c>
      <c r="C69">
        <f t="shared" ref="C69:C74" si="4">C68+D69</f>
        <v>265.83829999999995</v>
      </c>
      <c r="D69">
        <v>2.0379</v>
      </c>
      <c r="E69">
        <v>17194.9879</v>
      </c>
      <c r="F69">
        <f t="shared" ref="F69:F132" si="5">G69+F68</f>
        <v>97.170599999999993</v>
      </c>
      <c r="G69">
        <v>2.7000000000000001E-3</v>
      </c>
    </row>
    <row r="70" spans="1:7" x14ac:dyDescent="0.25">
      <c r="A70">
        <f t="shared" si="3"/>
        <v>69</v>
      </c>
      <c r="B70">
        <v>18620.6126</v>
      </c>
      <c r="C70">
        <f t="shared" si="4"/>
        <v>265.83909999999997</v>
      </c>
      <c r="D70">
        <v>8.0000000000000004E-4</v>
      </c>
      <c r="E70">
        <v>17194.988300000001</v>
      </c>
      <c r="F70">
        <f t="shared" si="5"/>
        <v>97.170999999999992</v>
      </c>
      <c r="G70">
        <v>4.0000000000000002E-4</v>
      </c>
    </row>
    <row r="71" spans="1:7" x14ac:dyDescent="0.25">
      <c r="A71">
        <f t="shared" si="3"/>
        <v>70</v>
      </c>
      <c r="B71">
        <v>18652.495200000001</v>
      </c>
      <c r="C71">
        <f t="shared" si="4"/>
        <v>297.7217</v>
      </c>
      <c r="D71">
        <v>31.8826</v>
      </c>
      <c r="E71">
        <v>17194.9902</v>
      </c>
      <c r="F71">
        <f t="shared" si="5"/>
        <v>97.172899999999998</v>
      </c>
      <c r="G71">
        <v>1.9E-3</v>
      </c>
    </row>
    <row r="72" spans="1:7" x14ac:dyDescent="0.25">
      <c r="A72">
        <f t="shared" si="3"/>
        <v>71</v>
      </c>
      <c r="B72">
        <v>18652.505799999999</v>
      </c>
      <c r="C72">
        <f t="shared" si="4"/>
        <v>297.73230000000001</v>
      </c>
      <c r="D72">
        <v>1.06E-2</v>
      </c>
      <c r="E72">
        <v>17194.9905</v>
      </c>
      <c r="F72">
        <f t="shared" si="5"/>
        <v>97.173199999999994</v>
      </c>
      <c r="G72">
        <v>2.9999999999999997E-4</v>
      </c>
    </row>
    <row r="73" spans="1:7" x14ac:dyDescent="0.25">
      <c r="A73">
        <f t="shared" si="3"/>
        <v>72</v>
      </c>
      <c r="B73">
        <v>18653.626400000001</v>
      </c>
      <c r="C73">
        <f t="shared" si="4"/>
        <v>298.85290000000003</v>
      </c>
      <c r="D73">
        <v>1.1206</v>
      </c>
      <c r="E73">
        <v>17194.992200000001</v>
      </c>
      <c r="F73">
        <f t="shared" si="5"/>
        <v>97.174899999999994</v>
      </c>
      <c r="G73">
        <v>1.6999999999999999E-3</v>
      </c>
    </row>
    <row r="74" spans="1:7" x14ac:dyDescent="0.25">
      <c r="A74">
        <f t="shared" si="3"/>
        <v>73</v>
      </c>
      <c r="B74">
        <v>18655.0219</v>
      </c>
      <c r="C74">
        <f t="shared" si="4"/>
        <v>300.24840000000006</v>
      </c>
      <c r="D74">
        <v>1.3955</v>
      </c>
      <c r="E74">
        <v>17194.9925</v>
      </c>
      <c r="F74">
        <f t="shared" si="5"/>
        <v>97.17519999999999</v>
      </c>
      <c r="G74">
        <v>2.9999999999999997E-4</v>
      </c>
    </row>
    <row r="75" spans="1:7" x14ac:dyDescent="0.25">
      <c r="A75">
        <f t="shared" si="3"/>
        <v>74</v>
      </c>
      <c r="D75">
        <f t="shared" ref="D75:D131" si="6">C75/1000/3660/24</f>
        <v>0</v>
      </c>
      <c r="E75">
        <v>17197.832900000001</v>
      </c>
      <c r="F75">
        <f t="shared" si="5"/>
        <v>100.01559999999999</v>
      </c>
      <c r="G75">
        <v>2.8403999999999998</v>
      </c>
    </row>
    <row r="76" spans="1:7" x14ac:dyDescent="0.25">
      <c r="A76">
        <f t="shared" si="3"/>
        <v>75</v>
      </c>
      <c r="D76">
        <f t="shared" si="6"/>
        <v>0</v>
      </c>
      <c r="E76">
        <v>17198.9038</v>
      </c>
      <c r="F76">
        <f t="shared" si="5"/>
        <v>101.08649999999999</v>
      </c>
      <c r="G76">
        <v>1.0709</v>
      </c>
    </row>
    <row r="77" spans="1:7" x14ac:dyDescent="0.25">
      <c r="A77">
        <f t="shared" si="3"/>
        <v>76</v>
      </c>
      <c r="D77">
        <f t="shared" si="6"/>
        <v>0</v>
      </c>
      <c r="E77">
        <v>17199.378700000001</v>
      </c>
      <c r="F77">
        <f t="shared" si="5"/>
        <v>101.56139999999999</v>
      </c>
      <c r="G77">
        <v>0.47489999999999999</v>
      </c>
    </row>
    <row r="78" spans="1:7" x14ac:dyDescent="0.25">
      <c r="A78">
        <f t="shared" si="3"/>
        <v>77</v>
      </c>
      <c r="D78">
        <f t="shared" si="6"/>
        <v>0</v>
      </c>
      <c r="E78">
        <v>17203.6626</v>
      </c>
      <c r="F78">
        <f t="shared" si="5"/>
        <v>105.84529999999999</v>
      </c>
      <c r="G78">
        <v>4.2839</v>
      </c>
    </row>
    <row r="79" spans="1:7" x14ac:dyDescent="0.25">
      <c r="A79">
        <f t="shared" si="3"/>
        <v>78</v>
      </c>
      <c r="D79">
        <f t="shared" si="6"/>
        <v>0</v>
      </c>
      <c r="E79">
        <v>17209.720399999998</v>
      </c>
      <c r="F79">
        <f t="shared" si="5"/>
        <v>111.90309999999999</v>
      </c>
      <c r="G79">
        <v>6.0578000000000003</v>
      </c>
    </row>
    <row r="80" spans="1:7" x14ac:dyDescent="0.25">
      <c r="A80">
        <f t="shared" si="3"/>
        <v>79</v>
      </c>
      <c r="D80">
        <f t="shared" si="6"/>
        <v>0</v>
      </c>
      <c r="E80">
        <v>17209.7209</v>
      </c>
      <c r="F80">
        <f t="shared" si="5"/>
        <v>111.9036</v>
      </c>
      <c r="G80">
        <v>5.0000000000000001E-4</v>
      </c>
    </row>
    <row r="81" spans="1:7" x14ac:dyDescent="0.25">
      <c r="A81">
        <f t="shared" si="3"/>
        <v>80</v>
      </c>
      <c r="D81">
        <f t="shared" si="6"/>
        <v>0</v>
      </c>
      <c r="E81">
        <v>17209.721300000001</v>
      </c>
      <c r="F81">
        <f t="shared" si="5"/>
        <v>111.904</v>
      </c>
      <c r="G81">
        <v>4.0000000000000002E-4</v>
      </c>
    </row>
    <row r="82" spans="1:7" x14ac:dyDescent="0.25">
      <c r="A82">
        <f t="shared" si="3"/>
        <v>81</v>
      </c>
      <c r="D82">
        <f t="shared" si="6"/>
        <v>0</v>
      </c>
      <c r="E82">
        <v>17211.691599999998</v>
      </c>
      <c r="F82">
        <f t="shared" si="5"/>
        <v>113.87429999999999</v>
      </c>
      <c r="G82">
        <v>1.9702999999999999</v>
      </c>
    </row>
    <row r="83" spans="1:7" x14ac:dyDescent="0.25">
      <c r="A83">
        <f t="shared" si="3"/>
        <v>82</v>
      </c>
      <c r="D83">
        <f t="shared" si="6"/>
        <v>0</v>
      </c>
      <c r="E83">
        <v>17211.692200000001</v>
      </c>
      <c r="F83">
        <f t="shared" si="5"/>
        <v>113.8749</v>
      </c>
      <c r="G83">
        <v>5.9999999999999995E-4</v>
      </c>
    </row>
    <row r="84" spans="1:7" x14ac:dyDescent="0.25">
      <c r="A84">
        <f t="shared" si="3"/>
        <v>83</v>
      </c>
      <c r="D84">
        <f t="shared" si="6"/>
        <v>0</v>
      </c>
      <c r="E84">
        <v>17212.558099999998</v>
      </c>
      <c r="F84">
        <f t="shared" si="5"/>
        <v>114.74079999999999</v>
      </c>
      <c r="G84">
        <v>0.8659</v>
      </c>
    </row>
    <row r="85" spans="1:7" x14ac:dyDescent="0.25">
      <c r="A85">
        <f t="shared" si="3"/>
        <v>84</v>
      </c>
      <c r="D85">
        <f t="shared" si="6"/>
        <v>0</v>
      </c>
      <c r="E85">
        <v>17219.838</v>
      </c>
      <c r="F85">
        <f t="shared" si="5"/>
        <v>122.02069999999999</v>
      </c>
      <c r="G85">
        <v>7.2798999999999996</v>
      </c>
    </row>
    <row r="86" spans="1:7" x14ac:dyDescent="0.25">
      <c r="A86">
        <f t="shared" si="3"/>
        <v>85</v>
      </c>
      <c r="D86">
        <f t="shared" si="6"/>
        <v>0</v>
      </c>
      <c r="E86">
        <v>17219.838500000002</v>
      </c>
      <c r="F86">
        <f t="shared" si="5"/>
        <v>122.02119999999999</v>
      </c>
      <c r="G86">
        <v>5.0000000000000001E-4</v>
      </c>
    </row>
    <row r="87" spans="1:7" x14ac:dyDescent="0.25">
      <c r="A87">
        <f t="shared" si="3"/>
        <v>86</v>
      </c>
      <c r="D87">
        <f t="shared" si="6"/>
        <v>0</v>
      </c>
      <c r="E87">
        <v>17223.690200000001</v>
      </c>
      <c r="F87">
        <f t="shared" si="5"/>
        <v>125.87289999999999</v>
      </c>
      <c r="G87">
        <v>3.8517000000000001</v>
      </c>
    </row>
    <row r="88" spans="1:7" x14ac:dyDescent="0.25">
      <c r="A88">
        <f t="shared" si="3"/>
        <v>87</v>
      </c>
      <c r="D88">
        <f t="shared" si="6"/>
        <v>0</v>
      </c>
      <c r="E88">
        <v>17223.876100000001</v>
      </c>
      <c r="F88">
        <f t="shared" si="5"/>
        <v>126.05879999999999</v>
      </c>
      <c r="G88">
        <v>0.18590000000000001</v>
      </c>
    </row>
    <row r="89" spans="1:7" x14ac:dyDescent="0.25">
      <c r="A89">
        <f t="shared" si="3"/>
        <v>88</v>
      </c>
      <c r="D89">
        <f t="shared" si="6"/>
        <v>0</v>
      </c>
      <c r="E89">
        <v>17224.0409</v>
      </c>
      <c r="F89">
        <f t="shared" si="5"/>
        <v>126.22359999999999</v>
      </c>
      <c r="G89">
        <v>0.1648</v>
      </c>
    </row>
    <row r="90" spans="1:7" x14ac:dyDescent="0.25">
      <c r="A90">
        <f t="shared" si="3"/>
        <v>89</v>
      </c>
      <c r="D90">
        <f t="shared" si="6"/>
        <v>0</v>
      </c>
      <c r="E90">
        <v>17225.692299999999</v>
      </c>
      <c r="F90">
        <f t="shared" si="5"/>
        <v>127.87499999999999</v>
      </c>
      <c r="G90">
        <v>1.6514</v>
      </c>
    </row>
    <row r="91" spans="1:7" x14ac:dyDescent="0.25">
      <c r="A91">
        <f t="shared" si="3"/>
        <v>90</v>
      </c>
      <c r="D91">
        <f t="shared" si="6"/>
        <v>0</v>
      </c>
      <c r="E91">
        <v>17225.6934</v>
      </c>
      <c r="F91">
        <f t="shared" si="5"/>
        <v>127.87609999999998</v>
      </c>
      <c r="G91">
        <v>1.1000000000000001E-3</v>
      </c>
    </row>
    <row r="92" spans="1:7" x14ac:dyDescent="0.25">
      <c r="A92">
        <f t="shared" si="3"/>
        <v>91</v>
      </c>
      <c r="D92">
        <f t="shared" si="6"/>
        <v>0</v>
      </c>
      <c r="E92">
        <v>17235.3325</v>
      </c>
      <c r="F92">
        <f t="shared" si="5"/>
        <v>137.51519999999999</v>
      </c>
      <c r="G92">
        <v>9.6390999999999991</v>
      </c>
    </row>
    <row r="93" spans="1:7" x14ac:dyDescent="0.25">
      <c r="A93">
        <f t="shared" si="3"/>
        <v>92</v>
      </c>
      <c r="D93">
        <f t="shared" si="6"/>
        <v>0</v>
      </c>
      <c r="E93">
        <v>17238.756700000002</v>
      </c>
      <c r="F93">
        <f t="shared" si="5"/>
        <v>140.93940000000001</v>
      </c>
      <c r="G93">
        <v>3.4241999999999999</v>
      </c>
    </row>
    <row r="94" spans="1:7" x14ac:dyDescent="0.25">
      <c r="A94">
        <f t="shared" si="3"/>
        <v>93</v>
      </c>
      <c r="D94">
        <f t="shared" si="6"/>
        <v>0</v>
      </c>
      <c r="E94">
        <v>17238.757399999999</v>
      </c>
      <c r="F94">
        <f t="shared" si="5"/>
        <v>140.9401</v>
      </c>
      <c r="G94">
        <v>6.9999999999999999E-4</v>
      </c>
    </row>
    <row r="95" spans="1:7" x14ac:dyDescent="0.25">
      <c r="A95">
        <f t="shared" si="3"/>
        <v>94</v>
      </c>
      <c r="D95">
        <f t="shared" si="6"/>
        <v>0</v>
      </c>
      <c r="E95">
        <v>17238.758099999999</v>
      </c>
      <c r="F95">
        <f t="shared" si="5"/>
        <v>140.9408</v>
      </c>
      <c r="G95">
        <v>6.9999999999999999E-4</v>
      </c>
    </row>
    <row r="96" spans="1:7" x14ac:dyDescent="0.25">
      <c r="A96">
        <f t="shared" si="3"/>
        <v>95</v>
      </c>
      <c r="D96">
        <f t="shared" si="6"/>
        <v>0</v>
      </c>
      <c r="E96">
        <v>17238.7588</v>
      </c>
      <c r="F96">
        <f t="shared" si="5"/>
        <v>140.94149999999999</v>
      </c>
      <c r="G96">
        <v>6.9999999999999999E-4</v>
      </c>
    </row>
    <row r="97" spans="1:7" x14ac:dyDescent="0.25">
      <c r="A97">
        <f t="shared" si="3"/>
        <v>96</v>
      </c>
      <c r="D97">
        <f t="shared" si="6"/>
        <v>0</v>
      </c>
      <c r="E97">
        <v>17245.8109</v>
      </c>
      <c r="F97">
        <f t="shared" si="5"/>
        <v>147.99359999999999</v>
      </c>
      <c r="G97">
        <v>7.0521000000000003</v>
      </c>
    </row>
    <row r="98" spans="1:7" x14ac:dyDescent="0.25">
      <c r="A98">
        <f t="shared" si="3"/>
        <v>97</v>
      </c>
      <c r="D98">
        <f t="shared" si="6"/>
        <v>0</v>
      </c>
      <c r="E98">
        <v>17245.811600000001</v>
      </c>
      <c r="F98">
        <f t="shared" si="5"/>
        <v>147.99429999999998</v>
      </c>
      <c r="G98">
        <v>6.9999999999999999E-4</v>
      </c>
    </row>
    <row r="99" spans="1:7" x14ac:dyDescent="0.25">
      <c r="A99">
        <f t="shared" si="3"/>
        <v>98</v>
      </c>
      <c r="D99">
        <f t="shared" si="6"/>
        <v>0</v>
      </c>
      <c r="E99">
        <v>17251.7572</v>
      </c>
      <c r="F99">
        <f t="shared" si="5"/>
        <v>153.93989999999999</v>
      </c>
      <c r="G99">
        <v>5.9455999999999998</v>
      </c>
    </row>
    <row r="100" spans="1:7" x14ac:dyDescent="0.25">
      <c r="A100">
        <f t="shared" si="3"/>
        <v>99</v>
      </c>
      <c r="D100">
        <f t="shared" si="6"/>
        <v>0</v>
      </c>
      <c r="E100">
        <v>17251.890800000001</v>
      </c>
      <c r="F100">
        <f t="shared" si="5"/>
        <v>154.0735</v>
      </c>
      <c r="G100">
        <v>0.1336</v>
      </c>
    </row>
    <row r="101" spans="1:7" x14ac:dyDescent="0.25">
      <c r="A101">
        <f t="shared" si="3"/>
        <v>100</v>
      </c>
      <c r="D101">
        <f t="shared" si="6"/>
        <v>0</v>
      </c>
      <c r="E101">
        <v>17253.9169</v>
      </c>
      <c r="F101">
        <f t="shared" si="5"/>
        <v>156.09960000000001</v>
      </c>
      <c r="G101">
        <v>2.0261</v>
      </c>
    </row>
    <row r="102" spans="1:7" x14ac:dyDescent="0.25">
      <c r="A102">
        <f t="shared" si="3"/>
        <v>101</v>
      </c>
      <c r="D102">
        <f t="shared" si="6"/>
        <v>0</v>
      </c>
      <c r="E102">
        <v>17263.684000000001</v>
      </c>
      <c r="F102">
        <f t="shared" si="5"/>
        <v>165.86670000000001</v>
      </c>
      <c r="G102">
        <v>9.7670999999999992</v>
      </c>
    </row>
    <row r="103" spans="1:7" x14ac:dyDescent="0.25">
      <c r="A103">
        <f t="shared" si="3"/>
        <v>102</v>
      </c>
      <c r="D103">
        <f t="shared" si="6"/>
        <v>0</v>
      </c>
      <c r="E103">
        <v>17263.684300000001</v>
      </c>
      <c r="F103">
        <f t="shared" si="5"/>
        <v>165.86700000000002</v>
      </c>
      <c r="G103">
        <v>2.9999999999999997E-4</v>
      </c>
    </row>
    <row r="104" spans="1:7" x14ac:dyDescent="0.25">
      <c r="A104">
        <f t="shared" si="3"/>
        <v>103</v>
      </c>
      <c r="D104">
        <f t="shared" si="6"/>
        <v>0</v>
      </c>
      <c r="E104">
        <v>17278.9064</v>
      </c>
      <c r="F104">
        <f t="shared" si="5"/>
        <v>181.08910000000003</v>
      </c>
      <c r="G104">
        <v>15.222099999999999</v>
      </c>
    </row>
    <row r="105" spans="1:7" x14ac:dyDescent="0.25">
      <c r="A105">
        <f t="shared" si="3"/>
        <v>104</v>
      </c>
      <c r="D105">
        <f t="shared" si="6"/>
        <v>0</v>
      </c>
      <c r="E105">
        <v>17323.677199999998</v>
      </c>
      <c r="F105">
        <f t="shared" si="5"/>
        <v>225.85990000000004</v>
      </c>
      <c r="G105">
        <v>44.770800000000001</v>
      </c>
    </row>
    <row r="106" spans="1:7" x14ac:dyDescent="0.25">
      <c r="A106">
        <f t="shared" si="3"/>
        <v>105</v>
      </c>
      <c r="D106">
        <f t="shared" si="6"/>
        <v>0</v>
      </c>
      <c r="E106">
        <v>17323.678400000001</v>
      </c>
      <c r="F106">
        <f t="shared" si="5"/>
        <v>225.86110000000005</v>
      </c>
      <c r="G106">
        <v>1.1999999999999999E-3</v>
      </c>
    </row>
    <row r="107" spans="1:7" x14ac:dyDescent="0.25">
      <c r="A107">
        <f t="shared" si="3"/>
        <v>106</v>
      </c>
      <c r="D107">
        <f t="shared" si="6"/>
        <v>0</v>
      </c>
      <c r="E107">
        <v>17323.678899999999</v>
      </c>
      <c r="F107">
        <f t="shared" si="5"/>
        <v>225.86160000000004</v>
      </c>
      <c r="G107">
        <v>5.0000000000000001E-4</v>
      </c>
    </row>
    <row r="108" spans="1:7" x14ac:dyDescent="0.25">
      <c r="A108">
        <f t="shared" si="3"/>
        <v>107</v>
      </c>
      <c r="D108">
        <f t="shared" si="6"/>
        <v>0</v>
      </c>
      <c r="E108">
        <v>17339.2559</v>
      </c>
      <c r="F108">
        <f t="shared" si="5"/>
        <v>241.43860000000004</v>
      </c>
      <c r="G108">
        <v>15.577</v>
      </c>
    </row>
    <row r="109" spans="1:7" x14ac:dyDescent="0.25">
      <c r="A109">
        <f t="shared" si="3"/>
        <v>108</v>
      </c>
      <c r="D109">
        <f t="shared" si="6"/>
        <v>0</v>
      </c>
      <c r="E109">
        <v>17339.2647</v>
      </c>
      <c r="F109">
        <f t="shared" si="5"/>
        <v>241.44740000000004</v>
      </c>
      <c r="G109">
        <v>8.8000000000000005E-3</v>
      </c>
    </row>
    <row r="110" spans="1:7" x14ac:dyDescent="0.25">
      <c r="A110">
        <f t="shared" si="3"/>
        <v>109</v>
      </c>
      <c r="D110">
        <f t="shared" si="6"/>
        <v>0</v>
      </c>
      <c r="E110">
        <v>17339.268400000001</v>
      </c>
      <c r="F110">
        <f t="shared" si="5"/>
        <v>241.45110000000005</v>
      </c>
      <c r="G110">
        <v>3.7000000000000002E-3</v>
      </c>
    </row>
    <row r="111" spans="1:7" x14ac:dyDescent="0.25">
      <c r="A111">
        <f t="shared" si="3"/>
        <v>110</v>
      </c>
      <c r="D111">
        <f t="shared" si="6"/>
        <v>0</v>
      </c>
      <c r="E111">
        <v>17339.270100000002</v>
      </c>
      <c r="F111">
        <f t="shared" si="5"/>
        <v>241.45280000000005</v>
      </c>
      <c r="G111">
        <v>1.6999999999999999E-3</v>
      </c>
    </row>
    <row r="112" spans="1:7" x14ac:dyDescent="0.25">
      <c r="A112">
        <f t="shared" si="3"/>
        <v>111</v>
      </c>
      <c r="D112">
        <f t="shared" si="6"/>
        <v>0</v>
      </c>
      <c r="E112">
        <v>17339.2706</v>
      </c>
      <c r="F112">
        <f t="shared" si="5"/>
        <v>241.45330000000004</v>
      </c>
      <c r="G112">
        <v>5.0000000000000001E-4</v>
      </c>
    </row>
    <row r="113" spans="1:7" x14ac:dyDescent="0.25">
      <c r="A113">
        <f t="shared" si="3"/>
        <v>112</v>
      </c>
      <c r="D113">
        <f t="shared" si="6"/>
        <v>0</v>
      </c>
      <c r="E113">
        <v>17339.271000000001</v>
      </c>
      <c r="F113">
        <f t="shared" si="5"/>
        <v>241.45370000000005</v>
      </c>
      <c r="G113">
        <v>4.0000000000000002E-4</v>
      </c>
    </row>
    <row r="114" spans="1:7" x14ac:dyDescent="0.25">
      <c r="A114">
        <f t="shared" si="3"/>
        <v>113</v>
      </c>
      <c r="D114">
        <f t="shared" si="6"/>
        <v>0</v>
      </c>
      <c r="E114">
        <v>17339.2726</v>
      </c>
      <c r="F114">
        <f t="shared" si="5"/>
        <v>241.45530000000005</v>
      </c>
      <c r="G114">
        <v>1.6000000000000001E-3</v>
      </c>
    </row>
    <row r="115" spans="1:7" x14ac:dyDescent="0.25">
      <c r="A115">
        <f t="shared" si="3"/>
        <v>114</v>
      </c>
      <c r="D115">
        <f t="shared" si="6"/>
        <v>0</v>
      </c>
      <c r="E115">
        <v>17341.4028</v>
      </c>
      <c r="F115">
        <f t="shared" si="5"/>
        <v>243.58550000000005</v>
      </c>
      <c r="G115">
        <v>2.1301999999999999</v>
      </c>
    </row>
    <row r="116" spans="1:7" x14ac:dyDescent="0.25">
      <c r="A116">
        <f t="shared" si="3"/>
        <v>115</v>
      </c>
      <c r="D116">
        <f t="shared" si="6"/>
        <v>0</v>
      </c>
      <c r="E116">
        <v>17343.0507</v>
      </c>
      <c r="F116">
        <f t="shared" si="5"/>
        <v>245.23340000000005</v>
      </c>
      <c r="G116">
        <v>1.6478999999999999</v>
      </c>
    </row>
    <row r="117" spans="1:7" x14ac:dyDescent="0.25">
      <c r="A117">
        <f t="shared" si="3"/>
        <v>116</v>
      </c>
      <c r="D117">
        <f t="shared" si="6"/>
        <v>0</v>
      </c>
      <c r="E117">
        <v>17343.559499999999</v>
      </c>
      <c r="F117">
        <f t="shared" si="5"/>
        <v>245.74220000000005</v>
      </c>
      <c r="G117">
        <v>0.50880000000000003</v>
      </c>
    </row>
    <row r="118" spans="1:7" x14ac:dyDescent="0.25">
      <c r="A118">
        <f t="shared" si="3"/>
        <v>117</v>
      </c>
      <c r="D118">
        <f t="shared" si="6"/>
        <v>0</v>
      </c>
      <c r="E118">
        <v>17343.5602</v>
      </c>
      <c r="F118">
        <f t="shared" si="5"/>
        <v>245.74290000000005</v>
      </c>
      <c r="G118">
        <v>6.9999999999999999E-4</v>
      </c>
    </row>
    <row r="119" spans="1:7" x14ac:dyDescent="0.25">
      <c r="A119">
        <f t="shared" si="3"/>
        <v>118</v>
      </c>
      <c r="D119">
        <f t="shared" si="6"/>
        <v>0</v>
      </c>
      <c r="E119">
        <v>17344.665000000001</v>
      </c>
      <c r="F119">
        <f t="shared" si="5"/>
        <v>246.84770000000006</v>
      </c>
      <c r="G119">
        <v>1.1048</v>
      </c>
    </row>
    <row r="120" spans="1:7" x14ac:dyDescent="0.25">
      <c r="A120">
        <f t="shared" si="3"/>
        <v>119</v>
      </c>
      <c r="D120">
        <f t="shared" si="6"/>
        <v>0</v>
      </c>
      <c r="E120">
        <v>17347.3871</v>
      </c>
      <c r="F120">
        <f t="shared" si="5"/>
        <v>249.56980000000007</v>
      </c>
      <c r="G120">
        <v>2.7221000000000002</v>
      </c>
    </row>
    <row r="121" spans="1:7" x14ac:dyDescent="0.25">
      <c r="A121">
        <f t="shared" si="3"/>
        <v>120</v>
      </c>
      <c r="D121">
        <f t="shared" si="6"/>
        <v>0</v>
      </c>
      <c r="E121">
        <v>17348.870500000001</v>
      </c>
      <c r="F121">
        <f t="shared" si="5"/>
        <v>251.05320000000006</v>
      </c>
      <c r="G121">
        <v>1.4834000000000001</v>
      </c>
    </row>
    <row r="122" spans="1:7" x14ac:dyDescent="0.25">
      <c r="A122">
        <f t="shared" si="3"/>
        <v>121</v>
      </c>
      <c r="D122">
        <f t="shared" si="6"/>
        <v>0</v>
      </c>
      <c r="E122">
        <v>17348.870900000002</v>
      </c>
      <c r="F122">
        <f t="shared" si="5"/>
        <v>251.05360000000007</v>
      </c>
      <c r="G122">
        <v>4.0000000000000002E-4</v>
      </c>
    </row>
    <row r="123" spans="1:7" x14ac:dyDescent="0.25">
      <c r="A123">
        <f t="shared" si="3"/>
        <v>122</v>
      </c>
      <c r="D123">
        <f t="shared" si="6"/>
        <v>0</v>
      </c>
      <c r="E123">
        <v>17348.937900000001</v>
      </c>
      <c r="F123">
        <f t="shared" si="5"/>
        <v>251.12060000000008</v>
      </c>
      <c r="G123">
        <v>6.7000000000000004E-2</v>
      </c>
    </row>
    <row r="124" spans="1:7" x14ac:dyDescent="0.25">
      <c r="A124">
        <f t="shared" si="3"/>
        <v>123</v>
      </c>
      <c r="D124">
        <f t="shared" si="6"/>
        <v>0</v>
      </c>
      <c r="E124">
        <v>17349.946400000001</v>
      </c>
      <c r="F124">
        <f t="shared" si="5"/>
        <v>252.12910000000008</v>
      </c>
      <c r="G124">
        <v>1.0085</v>
      </c>
    </row>
    <row r="125" spans="1:7" x14ac:dyDescent="0.25">
      <c r="A125">
        <f t="shared" si="3"/>
        <v>124</v>
      </c>
      <c r="D125">
        <f t="shared" si="6"/>
        <v>0</v>
      </c>
      <c r="E125">
        <v>17350.092100000002</v>
      </c>
      <c r="F125">
        <f t="shared" si="5"/>
        <v>252.27480000000008</v>
      </c>
      <c r="G125">
        <v>0.1457</v>
      </c>
    </row>
    <row r="126" spans="1:7" x14ac:dyDescent="0.25">
      <c r="A126">
        <f t="shared" si="3"/>
        <v>125</v>
      </c>
      <c r="D126">
        <f t="shared" si="6"/>
        <v>0</v>
      </c>
      <c r="E126">
        <v>17351.811399999999</v>
      </c>
      <c r="F126">
        <f t="shared" si="5"/>
        <v>253.99410000000009</v>
      </c>
      <c r="G126">
        <v>1.7193000000000001</v>
      </c>
    </row>
    <row r="127" spans="1:7" x14ac:dyDescent="0.25">
      <c r="A127">
        <f t="shared" si="3"/>
        <v>126</v>
      </c>
      <c r="D127">
        <f t="shared" si="6"/>
        <v>0</v>
      </c>
      <c r="E127">
        <v>17351.8122</v>
      </c>
      <c r="F127">
        <f t="shared" si="5"/>
        <v>253.99490000000009</v>
      </c>
      <c r="G127">
        <v>8.0000000000000004E-4</v>
      </c>
    </row>
    <row r="128" spans="1:7" x14ac:dyDescent="0.25">
      <c r="A128">
        <f t="shared" si="3"/>
        <v>127</v>
      </c>
      <c r="D128">
        <f t="shared" si="6"/>
        <v>0</v>
      </c>
      <c r="E128">
        <v>17351.812699999999</v>
      </c>
      <c r="F128">
        <f t="shared" si="5"/>
        <v>253.99540000000007</v>
      </c>
      <c r="G128">
        <v>5.0000000000000001E-4</v>
      </c>
    </row>
    <row r="129" spans="1:7" x14ac:dyDescent="0.25">
      <c r="A129">
        <f t="shared" si="3"/>
        <v>128</v>
      </c>
      <c r="D129">
        <f t="shared" si="6"/>
        <v>0</v>
      </c>
      <c r="E129">
        <v>17351.813200000001</v>
      </c>
      <c r="F129">
        <f t="shared" si="5"/>
        <v>253.99590000000006</v>
      </c>
      <c r="G129">
        <v>5.0000000000000001E-4</v>
      </c>
    </row>
    <row r="130" spans="1:7" x14ac:dyDescent="0.25">
      <c r="A130">
        <f t="shared" si="3"/>
        <v>129</v>
      </c>
      <c r="D130">
        <f t="shared" si="6"/>
        <v>0</v>
      </c>
      <c r="E130">
        <v>17353.069899999999</v>
      </c>
      <c r="F130">
        <f t="shared" si="5"/>
        <v>255.25260000000006</v>
      </c>
      <c r="G130">
        <v>1.2566999999999999</v>
      </c>
    </row>
    <row r="131" spans="1:7" x14ac:dyDescent="0.25">
      <c r="A131">
        <f t="shared" ref="A131:A194" si="7">A130+1</f>
        <v>130</v>
      </c>
      <c r="D131">
        <f t="shared" si="6"/>
        <v>0</v>
      </c>
      <c r="E131">
        <v>17353.141100000001</v>
      </c>
      <c r="F131">
        <f t="shared" si="5"/>
        <v>255.32380000000006</v>
      </c>
      <c r="G131">
        <v>7.1199999999999999E-2</v>
      </c>
    </row>
    <row r="132" spans="1:7" x14ac:dyDescent="0.25">
      <c r="A132">
        <f t="shared" si="7"/>
        <v>131</v>
      </c>
      <c r="D132">
        <f t="shared" ref="D132:D195" si="8">C132/1000/3660/24</f>
        <v>0</v>
      </c>
      <c r="E132">
        <v>17353.900099999999</v>
      </c>
      <c r="F132">
        <f t="shared" si="5"/>
        <v>256.08280000000008</v>
      </c>
      <c r="G132">
        <v>0.75900000000000001</v>
      </c>
    </row>
    <row r="133" spans="1:7" x14ac:dyDescent="0.25">
      <c r="A133">
        <f t="shared" si="7"/>
        <v>132</v>
      </c>
      <c r="D133">
        <f t="shared" si="8"/>
        <v>0</v>
      </c>
      <c r="E133">
        <v>17354.848399999999</v>
      </c>
      <c r="F133">
        <f t="shared" ref="F133:F196" si="9">G133+F132</f>
        <v>257.03110000000009</v>
      </c>
      <c r="G133">
        <v>0.94830000000000003</v>
      </c>
    </row>
    <row r="134" spans="1:7" x14ac:dyDescent="0.25">
      <c r="A134">
        <f t="shared" si="7"/>
        <v>133</v>
      </c>
      <c r="D134">
        <f t="shared" si="8"/>
        <v>0</v>
      </c>
      <c r="E134">
        <v>17354.848999999998</v>
      </c>
      <c r="F134">
        <f t="shared" si="9"/>
        <v>257.03170000000011</v>
      </c>
      <c r="G134">
        <v>5.9999999999999995E-4</v>
      </c>
    </row>
    <row r="135" spans="1:7" x14ac:dyDescent="0.25">
      <c r="A135">
        <f t="shared" si="7"/>
        <v>134</v>
      </c>
      <c r="D135">
        <f t="shared" si="8"/>
        <v>0</v>
      </c>
      <c r="E135">
        <v>17355.8495</v>
      </c>
      <c r="F135">
        <f t="shared" si="9"/>
        <v>258.0322000000001</v>
      </c>
      <c r="G135">
        <v>1.0004999999999999</v>
      </c>
    </row>
    <row r="136" spans="1:7" x14ac:dyDescent="0.25">
      <c r="A136">
        <f t="shared" si="7"/>
        <v>135</v>
      </c>
      <c r="D136">
        <f t="shared" si="8"/>
        <v>0</v>
      </c>
      <c r="E136">
        <v>17356.6636</v>
      </c>
      <c r="F136">
        <f t="shared" si="9"/>
        <v>258.8463000000001</v>
      </c>
      <c r="G136">
        <v>0.81410000000000005</v>
      </c>
    </row>
    <row r="137" spans="1:7" x14ac:dyDescent="0.25">
      <c r="A137">
        <f t="shared" si="7"/>
        <v>136</v>
      </c>
      <c r="D137">
        <f t="shared" si="8"/>
        <v>0</v>
      </c>
      <c r="E137">
        <v>17357.389800000001</v>
      </c>
      <c r="F137">
        <f t="shared" si="9"/>
        <v>259.5725000000001</v>
      </c>
      <c r="G137">
        <v>0.72619999999999996</v>
      </c>
    </row>
    <row r="138" spans="1:7" x14ac:dyDescent="0.25">
      <c r="A138">
        <f t="shared" si="7"/>
        <v>137</v>
      </c>
      <c r="D138">
        <f t="shared" si="8"/>
        <v>0</v>
      </c>
      <c r="E138">
        <v>17360.608400000001</v>
      </c>
      <c r="F138">
        <f t="shared" si="9"/>
        <v>262.79110000000009</v>
      </c>
      <c r="G138">
        <v>3.2185999999999999</v>
      </c>
    </row>
    <row r="139" spans="1:7" x14ac:dyDescent="0.25">
      <c r="A139">
        <f t="shared" si="7"/>
        <v>138</v>
      </c>
      <c r="D139">
        <f t="shared" si="8"/>
        <v>0</v>
      </c>
      <c r="E139">
        <v>17362.969400000002</v>
      </c>
      <c r="F139">
        <f t="shared" si="9"/>
        <v>265.15210000000008</v>
      </c>
      <c r="G139">
        <v>2.3610000000000002</v>
      </c>
    </row>
    <row r="140" spans="1:7" x14ac:dyDescent="0.25">
      <c r="A140">
        <f t="shared" si="7"/>
        <v>139</v>
      </c>
      <c r="D140">
        <f t="shared" si="8"/>
        <v>0</v>
      </c>
      <c r="E140">
        <v>17364.659299999999</v>
      </c>
      <c r="F140">
        <f t="shared" si="9"/>
        <v>266.8420000000001</v>
      </c>
      <c r="G140">
        <v>1.6899</v>
      </c>
    </row>
    <row r="141" spans="1:7" x14ac:dyDescent="0.25">
      <c r="A141">
        <f t="shared" si="7"/>
        <v>140</v>
      </c>
      <c r="D141">
        <f t="shared" si="8"/>
        <v>0</v>
      </c>
      <c r="E141">
        <v>17365.7467</v>
      </c>
      <c r="F141">
        <f t="shared" si="9"/>
        <v>267.9294000000001</v>
      </c>
      <c r="G141">
        <v>1.0873999999999999</v>
      </c>
    </row>
    <row r="142" spans="1:7" x14ac:dyDescent="0.25">
      <c r="A142">
        <f t="shared" si="7"/>
        <v>141</v>
      </c>
      <c r="D142">
        <f t="shared" si="8"/>
        <v>0</v>
      </c>
      <c r="E142">
        <v>17371.041700000002</v>
      </c>
      <c r="F142">
        <f t="shared" si="9"/>
        <v>273.22440000000012</v>
      </c>
      <c r="G142">
        <v>5.2949999999999999</v>
      </c>
    </row>
    <row r="143" spans="1:7" x14ac:dyDescent="0.25">
      <c r="A143">
        <f t="shared" si="7"/>
        <v>142</v>
      </c>
      <c r="D143">
        <f t="shared" si="8"/>
        <v>0</v>
      </c>
      <c r="E143">
        <v>17371.0419</v>
      </c>
      <c r="F143">
        <f t="shared" si="9"/>
        <v>273.22460000000012</v>
      </c>
      <c r="G143">
        <v>2.0000000000000001E-4</v>
      </c>
    </row>
    <row r="144" spans="1:7" x14ac:dyDescent="0.25">
      <c r="A144">
        <f t="shared" si="7"/>
        <v>143</v>
      </c>
      <c r="D144">
        <f t="shared" si="8"/>
        <v>0</v>
      </c>
      <c r="E144">
        <v>17373.254199999999</v>
      </c>
      <c r="F144">
        <f t="shared" si="9"/>
        <v>275.43690000000015</v>
      </c>
      <c r="G144">
        <v>2.2122999999999999</v>
      </c>
    </row>
    <row r="145" spans="1:7" x14ac:dyDescent="0.25">
      <c r="A145">
        <f t="shared" si="7"/>
        <v>144</v>
      </c>
      <c r="D145">
        <f t="shared" si="8"/>
        <v>0</v>
      </c>
      <c r="E145">
        <v>17373.4588</v>
      </c>
      <c r="F145">
        <f t="shared" si="9"/>
        <v>275.64150000000018</v>
      </c>
      <c r="G145">
        <v>0.2046</v>
      </c>
    </row>
    <row r="146" spans="1:7" x14ac:dyDescent="0.25">
      <c r="A146">
        <f t="shared" si="7"/>
        <v>145</v>
      </c>
      <c r="D146">
        <f t="shared" si="8"/>
        <v>0</v>
      </c>
      <c r="E146">
        <v>17373.723900000001</v>
      </c>
      <c r="F146">
        <f t="shared" si="9"/>
        <v>275.9066000000002</v>
      </c>
      <c r="G146">
        <v>0.2651</v>
      </c>
    </row>
    <row r="147" spans="1:7" x14ac:dyDescent="0.25">
      <c r="A147">
        <f t="shared" si="7"/>
        <v>146</v>
      </c>
      <c r="D147">
        <f t="shared" si="8"/>
        <v>0</v>
      </c>
      <c r="E147">
        <v>17373.851900000001</v>
      </c>
      <c r="F147">
        <f t="shared" si="9"/>
        <v>276.03460000000018</v>
      </c>
      <c r="G147">
        <v>0.128</v>
      </c>
    </row>
    <row r="148" spans="1:7" x14ac:dyDescent="0.25">
      <c r="A148">
        <f t="shared" si="7"/>
        <v>147</v>
      </c>
      <c r="D148">
        <f t="shared" si="8"/>
        <v>0</v>
      </c>
      <c r="E148">
        <v>17374.4061</v>
      </c>
      <c r="F148">
        <f t="shared" si="9"/>
        <v>276.58880000000016</v>
      </c>
      <c r="G148">
        <v>0.55420000000000003</v>
      </c>
    </row>
    <row r="149" spans="1:7" x14ac:dyDescent="0.25">
      <c r="A149">
        <f t="shared" si="7"/>
        <v>148</v>
      </c>
      <c r="D149">
        <f t="shared" si="8"/>
        <v>0</v>
      </c>
      <c r="E149">
        <v>17377.418600000001</v>
      </c>
      <c r="F149">
        <f t="shared" si="9"/>
        <v>279.60130000000015</v>
      </c>
      <c r="G149">
        <v>3.0125000000000002</v>
      </c>
    </row>
    <row r="150" spans="1:7" x14ac:dyDescent="0.25">
      <c r="A150">
        <f t="shared" si="7"/>
        <v>149</v>
      </c>
      <c r="D150">
        <f t="shared" si="8"/>
        <v>0</v>
      </c>
      <c r="E150">
        <v>17379.7732</v>
      </c>
      <c r="F150">
        <f t="shared" si="9"/>
        <v>281.95590000000016</v>
      </c>
      <c r="G150">
        <v>2.3546</v>
      </c>
    </row>
    <row r="151" spans="1:7" x14ac:dyDescent="0.25">
      <c r="A151">
        <f t="shared" si="7"/>
        <v>150</v>
      </c>
      <c r="D151">
        <f t="shared" si="8"/>
        <v>0</v>
      </c>
      <c r="E151">
        <v>17383.0363</v>
      </c>
      <c r="F151">
        <f t="shared" si="9"/>
        <v>285.21900000000016</v>
      </c>
      <c r="G151">
        <v>3.2631000000000001</v>
      </c>
    </row>
    <row r="152" spans="1:7" x14ac:dyDescent="0.25">
      <c r="A152">
        <f t="shared" si="7"/>
        <v>151</v>
      </c>
      <c r="D152">
        <f t="shared" si="8"/>
        <v>0</v>
      </c>
      <c r="E152">
        <v>17383.039199999999</v>
      </c>
      <c r="F152">
        <f t="shared" si="9"/>
        <v>285.22190000000018</v>
      </c>
      <c r="G152">
        <v>2.8999999999999998E-3</v>
      </c>
    </row>
    <row r="153" spans="1:7" x14ac:dyDescent="0.25">
      <c r="A153">
        <f t="shared" si="7"/>
        <v>152</v>
      </c>
      <c r="C153">
        <f t="shared" ref="C153:C181" si="10">(B153-B152)</f>
        <v>0</v>
      </c>
      <c r="D153">
        <f t="shared" si="8"/>
        <v>0</v>
      </c>
      <c r="E153">
        <v>17383.0419</v>
      </c>
      <c r="F153">
        <f t="shared" si="9"/>
        <v>285.22460000000018</v>
      </c>
      <c r="G153">
        <v>2.7000000000000001E-3</v>
      </c>
    </row>
    <row r="154" spans="1:7" x14ac:dyDescent="0.25">
      <c r="A154">
        <f t="shared" si="7"/>
        <v>153</v>
      </c>
      <c r="C154">
        <f t="shared" si="10"/>
        <v>0</v>
      </c>
      <c r="D154">
        <f t="shared" si="8"/>
        <v>0</v>
      </c>
      <c r="E154">
        <v>17385.134999999998</v>
      </c>
      <c r="F154">
        <f t="shared" si="9"/>
        <v>287.31770000000017</v>
      </c>
      <c r="G154">
        <v>2.0931000000000002</v>
      </c>
    </row>
    <row r="155" spans="1:7" x14ac:dyDescent="0.25">
      <c r="A155">
        <f t="shared" si="7"/>
        <v>154</v>
      </c>
      <c r="C155">
        <f t="shared" si="10"/>
        <v>0</v>
      </c>
      <c r="D155">
        <f t="shared" si="8"/>
        <v>0</v>
      </c>
      <c r="E155">
        <v>17386.714199999999</v>
      </c>
      <c r="F155">
        <f t="shared" si="9"/>
        <v>288.89690000000019</v>
      </c>
      <c r="G155">
        <v>1.5791999999999999</v>
      </c>
    </row>
    <row r="156" spans="1:7" x14ac:dyDescent="0.25">
      <c r="A156">
        <f t="shared" si="7"/>
        <v>155</v>
      </c>
      <c r="C156">
        <f t="shared" si="10"/>
        <v>0</v>
      </c>
      <c r="D156">
        <f t="shared" si="8"/>
        <v>0</v>
      </c>
      <c r="E156">
        <v>17386.714899999999</v>
      </c>
      <c r="F156">
        <f t="shared" si="9"/>
        <v>288.89760000000018</v>
      </c>
      <c r="G156">
        <v>6.9999999999999999E-4</v>
      </c>
    </row>
    <row r="157" spans="1:7" x14ac:dyDescent="0.25">
      <c r="A157">
        <f t="shared" si="7"/>
        <v>156</v>
      </c>
      <c r="C157">
        <f t="shared" si="10"/>
        <v>0</v>
      </c>
      <c r="D157">
        <f t="shared" si="8"/>
        <v>0</v>
      </c>
      <c r="E157">
        <v>17390.808000000001</v>
      </c>
      <c r="F157">
        <f t="shared" si="9"/>
        <v>292.99070000000017</v>
      </c>
      <c r="G157">
        <v>4.0930999999999997</v>
      </c>
    </row>
    <row r="158" spans="1:7" x14ac:dyDescent="0.25">
      <c r="A158">
        <f t="shared" si="7"/>
        <v>157</v>
      </c>
      <c r="C158">
        <f t="shared" si="10"/>
        <v>0</v>
      </c>
      <c r="D158">
        <f t="shared" si="8"/>
        <v>0</v>
      </c>
      <c r="E158">
        <v>17395.970600000001</v>
      </c>
      <c r="F158">
        <f t="shared" si="9"/>
        <v>298.15330000000017</v>
      </c>
      <c r="G158">
        <v>5.1626000000000003</v>
      </c>
    </row>
    <row r="159" spans="1:7" x14ac:dyDescent="0.25">
      <c r="A159">
        <f t="shared" si="7"/>
        <v>158</v>
      </c>
      <c r="C159">
        <f t="shared" si="10"/>
        <v>0</v>
      </c>
      <c r="D159">
        <f t="shared" si="8"/>
        <v>0</v>
      </c>
      <c r="E159">
        <v>17395.971000000001</v>
      </c>
      <c r="F159">
        <f t="shared" si="9"/>
        <v>298.15370000000019</v>
      </c>
      <c r="G159">
        <v>4.0000000000000002E-4</v>
      </c>
    </row>
    <row r="160" spans="1:7" x14ac:dyDescent="0.25">
      <c r="A160">
        <f t="shared" si="7"/>
        <v>159</v>
      </c>
      <c r="C160">
        <f t="shared" si="10"/>
        <v>0</v>
      </c>
      <c r="D160">
        <f t="shared" si="8"/>
        <v>0</v>
      </c>
      <c r="E160">
        <v>17398.1603</v>
      </c>
      <c r="F160">
        <f t="shared" si="9"/>
        <v>300.34300000000019</v>
      </c>
      <c r="G160">
        <v>2.1892999999999998</v>
      </c>
    </row>
    <row r="161" spans="1:7" x14ac:dyDescent="0.25">
      <c r="A161">
        <f t="shared" si="7"/>
        <v>160</v>
      </c>
      <c r="C161">
        <f t="shared" si="10"/>
        <v>0</v>
      </c>
      <c r="D161">
        <f t="shared" si="8"/>
        <v>0</v>
      </c>
      <c r="E161">
        <v>17398.1607</v>
      </c>
      <c r="F161">
        <f t="shared" si="9"/>
        <v>300.3434000000002</v>
      </c>
      <c r="G161">
        <v>4.0000000000000002E-4</v>
      </c>
    </row>
    <row r="162" spans="1:7" x14ac:dyDescent="0.25">
      <c r="A162">
        <f t="shared" si="7"/>
        <v>161</v>
      </c>
      <c r="C162">
        <f t="shared" si="10"/>
        <v>0</v>
      </c>
      <c r="D162">
        <f t="shared" si="8"/>
        <v>0</v>
      </c>
      <c r="E162">
        <v>17402.853299999999</v>
      </c>
      <c r="F162">
        <f t="shared" si="9"/>
        <v>305.03600000000023</v>
      </c>
      <c r="G162">
        <v>4.6925999999999997</v>
      </c>
    </row>
    <row r="163" spans="1:7" x14ac:dyDescent="0.25">
      <c r="A163">
        <f t="shared" si="7"/>
        <v>162</v>
      </c>
      <c r="C163">
        <f t="shared" si="10"/>
        <v>0</v>
      </c>
      <c r="D163">
        <f t="shared" si="8"/>
        <v>0</v>
      </c>
      <c r="E163">
        <v>17402.853999999999</v>
      </c>
      <c r="F163">
        <f t="shared" si="9"/>
        <v>305.03670000000022</v>
      </c>
      <c r="G163">
        <v>6.9999999999999999E-4</v>
      </c>
    </row>
    <row r="164" spans="1:7" x14ac:dyDescent="0.25">
      <c r="A164">
        <f t="shared" si="7"/>
        <v>163</v>
      </c>
      <c r="C164">
        <f t="shared" si="10"/>
        <v>0</v>
      </c>
      <c r="D164">
        <f t="shared" si="8"/>
        <v>0</v>
      </c>
      <c r="E164">
        <v>17405.776000000002</v>
      </c>
      <c r="F164">
        <f t="shared" si="9"/>
        <v>307.95870000000025</v>
      </c>
      <c r="G164">
        <v>2.9220000000000002</v>
      </c>
    </row>
    <row r="165" spans="1:7" x14ac:dyDescent="0.25">
      <c r="A165">
        <f t="shared" si="7"/>
        <v>164</v>
      </c>
      <c r="C165">
        <f t="shared" si="10"/>
        <v>0</v>
      </c>
      <c r="D165">
        <f t="shared" si="8"/>
        <v>0</v>
      </c>
      <c r="E165">
        <v>17406.8413</v>
      </c>
      <c r="F165">
        <f t="shared" si="9"/>
        <v>309.02400000000023</v>
      </c>
      <c r="G165">
        <v>1.0652999999999999</v>
      </c>
    </row>
    <row r="166" spans="1:7" x14ac:dyDescent="0.25">
      <c r="A166">
        <f t="shared" si="7"/>
        <v>165</v>
      </c>
      <c r="C166">
        <f t="shared" si="10"/>
        <v>0</v>
      </c>
      <c r="D166">
        <f t="shared" si="8"/>
        <v>0</v>
      </c>
      <c r="E166">
        <v>17416.890299999999</v>
      </c>
      <c r="F166">
        <f t="shared" si="9"/>
        <v>319.07300000000021</v>
      </c>
      <c r="G166">
        <v>10.048999999999999</v>
      </c>
    </row>
    <row r="167" spans="1:7" x14ac:dyDescent="0.25">
      <c r="A167">
        <f t="shared" si="7"/>
        <v>166</v>
      </c>
      <c r="C167">
        <f t="shared" si="10"/>
        <v>0</v>
      </c>
      <c r="D167">
        <f t="shared" si="8"/>
        <v>0</v>
      </c>
      <c r="E167">
        <v>17416.890899999999</v>
      </c>
      <c r="F167">
        <f t="shared" si="9"/>
        <v>319.07360000000023</v>
      </c>
      <c r="G167">
        <v>5.9999999999999995E-4</v>
      </c>
    </row>
    <row r="168" spans="1:7" x14ac:dyDescent="0.25">
      <c r="A168">
        <f t="shared" si="7"/>
        <v>167</v>
      </c>
      <c r="C168">
        <f t="shared" si="10"/>
        <v>0</v>
      </c>
      <c r="D168">
        <f t="shared" si="8"/>
        <v>0</v>
      </c>
      <c r="E168">
        <v>17417.367200000001</v>
      </c>
      <c r="F168">
        <f t="shared" si="9"/>
        <v>319.54990000000021</v>
      </c>
      <c r="G168">
        <v>0.4763</v>
      </c>
    </row>
    <row r="169" spans="1:7" x14ac:dyDescent="0.25">
      <c r="A169">
        <f t="shared" si="7"/>
        <v>168</v>
      </c>
      <c r="C169">
        <f t="shared" si="10"/>
        <v>0</v>
      </c>
      <c r="D169">
        <f t="shared" si="8"/>
        <v>0</v>
      </c>
      <c r="E169">
        <v>17426.743399999999</v>
      </c>
      <c r="F169">
        <f t="shared" si="9"/>
        <v>328.92610000000019</v>
      </c>
      <c r="G169">
        <v>9.3762000000000008</v>
      </c>
    </row>
    <row r="170" spans="1:7" x14ac:dyDescent="0.25">
      <c r="A170">
        <f t="shared" si="7"/>
        <v>169</v>
      </c>
      <c r="C170">
        <f t="shared" si="10"/>
        <v>0</v>
      </c>
      <c r="D170">
        <f t="shared" si="8"/>
        <v>0</v>
      </c>
      <c r="E170">
        <v>17429.720499999999</v>
      </c>
      <c r="F170">
        <f t="shared" si="9"/>
        <v>331.9032000000002</v>
      </c>
      <c r="G170">
        <v>2.9771000000000001</v>
      </c>
    </row>
    <row r="171" spans="1:7" x14ac:dyDescent="0.25">
      <c r="A171">
        <f t="shared" si="7"/>
        <v>170</v>
      </c>
      <c r="C171">
        <f t="shared" si="10"/>
        <v>0</v>
      </c>
      <c r="D171">
        <f t="shared" si="8"/>
        <v>0</v>
      </c>
      <c r="E171">
        <v>17433.825000000001</v>
      </c>
      <c r="F171">
        <f t="shared" si="9"/>
        <v>336.00770000000017</v>
      </c>
      <c r="G171">
        <v>4.1044999999999998</v>
      </c>
    </row>
    <row r="172" spans="1:7" x14ac:dyDescent="0.25">
      <c r="A172">
        <f t="shared" si="7"/>
        <v>171</v>
      </c>
      <c r="C172">
        <f t="shared" si="10"/>
        <v>0</v>
      </c>
      <c r="D172">
        <f t="shared" si="8"/>
        <v>0</v>
      </c>
      <c r="E172">
        <v>17437.947499999998</v>
      </c>
      <c r="F172">
        <f t="shared" si="9"/>
        <v>340.13020000000017</v>
      </c>
      <c r="G172">
        <v>4.1224999999999996</v>
      </c>
    </row>
    <row r="173" spans="1:7" x14ac:dyDescent="0.25">
      <c r="A173">
        <f t="shared" si="7"/>
        <v>172</v>
      </c>
      <c r="C173">
        <f t="shared" si="10"/>
        <v>0</v>
      </c>
      <c r="D173">
        <f t="shared" si="8"/>
        <v>0</v>
      </c>
      <c r="E173">
        <v>17438.0213</v>
      </c>
      <c r="F173">
        <f t="shared" si="9"/>
        <v>340.20400000000018</v>
      </c>
      <c r="G173">
        <v>7.3800000000000004E-2</v>
      </c>
    </row>
    <row r="174" spans="1:7" x14ac:dyDescent="0.25">
      <c r="A174">
        <f t="shared" si="7"/>
        <v>173</v>
      </c>
      <c r="C174">
        <f t="shared" si="10"/>
        <v>0</v>
      </c>
      <c r="D174">
        <f t="shared" si="8"/>
        <v>0</v>
      </c>
      <c r="E174">
        <v>17439.0936</v>
      </c>
      <c r="F174">
        <f t="shared" si="9"/>
        <v>341.27630000000016</v>
      </c>
      <c r="G174">
        <v>1.0723</v>
      </c>
    </row>
    <row r="175" spans="1:7" x14ac:dyDescent="0.25">
      <c r="A175">
        <f t="shared" si="7"/>
        <v>174</v>
      </c>
      <c r="C175">
        <f t="shared" si="10"/>
        <v>0</v>
      </c>
      <c r="D175">
        <f t="shared" si="8"/>
        <v>0</v>
      </c>
      <c r="E175">
        <v>17439.0965</v>
      </c>
      <c r="F175">
        <f t="shared" si="9"/>
        <v>341.27920000000017</v>
      </c>
      <c r="G175">
        <v>2.8999999999999998E-3</v>
      </c>
    </row>
    <row r="176" spans="1:7" x14ac:dyDescent="0.25">
      <c r="A176">
        <f t="shared" si="7"/>
        <v>175</v>
      </c>
      <c r="C176">
        <f t="shared" si="10"/>
        <v>0</v>
      </c>
      <c r="D176">
        <f t="shared" si="8"/>
        <v>0</v>
      </c>
      <c r="E176">
        <v>17439.104200000002</v>
      </c>
      <c r="F176">
        <f t="shared" si="9"/>
        <v>341.28690000000017</v>
      </c>
      <c r="G176">
        <v>7.7000000000000002E-3</v>
      </c>
    </row>
    <row r="177" spans="1:7" x14ac:dyDescent="0.25">
      <c r="A177">
        <f t="shared" si="7"/>
        <v>176</v>
      </c>
      <c r="C177">
        <f t="shared" si="10"/>
        <v>0</v>
      </c>
      <c r="D177">
        <f t="shared" si="8"/>
        <v>0</v>
      </c>
      <c r="E177">
        <v>17439.6505</v>
      </c>
      <c r="F177">
        <f t="shared" si="9"/>
        <v>341.83320000000015</v>
      </c>
      <c r="G177">
        <v>0.54630000000000001</v>
      </c>
    </row>
    <row r="178" spans="1:7" x14ac:dyDescent="0.25">
      <c r="A178">
        <f t="shared" si="7"/>
        <v>177</v>
      </c>
      <c r="C178">
        <f t="shared" si="10"/>
        <v>0</v>
      </c>
      <c r="D178">
        <f t="shared" si="8"/>
        <v>0</v>
      </c>
      <c r="E178">
        <v>17439.687300000001</v>
      </c>
      <c r="F178">
        <f t="shared" si="9"/>
        <v>341.87000000000018</v>
      </c>
      <c r="G178">
        <v>3.6799999999999999E-2</v>
      </c>
    </row>
    <row r="179" spans="1:7" x14ac:dyDescent="0.25">
      <c r="A179">
        <f t="shared" si="7"/>
        <v>178</v>
      </c>
      <c r="C179">
        <f t="shared" si="10"/>
        <v>0</v>
      </c>
      <c r="D179">
        <f t="shared" si="8"/>
        <v>0</v>
      </c>
      <c r="E179">
        <v>17439.817299999999</v>
      </c>
      <c r="F179">
        <f t="shared" si="9"/>
        <v>342.00000000000017</v>
      </c>
      <c r="G179">
        <v>0.13</v>
      </c>
    </row>
    <row r="180" spans="1:7" x14ac:dyDescent="0.25">
      <c r="A180">
        <f t="shared" si="7"/>
        <v>179</v>
      </c>
      <c r="C180">
        <f t="shared" si="10"/>
        <v>0</v>
      </c>
      <c r="D180">
        <f t="shared" si="8"/>
        <v>0</v>
      </c>
      <c r="E180">
        <v>17441.061000000002</v>
      </c>
      <c r="F180">
        <f t="shared" si="9"/>
        <v>343.24370000000016</v>
      </c>
      <c r="G180">
        <v>1.2437</v>
      </c>
    </row>
    <row r="181" spans="1:7" x14ac:dyDescent="0.25">
      <c r="A181">
        <f t="shared" si="7"/>
        <v>180</v>
      </c>
      <c r="C181">
        <f t="shared" si="10"/>
        <v>0</v>
      </c>
      <c r="D181">
        <f t="shared" si="8"/>
        <v>0</v>
      </c>
      <c r="E181">
        <v>17441.986700000001</v>
      </c>
      <c r="F181">
        <f t="shared" si="9"/>
        <v>344.16940000000017</v>
      </c>
      <c r="G181">
        <v>0.92569999999999997</v>
      </c>
    </row>
    <row r="182" spans="1:7" x14ac:dyDescent="0.25">
      <c r="A182">
        <f t="shared" si="7"/>
        <v>181</v>
      </c>
      <c r="C182">
        <f t="shared" ref="C182:C245" si="11">(B182-B181)</f>
        <v>0</v>
      </c>
      <c r="D182">
        <f t="shared" si="8"/>
        <v>0</v>
      </c>
      <c r="E182">
        <v>17449.064399999999</v>
      </c>
      <c r="F182">
        <f t="shared" si="9"/>
        <v>351.24710000000016</v>
      </c>
      <c r="G182">
        <v>7.0777000000000001</v>
      </c>
    </row>
    <row r="183" spans="1:7" x14ac:dyDescent="0.25">
      <c r="A183">
        <f t="shared" si="7"/>
        <v>182</v>
      </c>
      <c r="C183">
        <f t="shared" si="11"/>
        <v>0</v>
      </c>
      <c r="D183">
        <f t="shared" si="8"/>
        <v>0</v>
      </c>
      <c r="E183">
        <v>17449.0648</v>
      </c>
      <c r="F183">
        <f t="shared" si="9"/>
        <v>351.24750000000017</v>
      </c>
      <c r="G183">
        <v>4.0000000000000002E-4</v>
      </c>
    </row>
    <row r="184" spans="1:7" x14ac:dyDescent="0.25">
      <c r="A184">
        <f t="shared" si="7"/>
        <v>183</v>
      </c>
      <c r="C184">
        <f t="shared" si="11"/>
        <v>0</v>
      </c>
      <c r="D184">
        <f t="shared" si="8"/>
        <v>0</v>
      </c>
      <c r="E184">
        <v>17454.795900000001</v>
      </c>
      <c r="F184">
        <f t="shared" si="9"/>
        <v>356.9786000000002</v>
      </c>
      <c r="G184">
        <v>5.7310999999999996</v>
      </c>
    </row>
    <row r="185" spans="1:7" x14ac:dyDescent="0.25">
      <c r="A185">
        <f t="shared" si="7"/>
        <v>184</v>
      </c>
      <c r="C185">
        <f t="shared" si="11"/>
        <v>0</v>
      </c>
      <c r="D185">
        <f t="shared" si="8"/>
        <v>0</v>
      </c>
      <c r="E185">
        <v>17457.108</v>
      </c>
      <c r="F185">
        <f t="shared" si="9"/>
        <v>359.29070000000019</v>
      </c>
      <c r="G185">
        <v>2.3121</v>
      </c>
    </row>
    <row r="186" spans="1:7" x14ac:dyDescent="0.25">
      <c r="A186">
        <f t="shared" si="7"/>
        <v>185</v>
      </c>
      <c r="C186">
        <f t="shared" si="11"/>
        <v>0</v>
      </c>
      <c r="D186">
        <f t="shared" si="8"/>
        <v>0</v>
      </c>
      <c r="E186">
        <v>17461.0488</v>
      </c>
      <c r="F186">
        <f t="shared" si="9"/>
        <v>363.23150000000021</v>
      </c>
      <c r="G186">
        <v>3.9407999999999999</v>
      </c>
    </row>
    <row r="187" spans="1:7" x14ac:dyDescent="0.25">
      <c r="A187">
        <f t="shared" si="7"/>
        <v>186</v>
      </c>
      <c r="C187">
        <f t="shared" si="11"/>
        <v>0</v>
      </c>
      <c r="D187">
        <f t="shared" si="8"/>
        <v>0</v>
      </c>
      <c r="E187">
        <v>17463.6862</v>
      </c>
      <c r="F187">
        <f t="shared" si="9"/>
        <v>365.86890000000022</v>
      </c>
      <c r="G187">
        <v>2.6374</v>
      </c>
    </row>
    <row r="188" spans="1:7" x14ac:dyDescent="0.25">
      <c r="A188">
        <f t="shared" si="7"/>
        <v>187</v>
      </c>
      <c r="C188">
        <f t="shared" si="11"/>
        <v>0</v>
      </c>
      <c r="D188">
        <f t="shared" si="8"/>
        <v>0</v>
      </c>
      <c r="E188">
        <v>17463.689699999999</v>
      </c>
      <c r="F188">
        <f t="shared" si="9"/>
        <v>365.8724000000002</v>
      </c>
      <c r="G188">
        <v>3.5000000000000001E-3</v>
      </c>
    </row>
    <row r="189" spans="1:7" x14ac:dyDescent="0.25">
      <c r="A189">
        <f t="shared" si="7"/>
        <v>188</v>
      </c>
      <c r="C189">
        <f t="shared" si="11"/>
        <v>0</v>
      </c>
      <c r="D189">
        <f t="shared" si="8"/>
        <v>0</v>
      </c>
      <c r="E189">
        <v>17463.7222</v>
      </c>
      <c r="F189">
        <f t="shared" si="9"/>
        <v>365.90490000000023</v>
      </c>
      <c r="G189">
        <v>3.2500000000000001E-2</v>
      </c>
    </row>
    <row r="190" spans="1:7" x14ac:dyDescent="0.25">
      <c r="A190">
        <f t="shared" si="7"/>
        <v>189</v>
      </c>
      <c r="C190">
        <f t="shared" si="11"/>
        <v>0</v>
      </c>
      <c r="D190">
        <f t="shared" si="8"/>
        <v>0</v>
      </c>
      <c r="E190">
        <v>17463.897000000001</v>
      </c>
      <c r="F190">
        <f t="shared" si="9"/>
        <v>366.07970000000023</v>
      </c>
      <c r="G190">
        <v>0.17480000000000001</v>
      </c>
    </row>
    <row r="191" spans="1:7" x14ac:dyDescent="0.25">
      <c r="A191">
        <f t="shared" si="7"/>
        <v>190</v>
      </c>
      <c r="C191">
        <f t="shared" si="11"/>
        <v>0</v>
      </c>
      <c r="D191">
        <f t="shared" si="8"/>
        <v>0</v>
      </c>
      <c r="E191">
        <v>17465.708200000001</v>
      </c>
      <c r="F191">
        <f t="shared" si="9"/>
        <v>367.89090000000022</v>
      </c>
      <c r="G191">
        <v>1.8111999999999999</v>
      </c>
    </row>
    <row r="192" spans="1:7" x14ac:dyDescent="0.25">
      <c r="A192">
        <f t="shared" si="7"/>
        <v>191</v>
      </c>
      <c r="C192">
        <f t="shared" si="11"/>
        <v>0</v>
      </c>
      <c r="D192">
        <f t="shared" si="8"/>
        <v>0</v>
      </c>
      <c r="E192">
        <v>17466.859899999999</v>
      </c>
      <c r="F192">
        <f t="shared" si="9"/>
        <v>369.04260000000022</v>
      </c>
      <c r="G192">
        <v>1.1516999999999999</v>
      </c>
    </row>
    <row r="193" spans="1:7" x14ac:dyDescent="0.25">
      <c r="A193">
        <f t="shared" si="7"/>
        <v>192</v>
      </c>
      <c r="C193">
        <f t="shared" si="11"/>
        <v>0</v>
      </c>
      <c r="D193">
        <f t="shared" si="8"/>
        <v>0</v>
      </c>
      <c r="E193">
        <v>17466.881000000001</v>
      </c>
      <c r="F193">
        <f t="shared" si="9"/>
        <v>369.06370000000021</v>
      </c>
      <c r="G193">
        <v>2.1100000000000001E-2</v>
      </c>
    </row>
    <row r="194" spans="1:7" x14ac:dyDescent="0.25">
      <c r="A194">
        <f t="shared" si="7"/>
        <v>193</v>
      </c>
      <c r="C194">
        <f t="shared" si="11"/>
        <v>0</v>
      </c>
      <c r="D194">
        <f t="shared" si="8"/>
        <v>0</v>
      </c>
      <c r="E194">
        <v>17468.1132</v>
      </c>
      <c r="F194">
        <f t="shared" si="9"/>
        <v>370.29590000000019</v>
      </c>
      <c r="G194">
        <v>1.2322</v>
      </c>
    </row>
    <row r="195" spans="1:7" x14ac:dyDescent="0.25">
      <c r="A195">
        <f t="shared" ref="A195:A258" si="12">A194+1</f>
        <v>194</v>
      </c>
      <c r="C195">
        <f t="shared" si="11"/>
        <v>0</v>
      </c>
      <c r="D195">
        <f t="shared" si="8"/>
        <v>0</v>
      </c>
      <c r="E195">
        <v>17468.113799999999</v>
      </c>
      <c r="F195">
        <f t="shared" si="9"/>
        <v>370.29650000000021</v>
      </c>
      <c r="G195">
        <v>5.9999999999999995E-4</v>
      </c>
    </row>
    <row r="196" spans="1:7" x14ac:dyDescent="0.25">
      <c r="A196">
        <f t="shared" si="12"/>
        <v>195</v>
      </c>
      <c r="C196">
        <f t="shared" si="11"/>
        <v>0</v>
      </c>
      <c r="D196">
        <f t="shared" ref="D196:D259" si="13">C196/1000/3660/24</f>
        <v>0</v>
      </c>
      <c r="E196">
        <v>17610.7886</v>
      </c>
      <c r="F196">
        <f t="shared" si="9"/>
        <v>512.97130000000016</v>
      </c>
      <c r="G196">
        <v>142.6748</v>
      </c>
    </row>
    <row r="197" spans="1:7" x14ac:dyDescent="0.25">
      <c r="A197">
        <f t="shared" si="12"/>
        <v>196</v>
      </c>
      <c r="C197">
        <f t="shared" si="11"/>
        <v>0</v>
      </c>
      <c r="D197">
        <f t="shared" si="13"/>
        <v>0</v>
      </c>
      <c r="E197">
        <v>17676.805100000001</v>
      </c>
      <c r="F197">
        <f t="shared" ref="F197:F260" si="14">G197+F196</f>
        <v>578.98780000000011</v>
      </c>
      <c r="G197">
        <v>66.016499999999994</v>
      </c>
    </row>
    <row r="198" spans="1:7" x14ac:dyDescent="0.25">
      <c r="A198">
        <f t="shared" si="12"/>
        <v>197</v>
      </c>
      <c r="C198">
        <f t="shared" si="11"/>
        <v>0</v>
      </c>
      <c r="D198">
        <f t="shared" si="13"/>
        <v>0</v>
      </c>
      <c r="E198">
        <v>17676.963899999999</v>
      </c>
      <c r="F198">
        <f t="shared" si="14"/>
        <v>579.14660000000015</v>
      </c>
      <c r="G198">
        <v>0.1588</v>
      </c>
    </row>
    <row r="199" spans="1:7" x14ac:dyDescent="0.25">
      <c r="A199">
        <f t="shared" si="12"/>
        <v>198</v>
      </c>
      <c r="C199">
        <f t="shared" si="11"/>
        <v>0</v>
      </c>
      <c r="D199">
        <f t="shared" si="13"/>
        <v>0</v>
      </c>
      <c r="E199">
        <v>17676.977800000001</v>
      </c>
      <c r="F199">
        <f t="shared" si="14"/>
        <v>579.16050000000018</v>
      </c>
      <c r="G199">
        <v>1.3899999999999999E-2</v>
      </c>
    </row>
    <row r="200" spans="1:7" x14ac:dyDescent="0.25">
      <c r="A200">
        <f t="shared" si="12"/>
        <v>199</v>
      </c>
      <c r="C200">
        <f t="shared" si="11"/>
        <v>0</v>
      </c>
      <c r="D200">
        <f t="shared" si="13"/>
        <v>0</v>
      </c>
      <c r="E200">
        <v>17677.040499999999</v>
      </c>
      <c r="F200">
        <f t="shared" si="14"/>
        <v>579.22320000000013</v>
      </c>
      <c r="G200">
        <v>6.2700000000000006E-2</v>
      </c>
    </row>
    <row r="201" spans="1:7" x14ac:dyDescent="0.25">
      <c r="A201">
        <f t="shared" si="12"/>
        <v>200</v>
      </c>
      <c r="C201">
        <f t="shared" si="11"/>
        <v>0</v>
      </c>
      <c r="D201">
        <f t="shared" si="13"/>
        <v>0</v>
      </c>
      <c r="E201">
        <v>17677.042600000001</v>
      </c>
      <c r="F201">
        <f t="shared" si="14"/>
        <v>579.22530000000017</v>
      </c>
      <c r="G201">
        <v>2.0999999999999999E-3</v>
      </c>
    </row>
    <row r="202" spans="1:7" x14ac:dyDescent="0.25">
      <c r="A202">
        <f t="shared" si="12"/>
        <v>201</v>
      </c>
      <c r="C202">
        <f t="shared" si="11"/>
        <v>0</v>
      </c>
      <c r="D202">
        <f t="shared" si="13"/>
        <v>0</v>
      </c>
      <c r="E202">
        <v>17677.1211</v>
      </c>
      <c r="F202">
        <f t="shared" si="14"/>
        <v>579.30380000000014</v>
      </c>
      <c r="G202">
        <v>7.85E-2</v>
      </c>
    </row>
    <row r="203" spans="1:7" x14ac:dyDescent="0.25">
      <c r="A203">
        <f t="shared" si="12"/>
        <v>202</v>
      </c>
      <c r="C203">
        <f t="shared" si="11"/>
        <v>0</v>
      </c>
      <c r="D203">
        <f t="shared" si="13"/>
        <v>0</v>
      </c>
      <c r="E203">
        <v>17677.721099999999</v>
      </c>
      <c r="F203">
        <f t="shared" si="14"/>
        <v>579.90380000000016</v>
      </c>
      <c r="G203">
        <v>0.6</v>
      </c>
    </row>
    <row r="204" spans="1:7" x14ac:dyDescent="0.25">
      <c r="A204">
        <f t="shared" si="12"/>
        <v>203</v>
      </c>
      <c r="C204">
        <f t="shared" si="11"/>
        <v>0</v>
      </c>
      <c r="D204">
        <f t="shared" si="13"/>
        <v>0</v>
      </c>
      <c r="E204">
        <v>17677.9686</v>
      </c>
      <c r="F204">
        <f t="shared" si="14"/>
        <v>580.15130000000011</v>
      </c>
      <c r="G204">
        <v>0.2475</v>
      </c>
    </row>
    <row r="205" spans="1:7" x14ac:dyDescent="0.25">
      <c r="A205">
        <f t="shared" si="12"/>
        <v>204</v>
      </c>
      <c r="C205">
        <f t="shared" si="11"/>
        <v>0</v>
      </c>
      <c r="D205">
        <f t="shared" si="13"/>
        <v>0</v>
      </c>
      <c r="E205">
        <v>17678.135300000002</v>
      </c>
      <c r="F205">
        <f t="shared" si="14"/>
        <v>580.3180000000001</v>
      </c>
      <c r="G205">
        <v>0.16669999999999999</v>
      </c>
    </row>
    <row r="206" spans="1:7" x14ac:dyDescent="0.25">
      <c r="A206">
        <f t="shared" si="12"/>
        <v>205</v>
      </c>
      <c r="C206">
        <f t="shared" si="11"/>
        <v>0</v>
      </c>
      <c r="D206">
        <f t="shared" si="13"/>
        <v>0</v>
      </c>
      <c r="E206">
        <v>17678.135900000001</v>
      </c>
      <c r="F206">
        <f t="shared" si="14"/>
        <v>580.31860000000006</v>
      </c>
      <c r="G206">
        <v>5.9999999999999995E-4</v>
      </c>
    </row>
    <row r="207" spans="1:7" x14ac:dyDescent="0.25">
      <c r="A207">
        <f t="shared" si="12"/>
        <v>206</v>
      </c>
      <c r="C207">
        <f t="shared" si="11"/>
        <v>0</v>
      </c>
      <c r="D207">
        <f t="shared" si="13"/>
        <v>0</v>
      </c>
      <c r="E207">
        <v>17678.136399999999</v>
      </c>
      <c r="F207">
        <f t="shared" si="14"/>
        <v>580.31910000000005</v>
      </c>
      <c r="G207">
        <v>5.0000000000000001E-4</v>
      </c>
    </row>
    <row r="208" spans="1:7" x14ac:dyDescent="0.25">
      <c r="A208">
        <f t="shared" si="12"/>
        <v>207</v>
      </c>
      <c r="C208">
        <f t="shared" si="11"/>
        <v>0</v>
      </c>
      <c r="D208">
        <f t="shared" si="13"/>
        <v>0</v>
      </c>
      <c r="E208">
        <v>17678.959299999999</v>
      </c>
      <c r="F208">
        <f t="shared" si="14"/>
        <v>581.14200000000005</v>
      </c>
      <c r="G208">
        <v>0.82289999999999996</v>
      </c>
    </row>
    <row r="209" spans="1:7" x14ac:dyDescent="0.25">
      <c r="A209">
        <f t="shared" si="12"/>
        <v>208</v>
      </c>
      <c r="C209">
        <f t="shared" si="11"/>
        <v>0</v>
      </c>
      <c r="D209">
        <f t="shared" si="13"/>
        <v>0</v>
      </c>
      <c r="E209">
        <v>17679.139500000001</v>
      </c>
      <c r="F209">
        <f t="shared" si="14"/>
        <v>581.32220000000007</v>
      </c>
      <c r="G209">
        <v>0.1802</v>
      </c>
    </row>
    <row r="210" spans="1:7" x14ac:dyDescent="0.25">
      <c r="A210">
        <f t="shared" si="12"/>
        <v>209</v>
      </c>
      <c r="C210">
        <f t="shared" si="11"/>
        <v>0</v>
      </c>
      <c r="D210">
        <f t="shared" si="13"/>
        <v>0</v>
      </c>
      <c r="E210">
        <v>17679.6145</v>
      </c>
      <c r="F210">
        <f t="shared" si="14"/>
        <v>581.79720000000009</v>
      </c>
      <c r="G210">
        <v>0.47499999999999998</v>
      </c>
    </row>
    <row r="211" spans="1:7" x14ac:dyDescent="0.25">
      <c r="A211">
        <f t="shared" si="12"/>
        <v>210</v>
      </c>
      <c r="C211">
        <f t="shared" si="11"/>
        <v>0</v>
      </c>
      <c r="D211">
        <f t="shared" si="13"/>
        <v>0</v>
      </c>
      <c r="E211">
        <v>17679.856</v>
      </c>
      <c r="F211">
        <f t="shared" si="14"/>
        <v>582.03870000000006</v>
      </c>
      <c r="G211">
        <v>0.24149999999999999</v>
      </c>
    </row>
    <row r="212" spans="1:7" x14ac:dyDescent="0.25">
      <c r="A212">
        <f t="shared" si="12"/>
        <v>211</v>
      </c>
      <c r="C212">
        <f t="shared" si="11"/>
        <v>0</v>
      </c>
      <c r="D212">
        <f t="shared" si="13"/>
        <v>0</v>
      </c>
      <c r="E212">
        <v>17680.784500000002</v>
      </c>
      <c r="F212">
        <f t="shared" si="14"/>
        <v>582.96720000000005</v>
      </c>
      <c r="G212">
        <v>0.92849999999999999</v>
      </c>
    </row>
    <row r="213" spans="1:7" x14ac:dyDescent="0.25">
      <c r="A213">
        <f t="shared" si="12"/>
        <v>212</v>
      </c>
      <c r="C213">
        <f t="shared" si="11"/>
        <v>0</v>
      </c>
      <c r="D213">
        <f t="shared" si="13"/>
        <v>0</v>
      </c>
      <c r="E213">
        <v>17680.881799999999</v>
      </c>
      <c r="F213">
        <f t="shared" si="14"/>
        <v>583.06450000000007</v>
      </c>
      <c r="G213">
        <v>9.7299999999999998E-2</v>
      </c>
    </row>
    <row r="214" spans="1:7" x14ac:dyDescent="0.25">
      <c r="A214">
        <f t="shared" si="12"/>
        <v>213</v>
      </c>
      <c r="C214">
        <f t="shared" si="11"/>
        <v>0</v>
      </c>
      <c r="D214">
        <f t="shared" si="13"/>
        <v>0</v>
      </c>
      <c r="E214">
        <v>17682.935300000001</v>
      </c>
      <c r="F214">
        <f t="shared" si="14"/>
        <v>585.11800000000005</v>
      </c>
      <c r="G214">
        <v>2.0535000000000001</v>
      </c>
    </row>
    <row r="215" spans="1:7" x14ac:dyDescent="0.25">
      <c r="A215">
        <f t="shared" si="12"/>
        <v>214</v>
      </c>
      <c r="C215">
        <f t="shared" si="11"/>
        <v>0</v>
      </c>
      <c r="D215">
        <f t="shared" si="13"/>
        <v>0</v>
      </c>
      <c r="E215">
        <v>17683.8037</v>
      </c>
      <c r="F215">
        <f t="shared" si="14"/>
        <v>585.9864</v>
      </c>
      <c r="G215">
        <v>0.86839999999999995</v>
      </c>
    </row>
    <row r="216" spans="1:7" x14ac:dyDescent="0.25">
      <c r="A216">
        <f t="shared" si="12"/>
        <v>215</v>
      </c>
      <c r="C216">
        <f t="shared" si="11"/>
        <v>0</v>
      </c>
      <c r="D216">
        <f t="shared" si="13"/>
        <v>0</v>
      </c>
      <c r="E216">
        <v>17683.9133</v>
      </c>
      <c r="F216">
        <f t="shared" si="14"/>
        <v>586.096</v>
      </c>
      <c r="G216">
        <v>0.1096</v>
      </c>
    </row>
    <row r="217" spans="1:7" x14ac:dyDescent="0.25">
      <c r="A217">
        <f t="shared" si="12"/>
        <v>216</v>
      </c>
      <c r="C217">
        <f t="shared" si="11"/>
        <v>0</v>
      </c>
      <c r="D217">
        <f t="shared" si="13"/>
        <v>0</v>
      </c>
      <c r="E217">
        <v>17683.924999999999</v>
      </c>
      <c r="F217">
        <f t="shared" si="14"/>
        <v>586.10770000000002</v>
      </c>
      <c r="G217">
        <v>1.17E-2</v>
      </c>
    </row>
    <row r="218" spans="1:7" x14ac:dyDescent="0.25">
      <c r="A218">
        <f t="shared" si="12"/>
        <v>217</v>
      </c>
      <c r="C218">
        <f t="shared" si="11"/>
        <v>0</v>
      </c>
      <c r="D218">
        <f t="shared" si="13"/>
        <v>0</v>
      </c>
      <c r="E218">
        <v>17684.456300000002</v>
      </c>
      <c r="F218">
        <f t="shared" si="14"/>
        <v>586.63900000000001</v>
      </c>
      <c r="G218">
        <v>0.53129999999999999</v>
      </c>
    </row>
    <row r="219" spans="1:7" x14ac:dyDescent="0.25">
      <c r="A219">
        <f t="shared" si="12"/>
        <v>218</v>
      </c>
      <c r="C219">
        <f t="shared" si="11"/>
        <v>0</v>
      </c>
      <c r="D219">
        <f t="shared" si="13"/>
        <v>0</v>
      </c>
      <c r="E219">
        <v>17684.5664</v>
      </c>
      <c r="F219">
        <f t="shared" si="14"/>
        <v>586.7491</v>
      </c>
      <c r="G219">
        <v>0.1101</v>
      </c>
    </row>
    <row r="220" spans="1:7" x14ac:dyDescent="0.25">
      <c r="A220">
        <f t="shared" si="12"/>
        <v>219</v>
      </c>
      <c r="C220">
        <f t="shared" si="11"/>
        <v>0</v>
      </c>
      <c r="D220">
        <f t="shared" si="13"/>
        <v>0</v>
      </c>
      <c r="E220">
        <v>17686.1234</v>
      </c>
      <c r="F220">
        <f t="shared" si="14"/>
        <v>588.30610000000001</v>
      </c>
      <c r="G220">
        <v>1.5569999999999999</v>
      </c>
    </row>
    <row r="221" spans="1:7" x14ac:dyDescent="0.25">
      <c r="A221">
        <f t="shared" si="12"/>
        <v>220</v>
      </c>
      <c r="C221">
        <f t="shared" si="11"/>
        <v>0</v>
      </c>
      <c r="D221">
        <f t="shared" si="13"/>
        <v>0</v>
      </c>
      <c r="E221">
        <v>17686.618299999998</v>
      </c>
      <c r="F221">
        <f t="shared" si="14"/>
        <v>588.80100000000004</v>
      </c>
      <c r="G221">
        <v>0.49490000000000001</v>
      </c>
    </row>
    <row r="222" spans="1:7" x14ac:dyDescent="0.25">
      <c r="A222">
        <f t="shared" si="12"/>
        <v>221</v>
      </c>
      <c r="C222">
        <f t="shared" si="11"/>
        <v>0</v>
      </c>
      <c r="D222">
        <f t="shared" si="13"/>
        <v>0</v>
      </c>
      <c r="E222">
        <v>17687.1414</v>
      </c>
      <c r="F222">
        <f t="shared" si="14"/>
        <v>589.32410000000004</v>
      </c>
      <c r="G222">
        <v>0.52310000000000001</v>
      </c>
    </row>
    <row r="223" spans="1:7" x14ac:dyDescent="0.25">
      <c r="A223">
        <f t="shared" si="12"/>
        <v>222</v>
      </c>
      <c r="C223">
        <f t="shared" si="11"/>
        <v>0</v>
      </c>
      <c r="D223">
        <f t="shared" si="13"/>
        <v>0</v>
      </c>
      <c r="E223">
        <v>17689.122500000001</v>
      </c>
      <c r="F223">
        <f t="shared" si="14"/>
        <v>591.30520000000001</v>
      </c>
      <c r="G223">
        <v>1.9811000000000001</v>
      </c>
    </row>
    <row r="224" spans="1:7" x14ac:dyDescent="0.25">
      <c r="A224">
        <f t="shared" si="12"/>
        <v>223</v>
      </c>
      <c r="C224">
        <f t="shared" si="11"/>
        <v>0</v>
      </c>
      <c r="D224">
        <f t="shared" si="13"/>
        <v>0</v>
      </c>
      <c r="E224">
        <v>17690.0975</v>
      </c>
      <c r="F224">
        <f t="shared" si="14"/>
        <v>592.28020000000004</v>
      </c>
      <c r="G224">
        <v>0.97499999999999998</v>
      </c>
    </row>
    <row r="225" spans="1:7" x14ac:dyDescent="0.25">
      <c r="A225">
        <f t="shared" si="12"/>
        <v>224</v>
      </c>
      <c r="C225">
        <f t="shared" si="11"/>
        <v>0</v>
      </c>
      <c r="D225">
        <f t="shared" si="13"/>
        <v>0</v>
      </c>
      <c r="E225">
        <v>17691.834900000002</v>
      </c>
      <c r="F225">
        <f t="shared" si="14"/>
        <v>594.01760000000002</v>
      </c>
      <c r="G225">
        <v>1.7374000000000001</v>
      </c>
    </row>
    <row r="226" spans="1:7" x14ac:dyDescent="0.25">
      <c r="A226">
        <f t="shared" si="12"/>
        <v>225</v>
      </c>
      <c r="C226">
        <f t="shared" si="11"/>
        <v>0</v>
      </c>
      <c r="D226">
        <f t="shared" si="13"/>
        <v>0</v>
      </c>
      <c r="E226">
        <v>17693.196599999999</v>
      </c>
      <c r="F226">
        <f t="shared" si="14"/>
        <v>595.37930000000006</v>
      </c>
      <c r="G226">
        <v>1.3616999999999999</v>
      </c>
    </row>
    <row r="227" spans="1:7" x14ac:dyDescent="0.25">
      <c r="A227">
        <f t="shared" si="12"/>
        <v>226</v>
      </c>
      <c r="C227">
        <f t="shared" si="11"/>
        <v>0</v>
      </c>
      <c r="D227">
        <f t="shared" si="13"/>
        <v>0</v>
      </c>
      <c r="E227">
        <v>17696.243699999999</v>
      </c>
      <c r="F227">
        <f t="shared" si="14"/>
        <v>598.42640000000006</v>
      </c>
      <c r="G227">
        <v>3.0470999999999999</v>
      </c>
    </row>
    <row r="228" spans="1:7" x14ac:dyDescent="0.25">
      <c r="A228">
        <f t="shared" si="12"/>
        <v>227</v>
      </c>
      <c r="C228">
        <f t="shared" si="11"/>
        <v>0</v>
      </c>
      <c r="D228">
        <f t="shared" si="13"/>
        <v>0</v>
      </c>
      <c r="E228">
        <v>17698.663199999999</v>
      </c>
      <c r="F228">
        <f t="shared" si="14"/>
        <v>600.84590000000003</v>
      </c>
      <c r="G228">
        <v>2.4195000000000002</v>
      </c>
    </row>
    <row r="229" spans="1:7" x14ac:dyDescent="0.25">
      <c r="A229">
        <f t="shared" si="12"/>
        <v>228</v>
      </c>
      <c r="C229">
        <f t="shared" si="11"/>
        <v>0</v>
      </c>
      <c r="D229">
        <f t="shared" si="13"/>
        <v>0</v>
      </c>
      <c r="E229">
        <v>17701.734799999998</v>
      </c>
      <c r="F229">
        <f t="shared" si="14"/>
        <v>603.91750000000002</v>
      </c>
      <c r="G229">
        <v>3.0716000000000001</v>
      </c>
    </row>
    <row r="230" spans="1:7" x14ac:dyDescent="0.25">
      <c r="A230">
        <f t="shared" si="12"/>
        <v>229</v>
      </c>
      <c r="C230">
        <f t="shared" si="11"/>
        <v>0</v>
      </c>
      <c r="D230">
        <f t="shared" si="13"/>
        <v>0</v>
      </c>
      <c r="E230">
        <v>17710.150900000001</v>
      </c>
      <c r="F230">
        <f t="shared" si="14"/>
        <v>612.33360000000005</v>
      </c>
      <c r="G230">
        <v>8.4161000000000001</v>
      </c>
    </row>
    <row r="231" spans="1:7" x14ac:dyDescent="0.25">
      <c r="A231">
        <f t="shared" si="12"/>
        <v>230</v>
      </c>
      <c r="C231">
        <f t="shared" si="11"/>
        <v>0</v>
      </c>
      <c r="D231">
        <f t="shared" si="13"/>
        <v>0</v>
      </c>
      <c r="E231">
        <v>17711.0969</v>
      </c>
      <c r="F231">
        <f t="shared" si="14"/>
        <v>613.27960000000007</v>
      </c>
      <c r="G231">
        <v>0.94599999999999995</v>
      </c>
    </row>
    <row r="232" spans="1:7" x14ac:dyDescent="0.25">
      <c r="A232">
        <f t="shared" si="12"/>
        <v>231</v>
      </c>
      <c r="C232">
        <f t="shared" si="11"/>
        <v>0</v>
      </c>
      <c r="D232">
        <f t="shared" si="13"/>
        <v>0</v>
      </c>
      <c r="E232">
        <v>17715.5854</v>
      </c>
      <c r="F232">
        <f t="shared" si="14"/>
        <v>617.76810000000012</v>
      </c>
      <c r="G232">
        <v>4.4885000000000002</v>
      </c>
    </row>
    <row r="233" spans="1:7" x14ac:dyDescent="0.25">
      <c r="A233">
        <f t="shared" si="12"/>
        <v>232</v>
      </c>
      <c r="C233">
        <f t="shared" si="11"/>
        <v>0</v>
      </c>
      <c r="D233">
        <f t="shared" si="13"/>
        <v>0</v>
      </c>
      <c r="E233">
        <v>17718.5942</v>
      </c>
      <c r="F233">
        <f t="shared" si="14"/>
        <v>620.77690000000007</v>
      </c>
      <c r="G233">
        <v>3.0087999999999999</v>
      </c>
    </row>
    <row r="234" spans="1:7" x14ac:dyDescent="0.25">
      <c r="A234">
        <f t="shared" si="12"/>
        <v>233</v>
      </c>
      <c r="C234">
        <f t="shared" si="11"/>
        <v>0</v>
      </c>
      <c r="D234">
        <f t="shared" si="13"/>
        <v>0</v>
      </c>
      <c r="E234">
        <v>17723.600299999998</v>
      </c>
      <c r="F234">
        <f t="shared" si="14"/>
        <v>625.78300000000002</v>
      </c>
      <c r="G234">
        <v>5.0061</v>
      </c>
    </row>
    <row r="235" spans="1:7" x14ac:dyDescent="0.25">
      <c r="A235">
        <f t="shared" si="12"/>
        <v>234</v>
      </c>
      <c r="C235">
        <f t="shared" si="11"/>
        <v>0</v>
      </c>
      <c r="D235">
        <f t="shared" si="13"/>
        <v>0</v>
      </c>
      <c r="E235">
        <v>17729.876700000001</v>
      </c>
      <c r="F235">
        <f t="shared" si="14"/>
        <v>632.05939999999998</v>
      </c>
      <c r="G235">
        <v>6.2763999999999998</v>
      </c>
    </row>
    <row r="236" spans="1:7" x14ac:dyDescent="0.25">
      <c r="A236">
        <f t="shared" si="12"/>
        <v>235</v>
      </c>
      <c r="C236">
        <f t="shared" si="11"/>
        <v>0</v>
      </c>
      <c r="D236">
        <f t="shared" si="13"/>
        <v>0</v>
      </c>
      <c r="E236">
        <v>17730.8842</v>
      </c>
      <c r="F236">
        <f t="shared" si="14"/>
        <v>633.06690000000003</v>
      </c>
      <c r="G236">
        <v>1.0075000000000001</v>
      </c>
    </row>
    <row r="237" spans="1:7" x14ac:dyDescent="0.25">
      <c r="A237">
        <f t="shared" si="12"/>
        <v>236</v>
      </c>
      <c r="C237">
        <f t="shared" si="11"/>
        <v>0</v>
      </c>
      <c r="D237">
        <f t="shared" si="13"/>
        <v>0</v>
      </c>
      <c r="E237">
        <v>17730.885600000001</v>
      </c>
      <c r="F237">
        <f t="shared" si="14"/>
        <v>633.06830000000002</v>
      </c>
      <c r="G237">
        <v>1.4E-3</v>
      </c>
    </row>
    <row r="238" spans="1:7" x14ac:dyDescent="0.25">
      <c r="A238">
        <f t="shared" si="12"/>
        <v>237</v>
      </c>
      <c r="C238">
        <f t="shared" si="11"/>
        <v>0</v>
      </c>
      <c r="D238">
        <f t="shared" si="13"/>
        <v>0</v>
      </c>
      <c r="E238">
        <v>17731.080399999999</v>
      </c>
      <c r="F238">
        <f t="shared" si="14"/>
        <v>633.26310000000001</v>
      </c>
      <c r="G238">
        <v>0.1948</v>
      </c>
    </row>
    <row r="239" spans="1:7" x14ac:dyDescent="0.25">
      <c r="A239">
        <f t="shared" si="12"/>
        <v>238</v>
      </c>
      <c r="C239">
        <f t="shared" si="11"/>
        <v>0</v>
      </c>
      <c r="D239">
        <f t="shared" si="13"/>
        <v>0</v>
      </c>
      <c r="E239">
        <v>17735.034500000002</v>
      </c>
      <c r="F239">
        <f t="shared" si="14"/>
        <v>637.21720000000005</v>
      </c>
      <c r="G239">
        <v>3.9540999999999999</v>
      </c>
    </row>
    <row r="240" spans="1:7" x14ac:dyDescent="0.25">
      <c r="A240">
        <f t="shared" si="12"/>
        <v>239</v>
      </c>
      <c r="C240">
        <f t="shared" si="11"/>
        <v>0</v>
      </c>
      <c r="D240">
        <f t="shared" si="13"/>
        <v>0</v>
      </c>
      <c r="E240">
        <v>17742.149399999998</v>
      </c>
      <c r="F240">
        <f t="shared" si="14"/>
        <v>644.33210000000008</v>
      </c>
      <c r="G240">
        <v>7.1148999999999996</v>
      </c>
    </row>
    <row r="241" spans="1:7" x14ac:dyDescent="0.25">
      <c r="A241">
        <f t="shared" si="12"/>
        <v>240</v>
      </c>
      <c r="C241">
        <f t="shared" si="11"/>
        <v>0</v>
      </c>
      <c r="D241">
        <f t="shared" si="13"/>
        <v>0</v>
      </c>
      <c r="E241">
        <v>17742.6312</v>
      </c>
      <c r="F241">
        <f t="shared" si="14"/>
        <v>644.8139000000001</v>
      </c>
      <c r="G241">
        <v>0.48180000000000001</v>
      </c>
    </row>
    <row r="242" spans="1:7" x14ac:dyDescent="0.25">
      <c r="A242">
        <f t="shared" si="12"/>
        <v>241</v>
      </c>
      <c r="C242">
        <f t="shared" si="11"/>
        <v>0</v>
      </c>
      <c r="D242">
        <f t="shared" si="13"/>
        <v>0</v>
      </c>
      <c r="E242">
        <v>17746.0416</v>
      </c>
      <c r="F242">
        <f t="shared" si="14"/>
        <v>648.22430000000008</v>
      </c>
      <c r="G242">
        <v>3.4104000000000001</v>
      </c>
    </row>
    <row r="243" spans="1:7" x14ac:dyDescent="0.25">
      <c r="A243">
        <f t="shared" si="12"/>
        <v>242</v>
      </c>
      <c r="C243">
        <f t="shared" si="11"/>
        <v>0</v>
      </c>
      <c r="D243">
        <f t="shared" si="13"/>
        <v>0</v>
      </c>
      <c r="E243">
        <v>17750.884699999999</v>
      </c>
      <c r="F243">
        <f t="shared" si="14"/>
        <v>653.06740000000013</v>
      </c>
      <c r="G243">
        <v>4.8430999999999997</v>
      </c>
    </row>
    <row r="244" spans="1:7" x14ac:dyDescent="0.25">
      <c r="A244">
        <f t="shared" si="12"/>
        <v>243</v>
      </c>
      <c r="C244">
        <f t="shared" si="11"/>
        <v>0</v>
      </c>
      <c r="D244">
        <f t="shared" si="13"/>
        <v>0</v>
      </c>
      <c r="E244">
        <v>17750.885300000002</v>
      </c>
      <c r="F244">
        <f t="shared" si="14"/>
        <v>653.0680000000001</v>
      </c>
      <c r="G244">
        <v>5.9999999999999995E-4</v>
      </c>
    </row>
    <row r="245" spans="1:7" x14ac:dyDescent="0.25">
      <c r="A245">
        <f t="shared" si="12"/>
        <v>244</v>
      </c>
      <c r="C245">
        <f t="shared" si="11"/>
        <v>0</v>
      </c>
      <c r="D245">
        <f t="shared" si="13"/>
        <v>0</v>
      </c>
      <c r="E245">
        <v>17752.1463</v>
      </c>
      <c r="F245">
        <f t="shared" si="14"/>
        <v>654.32900000000006</v>
      </c>
      <c r="G245">
        <v>1.2609999999999999</v>
      </c>
    </row>
    <row r="246" spans="1:7" x14ac:dyDescent="0.25">
      <c r="A246">
        <f t="shared" si="12"/>
        <v>245</v>
      </c>
      <c r="C246">
        <f t="shared" ref="C246:C274" si="15">(B246-B245)</f>
        <v>0</v>
      </c>
      <c r="D246">
        <f t="shared" si="13"/>
        <v>0</v>
      </c>
      <c r="E246">
        <v>17752.962299999999</v>
      </c>
      <c r="F246">
        <f t="shared" si="14"/>
        <v>655.1450000000001</v>
      </c>
      <c r="G246">
        <v>0.81599999999999995</v>
      </c>
    </row>
    <row r="247" spans="1:7" x14ac:dyDescent="0.25">
      <c r="A247">
        <f t="shared" si="12"/>
        <v>246</v>
      </c>
      <c r="C247">
        <f t="shared" si="15"/>
        <v>0</v>
      </c>
      <c r="D247">
        <f t="shared" si="13"/>
        <v>0</v>
      </c>
      <c r="E247">
        <v>17765.6299</v>
      </c>
      <c r="F247">
        <f t="shared" si="14"/>
        <v>667.81260000000009</v>
      </c>
      <c r="G247">
        <v>12.6676</v>
      </c>
    </row>
    <row r="248" spans="1:7" x14ac:dyDescent="0.25">
      <c r="A248">
        <f t="shared" si="12"/>
        <v>247</v>
      </c>
      <c r="C248">
        <f t="shared" si="15"/>
        <v>0</v>
      </c>
      <c r="D248">
        <f t="shared" si="13"/>
        <v>0</v>
      </c>
      <c r="E248">
        <v>17768.091799999998</v>
      </c>
      <c r="F248">
        <f t="shared" si="14"/>
        <v>670.2745000000001</v>
      </c>
      <c r="G248">
        <v>2.4619</v>
      </c>
    </row>
    <row r="249" spans="1:7" x14ac:dyDescent="0.25">
      <c r="A249">
        <f t="shared" si="12"/>
        <v>248</v>
      </c>
      <c r="C249">
        <f t="shared" si="15"/>
        <v>0</v>
      </c>
      <c r="D249">
        <f t="shared" si="13"/>
        <v>0</v>
      </c>
      <c r="E249">
        <v>17768.099600000001</v>
      </c>
      <c r="F249">
        <f t="shared" si="14"/>
        <v>670.28230000000008</v>
      </c>
      <c r="G249">
        <v>7.7999999999999996E-3</v>
      </c>
    </row>
    <row r="250" spans="1:7" x14ac:dyDescent="0.25">
      <c r="A250">
        <f t="shared" si="12"/>
        <v>249</v>
      </c>
      <c r="C250">
        <f t="shared" si="15"/>
        <v>0</v>
      </c>
      <c r="D250">
        <f t="shared" si="13"/>
        <v>0</v>
      </c>
      <c r="E250">
        <v>17777.7353</v>
      </c>
      <c r="F250">
        <f t="shared" si="14"/>
        <v>679.91800000000012</v>
      </c>
      <c r="G250">
        <v>9.6356999999999999</v>
      </c>
    </row>
    <row r="251" spans="1:7" x14ac:dyDescent="0.25">
      <c r="A251">
        <f t="shared" si="12"/>
        <v>250</v>
      </c>
      <c r="C251">
        <f t="shared" si="15"/>
        <v>0</v>
      </c>
      <c r="D251">
        <f t="shared" si="13"/>
        <v>0</v>
      </c>
      <c r="E251">
        <v>17783.056700000001</v>
      </c>
      <c r="F251">
        <f t="shared" si="14"/>
        <v>685.23940000000016</v>
      </c>
      <c r="G251">
        <v>5.3213999999999997</v>
      </c>
    </row>
    <row r="252" spans="1:7" x14ac:dyDescent="0.25">
      <c r="A252">
        <f t="shared" si="12"/>
        <v>251</v>
      </c>
      <c r="C252">
        <f t="shared" si="15"/>
        <v>0</v>
      </c>
      <c r="D252">
        <f t="shared" si="13"/>
        <v>0</v>
      </c>
      <c r="E252">
        <v>17812.663100000002</v>
      </c>
      <c r="F252">
        <f t="shared" si="14"/>
        <v>714.84580000000017</v>
      </c>
      <c r="G252">
        <v>29.606400000000001</v>
      </c>
    </row>
    <row r="253" spans="1:7" x14ac:dyDescent="0.25">
      <c r="A253">
        <f t="shared" si="12"/>
        <v>252</v>
      </c>
      <c r="C253">
        <f t="shared" si="15"/>
        <v>0</v>
      </c>
      <c r="D253">
        <f t="shared" si="13"/>
        <v>0</v>
      </c>
      <c r="E253">
        <v>17814.635999999999</v>
      </c>
      <c r="F253">
        <f t="shared" si="14"/>
        <v>716.81870000000015</v>
      </c>
      <c r="G253">
        <v>1.9729000000000001</v>
      </c>
    </row>
    <row r="254" spans="1:7" x14ac:dyDescent="0.25">
      <c r="A254">
        <f t="shared" si="12"/>
        <v>253</v>
      </c>
      <c r="C254">
        <f t="shared" si="15"/>
        <v>0</v>
      </c>
      <c r="D254">
        <f t="shared" si="13"/>
        <v>0</v>
      </c>
      <c r="E254">
        <v>17829.0906</v>
      </c>
      <c r="F254">
        <f t="shared" si="14"/>
        <v>731.27330000000018</v>
      </c>
      <c r="G254">
        <v>14.454599999999999</v>
      </c>
    </row>
    <row r="255" spans="1:7" x14ac:dyDescent="0.25">
      <c r="A255">
        <f t="shared" si="12"/>
        <v>254</v>
      </c>
      <c r="C255">
        <f t="shared" si="15"/>
        <v>0</v>
      </c>
      <c r="D255">
        <f t="shared" si="13"/>
        <v>0</v>
      </c>
      <c r="E255">
        <v>17835.250499999998</v>
      </c>
      <c r="F255">
        <f t="shared" si="14"/>
        <v>737.43320000000017</v>
      </c>
      <c r="G255">
        <v>6.1599000000000004</v>
      </c>
    </row>
    <row r="256" spans="1:7" x14ac:dyDescent="0.25">
      <c r="A256">
        <f t="shared" si="12"/>
        <v>255</v>
      </c>
      <c r="C256">
        <f t="shared" si="15"/>
        <v>0</v>
      </c>
      <c r="D256">
        <f t="shared" si="13"/>
        <v>0</v>
      </c>
      <c r="E256">
        <v>17844.061000000002</v>
      </c>
      <c r="F256">
        <f t="shared" si="14"/>
        <v>746.24370000000022</v>
      </c>
      <c r="G256">
        <v>8.8104999999999993</v>
      </c>
    </row>
    <row r="257" spans="1:7" x14ac:dyDescent="0.25">
      <c r="A257">
        <f t="shared" si="12"/>
        <v>256</v>
      </c>
      <c r="C257">
        <f t="shared" si="15"/>
        <v>0</v>
      </c>
      <c r="D257">
        <f t="shared" si="13"/>
        <v>0</v>
      </c>
      <c r="E257">
        <v>17847.3128</v>
      </c>
      <c r="F257">
        <f t="shared" si="14"/>
        <v>749.49550000000022</v>
      </c>
      <c r="G257">
        <v>3.2517999999999998</v>
      </c>
    </row>
    <row r="258" spans="1:7" x14ac:dyDescent="0.25">
      <c r="A258">
        <f t="shared" si="12"/>
        <v>257</v>
      </c>
      <c r="C258">
        <f t="shared" si="15"/>
        <v>0</v>
      </c>
      <c r="D258">
        <f t="shared" si="13"/>
        <v>0</v>
      </c>
      <c r="E258">
        <v>17847.9781</v>
      </c>
      <c r="F258">
        <f t="shared" si="14"/>
        <v>750.16080000000022</v>
      </c>
      <c r="G258">
        <v>0.6653</v>
      </c>
    </row>
    <row r="259" spans="1:7" x14ac:dyDescent="0.25">
      <c r="A259">
        <f t="shared" ref="A259:A274" si="16">A258+1</f>
        <v>258</v>
      </c>
      <c r="C259">
        <f t="shared" si="15"/>
        <v>0</v>
      </c>
      <c r="D259">
        <f t="shared" si="13"/>
        <v>0</v>
      </c>
      <c r="E259">
        <v>17887.120599999998</v>
      </c>
      <c r="F259">
        <f t="shared" si="14"/>
        <v>789.30330000000026</v>
      </c>
      <c r="G259">
        <v>39.142499999999998</v>
      </c>
    </row>
    <row r="260" spans="1:7" x14ac:dyDescent="0.25">
      <c r="A260">
        <f t="shared" si="16"/>
        <v>259</v>
      </c>
      <c r="C260">
        <f t="shared" si="15"/>
        <v>0</v>
      </c>
      <c r="D260">
        <f t="shared" ref="D260:D274" si="17">C260/1000/3660/24</f>
        <v>0</v>
      </c>
      <c r="E260">
        <v>17904.2232</v>
      </c>
      <c r="F260">
        <f t="shared" si="14"/>
        <v>806.40590000000032</v>
      </c>
      <c r="G260">
        <v>17.102599999999999</v>
      </c>
    </row>
    <row r="261" spans="1:7" x14ac:dyDescent="0.25">
      <c r="A261">
        <f t="shared" si="16"/>
        <v>260</v>
      </c>
      <c r="C261">
        <f t="shared" si="15"/>
        <v>0</v>
      </c>
      <c r="D261">
        <f t="shared" si="17"/>
        <v>0</v>
      </c>
      <c r="E261">
        <v>17904.333699999999</v>
      </c>
      <c r="F261">
        <f t="shared" ref="F261:F274" si="18">G261+F260</f>
        <v>806.51640000000032</v>
      </c>
      <c r="G261">
        <v>0.1105</v>
      </c>
    </row>
    <row r="262" spans="1:7" x14ac:dyDescent="0.25">
      <c r="A262">
        <f t="shared" si="16"/>
        <v>261</v>
      </c>
      <c r="C262">
        <f t="shared" si="15"/>
        <v>0</v>
      </c>
      <c r="D262">
        <f t="shared" si="17"/>
        <v>0</v>
      </c>
      <c r="E262">
        <v>17905.022099999998</v>
      </c>
      <c r="F262">
        <f t="shared" si="18"/>
        <v>807.20480000000032</v>
      </c>
      <c r="G262">
        <v>0.68840000000000001</v>
      </c>
    </row>
    <row r="263" spans="1:7" x14ac:dyDescent="0.25">
      <c r="A263">
        <f t="shared" si="16"/>
        <v>262</v>
      </c>
      <c r="C263">
        <f t="shared" si="15"/>
        <v>0</v>
      </c>
      <c r="D263">
        <f t="shared" si="17"/>
        <v>0</v>
      </c>
      <c r="E263">
        <v>17917.654399999999</v>
      </c>
      <c r="F263">
        <f t="shared" si="18"/>
        <v>819.83710000000031</v>
      </c>
      <c r="G263">
        <v>12.632300000000001</v>
      </c>
    </row>
    <row r="264" spans="1:7" x14ac:dyDescent="0.25">
      <c r="A264">
        <f t="shared" si="16"/>
        <v>263</v>
      </c>
      <c r="C264">
        <f t="shared" si="15"/>
        <v>0</v>
      </c>
      <c r="D264">
        <f t="shared" si="17"/>
        <v>0</v>
      </c>
      <c r="E264">
        <v>17954.969300000001</v>
      </c>
      <c r="F264">
        <f t="shared" si="18"/>
        <v>857.15200000000027</v>
      </c>
      <c r="G264">
        <v>37.314900000000002</v>
      </c>
    </row>
    <row r="265" spans="1:7" x14ac:dyDescent="0.25">
      <c r="A265">
        <f t="shared" si="16"/>
        <v>264</v>
      </c>
      <c r="C265">
        <f t="shared" si="15"/>
        <v>0</v>
      </c>
      <c r="D265">
        <f t="shared" si="17"/>
        <v>0</v>
      </c>
      <c r="E265">
        <v>18137.2143</v>
      </c>
      <c r="F265">
        <f t="shared" si="18"/>
        <v>1039.3970000000004</v>
      </c>
      <c r="G265">
        <v>182.245</v>
      </c>
    </row>
    <row r="266" spans="1:7" x14ac:dyDescent="0.25">
      <c r="A266">
        <f t="shared" si="16"/>
        <v>265</v>
      </c>
      <c r="C266">
        <f t="shared" si="15"/>
        <v>0</v>
      </c>
      <c r="D266">
        <f t="shared" si="17"/>
        <v>0</v>
      </c>
      <c r="E266">
        <v>18141.038199999999</v>
      </c>
      <c r="F266">
        <f t="shared" si="18"/>
        <v>1043.2209000000005</v>
      </c>
      <c r="G266">
        <v>3.8239000000000001</v>
      </c>
    </row>
    <row r="267" spans="1:7" x14ac:dyDescent="0.25">
      <c r="A267">
        <f t="shared" si="16"/>
        <v>266</v>
      </c>
      <c r="C267">
        <f t="shared" si="15"/>
        <v>0</v>
      </c>
      <c r="D267">
        <f t="shared" si="17"/>
        <v>0</v>
      </c>
      <c r="E267">
        <v>18175.073</v>
      </c>
      <c r="F267">
        <f t="shared" si="18"/>
        <v>1077.2557000000004</v>
      </c>
      <c r="G267">
        <v>34.034799999999997</v>
      </c>
    </row>
    <row r="268" spans="1:7" x14ac:dyDescent="0.25">
      <c r="A268">
        <f t="shared" si="16"/>
        <v>267</v>
      </c>
      <c r="C268">
        <f t="shared" si="15"/>
        <v>0</v>
      </c>
      <c r="D268">
        <f t="shared" si="17"/>
        <v>0</v>
      </c>
      <c r="E268">
        <v>18175.121999999999</v>
      </c>
      <c r="F268">
        <f t="shared" si="18"/>
        <v>1077.3047000000004</v>
      </c>
      <c r="G268">
        <v>4.9000000000000002E-2</v>
      </c>
    </row>
    <row r="269" spans="1:7" x14ac:dyDescent="0.25">
      <c r="A269">
        <f t="shared" si="16"/>
        <v>268</v>
      </c>
      <c r="C269">
        <f t="shared" si="15"/>
        <v>0</v>
      </c>
      <c r="D269">
        <f t="shared" si="17"/>
        <v>0</v>
      </c>
      <c r="E269">
        <v>18178.862799999999</v>
      </c>
      <c r="F269">
        <f t="shared" si="18"/>
        <v>1081.0455000000004</v>
      </c>
      <c r="G269">
        <v>3.7408000000000001</v>
      </c>
    </row>
    <row r="270" spans="1:7" x14ac:dyDescent="0.25">
      <c r="A270">
        <f t="shared" si="16"/>
        <v>269</v>
      </c>
      <c r="C270">
        <f t="shared" si="15"/>
        <v>0</v>
      </c>
      <c r="D270">
        <f t="shared" si="17"/>
        <v>0</v>
      </c>
      <c r="E270">
        <v>18179.938900000001</v>
      </c>
      <c r="F270">
        <f t="shared" si="18"/>
        <v>1082.1216000000004</v>
      </c>
      <c r="G270">
        <v>1.0761000000000001</v>
      </c>
    </row>
    <row r="271" spans="1:7" x14ac:dyDescent="0.25">
      <c r="A271">
        <f t="shared" si="16"/>
        <v>270</v>
      </c>
      <c r="C271">
        <f t="shared" si="15"/>
        <v>0</v>
      </c>
      <c r="D271">
        <f t="shared" si="17"/>
        <v>0</v>
      </c>
      <c r="E271">
        <v>18184.949799999999</v>
      </c>
      <c r="F271">
        <f t="shared" si="18"/>
        <v>1087.1325000000004</v>
      </c>
      <c r="G271">
        <v>5.0109000000000004</v>
      </c>
    </row>
    <row r="272" spans="1:7" x14ac:dyDescent="0.25">
      <c r="A272">
        <f t="shared" si="16"/>
        <v>271</v>
      </c>
      <c r="C272">
        <f t="shared" si="15"/>
        <v>0</v>
      </c>
      <c r="D272">
        <f t="shared" si="17"/>
        <v>0</v>
      </c>
      <c r="E272">
        <v>18185.0864</v>
      </c>
      <c r="F272">
        <f t="shared" si="18"/>
        <v>1087.2691000000004</v>
      </c>
      <c r="G272">
        <v>0.1366</v>
      </c>
    </row>
    <row r="273" spans="1:7" x14ac:dyDescent="0.25">
      <c r="A273">
        <f t="shared" si="16"/>
        <v>272</v>
      </c>
      <c r="C273">
        <f t="shared" si="15"/>
        <v>0</v>
      </c>
      <c r="D273">
        <f t="shared" si="17"/>
        <v>0</v>
      </c>
      <c r="E273">
        <v>18200.682100000002</v>
      </c>
      <c r="F273">
        <f t="shared" si="18"/>
        <v>1102.8648000000005</v>
      </c>
      <c r="G273">
        <v>15.595700000000001</v>
      </c>
    </row>
    <row r="274" spans="1:7" x14ac:dyDescent="0.25">
      <c r="A274">
        <f t="shared" si="16"/>
        <v>273</v>
      </c>
      <c r="C274">
        <f t="shared" si="15"/>
        <v>0</v>
      </c>
      <c r="D274">
        <f t="shared" si="17"/>
        <v>0</v>
      </c>
      <c r="E274">
        <v>18203.879099999998</v>
      </c>
      <c r="F274">
        <f t="shared" si="18"/>
        <v>1106.0618000000004</v>
      </c>
      <c r="G274">
        <v>3.1970000000000001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C42" sqref="C42"/>
    </sheetView>
  </sheetViews>
  <sheetFormatPr defaultRowHeight="15" x14ac:dyDescent="0.25"/>
  <sheetData>
    <row r="1" spans="2:6" x14ac:dyDescent="0.25">
      <c r="D1" s="10"/>
      <c r="E1" s="20"/>
      <c r="F1" s="21"/>
    </row>
    <row r="2" spans="2:6" x14ac:dyDescent="0.25">
      <c r="D2" s="11"/>
      <c r="E2" s="20"/>
      <c r="F2" s="21"/>
    </row>
    <row r="3" spans="2:6" ht="28.5" x14ac:dyDescent="0.25">
      <c r="C3" t="s">
        <v>48</v>
      </c>
      <c r="D3" s="10" t="s">
        <v>49</v>
      </c>
      <c r="E3" s="20"/>
      <c r="F3" s="21"/>
    </row>
    <row r="4" spans="2:6" x14ac:dyDescent="0.25">
      <c r="B4">
        <v>1840</v>
      </c>
      <c r="C4">
        <v>7</v>
      </c>
      <c r="D4">
        <f t="shared" ref="D4:D23" si="0">C4/1000*3.6</f>
        <v>2.52E-2</v>
      </c>
      <c r="E4" s="20"/>
      <c r="F4" s="21"/>
    </row>
    <row r="5" spans="2:6" x14ac:dyDescent="0.25">
      <c r="B5">
        <v>1860</v>
      </c>
      <c r="C5">
        <v>8.5</v>
      </c>
      <c r="D5">
        <f t="shared" si="0"/>
        <v>3.0600000000000002E-2</v>
      </c>
      <c r="E5" s="20"/>
      <c r="F5" s="21"/>
    </row>
    <row r="6" spans="2:6" x14ac:dyDescent="0.25">
      <c r="B6">
        <v>1880</v>
      </c>
      <c r="C6">
        <v>10</v>
      </c>
      <c r="D6">
        <f t="shared" si="0"/>
        <v>3.6000000000000004E-2</v>
      </c>
      <c r="E6" s="20"/>
      <c r="F6" s="21"/>
    </row>
    <row r="7" spans="2:6" x14ac:dyDescent="0.25">
      <c r="B7">
        <v>1900</v>
      </c>
      <c r="C7" s="11">
        <v>12</v>
      </c>
      <c r="D7">
        <f t="shared" si="0"/>
        <v>4.3200000000000002E-2</v>
      </c>
      <c r="E7" s="20"/>
      <c r="F7" s="21"/>
    </row>
    <row r="8" spans="2:6" x14ac:dyDescent="0.25">
      <c r="B8">
        <v>1920</v>
      </c>
      <c r="C8">
        <v>17</v>
      </c>
      <c r="D8">
        <f t="shared" si="0"/>
        <v>6.1200000000000004E-2</v>
      </c>
      <c r="E8" s="20"/>
      <c r="F8" s="21"/>
    </row>
    <row r="9" spans="2:6" x14ac:dyDescent="0.25">
      <c r="B9">
        <v>1940</v>
      </c>
      <c r="C9" s="11">
        <v>23</v>
      </c>
      <c r="D9">
        <f t="shared" si="0"/>
        <v>8.2799999999999999E-2</v>
      </c>
      <c r="E9" s="20"/>
      <c r="F9" s="21"/>
    </row>
    <row r="10" spans="2:6" x14ac:dyDescent="0.25">
      <c r="B10">
        <v>1960</v>
      </c>
      <c r="C10">
        <v>30</v>
      </c>
      <c r="D10">
        <f t="shared" si="0"/>
        <v>0.108</v>
      </c>
      <c r="E10" s="20"/>
      <c r="F10" s="21"/>
    </row>
    <row r="11" spans="2:6" x14ac:dyDescent="0.25">
      <c r="B11" s="10">
        <v>1980</v>
      </c>
      <c r="C11" s="12">
        <v>80</v>
      </c>
      <c r="D11">
        <f t="shared" si="0"/>
        <v>0.28800000000000003</v>
      </c>
      <c r="E11" s="20"/>
      <c r="F11" s="22"/>
    </row>
    <row r="12" spans="2:6" x14ac:dyDescent="0.25">
      <c r="B12" s="10">
        <v>2000</v>
      </c>
      <c r="C12" s="12">
        <v>118</v>
      </c>
      <c r="D12">
        <f t="shared" si="0"/>
        <v>0.42480000000000001</v>
      </c>
      <c r="E12" s="20"/>
      <c r="F12" s="22"/>
    </row>
    <row r="13" spans="2:6" x14ac:dyDescent="0.25">
      <c r="B13" s="10">
        <v>2020</v>
      </c>
      <c r="C13" s="12">
        <v>169</v>
      </c>
      <c r="D13">
        <f t="shared" si="0"/>
        <v>0.60840000000000005</v>
      </c>
      <c r="E13" s="20"/>
      <c r="F13" s="21"/>
    </row>
    <row r="14" spans="2:6" x14ac:dyDescent="0.25">
      <c r="B14" s="10">
        <f t="shared" ref="B14:B23" si="1">B13+20</f>
        <v>2040</v>
      </c>
      <c r="C14" s="13">
        <f t="shared" ref="C14:C23" si="2">C13+46</f>
        <v>215</v>
      </c>
      <c r="D14">
        <f t="shared" si="0"/>
        <v>0.77400000000000002</v>
      </c>
      <c r="E14" s="20"/>
      <c r="F14" s="21"/>
    </row>
    <row r="15" spans="2:6" x14ac:dyDescent="0.25">
      <c r="B15" s="10">
        <f t="shared" si="1"/>
        <v>2060</v>
      </c>
      <c r="C15" s="13">
        <f t="shared" si="2"/>
        <v>261</v>
      </c>
      <c r="D15">
        <f t="shared" si="0"/>
        <v>0.9396000000000001</v>
      </c>
    </row>
    <row r="16" spans="2:6" x14ac:dyDescent="0.25">
      <c r="B16" s="10">
        <f t="shared" si="1"/>
        <v>2080</v>
      </c>
      <c r="C16" s="13">
        <f t="shared" si="2"/>
        <v>307</v>
      </c>
      <c r="D16">
        <f t="shared" si="0"/>
        <v>1.1052</v>
      </c>
    </row>
    <row r="17" spans="1:5" x14ac:dyDescent="0.25">
      <c r="B17" s="10">
        <f t="shared" si="1"/>
        <v>2100</v>
      </c>
      <c r="C17" s="13">
        <f t="shared" si="2"/>
        <v>353</v>
      </c>
      <c r="D17">
        <f t="shared" si="0"/>
        <v>1.2707999999999999</v>
      </c>
    </row>
    <row r="18" spans="1:5" x14ac:dyDescent="0.25">
      <c r="B18" s="10">
        <f t="shared" si="1"/>
        <v>2120</v>
      </c>
      <c r="C18" s="13">
        <f t="shared" si="2"/>
        <v>399</v>
      </c>
      <c r="D18">
        <f t="shared" si="0"/>
        <v>1.4364000000000001</v>
      </c>
    </row>
    <row r="19" spans="1:5" x14ac:dyDescent="0.25">
      <c r="B19" s="10">
        <f t="shared" si="1"/>
        <v>2140</v>
      </c>
      <c r="C19" s="13">
        <f t="shared" si="2"/>
        <v>445</v>
      </c>
      <c r="D19">
        <f t="shared" si="0"/>
        <v>1.6020000000000001</v>
      </c>
    </row>
    <row r="20" spans="1:5" x14ac:dyDescent="0.25">
      <c r="B20" s="10">
        <f t="shared" si="1"/>
        <v>2160</v>
      </c>
      <c r="C20" s="13">
        <f t="shared" si="2"/>
        <v>491</v>
      </c>
      <c r="D20">
        <f t="shared" si="0"/>
        <v>1.7676000000000001</v>
      </c>
    </row>
    <row r="21" spans="1:5" x14ac:dyDescent="0.25">
      <c r="B21" s="10">
        <f t="shared" si="1"/>
        <v>2180</v>
      </c>
      <c r="C21" s="13">
        <f t="shared" si="2"/>
        <v>537</v>
      </c>
      <c r="D21">
        <f t="shared" si="0"/>
        <v>1.9332000000000003</v>
      </c>
    </row>
    <row r="22" spans="1:5" x14ac:dyDescent="0.25">
      <c r="B22" s="10">
        <f t="shared" si="1"/>
        <v>2200</v>
      </c>
      <c r="C22" s="13">
        <f t="shared" si="2"/>
        <v>583</v>
      </c>
      <c r="D22">
        <f t="shared" si="0"/>
        <v>2.0987999999999998</v>
      </c>
    </row>
    <row r="23" spans="1:5" x14ac:dyDescent="0.25">
      <c r="B23" s="10">
        <f t="shared" si="1"/>
        <v>2220</v>
      </c>
      <c r="C23" s="13">
        <f t="shared" si="2"/>
        <v>629</v>
      </c>
      <c r="D23">
        <f t="shared" si="0"/>
        <v>2.2644000000000002</v>
      </c>
    </row>
    <row r="25" spans="1:5" ht="15.75" thickBot="1" x14ac:dyDescent="0.3">
      <c r="C25" t="s">
        <v>50</v>
      </c>
      <c r="D25" t="s">
        <v>51</v>
      </c>
    </row>
    <row r="26" spans="1:5" ht="15.75" thickBot="1" x14ac:dyDescent="0.3">
      <c r="A26">
        <v>1.4</v>
      </c>
      <c r="B26" s="14">
        <v>1900</v>
      </c>
      <c r="C26" s="15">
        <v>0.67</v>
      </c>
      <c r="D26" s="9">
        <f t="shared" ref="D26:D42" si="3">(LOG10(C26*1000000000000)-6)/10</f>
        <v>0.58260748027008269</v>
      </c>
      <c r="E26" s="16"/>
    </row>
    <row r="27" spans="1:5" ht="15.75" thickBot="1" x14ac:dyDescent="0.3">
      <c r="B27" s="14">
        <v>1970</v>
      </c>
      <c r="C27" s="15">
        <v>6</v>
      </c>
      <c r="D27" s="9">
        <f t="shared" si="3"/>
        <v>0.67781512503836439</v>
      </c>
      <c r="E27" s="16"/>
    </row>
    <row r="28" spans="1:5" ht="15.75" thickBot="1" x14ac:dyDescent="0.3">
      <c r="B28" s="14">
        <v>1985</v>
      </c>
      <c r="C28" s="15">
        <v>9.1999999999999993</v>
      </c>
      <c r="D28" s="9">
        <f t="shared" si="3"/>
        <v>0.69637878273455556</v>
      </c>
      <c r="E28" s="16"/>
    </row>
    <row r="29" spans="1:5" ht="15.75" thickBot="1" x14ac:dyDescent="0.3">
      <c r="B29" s="14">
        <v>1995</v>
      </c>
      <c r="C29" s="15">
        <v>12</v>
      </c>
      <c r="D29" s="9">
        <f t="shared" si="3"/>
        <v>0.70791812460476256</v>
      </c>
      <c r="E29" s="16"/>
    </row>
    <row r="30" spans="1:5" ht="15.75" thickBot="1" x14ac:dyDescent="0.3">
      <c r="B30" s="14">
        <v>2000</v>
      </c>
      <c r="C30" s="15">
        <v>13</v>
      </c>
      <c r="D30" s="9">
        <f t="shared" si="3"/>
        <v>0.71139433523068374</v>
      </c>
      <c r="E30" s="16"/>
    </row>
    <row r="31" spans="1:5" ht="15.75" thickBot="1" x14ac:dyDescent="0.3">
      <c r="B31" s="14">
        <v>2010</v>
      </c>
      <c r="C31" s="15">
        <v>16</v>
      </c>
      <c r="D31" s="9">
        <f t="shared" si="3"/>
        <v>0.72041199826559255</v>
      </c>
      <c r="E31" s="16"/>
    </row>
    <row r="32" spans="1:5" ht="15.75" thickBot="1" x14ac:dyDescent="0.3">
      <c r="B32" s="17">
        <v>2030</v>
      </c>
      <c r="C32" s="15">
        <v>22</v>
      </c>
      <c r="D32" s="9">
        <f t="shared" si="3"/>
        <v>0.73424226808222071</v>
      </c>
    </row>
    <row r="33" spans="2:7" x14ac:dyDescent="0.25">
      <c r="B33">
        <f t="shared" ref="B33:B41" si="4">B32+20</f>
        <v>2050</v>
      </c>
      <c r="C33" s="18">
        <f>(C32+6)*$A$26</f>
        <v>39.199999999999996</v>
      </c>
      <c r="D33" s="9">
        <f t="shared" si="3"/>
        <v>0.75932860670204572</v>
      </c>
    </row>
    <row r="34" spans="2:7" ht="15.75" thickBot="1" x14ac:dyDescent="0.3">
      <c r="B34">
        <f t="shared" si="4"/>
        <v>2070</v>
      </c>
      <c r="C34" s="18">
        <f t="shared" ref="C34:C41" si="5">(C33+6)*$A$26</f>
        <v>63.279999999999987</v>
      </c>
      <c r="D34" s="9">
        <f t="shared" si="3"/>
        <v>0.78012664704896206</v>
      </c>
    </row>
    <row r="35" spans="2:7" ht="15.75" thickBot="1" x14ac:dyDescent="0.3">
      <c r="B35">
        <f t="shared" si="4"/>
        <v>2090</v>
      </c>
      <c r="C35" s="18">
        <f t="shared" si="5"/>
        <v>96.991999999999976</v>
      </c>
      <c r="D35" s="9">
        <f t="shared" si="3"/>
        <v>0.79867359146875283</v>
      </c>
      <c r="F35" s="16"/>
      <c r="G35" s="15"/>
    </row>
    <row r="36" spans="2:7" ht="15.75" thickBot="1" x14ac:dyDescent="0.3">
      <c r="B36">
        <f t="shared" si="4"/>
        <v>2110</v>
      </c>
      <c r="C36" s="18">
        <f t="shared" si="5"/>
        <v>144.18879999999996</v>
      </c>
      <c r="D36" s="9">
        <f t="shared" si="3"/>
        <v>0.81589315274631313</v>
      </c>
      <c r="F36" s="16"/>
      <c r="G36" s="15"/>
    </row>
    <row r="37" spans="2:7" ht="15.75" thickBot="1" x14ac:dyDescent="0.3">
      <c r="B37">
        <f t="shared" si="4"/>
        <v>2130</v>
      </c>
      <c r="C37" s="18">
        <f t="shared" si="5"/>
        <v>210.26431999999994</v>
      </c>
      <c r="D37" s="9">
        <f t="shared" si="3"/>
        <v>0.83227655829964708</v>
      </c>
      <c r="F37" s="16"/>
      <c r="G37" s="15"/>
    </row>
    <row r="38" spans="2:7" ht="15.75" thickBot="1" x14ac:dyDescent="0.3">
      <c r="B38">
        <f t="shared" si="4"/>
        <v>2150</v>
      </c>
      <c r="C38" s="18">
        <f t="shared" si="5"/>
        <v>302.77004799999992</v>
      </c>
      <c r="D38" s="9">
        <f t="shared" si="3"/>
        <v>0.84811129096929017</v>
      </c>
      <c r="F38" s="16"/>
      <c r="G38" s="15"/>
    </row>
    <row r="39" spans="2:7" ht="15.75" thickBot="1" x14ac:dyDescent="0.3">
      <c r="B39">
        <f t="shared" si="4"/>
        <v>2170</v>
      </c>
      <c r="C39" s="18">
        <f t="shared" si="5"/>
        <v>432.27806719999984</v>
      </c>
      <c r="D39" s="9">
        <f t="shared" si="3"/>
        <v>0.86357632009843699</v>
      </c>
      <c r="F39" s="16"/>
      <c r="G39" s="15"/>
    </row>
    <row r="40" spans="2:7" ht="15.75" thickBot="1" x14ac:dyDescent="0.3">
      <c r="B40">
        <f t="shared" si="4"/>
        <v>2190</v>
      </c>
      <c r="C40" s="18">
        <f t="shared" si="5"/>
        <v>613.58929407999972</v>
      </c>
      <c r="D40" s="9">
        <f t="shared" si="3"/>
        <v>0.87878777734270042</v>
      </c>
      <c r="F40" s="16"/>
      <c r="G40" s="15"/>
    </row>
    <row r="41" spans="2:7" ht="15.75" thickBot="1" x14ac:dyDescent="0.3">
      <c r="B41">
        <f t="shared" si="4"/>
        <v>2210</v>
      </c>
      <c r="C41" s="18">
        <f t="shared" si="5"/>
        <v>867.42501171199956</v>
      </c>
      <c r="D41" s="9">
        <f t="shared" si="3"/>
        <v>0.89382319406302402</v>
      </c>
      <c r="F41" s="16"/>
      <c r="G41" s="15"/>
    </row>
    <row r="42" spans="2:7" x14ac:dyDescent="0.25">
      <c r="C42">
        <v>2000</v>
      </c>
      <c r="D42" s="9">
        <f t="shared" si="3"/>
        <v>0.93010299956639808</v>
      </c>
    </row>
  </sheetData>
  <mergeCells count="14">
    <mergeCell ref="E13:E14"/>
    <mergeCell ref="F13:F14"/>
    <mergeCell ref="F5:F6"/>
    <mergeCell ref="E7:E8"/>
    <mergeCell ref="F7:F8"/>
    <mergeCell ref="E9:E10"/>
    <mergeCell ref="F9:F10"/>
    <mergeCell ref="E1:E2"/>
    <mergeCell ref="F1:F2"/>
    <mergeCell ref="E3:E4"/>
    <mergeCell ref="F3:F4"/>
    <mergeCell ref="E11:E12"/>
    <mergeCell ref="E5:E6"/>
    <mergeCell ref="F11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Кубов в древе, S</vt:lpstr>
      <vt:lpstr>Активность постов</vt:lpstr>
      <vt:lpstr>Кардышевы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860230</dc:creator>
  <cp:lastModifiedBy>860230</cp:lastModifiedBy>
  <dcterms:created xsi:type="dcterms:W3CDTF">2020-03-26T19:36:29Z</dcterms:created>
  <dcterms:modified xsi:type="dcterms:W3CDTF">2022-12-26T06:35:39Z</dcterms:modified>
</cp:coreProperties>
</file>