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hesis850/Delte dokumenter/General/Data/"/>
    </mc:Choice>
  </mc:AlternateContent>
  <xr:revisionPtr revIDLastSave="15" documentId="8_{FDCD2F84-4949-422B-9112-4946E7BD0F6D}" xr6:coauthVersionLast="47" xr6:coauthVersionMax="47" xr10:uidLastSave="{7BF6896E-3EBE-434B-94C8-CDCFF8177BC4}"/>
  <bookViews>
    <workbookView xWindow="0" yWindow="460" windowWidth="23260" windowHeight="12580" activeTab="3" xr2:uid="{4B778118-A571-4B73-9E72-89C4EE2C7947}"/>
  </bookViews>
  <sheets>
    <sheet name="OPEX" sheetId="1" r:id="rId1"/>
    <sheet name="CAPEX" sheetId="2" r:id="rId2"/>
    <sheet name="Yet unused Sources" sheetId="3" r:id="rId3"/>
    <sheet name="C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 s="1"/>
  <c r="F33" i="1" s="1"/>
  <c r="F35" i="1" s="1"/>
</calcChain>
</file>

<file path=xl/sharedStrings.xml><?xml version="1.0" encoding="utf-8"?>
<sst xmlns="http://schemas.openxmlformats.org/spreadsheetml/2006/main" count="69" uniqueCount="60">
  <si>
    <t xml:space="preserve">CO2 </t>
  </si>
  <si>
    <t>OPEX</t>
  </si>
  <si>
    <t>Year</t>
  </si>
  <si>
    <t xml:space="preserve">Source </t>
  </si>
  <si>
    <t>Link</t>
  </si>
  <si>
    <t>Flue gas</t>
  </si>
  <si>
    <t xml:space="preserve">IRENA </t>
  </si>
  <si>
    <t>Biomass</t>
  </si>
  <si>
    <t>Cost</t>
  </si>
  <si>
    <t xml:space="preserve">50 - 100 [USD/t] </t>
  </si>
  <si>
    <t xml:space="preserve">20 - 400  [USD/t] </t>
  </si>
  <si>
    <t xml:space="preserve">Water calculation </t>
  </si>
  <si>
    <t>Methanol Produced</t>
  </si>
  <si>
    <t>H2 needed</t>
  </si>
  <si>
    <t>t</t>
  </si>
  <si>
    <t>EE</t>
  </si>
  <si>
    <t>IRENA</t>
  </si>
  <si>
    <t xml:space="preserve">SIEMENS SILZER 300 data sheet </t>
  </si>
  <si>
    <t>L</t>
  </si>
  <si>
    <t>Comment</t>
  </si>
  <si>
    <t>10L/kgH2</t>
  </si>
  <si>
    <t xml:space="preserve">Cost of tap water </t>
  </si>
  <si>
    <t>DI H2O needed [t]</t>
  </si>
  <si>
    <t>m^3</t>
  </si>
  <si>
    <t>https://dinforsyning.dk/da-dk/drikkevand/priser-for-drikkevand-2022</t>
  </si>
  <si>
    <t>DI H2O needed [m^3]</t>
  </si>
  <si>
    <t>kr</t>
  </si>
  <si>
    <t>ex moms</t>
  </si>
  <si>
    <t xml:space="preserve">Biomass gasification </t>
  </si>
  <si>
    <t>6 - 30 [USD/t]</t>
  </si>
  <si>
    <t>https://iopscience.iop.org/article/10.1088/1748-9326/aabf9f/meta</t>
  </si>
  <si>
    <t>10-50 [USD/t]</t>
  </si>
  <si>
    <t xml:space="preserve">BECCS </t>
  </si>
  <si>
    <t>300 - 600   [USD/t]</t>
  </si>
  <si>
    <t>DAC</t>
  </si>
  <si>
    <t>https://cleanenergynews.ihsmarkit.com/research-analysis/methanol-production-capacity-may-quintuple-on-decarbonized-ind.html#:~:text=The%20cost%20of%20CO2%20depends,mt%2C%20according%20to%20the%20study.</t>
  </si>
  <si>
    <t>CAPEX</t>
  </si>
  <si>
    <t>Grid connection [Energinet]</t>
  </si>
  <si>
    <t>Comments</t>
  </si>
  <si>
    <t xml:space="preserve">Electrolyzer PEM </t>
  </si>
  <si>
    <t>1353-1653 [USD/kW]</t>
  </si>
  <si>
    <t xml:space="preserve">Based on 100 MW HRES </t>
  </si>
  <si>
    <t>https://www.pnnl.gov/sites/default/files/media/file/Hydrogen_Methodology.pdf</t>
  </si>
  <si>
    <t xml:space="preserve">PEM </t>
  </si>
  <si>
    <t>12.8+1.68 = 14.48 [USD/kWyear]</t>
  </si>
  <si>
    <t xml:space="preserve">Electrolyzer Alkaline </t>
  </si>
  <si>
    <t>400 [EUR/kW]</t>
  </si>
  <si>
    <t>https://www.sciencedirect.com/science/article/pii/S0360319918324157</t>
  </si>
  <si>
    <t xml:space="preserve">Based on 100 MW </t>
  </si>
  <si>
    <t>H2O demineraliser</t>
  </si>
  <si>
    <t>480  - 1080 [USD/kW]</t>
  </si>
  <si>
    <t xml:space="preserve">Expected cost in 2030 </t>
  </si>
  <si>
    <t>https://projekter.aau.dk/projekter/files/414765370/TEPE4_1014_Masters_Thesis.pdf</t>
  </si>
  <si>
    <t>1179400 [USD/12MW]</t>
  </si>
  <si>
    <t xml:space="preserve">Green lab 12 MW  electrolyzer </t>
  </si>
  <si>
    <t xml:space="preserve">H2 buffer tank </t>
  </si>
  <si>
    <t>http://kth.diva-portal.org/smash/get/diva2:1290829/FULLTEXT01.pdf</t>
  </si>
  <si>
    <t>Capture</t>
  </si>
  <si>
    <t>Transport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</si>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</sst>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4" fillId="0" borderId="0" xfId="1" applyBorder="1"/>
    <xf numFmtId="0" fontId="4" fillId="0" borderId="0" xfId="1"/>
    <xf numFmtId="0" fontId="0" fillId="0" borderId="1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5" fillId="0" borderId="0" xfId="1" applyFont="1" applyBorder="1" applyAlignment="1"/>
    <xf numFmtId="0" fontId="1" fillId="0" borderId="6" xfId="0" applyFont="1" applyBorder="1"/>
    <xf numFmtId="0" fontId="6" fillId="0" borderId="7" xfId="0" applyFont="1" applyBorder="1"/>
    <xf numFmtId="0" fontId="0" fillId="2" borderId="0" xfId="0" applyFill="1"/>
    <xf numFmtId="0" fontId="4" fillId="0" borderId="0" xfId="1" applyFill="1" applyBorder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nnl.gov/sites/default/files/media/file/Hydrogen_Methodology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ojekter.aau.dk/projekter/files/414765370/TEPE4_1014_Masters_Thesis.pdf" TargetMode="External"/><Relationship Id="rId1" Type="http://schemas.openxmlformats.org/officeDocument/2006/relationships/hyperlink" Target="https://projekter.aau.dk/projekter/files/414765370/TEPE4_1014_Masters_Thesi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5887-1C44-43B9-AD7E-D731F9CABE40}">
  <dimension ref="E3:T35"/>
  <sheetViews>
    <sheetView workbookViewId="0">
      <selection activeCell="G11" sqref="G11"/>
    </sheetView>
  </sheetViews>
  <sheetFormatPr baseColWidth="10" defaultColWidth="8.83203125" defaultRowHeight="15" x14ac:dyDescent="0.2"/>
  <cols>
    <col min="5" max="5" width="19.1640625" bestFit="1" customWidth="1"/>
    <col min="6" max="6" width="28.1640625" bestFit="1" customWidth="1"/>
    <col min="7" max="7" width="12.83203125" customWidth="1"/>
    <col min="8" max="8" width="13.33203125" customWidth="1"/>
    <col min="9" max="9" width="14.1640625" customWidth="1"/>
    <col min="10" max="10" width="25.1640625" customWidth="1"/>
    <col min="11" max="11" width="22" customWidth="1"/>
    <col min="14" max="14" width="12.83203125" customWidth="1"/>
    <col min="18" max="18" width="14.1640625" customWidth="1"/>
    <col min="19" max="19" width="19.5" customWidth="1"/>
    <col min="20" max="20" width="103" bestFit="1" customWidth="1"/>
  </cols>
  <sheetData>
    <row r="3" spans="5:20" ht="29" x14ac:dyDescent="0.35">
      <c r="E3" s="1"/>
      <c r="F3" s="1"/>
      <c r="G3" s="1"/>
      <c r="H3" s="1"/>
      <c r="I3" s="1"/>
    </row>
    <row r="4" spans="5:20" x14ac:dyDescent="0.2">
      <c r="E4" s="20" t="s">
        <v>1</v>
      </c>
      <c r="F4" s="20"/>
      <c r="G4" s="20"/>
      <c r="H4" s="20"/>
      <c r="I4" s="20"/>
    </row>
    <row r="5" spans="5:20" x14ac:dyDescent="0.2">
      <c r="E5" s="20"/>
      <c r="F5" s="20"/>
      <c r="G5" s="20"/>
      <c r="H5" s="20"/>
      <c r="I5" s="20"/>
      <c r="T5" s="2"/>
    </row>
    <row r="6" spans="5:20" x14ac:dyDescent="0.2">
      <c r="E6" s="2"/>
      <c r="F6" s="2" t="s">
        <v>8</v>
      </c>
      <c r="G6" s="2" t="s">
        <v>3</v>
      </c>
      <c r="H6" s="2" t="s">
        <v>2</v>
      </c>
      <c r="I6" s="2" t="s">
        <v>4</v>
      </c>
      <c r="Q6" s="2"/>
    </row>
    <row r="7" spans="5:20" x14ac:dyDescent="0.2">
      <c r="E7" s="2" t="s">
        <v>0</v>
      </c>
      <c r="F7" t="s">
        <v>9</v>
      </c>
      <c r="G7" t="s">
        <v>5</v>
      </c>
      <c r="H7">
        <v>2021</v>
      </c>
      <c r="I7" t="s">
        <v>6</v>
      </c>
      <c r="Q7" s="2"/>
      <c r="T7" s="9"/>
    </row>
    <row r="8" spans="5:20" x14ac:dyDescent="0.2">
      <c r="F8" t="s">
        <v>10</v>
      </c>
      <c r="G8" t="s">
        <v>7</v>
      </c>
      <c r="H8">
        <v>2021</v>
      </c>
      <c r="I8" t="s">
        <v>6</v>
      </c>
      <c r="Q8" s="2"/>
    </row>
    <row r="9" spans="5:20" x14ac:dyDescent="0.2">
      <c r="F9" s="18" t="s">
        <v>29</v>
      </c>
      <c r="G9" s="18" t="s">
        <v>28</v>
      </c>
      <c r="H9" s="18">
        <v>2011</v>
      </c>
      <c r="I9" s="18" t="s">
        <v>30</v>
      </c>
    </row>
    <row r="10" spans="5:20" x14ac:dyDescent="0.2">
      <c r="E10" s="2"/>
      <c r="F10" t="s">
        <v>31</v>
      </c>
      <c r="G10" t="s">
        <v>32</v>
      </c>
      <c r="H10">
        <v>2021</v>
      </c>
      <c r="I10" t="s">
        <v>35</v>
      </c>
    </row>
    <row r="11" spans="5:20" x14ac:dyDescent="0.2">
      <c r="E11" s="2"/>
      <c r="F11" t="s">
        <v>33</v>
      </c>
      <c r="G11" t="s">
        <v>34</v>
      </c>
      <c r="H11">
        <v>2021</v>
      </c>
      <c r="I11" t="s">
        <v>35</v>
      </c>
    </row>
    <row r="13" spans="5:20" x14ac:dyDescent="0.2">
      <c r="E13" s="2" t="s">
        <v>43</v>
      </c>
      <c r="F13" t="s">
        <v>44</v>
      </c>
      <c r="H13">
        <v>2020</v>
      </c>
      <c r="I13" s="10" t="s">
        <v>42</v>
      </c>
    </row>
    <row r="25" spans="5:13" ht="16" thickBot="1" x14ac:dyDescent="0.25"/>
    <row r="26" spans="5:13" x14ac:dyDescent="0.2">
      <c r="E26" s="21" t="s">
        <v>11</v>
      </c>
      <c r="F26" s="22"/>
      <c r="G26" s="22"/>
      <c r="H26" s="22"/>
      <c r="I26" s="3"/>
      <c r="J26" s="3"/>
      <c r="K26" s="12"/>
      <c r="L26" s="3"/>
      <c r="M26" s="13"/>
    </row>
    <row r="27" spans="5:13" x14ac:dyDescent="0.2">
      <c r="E27" s="14"/>
      <c r="H27" s="2" t="s">
        <v>19</v>
      </c>
      <c r="I27" s="2" t="s">
        <v>3</v>
      </c>
      <c r="M27" s="5"/>
    </row>
    <row r="28" spans="5:13" x14ac:dyDescent="0.2">
      <c r="E28" s="4" t="s">
        <v>12</v>
      </c>
      <c r="F28">
        <v>30000</v>
      </c>
      <c r="G28" t="s">
        <v>14</v>
      </c>
      <c r="I28" t="s">
        <v>15</v>
      </c>
      <c r="M28" s="5"/>
    </row>
    <row r="29" spans="5:13" x14ac:dyDescent="0.2">
      <c r="E29" s="14"/>
      <c r="M29" s="5"/>
    </row>
    <row r="30" spans="5:13" x14ac:dyDescent="0.2">
      <c r="E30" s="4" t="s">
        <v>13</v>
      </c>
      <c r="F30">
        <f>0.188*F28</f>
        <v>5640</v>
      </c>
      <c r="G30" t="s">
        <v>14</v>
      </c>
      <c r="I30" t="s">
        <v>16</v>
      </c>
      <c r="M30" s="5"/>
    </row>
    <row r="31" spans="5:13" x14ac:dyDescent="0.2">
      <c r="E31" s="4" t="s">
        <v>22</v>
      </c>
      <c r="F31">
        <f>10*F30*1000</f>
        <v>56400000</v>
      </c>
      <c r="G31" t="s">
        <v>18</v>
      </c>
      <c r="H31" t="s">
        <v>20</v>
      </c>
      <c r="I31" s="15" t="s">
        <v>17</v>
      </c>
      <c r="M31" s="5"/>
    </row>
    <row r="32" spans="5:13" x14ac:dyDescent="0.2">
      <c r="E32" s="4"/>
      <c r="I32" s="15"/>
      <c r="M32" s="5"/>
    </row>
    <row r="33" spans="5:13" x14ac:dyDescent="0.2">
      <c r="E33" s="8" t="s">
        <v>25</v>
      </c>
      <c r="F33" s="11">
        <f>0.001*F31</f>
        <v>56400</v>
      </c>
      <c r="G33" s="11" t="s">
        <v>23</v>
      </c>
      <c r="M33" s="5"/>
    </row>
    <row r="34" spans="5:13" x14ac:dyDescent="0.2">
      <c r="E34" s="14"/>
      <c r="M34" s="5"/>
    </row>
    <row r="35" spans="5:13" ht="16" thickBot="1" x14ac:dyDescent="0.25">
      <c r="E35" s="16" t="s">
        <v>21</v>
      </c>
      <c r="F35" s="17">
        <f>4.93*F33</f>
        <v>278052</v>
      </c>
      <c r="G35" s="6" t="s">
        <v>26</v>
      </c>
      <c r="H35" s="6" t="s">
        <v>27</v>
      </c>
      <c r="I35" s="6" t="s">
        <v>24</v>
      </c>
      <c r="J35" s="6"/>
      <c r="K35" s="6"/>
      <c r="L35" s="6"/>
      <c r="M35" s="7"/>
    </row>
  </sheetData>
  <mergeCells count="2">
    <mergeCell ref="E4:I5"/>
    <mergeCell ref="E26:H26"/>
  </mergeCells>
  <hyperlinks>
    <hyperlink ref="I13" r:id="rId1" xr:uid="{399CB173-82D8-4F74-910D-945699C002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4B99-F8E2-4131-949B-76348F86BD60}">
  <dimension ref="E3:I12"/>
  <sheetViews>
    <sheetView workbookViewId="0">
      <selection activeCell="E17" sqref="E17"/>
    </sheetView>
  </sheetViews>
  <sheetFormatPr baseColWidth="10" defaultColWidth="8.83203125" defaultRowHeight="15" x14ac:dyDescent="0.2"/>
  <cols>
    <col min="5" max="5" width="23.6640625" bestFit="1" customWidth="1"/>
    <col min="6" max="6" width="19.6640625" bestFit="1" customWidth="1"/>
    <col min="7" max="7" width="26.5" bestFit="1" customWidth="1"/>
    <col min="8" max="8" width="15.33203125" customWidth="1"/>
    <col min="9" max="9" width="14" customWidth="1"/>
  </cols>
  <sheetData>
    <row r="3" spans="5:9" x14ac:dyDescent="0.2">
      <c r="E3" s="20" t="s">
        <v>36</v>
      </c>
      <c r="F3" s="20"/>
      <c r="G3" s="20"/>
      <c r="H3" s="20"/>
      <c r="I3" s="20"/>
    </row>
    <row r="4" spans="5:9" x14ac:dyDescent="0.2">
      <c r="E4" s="20"/>
      <c r="F4" s="20"/>
      <c r="G4" s="20"/>
      <c r="H4" s="20"/>
      <c r="I4" s="20"/>
    </row>
    <row r="5" spans="5:9" x14ac:dyDescent="0.2">
      <c r="E5" s="2"/>
      <c r="F5" s="2" t="s">
        <v>8</v>
      </c>
      <c r="G5" s="2" t="s">
        <v>38</v>
      </c>
      <c r="H5" s="2" t="s">
        <v>2</v>
      </c>
      <c r="I5" s="2" t="s">
        <v>4</v>
      </c>
    </row>
    <row r="6" spans="5:9" x14ac:dyDescent="0.2">
      <c r="E6" s="2"/>
    </row>
    <row r="7" spans="5:9" x14ac:dyDescent="0.2">
      <c r="E7" s="2" t="s">
        <v>37</v>
      </c>
    </row>
    <row r="8" spans="5:9" x14ac:dyDescent="0.2">
      <c r="E8" s="2" t="s">
        <v>39</v>
      </c>
      <c r="F8" t="s">
        <v>40</v>
      </c>
      <c r="G8" t="s">
        <v>41</v>
      </c>
      <c r="H8">
        <v>2020</v>
      </c>
      <c r="I8" t="s">
        <v>42</v>
      </c>
    </row>
    <row r="9" spans="5:9" x14ac:dyDescent="0.2">
      <c r="E9" s="2" t="s">
        <v>45</v>
      </c>
      <c r="F9" t="s">
        <v>46</v>
      </c>
      <c r="G9" t="s">
        <v>48</v>
      </c>
      <c r="H9">
        <v>2018</v>
      </c>
      <c r="I9" t="s">
        <v>47</v>
      </c>
    </row>
    <row r="10" spans="5:9" x14ac:dyDescent="0.2">
      <c r="F10" t="s">
        <v>50</v>
      </c>
      <c r="G10" t="s">
        <v>51</v>
      </c>
      <c r="H10">
        <v>2018</v>
      </c>
      <c r="I10" s="19" t="s">
        <v>52</v>
      </c>
    </row>
    <row r="11" spans="5:9" x14ac:dyDescent="0.2">
      <c r="E11" s="2" t="s">
        <v>49</v>
      </c>
      <c r="F11" t="s">
        <v>53</v>
      </c>
      <c r="G11" t="s">
        <v>54</v>
      </c>
      <c r="H11">
        <v>2021</v>
      </c>
      <c r="I11" s="10" t="s">
        <v>52</v>
      </c>
    </row>
    <row r="12" spans="5:9" x14ac:dyDescent="0.2">
      <c r="E12" s="2" t="s">
        <v>55</v>
      </c>
    </row>
  </sheetData>
  <mergeCells count="1">
    <mergeCell ref="E3:I4"/>
  </mergeCells>
  <hyperlinks>
    <hyperlink ref="I10" r:id="rId1" xr:uid="{ADB1BAF9-889D-431F-9FC4-127299772DAE}"/>
    <hyperlink ref="I11" r:id="rId2" xr:uid="{D29687D3-AF5A-47DF-8C48-21199E750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AC5F-6DDD-481F-8D0D-933BF4175765}">
  <dimension ref="D7"/>
  <sheetViews>
    <sheetView workbookViewId="0">
      <selection activeCell="D7" sqref="D7"/>
    </sheetView>
  </sheetViews>
  <sheetFormatPr baseColWidth="10" defaultColWidth="8.83203125" defaultRowHeight="15" x14ac:dyDescent="0.2"/>
  <sheetData>
    <row r="7" spans="4:4" x14ac:dyDescent="0.2">
      <c r="D7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23F8-BE15-B047-BAB5-0381F2D3AF32}">
  <dimension ref="B3:B5"/>
  <sheetViews>
    <sheetView tabSelected="1" workbookViewId="0">
      <selection activeCell="C2" sqref="C2"/>
    </sheetView>
  </sheetViews>
  <sheetFormatPr baseColWidth="10" defaultRowHeight="15" x14ac:dyDescent="0.2"/>
  <sheetData>
    <row r="3" spans="2:2" x14ac:dyDescent="0.2">
      <c r="B3" t="s">
        <v>57</v>
      </c>
    </row>
    <row r="4" spans="2:2" x14ac:dyDescent="0.2">
      <c r="B4" t="s">
        <v>58</v>
      </c>
    </row>
    <row r="5" spans="2:2" x14ac:dyDescent="0.2">
      <c r="B5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51222-E532-499D-BF41-DF1AD0663455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a2f85246-06f9-4113-aded-c6f2279b8b6e"/>
    <ds:schemaRef ds:uri="http://schemas.openxmlformats.org/package/2006/metadata/core-properties"/>
    <ds:schemaRef ds:uri="http://schemas.microsoft.com/office/infopath/2007/PartnerControls"/>
    <ds:schemaRef ds:uri="c1503ef6-2b3d-436d-9aa2-08dd1e1e36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B2F19B-7DE7-4829-AF8C-D29E13572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f85246-06f9-4113-aded-c6f2279b8b6e"/>
    <ds:schemaRef ds:uri="c1503ef6-2b3d-436d-9aa2-08dd1e1e3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6B23F-3EBD-4BCD-8D9C-C5E73837C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OPEX</vt:lpstr>
      <vt:lpstr>CAPEX</vt:lpstr>
      <vt:lpstr>Yet unused Sources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Rolvur Reinert</dc:creator>
  <cp:lastModifiedBy>Mathias Mortensen</cp:lastModifiedBy>
  <dcterms:created xsi:type="dcterms:W3CDTF">2022-09-23T12:34:33Z</dcterms:created>
  <dcterms:modified xsi:type="dcterms:W3CDTF">2022-10-06T12:53:26Z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  <property fmtid="{D5CDD505-2E9C-101B-9397-08002B2CF9AE}" pid="3" name="MediaServiceImageTags">
    <vt:lpwstr/>
  </property>
</Properties>
</file>