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romain.boistel\Dropbox\Pro\IST\Outils\Macros &amp; fonctions Excel\Extracteur Sherpa\GitHub\"/>
    </mc:Choice>
  </mc:AlternateContent>
  <bookViews>
    <workbookView xWindow="0" yWindow="0" windowWidth="17625" windowHeight="8505"/>
  </bookViews>
  <sheets>
    <sheet name="Extraction Sherpa" sheetId="3" r:id="rId1"/>
    <sheet name="Clé Sherpa" sheetId="4" r:id="rId2"/>
    <sheet name="Exemples ISSN" sheetId="5" r:id="rId3"/>
  </sheets>
  <definedNames>
    <definedName name="_xlnm._FilterDatabase" localSheetId="0" hidden="1">'Extraction Sherpa'!$A$1:$X$1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3" l="1"/>
  <c r="I2" i="3" s="1"/>
  <c r="C2" i="3" l="1"/>
  <c r="G2" i="3"/>
  <c r="J2" i="3"/>
  <c r="N2" i="3"/>
  <c r="R2" i="3"/>
  <c r="V2" i="3"/>
  <c r="D2" i="3"/>
  <c r="K2" i="3"/>
  <c r="O2" i="3"/>
  <c r="S2" i="3"/>
  <c r="W2" i="3"/>
  <c r="E2" i="3"/>
  <c r="L2" i="3"/>
  <c r="P2" i="3"/>
  <c r="T2" i="3"/>
  <c r="F2" i="3"/>
  <c r="M2" i="3"/>
  <c r="Q2" i="3"/>
  <c r="U2" i="3"/>
  <c r="X2" i="3" l="1"/>
  <c r="B2" i="3" s="1"/>
</calcChain>
</file>

<file path=xl/sharedStrings.xml><?xml version="1.0" encoding="utf-8"?>
<sst xmlns="http://schemas.openxmlformats.org/spreadsheetml/2006/main" count="38" uniqueCount="38">
  <si>
    <t>ISSN-tiret</t>
  </si>
  <si>
    <t>URL sherpa</t>
  </si>
  <si>
    <t>couleur</t>
  </si>
  <si>
    <t>found</t>
  </si>
  <si>
    <t>sans DOCTYPE</t>
  </si>
  <si>
    <t>preprint</t>
  </si>
  <si>
    <t>postprint</t>
  </si>
  <si>
    <t>pdf</t>
  </si>
  <si>
    <t>conditions1</t>
  </si>
  <si>
    <t>conditions2</t>
  </si>
  <si>
    <t>conditions3</t>
  </si>
  <si>
    <t>conditions4</t>
  </si>
  <si>
    <t>conditions5</t>
  </si>
  <si>
    <t>conditions6</t>
  </si>
  <si>
    <t>conditions7</t>
  </si>
  <si>
    <t>conditions8</t>
  </si>
  <si>
    <t>conditions9</t>
  </si>
  <si>
    <t>conditions10</t>
  </si>
  <si>
    <t>conditions11</t>
  </si>
  <si>
    <t>conditions12</t>
  </si>
  <si>
    <t>conditions13</t>
  </si>
  <si>
    <t>conditions14</t>
  </si>
  <si>
    <t>Votre clé d'accès Sherpa</t>
  </si>
  <si>
    <t xml:space="preserve">Inscription pour obtenir une clé d'accès à l'API Sherpa : </t>
  </si>
  <si>
    <t>http://www.sherpa.ac.uk/romeo/apiregistry.php</t>
  </si>
  <si>
    <t>Une fois la clé obtenue, collez-là dans la case D2</t>
  </si>
  <si>
    <t>1868-3967</t>
  </si>
  <si>
    <t>0950-0618</t>
  </si>
  <si>
    <t>0962-4929</t>
  </si>
  <si>
    <t>1528-7483</t>
  </si>
  <si>
    <t>1154-2721</t>
  </si>
  <si>
    <t>0020-0093</t>
  </si>
  <si>
    <t>1947-3176</t>
  </si>
  <si>
    <t>1013-9826</t>
  </si>
  <si>
    <t>1000-7598</t>
  </si>
  <si>
    <t>Bilan postprint</t>
  </si>
  <si>
    <t>Concat</t>
  </si>
  <si>
    <t>Sinon, vous êtes limité à 500 requêtes / jour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</si>
</sst>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0"/>
      <color rgb="FF000000"/>
      <name val="Arial"/>
      <family val="2"/>
    </font>
    <font>
      <u/>
      <sz val="11"/>
      <color theme="10"/>
      <name val="Calibri"/>
      <family val="2"/>
      <scheme val="minor"/>
    </font>
    <font>
      <b/>
      <sz val="11"/>
      <color theme="1"/>
      <name val="Calibri"/>
      <family val="2"/>
      <scheme val="minor"/>
    </font>
    <font>
      <b/>
      <sz val="10"/>
      <color rgb="FF000000"/>
      <name val="Arial"/>
      <family val="2"/>
    </font>
  </fonts>
  <fills count="4">
    <fill>
      <patternFill patternType="none"/>
    </fill>
    <fill>
      <patternFill patternType="gray125"/>
    </fill>
    <fill>
      <patternFill patternType="solid">
        <fgColor theme="0" tint="-0.14996795556505021"/>
        <bgColor indexed="64"/>
      </patternFill>
    </fill>
    <fill>
      <patternFill patternType="solid">
        <fgColor theme="4" tint="0.59996337778862885"/>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ck">
        <color auto="1"/>
      </left>
      <right/>
      <top/>
      <bottom/>
      <diagonal/>
    </border>
    <border>
      <left style="medium">
        <color rgb="FFCCCCCC"/>
      </left>
      <right/>
      <top style="medium">
        <color rgb="FFCCCCCC"/>
      </top>
      <bottom style="medium">
        <color rgb="FFCCCCCC"/>
      </bottom>
      <diagonal/>
    </border>
    <border>
      <left/>
      <right style="thick">
        <color auto="1"/>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0" borderId="0" xfId="0" applyAlignment="1"/>
    <xf numFmtId="0" fontId="2" fillId="0" borderId="0" xfId="1"/>
    <xf numFmtId="0" fontId="0" fillId="2" borderId="2" xfId="0" applyFill="1" applyBorder="1" applyAlignment="1"/>
    <xf numFmtId="0" fontId="0" fillId="2" borderId="3" xfId="0" applyFill="1" applyBorder="1" applyAlignment="1"/>
    <xf numFmtId="0" fontId="0" fillId="0" borderId="3" xfId="0" applyBorder="1" applyAlignment="1"/>
    <xf numFmtId="0" fontId="0" fillId="0" borderId="4" xfId="0" applyBorder="1" applyAlignment="1"/>
    <xf numFmtId="0" fontId="0" fillId="2" borderId="0" xfId="0" applyFill="1" applyAlignment="1"/>
    <xf numFmtId="0" fontId="0" fillId="0" borderId="5" xfId="0" applyBorder="1" applyAlignment="1"/>
    <xf numFmtId="0" fontId="0" fillId="0" borderId="5" xfId="0" applyBorder="1"/>
    <xf numFmtId="0" fontId="0" fillId="0" borderId="7" xfId="0" applyBorder="1"/>
    <xf numFmtId="0" fontId="0" fillId="2" borderId="5" xfId="0" applyFill="1" applyBorder="1" applyAlignment="1"/>
    <xf numFmtId="0" fontId="1" fillId="2" borderId="1" xfId="0" applyFont="1" applyFill="1" applyBorder="1" applyAlignment="1"/>
    <xf numFmtId="0" fontId="1" fillId="2" borderId="6" xfId="0" applyFont="1" applyFill="1" applyBorder="1" applyAlignment="1"/>
    <xf numFmtId="0" fontId="0" fillId="2" borderId="7" xfId="0" applyFill="1" applyBorder="1" applyAlignment="1"/>
    <xf numFmtId="0" fontId="3" fillId="3" borderId="0" xfId="0" applyFont="1" applyFill="1" applyAlignment="1"/>
    <xf numFmtId="0" fontId="4" fillId="3" borderId="1" xfId="0" applyFont="1" applyFill="1" applyBorder="1" applyAlignment="1"/>
    <xf numFmtId="0" fontId="4" fillId="3" borderId="6" xfId="0" applyFont="1" applyFill="1" applyBorder="1" applyAlignment="1"/>
    <xf numFmtId="0" fontId="0" fillId="3" borderId="0" xfId="0" applyFill="1" applyAlignment="1"/>
    <xf numFmtId="0" fontId="0" fillId="3" borderId="0" xfId="0" applyFill="1"/>
  </cellXfs>
  <cellStyles count="2">
    <cellStyle name="Lien hypertexte" xfId="1" builtinId="8"/>
    <cellStyle name="Normal" xfId="0" builtinId="0"/>
  </cellStyles>
  <dxfs count="7">
    <dxf>
      <font>
        <color rgb="FF9C0006"/>
      </font>
    </dxf>
    <dxf>
      <font>
        <color rgb="FF9C0006"/>
      </font>
    </dxf>
    <dxf>
      <font>
        <color rgb="FF006100"/>
      </font>
      <fill>
        <patternFill>
          <bgColor rgb="FFC6EFCE"/>
        </patternFill>
      </fill>
    </dxf>
    <dxf>
      <font>
        <color rgb="FF9C6500"/>
      </font>
      <fill>
        <patternFill>
          <bgColor rgb="FFFFEB9C"/>
        </patternFill>
      </fill>
    </dxf>
    <dxf>
      <font>
        <color theme="2" tint="-0.749961851863155"/>
      </font>
      <fill>
        <patternFill>
          <bgColor theme="0" tint="-0.14996795556505021"/>
        </patternFill>
      </fill>
      <border>
        <vertical/>
        <horizontal/>
      </border>
    </dxf>
    <dxf>
      <font>
        <b val="0"/>
        <i/>
        <color theme="2" tint="-0.749961851863155"/>
      </font>
      <fill>
        <patternFill patternType="none">
          <bgColor auto="1"/>
        </patternFill>
      </fill>
      <border>
        <left/>
        <right/>
        <top/>
        <bottom/>
      </border>
    </dxf>
    <dxf>
      <font>
        <color theme="4" tint="-0.499984740745262"/>
      </font>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herpa.ac.uk/romeo/apiregistry.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X2"/>
  <sheetViews>
    <sheetView tabSelected="1" workbookViewId="0">
      <pane xSplit="1" ySplit="1" topLeftCell="B2" activePane="bottomRight" state="frozen"/>
      <selection pane="topRight" activeCell="B1" sqref="B1"/>
      <selection pane="bottomLeft" activeCell="A2" sqref="A2"/>
      <selection pane="bottomRight" activeCell="D6" sqref="D6"/>
    </sheetView>
  </sheetViews>
  <sheetFormatPr baseColWidth="10" defaultRowHeight="15" x14ac:dyDescent="0.25"/>
  <cols>
    <col min="2" max="2" width="20.28515625" style="19" customWidth="1"/>
    <col min="3" max="3" width="14.28515625" customWidth="1"/>
    <col min="8" max="8" width="11.42578125" style="9"/>
    <col min="24" max="24" width="11.42578125" style="10"/>
  </cols>
  <sheetData>
    <row r="1" spans="1:24" s="1" customFormat="1" ht="15.75" thickBot="1" x14ac:dyDescent="0.3">
      <c r="A1" s="15" t="s">
        <v>0</v>
      </c>
      <c r="B1" s="15" t="s">
        <v>35</v>
      </c>
      <c r="C1" s="15" t="s">
        <v>3</v>
      </c>
      <c r="D1" s="15" t="s">
        <v>2</v>
      </c>
      <c r="E1" s="16" t="s">
        <v>5</v>
      </c>
      <c r="F1" s="16" t="s">
        <v>6</v>
      </c>
      <c r="G1" s="17" t="s">
        <v>7</v>
      </c>
      <c r="H1" s="11" t="s">
        <v>1</v>
      </c>
      <c r="I1" s="7" t="s">
        <v>4</v>
      </c>
      <c r="J1" s="12" t="s">
        <v>8</v>
      </c>
      <c r="K1" s="12" t="s">
        <v>9</v>
      </c>
      <c r="L1" s="12" t="s">
        <v>10</v>
      </c>
      <c r="M1" s="12" t="s">
        <v>11</v>
      </c>
      <c r="N1" s="12" t="s">
        <v>12</v>
      </c>
      <c r="O1" s="12" t="s">
        <v>13</v>
      </c>
      <c r="P1" s="12" t="s">
        <v>14</v>
      </c>
      <c r="Q1" s="12" t="s">
        <v>15</v>
      </c>
      <c r="R1" s="12" t="s">
        <v>16</v>
      </c>
      <c r="S1" s="12" t="s">
        <v>17</v>
      </c>
      <c r="T1" s="12" t="s">
        <v>18</v>
      </c>
      <c r="U1" s="12" t="s">
        <v>19</v>
      </c>
      <c r="V1" s="12" t="s">
        <v>20</v>
      </c>
      <c r="W1" s="13" t="s">
        <v>21</v>
      </c>
      <c r="X1" s="14" t="s">
        <v>36</v>
      </c>
    </row>
    <row r="2" spans="1:24" s="1" customFormat="1" ht="15.75" customHeight="1" x14ac:dyDescent="0.25">
      <c r="A2"/>
      <c r="B2" s="18" t="e">
        <f>IF(ISERROR(VLOOKUP("can",F2,1,FALSE)),F2,IF(OR(ISNUMBER(SEARCH("Author's post-print on funder's repositories, institutional repository or subject-based repositories",X2)),ISNUMBER(SEARCH("On Institutional Repositories, central repositories and open access websites",X2)),ISNUMBER(SEARCH("Author's post-print on free e-print servers or arXiv, author's personal website, institutional website, funding-agency repository, institutional repository",X2)),ISNUMBER(SEARCH("On author's personal website or institutional repository",X2)),ISNUMBER(SEARCH("On author's personal website, institutional repository, non-commercial subject repository and governmental website",X2)),ISNUMBER(SEARCH("Pre-print and Post-print on any website or open access repository",X2)),ISNUMBER(SEARCH("On non-commercial author's personal website or open access repositories",X2)),ISNUMBER(SEARCH("Author's post-print on author's personal website, departmental website or institutional repository immediately",X2)),ISNUMBER(SEARCH("Author's post-print on author's personal website, departmental website, institutional website or institutional repository",X2)),ISNUMBER(SEARCH("On author's personal website or institutional website or OAI compliant website",X2)),ISNUMBER(SEARCH("Author's post-print on author's personal website, departmental website, institutional repository, non-commercial subject-based repositories, such as PubMed Central, Europe PMC or arXiv, on acceptance of publication",X2)),ISNUMBER(SEARCH("On author's personal website and open access repositories",X2)),ISNUMBER(SEARCH("On author's personal website, institutional repositories, arXiv, AgEcon, PhilPapers, PubMed Central, RePEc or Social Science Research Network",X2)),ISNUMBER(SEARCH("On author's personal website, pre-print server, institutional website, institutional repository or subject-based open access repository",X2)),ISNUMBER(SEARCH("On author's personal website, pre-print servers, institutional website, institutional repositories or subject repositories",X2)),ISNUMBER(SEARCH("Author's accepted version may be deposited immediately upon acceptance",X2)),ISNUMBER(SEARCH("On author's personal website, author's institutional repository or departmental website",X2)),ISNUMBER(SEARCH("On author's personal website, employer's website, institutional repository, non-commercial subject repository",X2)),ISNUMBER(SEARCH("On author's personal website, employer's website or institutional repository",X2)),ISNUMBER(SEARCH("On author's personal website, employer's website or institutional repository only",X2)),ISNUMBER(SEARCH("Author's post-print on author's personal website or employer's website or IEEE approved not-for-profit third party (8.1.9.G.2 ) website",X2)),ISNUMBER(SEARCH("Author's post-print on authors personal website or institutional repository",X2)),ISNUMBER(SEARCH("Author's post-print only on open access repository, institutional repository or Research Gate",X2)),ISNUMBER(SEARCH("Authors' post-print and Publisher's version/PDF on author's personal website, employer's website or institutional repository",X2)),ISNUMBER(SEARCH("Post-print in institutional repository or centrally organised repositories",X2)),ISNUMBER(SEARCH("On author's personal website or an institutional repository, or their funding body's designated repository",X2)),ISNUMBER(SEARCH("Author's Post-print on author's personal website, institutional repository, open access repository, employer's website or funder's mandated repository only",X2)),ISNUMBER(SEARCH("On authors' personal website or institutional server only",X2)),ISNUMBER(SEARCH("Post-print on authors' personal website, institutional website, PubMed Central",X2)),ISNUMBER(SEARCH("Author's post-print on author's personal website, institutional repository, open access repository, scholarly communications networks that comply with International Association of STM Publishers sharing principles",X2)),ISNUMBER(SEARCH("Author's post-print on pre-print servers, including arXiv",X2)),ISNUMBER(SEARCH("Publisher's version/PDF on authors personal website,institutional website or open access repository",X2)),ISNUMBER(SEARCH("On author's personal website, employer's website or institutional repository",X2)),ISNUMBER(SEARCH("Author's post-print on author's personal website, institutional repository, subject repository or funding agency designated repository",X2)),ISNUMBER(SEARCH("On author's personal website, institutional website or e-print servers, including in arXiv",X2)),ISNUMBER(SEARCH("Author's post-print on funder's repository or funder's designated repository at the funding agency's request or as a result of legal obligation",X2)),ISNUMBER(SEARCH("On author's personal website, employer's website, employer's repository, or subject-based repository",X2)),ISNUMBER(SEARCH("On institutional repository",X2))),"dépôt postprint ok",IF(AND(ISNUMBER(SEARCH("Author's post-print on open access repository after an embargo period of between &lt;num&gt;12&lt;/num&gt;",X2)),ISNUMBER(SEARCH("and &lt;num&gt;48&lt;/num&gt;",X2))),"12 à 48 mois",IF(OR(ISNUMBER(SEARCH("On an institutional repository or open access repository after &lt;num&gt;",X2)),ISNUMBER(SEARCH("Author's post-print may be used on institutional repository after &lt;num&gt;",X2)),ISNUMBER(SEARCH("Author's post-print on open access repository after an embargo period of between &lt;num&gt;",X2)),ISNUMBER(SEARCH("On institutional repository, subject-based repository or academic social network (Mendeley, ResearchGate or Academia.edu) after",X2)),ISNUMBER(SEARCH("Post-print in Institutional repositories or Central repositories after &lt;num&gt;",X2)),ISNUMBER(SEARCH("Post-print on institutional repositories or central repositories after&lt;num&gt;",X2)),ISNUMBER(SEARCH("Author's post-print on open access repository after an embargo period of",X2)),ISNUMBER(SEARCH("Author's post-print on institutional repository, subject repository, academic social media (Research Gate, Mendeley, Academia.edu) after",X2)),ISNUMBER(SEARCH("On an institutional repository or open access repository after &lt;num&gt;",X2)),ISNUMBER(SEARCH("Post-print on institutional website, institutional repository, subject-based repository, PubMed Central, non-commercial scientific social network or third party eprint servers after &lt;num&gt;",X2)),ISNUMBER(SEARCH("Author's post-print on departmental website, institutional repository, non-commercial subject-based repositories, such as PubMed Central, Europe PMC or arXiv, after a &lt;num&gt;",X2)),ISNUMBER(SEARCH("Author's post-print on any open access repository after &lt;num&gt;",X2))),IFERROR(MID(X2,SEARCH("&lt;num&gt;6",X2,1)+5,1),MID(X2,SEARCH("&lt;num&gt;",X2,1)+5,2)),IF(ISNUMBER(SEARCH("Post-print on institutional repositories or central repositories after 2 years embargo",X2)),"2 ans",IF(OR(ISNUMBER(SEARCH("Closed access of any version if permitted in an institutional repository after a 12 month embargo",X2)),ISNUMBER(SEARCH("Post-print on open access repositories after 12 month embargo",X2))),"12 mois",IF(OR(ISNUMBER(SEARCH("Post-print",X2)),ISNUMBER(SEARCH("postprint",X2))),"à vérifier car postprint écrit dans le texte","ok")))))))</f>
        <v>#VALUE!</v>
      </c>
      <c r="C2" s="1" t="str">
        <f>_xlfn.FILTERXML($I2,"//romeoapi//outcome")</f>
        <v>failed</v>
      </c>
      <c r="D2" s="1" t="e">
        <f>_xlfn.FILTERXML($I2,"//romeoapi/publishers/publisher/romeocolour")</f>
        <v>#VALUE!</v>
      </c>
      <c r="E2" s="1" t="e">
        <f>_xlfn.FILTERXML($I2,"//romeoapi/publishers/publisher/preprints/prearchiving")</f>
        <v>#VALUE!</v>
      </c>
      <c r="F2" s="1" t="e">
        <f>_xlfn.FILTERXML($I2,"//romeoapi/publishers/publisher/postprints/postarchiving")</f>
        <v>#VALUE!</v>
      </c>
      <c r="G2" s="1" t="e">
        <f>_xlfn.FILTERXML($I2,"//romeoapi/publishers/publisher/pdfversion/pdfarchiving")</f>
        <v>#VALUE!</v>
      </c>
      <c r="H2" s="8" t="str">
        <f>_xlfn.WEBSERVICE("http://www.sherpa.ac.uk/romeo/api29.php?issn="&amp;A2&amp;"&amp;ak="&amp;'Clé Sherpa'!$D$2)</f>
        <v xml:space="preserve">&lt;?xml version="1.0" encoding="ISO-8859-1" ?&gt;
&lt;!DOCTYPE romeoapi SYSTEM "http://www.sherpa.ac.uk/romeo/romeoapi293.dtd"&gt;
&lt;romeoapi version="2.9.9"&gt;
  &lt;header&gt;
    &lt;parameters&gt;
      &lt;parameter source="specified"&gt;
        &lt;parametername&gt;issn&lt;/parametername&gt;
        &lt;parametervalue /&gt;
      &lt;/parameter&gt;
      &lt;parameter source="default"&gt;
        &lt;parametername&gt;showfunder&lt;/parametername&gt;
        &lt;parametervalue&gt;none&lt;/parametervalue&gt;
      &lt;/parameter&gt;
      &lt;parameter source="default"&gt;
        &lt;parametername&gt;fIDnum&lt;/parametername&gt;
        &lt;parametervalue&gt;|&lt;/parametervalue&gt;
      &lt;/parameter&gt;
      &lt;parameter source="default"&gt;
        &lt;parametername&gt;la&lt;/parametername&gt;
        &lt;parametervalue&gt;en&lt;/parametervalue&gt;
      &lt;/parameter&gt;
    &lt;/parameters&gt;
    &lt;numhits /&gt;
    &lt;apicontrol&gt;invalid&lt;/apicontrol&gt;
    &lt;outcome&gt;failed&lt;/outcome&gt;
    &lt;message&gt;No valid query parameters&lt;/message&gt;
    &lt;licence&gt;SHERPA/RoMEO data is available for re-use under a Creative Commons Attribution-Non-Commercial-Share Alike 2.5 licence. For more details, please see the 'conditions for re-use' at the &amp;lt;licenceurl /&amp;gt;, and linked-to from the SHERPA/RoMEO home page.&lt;/licence&gt;
    &lt;licenceurl&gt;http://www.sherpa.ac.uk/romeoreuse.html&lt;/licenceurl&gt;
    &lt;disclaimer&gt;All SHERPA/RoMEO information is correct to the best of our knowledge but should not be relied upon for legal advice. SHERPA cannot be held responsible for the re-use of RoMEO data, or for alternative interpretations which are derived from this information.&lt;/disclaimer&gt;
    &lt;timestamp&gt;30-May-2018:08:06:30&lt;/timestamp&gt;
  &lt;/header&gt;
  &lt;journals /&gt;
  &lt;publishers /&gt;
&lt;/romeoapi&gt;
</v>
      </c>
      <c r="I2" s="1" t="str">
        <f t="shared" ref="I2" si="0">RIGHT(H2,LEN(H2)-120)</f>
        <v xml:space="preserve">&lt;romeoapi version="2.9.9"&gt;
  &lt;header&gt;
    &lt;parameters&gt;
      &lt;parameter source="specified"&gt;
        &lt;parametername&gt;issn&lt;/parametername&gt;
        &lt;parametervalue /&gt;
      &lt;/parameter&gt;
      &lt;parameter source="default"&gt;
        &lt;parametername&gt;showfunder&lt;/parametername&gt;
        &lt;parametervalue&gt;none&lt;/parametervalue&gt;
      &lt;/parameter&gt;
      &lt;parameter source="default"&gt;
        &lt;parametername&gt;fIDnum&lt;/parametername&gt;
        &lt;parametervalue&gt;|&lt;/parametervalue&gt;
      &lt;/parameter&gt;
      &lt;parameter source="default"&gt;
        &lt;parametername&gt;la&lt;/parametername&gt;
        &lt;parametervalue&gt;en&lt;/parametervalue&gt;
      &lt;/parameter&gt;
    &lt;/parameters&gt;
    &lt;numhits /&gt;
    &lt;apicontrol&gt;invalid&lt;/apicontrol&gt;
    &lt;outcome&gt;failed&lt;/outcome&gt;
    &lt;message&gt;No valid query parameters&lt;/message&gt;
    &lt;licence&gt;SHERPA/RoMEO data is available for re-use under a Creative Commons Attribution-Non-Commercial-Share Alike 2.5 licence. For more details, please see the 'conditions for re-use' at the &amp;lt;licenceurl /&amp;gt;, and linked-to from the SHERPA/RoMEO home page.&lt;/licence&gt;
    &lt;licenceurl&gt;http://www.sherpa.ac.uk/romeoreuse.html&lt;/licenceurl&gt;
    &lt;disclaimer&gt;All SHERPA/RoMEO information is correct to the best of our knowledge but should not be relied upon for legal advice. SHERPA cannot be held responsible for the re-use of RoMEO data, or for alternative interpretations which are derived from this information.&lt;/disclaimer&gt;
    &lt;timestamp&gt;30-May-2018:08:06:30&lt;/timestamp&gt;
  &lt;/header&gt;
  &lt;journals /&gt;
  &lt;publishers /&gt;
&lt;/romeoapi&gt;
</v>
      </c>
      <c r="J2" s="1" t="e">
        <f>_xlfn.FILTERXML($I2,"//romeoapi/publishers/publisher/conditions//condition[1]")</f>
        <v>#VALUE!</v>
      </c>
      <c r="K2" s="1" t="e">
        <f>_xlfn.FILTERXML($I2,"//romeoapi/publishers/publisher/conditions//condition[2]")</f>
        <v>#VALUE!</v>
      </c>
      <c r="L2" s="1" t="e">
        <f>_xlfn.FILTERXML($I2,"//romeoapi/publishers/publisher/conditions//condition[3]")</f>
        <v>#VALUE!</v>
      </c>
      <c r="M2" s="1" t="e">
        <f>_xlfn.FILTERXML($I2,"//romeoapi/publishers/publisher/conditions//condition[4]")</f>
        <v>#VALUE!</v>
      </c>
      <c r="N2" s="1" t="e">
        <f>_xlfn.FILTERXML($I2,"//romeoapi/publishers/publisher/conditions//condition[5]")</f>
        <v>#VALUE!</v>
      </c>
      <c r="O2" s="1" t="e">
        <f>_xlfn.FILTERXML($I2,"//romeoapi/publishers/publisher/conditions//condition[6]")</f>
        <v>#VALUE!</v>
      </c>
      <c r="P2" s="1" t="e">
        <f>_xlfn.FILTERXML($I2,"//romeoapi/publishers/publisher/conditions//condition[7]")</f>
        <v>#VALUE!</v>
      </c>
      <c r="Q2" s="1" t="e">
        <f>_xlfn.FILTERXML($I2,"//romeoapi/publishers/publisher/conditions//condition[8]")</f>
        <v>#VALUE!</v>
      </c>
      <c r="R2" s="1" t="e">
        <f>_xlfn.FILTERXML($I2,"//romeoapi/publishers/publisher/conditions//condition[9]")</f>
        <v>#VALUE!</v>
      </c>
      <c r="S2" s="1" t="e">
        <f>_xlfn.FILTERXML($I2,"//romeoapi/publishers/publisher/conditions//condition[10]")</f>
        <v>#VALUE!</v>
      </c>
      <c r="T2" s="1" t="e">
        <f>_xlfn.FILTERXML($I2,"//romeoapi/publishers/publisher/conditions//condition[11]")</f>
        <v>#VALUE!</v>
      </c>
      <c r="U2" s="1" t="e">
        <f>_xlfn.FILTERXML($I2,"//romeoapi/publishers/publisher/conditions//condition[12]")</f>
        <v>#VALUE!</v>
      </c>
      <c r="V2" s="1" t="e">
        <f>_xlfn.FILTERXML($I2,"//romeoapi/publishers/publisher/conditions//condition[13]")</f>
        <v>#VALUE!</v>
      </c>
      <c r="W2" s="1" t="e">
        <f>_xlfn.FILTERXML($I2,"//romeoapi/publishers/publisher/conditions//condition[14]")</f>
        <v>#VALUE!</v>
      </c>
      <c r="X2" s="10" t="str">
        <f ca="1">IFERROR(CELL("contenu",J2),"")&amp;" "&amp; IFERROR(CELL("contenu",K2),"") &amp; " " &amp; IFERROR(CELL("contenu",L2),"") &amp;" "&amp; IFERROR(CELL("contenu",M2),"") &amp;" "&amp; IFERROR(CELL("contenu",N2),"") &amp;" "&amp; IFERROR(CELL("contenu",O2),"") &amp;" "&amp; IFERROR(CELL("contenu",P2),"") &amp;" "&amp; IFERROR(CELL("contenu",Q2),"") &amp;" "&amp; IFERROR(CELL("contenu",R2),"") &amp;" "&amp; IFERROR(CELL("contenu",S2),"") &amp;" "&amp; IFERROR(CELL("contenu",T2),"") &amp;" "&amp; IFERROR(CELL("contenu",U2),"") &amp;" "&amp; IFERROR(CELL("contenu",V2),"") &amp;" "&amp; IFERROR(CELL("contenu",W2),"")</f>
        <v xml:space="preserve">             </v>
      </c>
    </row>
  </sheetData>
  <autoFilter ref="A1:X1"/>
  <conditionalFormatting sqref="D1:D1048576">
    <cfRule type="containsText" dxfId="6" priority="1" operator="containsText" text="blue">
      <formula>NOT(ISERROR(SEARCH("blue",D1)))</formula>
    </cfRule>
    <cfRule type="containsText" dxfId="5" priority="2" operator="containsText" text="white">
      <formula>NOT(ISERROR(SEARCH("white",D1)))</formula>
    </cfRule>
    <cfRule type="containsText" dxfId="4" priority="4" operator="containsText" text="gray">
      <formula>NOT(ISERROR(SEARCH("gray",D1)))</formula>
    </cfRule>
    <cfRule type="containsText" dxfId="3" priority="6" operator="containsText" text="yellow">
      <formula>NOT(ISERROR(SEARCH("yellow",D1)))</formula>
    </cfRule>
    <cfRule type="containsText" dxfId="2" priority="7" operator="containsText" text="green">
      <formula>NOT(ISERROR(SEARCH("green",D1)))</formula>
    </cfRule>
  </conditionalFormatting>
  <conditionalFormatting sqref="C1:C1048576">
    <cfRule type="containsText" dxfId="1" priority="3" operator="containsText" text="failed">
      <formula>NOT(ISERROR(SEARCH("failed",C1)))</formula>
    </cfRule>
    <cfRule type="containsText" dxfId="0" priority="5" operator="containsText" text="notFound">
      <formula>NOT(ISERROR(SEARCH("notFound",C1)))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2:E7"/>
  <sheetViews>
    <sheetView workbookViewId="0">
      <selection activeCell="F12" sqref="F12"/>
    </sheetView>
  </sheetViews>
  <sheetFormatPr baseColWidth="10" defaultRowHeight="15" x14ac:dyDescent="0.25"/>
  <sheetData>
    <row r="2" spans="2:5" x14ac:dyDescent="0.25">
      <c r="B2" s="3" t="s">
        <v>22</v>
      </c>
      <c r="C2" s="4"/>
      <c r="D2" s="5"/>
      <c r="E2" s="6"/>
    </row>
    <row r="4" spans="2:5" x14ac:dyDescent="0.25">
      <c r="B4" t="s">
        <v>23</v>
      </c>
    </row>
    <row r="5" spans="2:5" x14ac:dyDescent="0.25">
      <c r="B5" s="2" t="s">
        <v>24</v>
      </c>
    </row>
    <row r="6" spans="2:5" x14ac:dyDescent="0.25">
      <c r="B6" t="s">
        <v>25</v>
      </c>
    </row>
    <row r="7" spans="2:5" x14ac:dyDescent="0.25">
      <c r="B7" t="s">
        <v>37</v>
      </c>
    </row>
  </sheetData>
  <hyperlinks>
    <hyperlink ref="B5"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sqref="A1:A9"/>
    </sheetView>
  </sheetViews>
  <sheetFormatPr baseColWidth="10" defaultRowHeight="15" x14ac:dyDescent="0.25"/>
  <sheetData>
    <row r="1" spans="1:1" x14ac:dyDescent="0.25">
      <c r="A1" t="s">
        <v>28</v>
      </c>
    </row>
    <row r="2" spans="1:1" x14ac:dyDescent="0.25">
      <c r="A2" t="s">
        <v>26</v>
      </c>
    </row>
    <row r="3" spans="1:1" x14ac:dyDescent="0.25">
      <c r="A3" t="s">
        <v>27</v>
      </c>
    </row>
    <row r="4" spans="1:1" x14ac:dyDescent="0.25">
      <c r="A4" t="s">
        <v>33</v>
      </c>
    </row>
    <row r="5" spans="1:1" x14ac:dyDescent="0.25">
      <c r="A5" t="s">
        <v>32</v>
      </c>
    </row>
    <row r="6" spans="1:1" x14ac:dyDescent="0.25">
      <c r="A6" t="s">
        <v>31</v>
      </c>
    </row>
    <row r="7" spans="1:1" x14ac:dyDescent="0.25">
      <c r="A7" t="s">
        <v>29</v>
      </c>
    </row>
    <row r="8" spans="1:1" x14ac:dyDescent="0.25">
      <c r="A8" t="s">
        <v>34</v>
      </c>
    </row>
    <row r="9" spans="1:1" x14ac:dyDescent="0.25">
      <c r="A9"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Extraction Sherpa</vt:lpstr>
      <vt:lpstr>Clé Sherpa</vt:lpstr>
      <vt:lpstr>Exemples ISSN</vt:lpstr>
    </vt:vector>
  </TitlesOfParts>
  <Company>Ecole des ponts Paristech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BOISTEL</dc:creator>
  <cp:lastModifiedBy>Romain BOISTEL</cp:lastModifiedBy>
  <dcterms:created xsi:type="dcterms:W3CDTF">2018-04-11T15:44:27Z</dcterms:created>
  <dcterms:modified xsi:type="dcterms:W3CDTF">2018-05-30T11:21:24Z</dcterms:modified>
</cp:coreProperties>
</file>