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10" windowWidth="20010" windowHeight="8055" activeTab="4"/>
  </bookViews>
  <sheets>
    <sheet name="Antworten" sheetId="6" r:id="rId1"/>
    <sheet name="Auswertung" sheetId="7" r:id="rId2"/>
    <sheet name="Auswertung Hauptmerkmale" sheetId="8" r:id="rId3"/>
    <sheet name="Einzelauswertung" sheetId="2" r:id="rId4"/>
    <sheet name="Sheet2" sheetId="10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" i="7" l="1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2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A32" i="8"/>
  <c r="B32" i="8"/>
  <c r="C32" i="8"/>
  <c r="J32" i="8" s="1"/>
  <c r="D32" i="8"/>
  <c r="E32" i="8"/>
  <c r="F32" i="8"/>
  <c r="G32" i="8"/>
  <c r="H32" i="8"/>
  <c r="I32" i="8"/>
  <c r="A32" i="7"/>
  <c r="B32" i="7"/>
  <c r="C32" i="7"/>
  <c r="D32" i="7"/>
  <c r="E32" i="7"/>
  <c r="F32" i="7"/>
  <c r="M32" i="7" s="1"/>
  <c r="G32" i="7"/>
  <c r="H32" i="7"/>
  <c r="I32" i="7"/>
  <c r="J32" i="7"/>
  <c r="K32" i="7"/>
  <c r="L32" i="7"/>
  <c r="A31" i="8"/>
  <c r="B31" i="8"/>
  <c r="C31" i="8"/>
  <c r="D31" i="8"/>
  <c r="E31" i="8"/>
  <c r="F31" i="8"/>
  <c r="G31" i="8"/>
  <c r="H31" i="8"/>
  <c r="I31" i="8"/>
  <c r="J31" i="8"/>
  <c r="K31" i="8" s="1"/>
  <c r="N31" i="8"/>
  <c r="A30" i="8"/>
  <c r="B30" i="8"/>
  <c r="C30" i="8"/>
  <c r="D30" i="8"/>
  <c r="E30" i="8"/>
  <c r="F30" i="8"/>
  <c r="G30" i="8"/>
  <c r="J30" i="8" s="1"/>
  <c r="H30" i="8"/>
  <c r="I30" i="8"/>
  <c r="A30" i="7"/>
  <c r="B30" i="7"/>
  <c r="C30" i="7"/>
  <c r="M30" i="7" s="1"/>
  <c r="D30" i="7"/>
  <c r="E30" i="7"/>
  <c r="F30" i="7"/>
  <c r="G30" i="7"/>
  <c r="H30" i="7"/>
  <c r="I30" i="7"/>
  <c r="J30" i="7"/>
  <c r="K30" i="7"/>
  <c r="L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 s="1"/>
  <c r="Q31" i="7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A28" i="8"/>
  <c r="B28" i="8"/>
  <c r="C28" i="8"/>
  <c r="D28" i="8"/>
  <c r="J28" i="8" s="1"/>
  <c r="E28" i="8"/>
  <c r="F28" i="8"/>
  <c r="G28" i="8"/>
  <c r="H28" i="8"/>
  <c r="I28" i="8"/>
  <c r="A29" i="8"/>
  <c r="B29" i="8"/>
  <c r="C29" i="8"/>
  <c r="J29" i="8" s="1"/>
  <c r="D29" i="8"/>
  <c r="E29" i="8"/>
  <c r="F29" i="8"/>
  <c r="G29" i="8"/>
  <c r="H29" i="8"/>
  <c r="I29" i="8"/>
  <c r="A28" i="7"/>
  <c r="B28" i="7"/>
  <c r="C28" i="7"/>
  <c r="M28" i="7" s="1"/>
  <c r="D28" i="7"/>
  <c r="E28" i="7"/>
  <c r="F28" i="7"/>
  <c r="G28" i="7"/>
  <c r="H28" i="7"/>
  <c r="I28" i="7"/>
  <c r="J28" i="7"/>
  <c r="K28" i="7"/>
  <c r="L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 s="1"/>
  <c r="M32" i="8" l="1"/>
  <c r="N32" i="8"/>
  <c r="K32" i="8"/>
  <c r="L32" i="8"/>
  <c r="O32" i="7"/>
  <c r="P32" i="7"/>
  <c r="Q32" i="7"/>
  <c r="N32" i="7"/>
  <c r="M31" i="8"/>
  <c r="L31" i="8"/>
  <c r="M30" i="8"/>
  <c r="N30" i="8"/>
  <c r="K30" i="8"/>
  <c r="L30" i="8"/>
  <c r="Q30" i="7"/>
  <c r="N30" i="7"/>
  <c r="O30" i="7"/>
  <c r="P30" i="7"/>
  <c r="P31" i="7"/>
  <c r="O31" i="7"/>
  <c r="M29" i="8"/>
  <c r="N29" i="8"/>
  <c r="L29" i="8"/>
  <c r="K29" i="8"/>
  <c r="M28" i="8"/>
  <c r="L28" i="8"/>
  <c r="N28" i="8"/>
  <c r="K28" i="8"/>
  <c r="Q28" i="7"/>
  <c r="N28" i="7"/>
  <c r="P28" i="7"/>
  <c r="O28" i="7"/>
  <c r="P29" i="7"/>
  <c r="Q29" i="7"/>
  <c r="O29" i="7"/>
  <c r="R29" i="7" s="1"/>
  <c r="S29" i="7" s="1"/>
  <c r="A27" i="8"/>
  <c r="B27" i="8"/>
  <c r="C27" i="8"/>
  <c r="D27" i="8"/>
  <c r="J27" i="8" s="1"/>
  <c r="E27" i="8"/>
  <c r="F27" i="8"/>
  <c r="G27" i="8"/>
  <c r="H27" i="8"/>
  <c r="I27" i="8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 s="1"/>
  <c r="A22" i="8"/>
  <c r="B22" i="8"/>
  <c r="C22" i="8"/>
  <c r="D22" i="8"/>
  <c r="J22" i="8" s="1"/>
  <c r="E22" i="8"/>
  <c r="F22" i="8"/>
  <c r="G22" i="8"/>
  <c r="H22" i="8"/>
  <c r="I22" i="8"/>
  <c r="A23" i="8"/>
  <c r="B23" i="8"/>
  <c r="C23" i="8"/>
  <c r="J23" i="8" s="1"/>
  <c r="D23" i="8"/>
  <c r="E23" i="8"/>
  <c r="F23" i="8"/>
  <c r="G23" i="8"/>
  <c r="H23" i="8"/>
  <c r="I23" i="8"/>
  <c r="A24" i="8"/>
  <c r="B24" i="8"/>
  <c r="C24" i="8"/>
  <c r="J24" i="8" s="1"/>
  <c r="D24" i="8"/>
  <c r="E24" i="8"/>
  <c r="F24" i="8"/>
  <c r="G24" i="8"/>
  <c r="H24" i="8"/>
  <c r="I24" i="8"/>
  <c r="A25" i="8"/>
  <c r="B25" i="8"/>
  <c r="C25" i="8"/>
  <c r="J25" i="8" s="1"/>
  <c r="D25" i="8"/>
  <c r="E25" i="8"/>
  <c r="F25" i="8"/>
  <c r="G25" i="8"/>
  <c r="H25" i="8"/>
  <c r="I25" i="8"/>
  <c r="A26" i="8"/>
  <c r="B26" i="8"/>
  <c r="C26" i="8"/>
  <c r="J26" i="8" s="1"/>
  <c r="D26" i="8"/>
  <c r="E26" i="8"/>
  <c r="F26" i="8"/>
  <c r="G26" i="8"/>
  <c r="H26" i="8"/>
  <c r="I26" i="8"/>
  <c r="A22" i="7"/>
  <c r="B22" i="7"/>
  <c r="C22" i="7"/>
  <c r="D22" i="7"/>
  <c r="M22" i="7" s="1"/>
  <c r="E22" i="7"/>
  <c r="F22" i="7"/>
  <c r="G22" i="7"/>
  <c r="H22" i="7"/>
  <c r="I22" i="7"/>
  <c r="J22" i="7"/>
  <c r="K22" i="7"/>
  <c r="L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 s="1"/>
  <c r="A24" i="7"/>
  <c r="B24" i="7"/>
  <c r="C24" i="7"/>
  <c r="D24" i="7"/>
  <c r="E24" i="7"/>
  <c r="F24" i="7"/>
  <c r="M24" i="7" s="1"/>
  <c r="G24" i="7"/>
  <c r="H24" i="7"/>
  <c r="I24" i="7"/>
  <c r="J24" i="7"/>
  <c r="K24" i="7"/>
  <c r="L24" i="7"/>
  <c r="A25" i="7"/>
  <c r="B25" i="7"/>
  <c r="C25" i="7"/>
  <c r="M25" i="7" s="1"/>
  <c r="D25" i="7"/>
  <c r="E25" i="7"/>
  <c r="F25" i="7"/>
  <c r="G25" i="7"/>
  <c r="H25" i="7"/>
  <c r="I25" i="7"/>
  <c r="J25" i="7"/>
  <c r="K25" i="7"/>
  <c r="L25" i="7"/>
  <c r="A26" i="7"/>
  <c r="B26" i="7"/>
  <c r="C26" i="7"/>
  <c r="M26" i="7" s="1"/>
  <c r="D26" i="7"/>
  <c r="E26" i="7"/>
  <c r="F26" i="7"/>
  <c r="G26" i="7"/>
  <c r="H26" i="7"/>
  <c r="I26" i="7"/>
  <c r="J26" i="7"/>
  <c r="K26" i="7"/>
  <c r="L26" i="7"/>
  <c r="O32" i="8" l="1"/>
  <c r="Q32" i="8" s="1"/>
  <c r="R32" i="7"/>
  <c r="S32" i="7" s="1"/>
  <c r="O31" i="8"/>
  <c r="Q30" i="8"/>
  <c r="O30" i="8"/>
  <c r="P30" i="8"/>
  <c r="S30" i="8"/>
  <c r="R30" i="8"/>
  <c r="T30" i="7"/>
  <c r="R31" i="7"/>
  <c r="R30" i="7"/>
  <c r="V30" i="7" s="1"/>
  <c r="S30" i="7"/>
  <c r="O28" i="8"/>
  <c r="P28" i="8" s="1"/>
  <c r="O29" i="8"/>
  <c r="P29" i="8" s="1"/>
  <c r="Q29" i="8"/>
  <c r="S29" i="8"/>
  <c r="R29" i="8"/>
  <c r="R28" i="7"/>
  <c r="T28" i="7" s="1"/>
  <c r="S28" i="7"/>
  <c r="V29" i="7"/>
  <c r="U29" i="7"/>
  <c r="U28" i="7"/>
  <c r="T29" i="7"/>
  <c r="M27" i="8"/>
  <c r="N27" i="8"/>
  <c r="K27" i="8"/>
  <c r="L27" i="8"/>
  <c r="O27" i="7"/>
  <c r="Q27" i="7"/>
  <c r="P27" i="7"/>
  <c r="M24" i="8"/>
  <c r="L24" i="8"/>
  <c r="N24" i="8"/>
  <c r="K24" i="8"/>
  <c r="M23" i="8"/>
  <c r="L23" i="8"/>
  <c r="N23" i="8"/>
  <c r="K23" i="8"/>
  <c r="M22" i="8"/>
  <c r="N22" i="8"/>
  <c r="L22" i="8"/>
  <c r="K22" i="8"/>
  <c r="M26" i="8"/>
  <c r="K26" i="8"/>
  <c r="L26" i="8"/>
  <c r="N26" i="8"/>
  <c r="M25" i="8"/>
  <c r="N25" i="8"/>
  <c r="K25" i="8"/>
  <c r="L25" i="8"/>
  <c r="Q26" i="7"/>
  <c r="N26" i="7"/>
  <c r="P26" i="7"/>
  <c r="O26" i="7"/>
  <c r="Q22" i="7"/>
  <c r="P22" i="7"/>
  <c r="N22" i="7"/>
  <c r="O22" i="7"/>
  <c r="O24" i="7"/>
  <c r="P24" i="7"/>
  <c r="Q24" i="7"/>
  <c r="N24" i="7"/>
  <c r="P25" i="7"/>
  <c r="Q25" i="7"/>
  <c r="O25" i="7"/>
  <c r="N25" i="7"/>
  <c r="P23" i="7"/>
  <c r="O23" i="7"/>
  <c r="Q23" i="7"/>
  <c r="A20" i="7"/>
  <c r="B20" i="7"/>
  <c r="C20" i="7"/>
  <c r="D20" i="7"/>
  <c r="E20" i="7"/>
  <c r="F20" i="7"/>
  <c r="G20" i="7"/>
  <c r="H20" i="7"/>
  <c r="I20" i="7"/>
  <c r="J20" i="7"/>
  <c r="K20" i="7"/>
  <c r="L20" i="7"/>
  <c r="A21" i="7"/>
  <c r="B21" i="7"/>
  <c r="C21" i="7"/>
  <c r="D21" i="7"/>
  <c r="E21" i="7"/>
  <c r="F21" i="7"/>
  <c r="G21" i="7"/>
  <c r="H21" i="7"/>
  <c r="I21" i="7"/>
  <c r="J21" i="7"/>
  <c r="K21" i="7"/>
  <c r="L21" i="7"/>
  <c r="A21" i="8"/>
  <c r="B21" i="8"/>
  <c r="C21" i="8"/>
  <c r="D21" i="8"/>
  <c r="E21" i="8"/>
  <c r="F21" i="8"/>
  <c r="G21" i="8"/>
  <c r="H21" i="8"/>
  <c r="I21" i="8"/>
  <c r="A20" i="8"/>
  <c r="B20" i="8"/>
  <c r="C20" i="8"/>
  <c r="D20" i="8"/>
  <c r="E20" i="8"/>
  <c r="F20" i="8"/>
  <c r="G20" i="8"/>
  <c r="H20" i="8"/>
  <c r="I20" i="8"/>
  <c r="C18" i="8"/>
  <c r="D18" i="8"/>
  <c r="E18" i="8"/>
  <c r="F18" i="8"/>
  <c r="G18" i="8"/>
  <c r="H18" i="8"/>
  <c r="I18" i="8"/>
  <c r="C19" i="8"/>
  <c r="D19" i="8"/>
  <c r="E19" i="8"/>
  <c r="F19" i="8"/>
  <c r="G19" i="8"/>
  <c r="H19" i="8"/>
  <c r="I19" i="8"/>
  <c r="B18" i="8"/>
  <c r="B19" i="8"/>
  <c r="A18" i="8"/>
  <c r="A19" i="8"/>
  <c r="L18" i="7"/>
  <c r="L19" i="7"/>
  <c r="K18" i="7"/>
  <c r="K19" i="7"/>
  <c r="J18" i="7"/>
  <c r="J19" i="7"/>
  <c r="I18" i="7"/>
  <c r="I19" i="7"/>
  <c r="H18" i="7"/>
  <c r="H19" i="7"/>
  <c r="G18" i="7"/>
  <c r="G19" i="7"/>
  <c r="F18" i="7"/>
  <c r="F19" i="7"/>
  <c r="E18" i="7"/>
  <c r="E19" i="7"/>
  <c r="D18" i="7"/>
  <c r="D19" i="7"/>
  <c r="C18" i="7"/>
  <c r="M18" i="7" s="1"/>
  <c r="C19" i="7"/>
  <c r="M19" i="7" s="1"/>
  <c r="B18" i="7"/>
  <c r="B19" i="7"/>
  <c r="A18" i="7"/>
  <c r="A19" i="7"/>
  <c r="S32" i="8" l="1"/>
  <c r="P32" i="8"/>
  <c r="R32" i="8"/>
  <c r="U32" i="7"/>
  <c r="V32" i="7"/>
  <c r="T32" i="7"/>
  <c r="P31" i="8"/>
  <c r="S31" i="8"/>
  <c r="Q31" i="8"/>
  <c r="R31" i="8"/>
  <c r="U30" i="8"/>
  <c r="S31" i="7"/>
  <c r="V31" i="7"/>
  <c r="T31" i="7"/>
  <c r="U31" i="7"/>
  <c r="U30" i="7"/>
  <c r="Q28" i="8"/>
  <c r="R28" i="8"/>
  <c r="S28" i="8"/>
  <c r="V28" i="7"/>
  <c r="O27" i="8"/>
  <c r="S27" i="8" s="1"/>
  <c r="P27" i="8"/>
  <c r="Q27" i="8"/>
  <c r="R27" i="8"/>
  <c r="R27" i="7"/>
  <c r="S27" i="7" s="1"/>
  <c r="O22" i="8"/>
  <c r="P22" i="8" s="1"/>
  <c r="O25" i="8"/>
  <c r="R25" i="8" s="1"/>
  <c r="P25" i="8"/>
  <c r="Q22" i="8"/>
  <c r="S24" i="8"/>
  <c r="O24" i="8"/>
  <c r="Q24" i="8" s="1"/>
  <c r="S25" i="8"/>
  <c r="O26" i="8"/>
  <c r="Q26" i="8" s="1"/>
  <c r="P26" i="8"/>
  <c r="S22" i="8"/>
  <c r="Q23" i="8"/>
  <c r="Q25" i="8"/>
  <c r="O23" i="8"/>
  <c r="S23" i="8" s="1"/>
  <c r="P23" i="8"/>
  <c r="R26" i="8"/>
  <c r="R22" i="8"/>
  <c r="R23" i="8"/>
  <c r="R25" i="7"/>
  <c r="S25" i="7" s="1"/>
  <c r="R24" i="7"/>
  <c r="S24" i="7" s="1"/>
  <c r="T25" i="7"/>
  <c r="V24" i="7"/>
  <c r="R22" i="7"/>
  <c r="S22" i="7"/>
  <c r="V25" i="7"/>
  <c r="U24" i="7"/>
  <c r="U22" i="7"/>
  <c r="R26" i="7"/>
  <c r="T26" i="7" s="1"/>
  <c r="T23" i="7"/>
  <c r="T22" i="7"/>
  <c r="V23" i="7"/>
  <c r="R23" i="7"/>
  <c r="S23" i="7" s="1"/>
  <c r="U25" i="7"/>
  <c r="V22" i="7"/>
  <c r="P19" i="7"/>
  <c r="N19" i="7"/>
  <c r="Q19" i="7"/>
  <c r="O19" i="7"/>
  <c r="P18" i="7"/>
  <c r="N18" i="7"/>
  <c r="Q18" i="7"/>
  <c r="O18" i="7"/>
  <c r="J20" i="8"/>
  <c r="N20" i="8" s="1"/>
  <c r="J19" i="8"/>
  <c r="M19" i="8" s="1"/>
  <c r="J18" i="8"/>
  <c r="L18" i="8" s="1"/>
  <c r="J21" i="8"/>
  <c r="M21" i="7"/>
  <c r="N21" i="7" s="1"/>
  <c r="M20" i="7"/>
  <c r="Q20" i="7" s="1"/>
  <c r="P21" i="7"/>
  <c r="Q21" i="7"/>
  <c r="M21" i="8"/>
  <c r="K21" i="8"/>
  <c r="N21" i="8"/>
  <c r="L21" i="8"/>
  <c r="M20" i="8"/>
  <c r="L20" i="8"/>
  <c r="L19" i="8"/>
  <c r="K18" i="8"/>
  <c r="M18" i="8"/>
  <c r="N18" i="8"/>
  <c r="I17" i="8"/>
  <c r="H17" i="8"/>
  <c r="G17" i="8"/>
  <c r="F17" i="8"/>
  <c r="E17" i="8"/>
  <c r="D17" i="8"/>
  <c r="C17" i="8"/>
  <c r="J17" i="8" s="1"/>
  <c r="B17" i="8"/>
  <c r="A17" i="8"/>
  <c r="I16" i="8"/>
  <c r="H16" i="8"/>
  <c r="G16" i="8"/>
  <c r="F16" i="8"/>
  <c r="E16" i="8"/>
  <c r="D16" i="8"/>
  <c r="C16" i="8"/>
  <c r="J16" i="8" s="1"/>
  <c r="B16" i="8"/>
  <c r="A16" i="8"/>
  <c r="I15" i="8"/>
  <c r="H15" i="8"/>
  <c r="G15" i="8"/>
  <c r="F15" i="8"/>
  <c r="E15" i="8"/>
  <c r="D15" i="8"/>
  <c r="C15" i="8"/>
  <c r="J15" i="8" s="1"/>
  <c r="B15" i="8"/>
  <c r="A15" i="8"/>
  <c r="I14" i="8"/>
  <c r="H14" i="8"/>
  <c r="G14" i="8"/>
  <c r="F14" i="8"/>
  <c r="E14" i="8"/>
  <c r="J14" i="8" s="1"/>
  <c r="D14" i="8"/>
  <c r="C14" i="8"/>
  <c r="B14" i="8"/>
  <c r="A14" i="8"/>
  <c r="I13" i="8"/>
  <c r="H13" i="8"/>
  <c r="G13" i="8"/>
  <c r="F13" i="8"/>
  <c r="E13" i="8"/>
  <c r="D13" i="8"/>
  <c r="C13" i="8"/>
  <c r="J13" i="8" s="1"/>
  <c r="B13" i="8"/>
  <c r="A13" i="8"/>
  <c r="I12" i="8"/>
  <c r="H12" i="8"/>
  <c r="G12" i="8"/>
  <c r="F12" i="8"/>
  <c r="E12" i="8"/>
  <c r="D12" i="8"/>
  <c r="C12" i="8"/>
  <c r="J12" i="8" s="1"/>
  <c r="B12" i="8"/>
  <c r="A12" i="8"/>
  <c r="I11" i="8"/>
  <c r="H11" i="8"/>
  <c r="G11" i="8"/>
  <c r="F11" i="8"/>
  <c r="E11" i="8"/>
  <c r="D11" i="8"/>
  <c r="C11" i="8"/>
  <c r="J11" i="8" s="1"/>
  <c r="B11" i="8"/>
  <c r="A11" i="8"/>
  <c r="I10" i="8"/>
  <c r="H10" i="8"/>
  <c r="G10" i="8"/>
  <c r="F10" i="8"/>
  <c r="E10" i="8"/>
  <c r="J10" i="8" s="1"/>
  <c r="D10" i="8"/>
  <c r="C10" i="8"/>
  <c r="B10" i="8"/>
  <c r="A10" i="8"/>
  <c r="I9" i="8"/>
  <c r="H9" i="8"/>
  <c r="G9" i="8"/>
  <c r="F9" i="8"/>
  <c r="E9" i="8"/>
  <c r="D9" i="8"/>
  <c r="C9" i="8"/>
  <c r="J9" i="8" s="1"/>
  <c r="B9" i="8"/>
  <c r="A9" i="8"/>
  <c r="I8" i="8"/>
  <c r="H8" i="8"/>
  <c r="G8" i="8"/>
  <c r="F8" i="8"/>
  <c r="E8" i="8"/>
  <c r="D8" i="8"/>
  <c r="C8" i="8"/>
  <c r="J8" i="8" s="1"/>
  <c r="B8" i="8"/>
  <c r="A8" i="8"/>
  <c r="I7" i="8"/>
  <c r="H7" i="8"/>
  <c r="G7" i="8"/>
  <c r="F7" i="8"/>
  <c r="E7" i="8"/>
  <c r="D7" i="8"/>
  <c r="C7" i="8"/>
  <c r="J7" i="8" s="1"/>
  <c r="B7" i="8"/>
  <c r="A7" i="8"/>
  <c r="I6" i="8"/>
  <c r="H6" i="8"/>
  <c r="G6" i="8"/>
  <c r="F6" i="8"/>
  <c r="E6" i="8"/>
  <c r="J6" i="8" s="1"/>
  <c r="D6" i="8"/>
  <c r="C6" i="8"/>
  <c r="B6" i="8"/>
  <c r="A6" i="8"/>
  <c r="I5" i="8"/>
  <c r="H5" i="8"/>
  <c r="G5" i="8"/>
  <c r="F5" i="8"/>
  <c r="E5" i="8"/>
  <c r="D5" i="8"/>
  <c r="C5" i="8"/>
  <c r="J5" i="8" s="1"/>
  <c r="B5" i="8"/>
  <c r="A5" i="8"/>
  <c r="I4" i="8"/>
  <c r="H4" i="8"/>
  <c r="G4" i="8"/>
  <c r="F4" i="8"/>
  <c r="E4" i="8"/>
  <c r="D4" i="8"/>
  <c r="C4" i="8"/>
  <c r="J4" i="8" s="1"/>
  <c r="B4" i="8"/>
  <c r="A4" i="8"/>
  <c r="I3" i="8"/>
  <c r="H3" i="8"/>
  <c r="G3" i="8"/>
  <c r="F3" i="8"/>
  <c r="E3" i="8"/>
  <c r="D3" i="8"/>
  <c r="C3" i="8"/>
  <c r="J3" i="8" s="1"/>
  <c r="B3" i="8"/>
  <c r="A3" i="8"/>
  <c r="I2" i="8"/>
  <c r="H2" i="8"/>
  <c r="G2" i="8"/>
  <c r="F2" i="8"/>
  <c r="E2" i="8"/>
  <c r="D2" i="8"/>
  <c r="C2" i="8"/>
  <c r="B2" i="8"/>
  <c r="A2" i="8"/>
  <c r="I1" i="8"/>
  <c r="H1" i="8"/>
  <c r="G1" i="8"/>
  <c r="F1" i="8"/>
  <c r="E1" i="8"/>
  <c r="D1" i="8"/>
  <c r="C1" i="8"/>
  <c r="B1" i="8"/>
  <c r="A1" i="8"/>
  <c r="L9" i="7"/>
  <c r="L10" i="7"/>
  <c r="L11" i="7"/>
  <c r="L12" i="7"/>
  <c r="L13" i="7"/>
  <c r="L14" i="7"/>
  <c r="L15" i="7"/>
  <c r="L16" i="7"/>
  <c r="L17" i="7"/>
  <c r="K9" i="7"/>
  <c r="K10" i="7"/>
  <c r="K11" i="7"/>
  <c r="K12" i="7"/>
  <c r="K13" i="7"/>
  <c r="K14" i="7"/>
  <c r="K15" i="7"/>
  <c r="K16" i="7"/>
  <c r="K17" i="7"/>
  <c r="J9" i="7"/>
  <c r="J10" i="7"/>
  <c r="J11" i="7"/>
  <c r="J12" i="7"/>
  <c r="J13" i="7"/>
  <c r="J14" i="7"/>
  <c r="J15" i="7"/>
  <c r="J16" i="7"/>
  <c r="J17" i="7"/>
  <c r="I9" i="7"/>
  <c r="I10" i="7"/>
  <c r="I11" i="7"/>
  <c r="I12" i="7"/>
  <c r="I13" i="7"/>
  <c r="I14" i="7"/>
  <c r="I15" i="7"/>
  <c r="I16" i="7"/>
  <c r="I17" i="7"/>
  <c r="H9" i="7"/>
  <c r="H10" i="7"/>
  <c r="H11" i="7"/>
  <c r="H12" i="7"/>
  <c r="H13" i="7"/>
  <c r="H14" i="7"/>
  <c r="H15" i="7"/>
  <c r="H16" i="7"/>
  <c r="H17" i="7"/>
  <c r="G9" i="7"/>
  <c r="G10" i="7"/>
  <c r="G11" i="7"/>
  <c r="G12" i="7"/>
  <c r="G13" i="7"/>
  <c r="G14" i="7"/>
  <c r="G15" i="7"/>
  <c r="G16" i="7"/>
  <c r="G17" i="7"/>
  <c r="F9" i="7"/>
  <c r="F10" i="7"/>
  <c r="F11" i="7"/>
  <c r="F12" i="7"/>
  <c r="F13" i="7"/>
  <c r="F14" i="7"/>
  <c r="F15" i="7"/>
  <c r="F16" i="7"/>
  <c r="F17" i="7"/>
  <c r="E9" i="7"/>
  <c r="M9" i="7" s="1"/>
  <c r="E10" i="7"/>
  <c r="E11" i="7"/>
  <c r="E12" i="7"/>
  <c r="E13" i="7"/>
  <c r="M13" i="7" s="1"/>
  <c r="E14" i="7"/>
  <c r="E15" i="7"/>
  <c r="E16" i="7"/>
  <c r="E17" i="7"/>
  <c r="M17" i="7" s="1"/>
  <c r="D9" i="7"/>
  <c r="D10" i="7"/>
  <c r="D11" i="7"/>
  <c r="D12" i="7"/>
  <c r="M12" i="7" s="1"/>
  <c r="D13" i="7"/>
  <c r="D14" i="7"/>
  <c r="D15" i="7"/>
  <c r="D16" i="7"/>
  <c r="M16" i="7" s="1"/>
  <c r="D17" i="7"/>
  <c r="D8" i="7"/>
  <c r="C9" i="7"/>
  <c r="C10" i="7"/>
  <c r="M10" i="7" s="1"/>
  <c r="C11" i="7"/>
  <c r="M11" i="7" s="1"/>
  <c r="C12" i="7"/>
  <c r="C13" i="7"/>
  <c r="C14" i="7"/>
  <c r="M14" i="7" s="1"/>
  <c r="C15" i="7"/>
  <c r="M15" i="7" s="1"/>
  <c r="C16" i="7"/>
  <c r="C17" i="7"/>
  <c r="B9" i="7"/>
  <c r="B10" i="7"/>
  <c r="B11" i="7"/>
  <c r="B12" i="7"/>
  <c r="B13" i="7"/>
  <c r="B14" i="7"/>
  <c r="B15" i="7"/>
  <c r="B16" i="7"/>
  <c r="B17" i="7"/>
  <c r="A9" i="7"/>
  <c r="A10" i="7"/>
  <c r="A11" i="7"/>
  <c r="A12" i="7"/>
  <c r="A13" i="7"/>
  <c r="A14" i="7"/>
  <c r="A15" i="7"/>
  <c r="A16" i="7"/>
  <c r="A17" i="7"/>
  <c r="L3" i="7"/>
  <c r="L4" i="7"/>
  <c r="L5" i="7"/>
  <c r="L6" i="7"/>
  <c r="L7" i="7"/>
  <c r="L8" i="7"/>
  <c r="L2" i="7"/>
  <c r="K3" i="7"/>
  <c r="K4" i="7"/>
  <c r="K5" i="7"/>
  <c r="K6" i="7"/>
  <c r="K7" i="7"/>
  <c r="K8" i="7"/>
  <c r="K2" i="7"/>
  <c r="J3" i="7"/>
  <c r="J4" i="7"/>
  <c r="J5" i="7"/>
  <c r="J6" i="7"/>
  <c r="J7" i="7"/>
  <c r="J8" i="7"/>
  <c r="J2" i="7"/>
  <c r="I3" i="7"/>
  <c r="I4" i="7"/>
  <c r="I5" i="7"/>
  <c r="I6" i="7"/>
  <c r="I7" i="7"/>
  <c r="I8" i="7"/>
  <c r="I2" i="7"/>
  <c r="H3" i="7"/>
  <c r="H4" i="7"/>
  <c r="H5" i="7"/>
  <c r="H6" i="7"/>
  <c r="H7" i="7"/>
  <c r="H8" i="7"/>
  <c r="H2" i="7"/>
  <c r="G3" i="7"/>
  <c r="G4" i="7"/>
  <c r="G5" i="7"/>
  <c r="G6" i="7"/>
  <c r="G7" i="7"/>
  <c r="G8" i="7"/>
  <c r="G2" i="7"/>
  <c r="F3" i="7"/>
  <c r="F4" i="7"/>
  <c r="F5" i="7"/>
  <c r="F6" i="7"/>
  <c r="F7" i="7"/>
  <c r="F8" i="7"/>
  <c r="F2" i="7"/>
  <c r="E3" i="7"/>
  <c r="E4" i="7"/>
  <c r="E5" i="7"/>
  <c r="E6" i="7"/>
  <c r="E7" i="7"/>
  <c r="E8" i="7"/>
  <c r="E2" i="7"/>
  <c r="D3" i="7"/>
  <c r="D4" i="7"/>
  <c r="D5" i="7"/>
  <c r="D6" i="7"/>
  <c r="D7" i="7"/>
  <c r="D2" i="7"/>
  <c r="C3" i="7"/>
  <c r="C4" i="7"/>
  <c r="C5" i="7"/>
  <c r="C6" i="7"/>
  <c r="C7" i="7"/>
  <c r="C8" i="7"/>
  <c r="C2" i="7"/>
  <c r="A3" i="7"/>
  <c r="B3" i="7"/>
  <c r="A4" i="7"/>
  <c r="B4" i="7"/>
  <c r="A5" i="7"/>
  <c r="B5" i="7"/>
  <c r="A6" i="7"/>
  <c r="B6" i="7"/>
  <c r="A7" i="7"/>
  <c r="B7" i="7"/>
  <c r="A8" i="7"/>
  <c r="B8" i="7"/>
  <c r="B2" i="7"/>
  <c r="A2" i="7"/>
  <c r="B1" i="7"/>
  <c r="C1" i="7"/>
  <c r="D1" i="7"/>
  <c r="E1" i="7"/>
  <c r="F1" i="7"/>
  <c r="G1" i="7"/>
  <c r="H1" i="7"/>
  <c r="I1" i="7"/>
  <c r="J1" i="7"/>
  <c r="K1" i="7"/>
  <c r="L1" i="7"/>
  <c r="A1" i="7"/>
  <c r="J2" i="8" l="1"/>
  <c r="U32" i="8"/>
  <c r="U31" i="8"/>
  <c r="U27" i="7"/>
  <c r="V27" i="7"/>
  <c r="T27" i="7"/>
  <c r="P24" i="8"/>
  <c r="R24" i="8"/>
  <c r="S26" i="8"/>
  <c r="T24" i="7"/>
  <c r="S26" i="7"/>
  <c r="U26" i="7"/>
  <c r="V26" i="7"/>
  <c r="U23" i="7"/>
  <c r="Q14" i="7"/>
  <c r="O14" i="7"/>
  <c r="P14" i="7"/>
  <c r="N14" i="7"/>
  <c r="O12" i="7"/>
  <c r="Q12" i="7"/>
  <c r="P12" i="7"/>
  <c r="N12" i="7"/>
  <c r="P17" i="7"/>
  <c r="O17" i="7"/>
  <c r="N17" i="7"/>
  <c r="Q17" i="7"/>
  <c r="P13" i="7"/>
  <c r="N13" i="7"/>
  <c r="Q13" i="7"/>
  <c r="O13" i="7"/>
  <c r="P9" i="7"/>
  <c r="O9" i="7"/>
  <c r="N9" i="7"/>
  <c r="Q9" i="7"/>
  <c r="N15" i="7"/>
  <c r="P15" i="7"/>
  <c r="O15" i="7"/>
  <c r="Q15" i="7"/>
  <c r="Q10" i="7"/>
  <c r="P10" i="7"/>
  <c r="O10" i="7"/>
  <c r="N10" i="7"/>
  <c r="N11" i="7"/>
  <c r="Q11" i="7"/>
  <c r="P11" i="7"/>
  <c r="O11" i="7"/>
  <c r="O16" i="7"/>
  <c r="Q16" i="7"/>
  <c r="N16" i="7"/>
  <c r="P16" i="7"/>
  <c r="R18" i="7"/>
  <c r="S18" i="7" s="1"/>
  <c r="M2" i="7"/>
  <c r="K19" i="8"/>
  <c r="O19" i="8" s="1"/>
  <c r="N20" i="7"/>
  <c r="N19" i="8"/>
  <c r="K20" i="8"/>
  <c r="O20" i="8" s="1"/>
  <c r="O21" i="7"/>
  <c r="P20" i="7"/>
  <c r="T18" i="7"/>
  <c r="T19" i="7"/>
  <c r="O20" i="7"/>
  <c r="M5" i="7"/>
  <c r="M7" i="7"/>
  <c r="V18" i="7"/>
  <c r="V19" i="7"/>
  <c r="R19" i="7"/>
  <c r="S19" i="7"/>
  <c r="U19" i="7"/>
  <c r="R20" i="7"/>
  <c r="V20" i="7" s="1"/>
  <c r="R21" i="7"/>
  <c r="S21" i="7" s="1"/>
  <c r="T20" i="7"/>
  <c r="O21" i="8"/>
  <c r="Q21" i="8" s="1"/>
  <c r="Q18" i="8"/>
  <c r="O18" i="8"/>
  <c r="R18" i="8" s="1"/>
  <c r="N10" i="8"/>
  <c r="K14" i="8"/>
  <c r="M2" i="8"/>
  <c r="L4" i="8"/>
  <c r="L8" i="8"/>
  <c r="L12" i="8"/>
  <c r="M16" i="8"/>
  <c r="L5" i="8"/>
  <c r="L9" i="8"/>
  <c r="L13" i="8"/>
  <c r="N17" i="8"/>
  <c r="K3" i="8"/>
  <c r="N7" i="8"/>
  <c r="N11" i="8"/>
  <c r="L15" i="8"/>
  <c r="L2" i="8"/>
  <c r="K4" i="8"/>
  <c r="N4" i="8"/>
  <c r="M4" i="8"/>
  <c r="M6" i="8"/>
  <c r="L6" i="8"/>
  <c r="K6" i="8"/>
  <c r="N6" i="8"/>
  <c r="M10" i="8"/>
  <c r="M15" i="8"/>
  <c r="K17" i="8"/>
  <c r="N3" i="8"/>
  <c r="M3" i="8"/>
  <c r="L3" i="8"/>
  <c r="K5" i="8"/>
  <c r="N5" i="8"/>
  <c r="M5" i="8"/>
  <c r="N9" i="8"/>
  <c r="M14" i="8"/>
  <c r="L14" i="8"/>
  <c r="N16" i="8"/>
  <c r="M6" i="7"/>
  <c r="O6" i="7" s="1"/>
  <c r="M8" i="7"/>
  <c r="O8" i="7" s="1"/>
  <c r="M3" i="7"/>
  <c r="Q3" i="7" s="1"/>
  <c r="P2" i="7"/>
  <c r="O2" i="7"/>
  <c r="N2" i="7"/>
  <c r="Q2" i="7"/>
  <c r="Q5" i="7"/>
  <c r="P5" i="7"/>
  <c r="O5" i="7"/>
  <c r="N5" i="7"/>
  <c r="O7" i="7"/>
  <c r="N7" i="7"/>
  <c r="Q7" i="7"/>
  <c r="P7" i="7"/>
  <c r="Q6" i="7"/>
  <c r="P6" i="7"/>
  <c r="O3" i="7"/>
  <c r="N3" i="7"/>
  <c r="M4" i="7"/>
  <c r="N4" i="7" s="1"/>
  <c r="R16" i="2"/>
  <c r="Q16" i="2"/>
  <c r="N16" i="2"/>
  <c r="F16" i="2"/>
  <c r="C16" i="2"/>
  <c r="G16" i="2"/>
  <c r="D16" i="2"/>
  <c r="E16" i="2"/>
  <c r="H16" i="2"/>
  <c r="I16" i="2"/>
  <c r="J16" i="2"/>
  <c r="K16" i="2"/>
  <c r="L16" i="2"/>
  <c r="M16" i="2"/>
  <c r="O16" i="2"/>
  <c r="P16" i="2"/>
  <c r="S19" i="8" l="1"/>
  <c r="Q19" i="8"/>
  <c r="S20" i="8"/>
  <c r="Q20" i="8"/>
  <c r="V17" i="7"/>
  <c r="P19" i="8"/>
  <c r="P20" i="8"/>
  <c r="S16" i="7"/>
  <c r="R16" i="7"/>
  <c r="T10" i="7"/>
  <c r="T15" i="7"/>
  <c r="R9" i="7"/>
  <c r="S9" i="7" s="1"/>
  <c r="V13" i="7"/>
  <c r="S17" i="7"/>
  <c r="R17" i="7"/>
  <c r="U14" i="7"/>
  <c r="S10" i="7"/>
  <c r="R10" i="7"/>
  <c r="V9" i="7"/>
  <c r="R12" i="7"/>
  <c r="V12" i="7" s="1"/>
  <c r="N6" i="7"/>
  <c r="P18" i="8"/>
  <c r="S20" i="7"/>
  <c r="U18" i="7"/>
  <c r="V16" i="7"/>
  <c r="U10" i="7"/>
  <c r="U15" i="7"/>
  <c r="T9" i="7"/>
  <c r="R13" i="7"/>
  <c r="T13" i="7" s="1"/>
  <c r="S13" i="7"/>
  <c r="T17" i="7"/>
  <c r="U16" i="7"/>
  <c r="V15" i="7"/>
  <c r="S14" i="7"/>
  <c r="R14" i="7"/>
  <c r="T14" i="7" s="1"/>
  <c r="T16" i="7"/>
  <c r="R11" i="7"/>
  <c r="S11" i="7" s="1"/>
  <c r="V10" i="7"/>
  <c r="R15" i="7"/>
  <c r="S15" i="7"/>
  <c r="U9" i="7"/>
  <c r="U13" i="7"/>
  <c r="U17" i="7"/>
  <c r="T12" i="7"/>
  <c r="V14" i="7"/>
  <c r="V21" i="7"/>
  <c r="U20" i="7"/>
  <c r="U21" i="7"/>
  <c r="T21" i="7"/>
  <c r="S21" i="8"/>
  <c r="P21" i="8"/>
  <c r="R21" i="8"/>
  <c r="R20" i="8"/>
  <c r="S18" i="8"/>
  <c r="R19" i="8"/>
  <c r="K10" i="8"/>
  <c r="O10" i="8" s="1"/>
  <c r="P10" i="8" s="1"/>
  <c r="M9" i="8"/>
  <c r="L10" i="8"/>
  <c r="K7" i="8"/>
  <c r="N8" i="8"/>
  <c r="K16" i="8"/>
  <c r="L17" i="8"/>
  <c r="N15" i="8"/>
  <c r="N2" i="8"/>
  <c r="L16" i="8"/>
  <c r="N14" i="8"/>
  <c r="O14" i="8" s="1"/>
  <c r="M13" i="8"/>
  <c r="M17" i="8"/>
  <c r="K15" i="8"/>
  <c r="O15" i="8" s="1"/>
  <c r="P15" i="8" s="1"/>
  <c r="M12" i="8"/>
  <c r="K2" i="8"/>
  <c r="K11" i="8"/>
  <c r="L7" i="8"/>
  <c r="M8" i="8"/>
  <c r="N13" i="8"/>
  <c r="L11" i="8"/>
  <c r="N12" i="8"/>
  <c r="K13" i="8"/>
  <c r="O13" i="8" s="1"/>
  <c r="P13" i="8" s="1"/>
  <c r="M11" i="8"/>
  <c r="K9" i="8"/>
  <c r="M7" i="8"/>
  <c r="O7" i="8" s="1"/>
  <c r="P7" i="8" s="1"/>
  <c r="K12" i="8"/>
  <c r="K8" i="8"/>
  <c r="O11" i="8"/>
  <c r="S11" i="8" s="1"/>
  <c r="O6" i="8"/>
  <c r="R6" i="8" s="1"/>
  <c r="O3" i="8"/>
  <c r="S3" i="8" s="1"/>
  <c r="Q6" i="8"/>
  <c r="O5" i="8"/>
  <c r="S5" i="8" s="1"/>
  <c r="O4" i="8"/>
  <c r="S4" i="8" s="1"/>
  <c r="P8" i="7"/>
  <c r="N8" i="7"/>
  <c r="P3" i="7"/>
  <c r="R3" i="7" s="1"/>
  <c r="S3" i="7" s="1"/>
  <c r="Q8" i="7"/>
  <c r="R5" i="7"/>
  <c r="U5" i="7" s="1"/>
  <c r="R2" i="7"/>
  <c r="V2" i="7" s="1"/>
  <c r="R7" i="7"/>
  <c r="V7" i="7" s="1"/>
  <c r="R6" i="7"/>
  <c r="T6" i="7" s="1"/>
  <c r="V5" i="7"/>
  <c r="P4" i="7"/>
  <c r="O4" i="7"/>
  <c r="Q4" i="7"/>
  <c r="C17" i="2"/>
  <c r="E19" i="2" s="1"/>
  <c r="S12" i="7" l="1"/>
  <c r="V11" i="7"/>
  <c r="U12" i="7"/>
  <c r="U11" i="7"/>
  <c r="T11" i="7"/>
  <c r="S2" i="7"/>
  <c r="O17" i="8"/>
  <c r="S17" i="8" s="1"/>
  <c r="Q10" i="8"/>
  <c r="R11" i="8"/>
  <c r="O16" i="8"/>
  <c r="R16" i="8" s="1"/>
  <c r="O9" i="8"/>
  <c r="O2" i="8"/>
  <c r="Q2" i="8" s="1"/>
  <c r="S16" i="8"/>
  <c r="R2" i="8"/>
  <c r="P4" i="8"/>
  <c r="O8" i="8"/>
  <c r="S8" i="8" s="1"/>
  <c r="Q4" i="8"/>
  <c r="Q16" i="8"/>
  <c r="R10" i="8"/>
  <c r="S14" i="8"/>
  <c r="R14" i="8"/>
  <c r="S10" i="8"/>
  <c r="O12" i="8"/>
  <c r="R12" i="8" s="1"/>
  <c r="Q11" i="8"/>
  <c r="R7" i="8"/>
  <c r="S9" i="8"/>
  <c r="R9" i="8"/>
  <c r="P5" i="8"/>
  <c r="Q7" i="8"/>
  <c r="S7" i="8"/>
  <c r="S15" i="8"/>
  <c r="S13" i="8"/>
  <c r="R13" i="8"/>
  <c r="Q12" i="8"/>
  <c r="Q13" i="8"/>
  <c r="Q15" i="8"/>
  <c r="Q14" i="8"/>
  <c r="Q5" i="8"/>
  <c r="Q17" i="8"/>
  <c r="S6" i="8"/>
  <c r="P3" i="8"/>
  <c r="P17" i="8"/>
  <c r="P6" i="8"/>
  <c r="P11" i="8"/>
  <c r="Q8" i="8"/>
  <c r="Q9" i="8"/>
  <c r="P8" i="8"/>
  <c r="P9" i="8"/>
  <c r="R3" i="8"/>
  <c r="R4" i="8"/>
  <c r="R5" i="8"/>
  <c r="R17" i="8"/>
  <c r="Q3" i="8"/>
  <c r="R15" i="8"/>
  <c r="P14" i="8"/>
  <c r="R8" i="7"/>
  <c r="T8" i="7" s="1"/>
  <c r="T5" i="7"/>
  <c r="S5" i="7"/>
  <c r="T2" i="7"/>
  <c r="U2" i="7"/>
  <c r="T7" i="7"/>
  <c r="S7" i="7"/>
  <c r="U7" i="7"/>
  <c r="U8" i="7"/>
  <c r="T3" i="7"/>
  <c r="V3" i="7"/>
  <c r="S6" i="7"/>
  <c r="U6" i="7"/>
  <c r="U3" i="7"/>
  <c r="V6" i="7"/>
  <c r="R4" i="7"/>
  <c r="V4" i="7" s="1"/>
  <c r="E21" i="2"/>
  <c r="E22" i="2"/>
  <c r="E20" i="2"/>
  <c r="V8" i="7" l="1"/>
  <c r="P2" i="8"/>
  <c r="P12" i="8"/>
  <c r="S2" i="8"/>
  <c r="P16" i="8"/>
  <c r="R8" i="8"/>
  <c r="S12" i="8"/>
  <c r="S8" i="7"/>
  <c r="T4" i="7"/>
  <c r="U4" i="7"/>
  <c r="S4" i="7"/>
  <c r="I20" i="2"/>
  <c r="E23" i="2"/>
  <c r="F19" i="2" s="1"/>
  <c r="U2" i="8" l="1"/>
  <c r="T2" i="8" s="1"/>
  <c r="F21" i="2"/>
  <c r="F20" i="2"/>
  <c r="F22" i="2"/>
</calcChain>
</file>

<file path=xl/sharedStrings.xml><?xml version="1.0" encoding="utf-8"?>
<sst xmlns="http://schemas.openxmlformats.org/spreadsheetml/2006/main" count="250" uniqueCount="128">
  <si>
    <t>I</t>
  </si>
  <si>
    <t>H</t>
  </si>
  <si>
    <t>P</t>
  </si>
  <si>
    <t>O</t>
  </si>
  <si>
    <t>Ja</t>
  </si>
  <si>
    <t>Täglich mehrere Stunden</t>
  </si>
  <si>
    <t>Ich dusche nicht länger als notwendig</t>
  </si>
  <si>
    <t>Zeitstempel</t>
  </si>
  <si>
    <t>E-Mail-Adresse</t>
  </si>
  <si>
    <t>Ich weiß, welche Geräte in meinem Haushalt die meiste Energie verbrauchen</t>
  </si>
  <si>
    <t>Es ist mir sehr wichtig, bei den Energiekosten zu sparen</t>
  </si>
  <si>
    <t>Ich achte beim Einkaufen auf die ökologische Herkunft von Produkten</t>
  </si>
  <si>
    <t>Nutzen Sie in Ihrer Wohnung Steuerungs- und Einstellungsmöglichkeiten? (z.B. Heizungsanlage programmiert, TV-Sender eingestellt, Timer-Funktionen genutzt)</t>
  </si>
  <si>
    <t>Programmieren Sie zumindest gelegentlich selbst in einer Programmiersprache?</t>
  </si>
  <si>
    <t>Reparieren Sie Schäden im Haushalt häufig selber, z.B. kleine elektrische Arbeiten an Lampen, Haushaltsgeräten?</t>
  </si>
  <si>
    <t>Wie häufig verwenden Sie einen Computer(Desktop Computer, PC, Laptop)?</t>
  </si>
  <si>
    <t>Wie häufig verwenden Sie das Internet insgesamt (zuhause, am Arbeitsplatz, unterwegs, in der Freizeit etc.)?</t>
  </si>
  <si>
    <t>Wofür verwenden Sie das Internet insgesamt (zuhause, am Arbeitsplatz, unterwegs, in der Freizeit etc.) häufig? Sie können mehrere Punkte ankreuzen</t>
  </si>
  <si>
    <t>Ich drehe immer das Licht ab, wenn ich einen Raum verlasse</t>
  </si>
  <si>
    <t>Ich vergesse häufig das Licht abzudrehen, wenn ich die Wohnung verlasse</t>
  </si>
  <si>
    <t>Es ist mir eher egal wie viele Lampen in der Wohnung eingeschaltet sind</t>
  </si>
  <si>
    <t>Wie würden Sie sich selbst am ehesten einstufen?</t>
  </si>
  <si>
    <t>Ich nehme mir Zeit, um mich mit dem Thema Energie auseinanderzusetzen</t>
  </si>
  <si>
    <t>Auswertung:</t>
  </si>
  <si>
    <t>Typen:</t>
  </si>
  <si>
    <t>Hedonist</t>
  </si>
  <si>
    <t>Professional</t>
  </si>
  <si>
    <t>Energietyp:</t>
  </si>
  <si>
    <t>Indifferent</t>
  </si>
  <si>
    <t>Optimierer</t>
  </si>
  <si>
    <t>Ich habe gerne möglichst viele Lampen eingeschaltet</t>
  </si>
  <si>
    <t>Programmieren Sie gelegentlich selbst in einer Programmiersprache?</t>
  </si>
  <si>
    <t>alexander.schoerghuber@siemens.com</t>
  </si>
  <si>
    <t>Ja, würde ich, wenn ich welche hätte</t>
  </si>
  <si>
    <t>Informationen suchen (News, Informationen zu spezifischen Themen recherchieren, etc.), Streaming (Medien, Filme, Serien, Musik, etc.), Beruflich/zum Arbeiten</t>
  </si>
  <si>
    <t>Ich dusche oder bade gerne lange, das ist für mich Erholung und Genuss</t>
  </si>
  <si>
    <t>Welche Geräte besitzen sie? (Für die Auswertung wird nur die Anzahl der Geräte verwendet)</t>
  </si>
  <si>
    <t>Concate</t>
  </si>
  <si>
    <t>Summe</t>
  </si>
  <si>
    <t>Nein</t>
  </si>
  <si>
    <t>simon.steyskal@siemens.com</t>
  </si>
  <si>
    <t>markus.nagelholz@siemens.com</t>
  </si>
  <si>
    <t>Alles, je nach Situation</t>
  </si>
  <si>
    <t>elisabeth.pilz93@gmail.com</t>
  </si>
  <si>
    <t>juliafiller93@gmail.com</t>
  </si>
  <si>
    <t>christopher.schwarz1s1@gmail.com</t>
  </si>
  <si>
    <t>j.donabauer@gmx.at</t>
  </si>
  <si>
    <t>philipp.kogler@live.de</t>
  </si>
  <si>
    <t>m.reikal@gmail.com</t>
  </si>
  <si>
    <t>maria.kalchmayr@siemens.com</t>
  </si>
  <si>
    <t>deepak.dhungana@siemens.com</t>
  </si>
  <si>
    <t>bischof.stefan@siemens.com</t>
  </si>
  <si>
    <t>fam.jakob@gmx.at</t>
  </si>
  <si>
    <t>wbrandner2106@gmail.com</t>
  </si>
  <si>
    <t>roland.oberweger@gmail.com</t>
  </si>
  <si>
    <t>office@aned.at</t>
  </si>
  <si>
    <t>c.macheiner@edumail.at</t>
  </si>
  <si>
    <t>burgstaller.manuel@ktvam.at</t>
  </si>
  <si>
    <t>eva.bicker1512@gmail.com</t>
  </si>
  <si>
    <t>tmaruscaa@gmail.com</t>
  </si>
  <si>
    <t>andreas.a.falkner@siemens.com</t>
  </si>
  <si>
    <t>max.landauer@live.at</t>
  </si>
  <si>
    <t>julian.lehner@gmail.com</t>
  </si>
  <si>
    <t>claudia.stetter@gmx.at</t>
  </si>
  <si>
    <t>gertrude.jakob@gmail.com</t>
  </si>
  <si>
    <t>t.zehet@gmx.at</t>
  </si>
  <si>
    <t>antonino.cassarino@siemens.com</t>
  </si>
  <si>
    <t>richard.taupe@siemens.com</t>
  </si>
  <si>
    <t>josiane.parreira@siemens.com</t>
  </si>
  <si>
    <t>deinhofer.katja@gmx.at</t>
  </si>
  <si>
    <t>Schreiner, Herwig (CT RDA BAM CON-AT) &lt;herwig.schreiner@siemens.com&gt;</t>
  </si>
  <si>
    <t xml:space="preserve"> Bischof, Stefan (RC-AT TP) &lt;bischof.stefan@siemens.com&gt;</t>
  </si>
  <si>
    <t xml:space="preserve"> Cassarino, Antonino (CT RDA BAM CON-AT) &lt;antonino.cassarino@siemens.com&gt;</t>
  </si>
  <si>
    <t xml:space="preserve"> Dhungana, Deepak (CT RDA BAM CON-AT) &lt;deepak.dhungana@siemens.com&gt;</t>
  </si>
  <si>
    <t xml:space="preserve"> Ehlmaier, Max Paul (RC-AT TP SCCR BP1) &lt;max.ehlmaier@siemens.com&gt;</t>
  </si>
  <si>
    <t xml:space="preserve"> Engelbrecht, Gerhard (CT RDA BAM CON-AT) &lt;gerhard.engelbrecht@siemens.com&gt;</t>
  </si>
  <si>
    <t xml:space="preserve"> Falkner, Andreas (CT RDA BAM CON-AT) &lt;andreas.a.falkner@siemens.com&gt;</t>
  </si>
  <si>
    <t xml:space="preserve"> Haselboeck, Alois (CT RDA BAM CON-AT) &lt;alois.haselboeck@siemens.com&gt;</t>
  </si>
  <si>
    <t xml:space="preserve"> Havur, Giray (CT RDA BAM CON-AT) &lt;giray.havur@siemens.com&gt;</t>
  </si>
  <si>
    <t xml:space="preserve"> Kogler, Philipp Guenther (CT RDA BAM CON-AT) &lt;philipp.kogler@siemens.com&gt;</t>
  </si>
  <si>
    <t xml:space="preserve"> Krames, Gerfried (CT RDA BAM CON-AT) &lt;gerfried.krames@siemens.com&gt;</t>
  </si>
  <si>
    <t xml:space="preserve"> Lang, Barbara (RC-AT TP SCCR BP1) &lt;barbara.lang@siemens.com&gt;</t>
  </si>
  <si>
    <t xml:space="preserve"> Maruscak, Tomislav (RC-AT TP) &lt;tomislav.maruscak@siemens.com&gt;</t>
  </si>
  <si>
    <t xml:space="preserve"> Nagelholz, Markus (CT RDA BAM CON-AT) &lt;markus.nagelholz@siemens.com&gt;</t>
  </si>
  <si>
    <t xml:space="preserve"> Ohshita, Birgit (CT RDA BAM CON-AT) &lt;birgit.ohshita@siemens.com&gt;</t>
  </si>
  <si>
    <t xml:space="preserve"> Pettersson, Jonas G F (CT RDA BAM CON-AT) &lt;jonas.pettersson@siemens.com&gt;</t>
  </si>
  <si>
    <t xml:space="preserve"> Rogenhofer, Sophie (CT RDA BAM CON-AT) &lt;sophie.rogenhofer@siemens.com&gt;</t>
  </si>
  <si>
    <t xml:space="preserve"> Schenner, Gottfried (CT RDA BAM CON-AT) &lt;gottfried.schenner@siemens.com&gt;</t>
  </si>
  <si>
    <t xml:space="preserve"> Schoerghuber, Alexander (CT RDA BAM CON-AT) &lt;alexander.schoerghuber@siemens.com&gt;</t>
  </si>
  <si>
    <t xml:space="preserve"> Sestak, Florian (CT RDA BAM CON-AT) &lt;florian.sestak@siemens.com&gt;</t>
  </si>
  <si>
    <t xml:space="preserve"> Sperl, Simon (CT RDA BAM CON-AT) &lt;simon.sperl@siemens.com&gt;</t>
  </si>
  <si>
    <t xml:space="preserve"> Steyskal, Simon (CT RDA BAM CON-AT) &lt;simon.steyskal@siemens.com&gt;</t>
  </si>
  <si>
    <t xml:space="preserve"> Taupe, Richard (RC-AT TP) &lt;richard.taupe@siemens.com&gt;</t>
  </si>
  <si>
    <t xml:space="preserve"> Valerio, Danilo (CT RDA BAM CON-AT) &lt;danilo.valerio@siemens.com&gt;</t>
  </si>
  <si>
    <t xml:space="preserve"> Wurl, Alexander (CT RDA BAM CON-AT) &lt;alexander.wurl@siemens.com&gt;</t>
  </si>
  <si>
    <t xml:space="preserve"> Xavier Parreira, Josiane (CT RDA BAM CON-AT) &lt;josiane.parreira@siemens.com&gt;</t>
  </si>
  <si>
    <t xml:space="preserve"> Altmann, Josef (MO RC-AT MM-MMF PEC EP 5) &lt;josef.altmann@siemens.com&gt;</t>
  </si>
  <si>
    <t xml:space="preserve"> Bui, Trung-Kien (MO RC-AT MM-MMF PEC EP 5) &lt;trung-kien.bui@siemens.com&gt;</t>
  </si>
  <si>
    <t xml:space="preserve"> Kalchmayr, Maria (MO RC-AT MM-MMF PEC EP 5) &lt;maria.kalchmayr@siemens.com&gt;</t>
  </si>
  <si>
    <t xml:space="preserve"> Kis, Csaba (MO RC-AT MM-MMF PEC EP 5) &lt;csaba.kis@siemens.com&gt;</t>
  </si>
  <si>
    <t xml:space="preserve"> Kollruss, Robert (MO RC-AT MM-MMF PEC EP 5) &lt;robert.kollruss@siemens.com&gt;</t>
  </si>
  <si>
    <t xml:space="preserve"> Lingner, Sigvard (MO RC-AT MM-MMF PEC EP 5) &lt;sigvard.lingner@siemens.com&gt;</t>
  </si>
  <si>
    <t xml:space="preserve"> Maier, Brigitte (MO RC-AT MM-MMF PEC EP 5) &lt;brigitte.maier@siemens.com&gt;</t>
  </si>
  <si>
    <t xml:space="preserve"> Szolarz, Andreas (MO RC-AT MM-MMF PEC EP 5) &lt;andreas.szolarz@siemens.com&gt;</t>
  </si>
  <si>
    <t>Julian Lehner</t>
  </si>
  <si>
    <t>Claudia Stetter</t>
  </si>
  <si>
    <t>Julia Filler</t>
  </si>
  <si>
    <t>Johanna</t>
  </si>
  <si>
    <t>Obi</t>
  </si>
  <si>
    <t>Lisi</t>
  </si>
  <si>
    <t>Max</t>
  </si>
  <si>
    <t>Alexei</t>
  </si>
  <si>
    <t>Mama</t>
  </si>
  <si>
    <t>Papa</t>
  </si>
  <si>
    <t>Gerald</t>
  </si>
  <si>
    <t>Stefan</t>
  </si>
  <si>
    <t>Mario</t>
  </si>
  <si>
    <t>Theri</t>
  </si>
  <si>
    <t>Katja</t>
  </si>
  <si>
    <t>Wolfgang</t>
  </si>
  <si>
    <t>Andi</t>
  </si>
  <si>
    <t>Helmut</t>
  </si>
  <si>
    <t>Manuel</t>
  </si>
  <si>
    <t>Markus Perlinger</t>
  </si>
  <si>
    <t>Natascha</t>
  </si>
  <si>
    <t>Peter Benesch</t>
  </si>
  <si>
    <t>Cordi</t>
  </si>
  <si>
    <t>gerhard.engelbrecht@siemens.com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</si>
</sst>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22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/>
    </xf>
    <xf numFmtId="0" fontId="3" fillId="0" borderId="0" xfId="0" applyFont="1"/>
    <xf numFmtId="0" fontId="0" fillId="0" borderId="2" xfId="0" applyBorder="1"/>
    <xf numFmtId="0" fontId="0" fillId="0" borderId="0" xfId="0" applyFill="1" applyBorder="1"/>
    <xf numFmtId="0" fontId="2" fillId="0" borderId="0" xfId="0" applyFont="1"/>
    <xf numFmtId="9" fontId="0" fillId="0" borderId="0" xfId="1" applyFont="1"/>
    <xf numFmtId="0" fontId="4" fillId="0" borderId="0" xfId="0" applyFont="1"/>
    <xf numFmtId="22" fontId="0" fillId="0" borderId="0" xfId="0" applyNumberFormat="1"/>
    <xf numFmtId="0" fontId="0" fillId="0" borderId="0" xfId="0" applyAlignment="1">
      <alignment wrapText="1"/>
    </xf>
    <xf numFmtId="22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19" workbookViewId="0">
      <selection activeCell="D3" sqref="D3"/>
    </sheetView>
  </sheetViews>
  <sheetFormatPr defaultColWidth="9.28515625" defaultRowHeight="12.75" x14ac:dyDescent="0.2"/>
  <cols>
    <col min="1" max="1" width="15.42578125" bestFit="1" customWidth="1"/>
    <col min="2" max="2" width="17.7109375" customWidth="1"/>
  </cols>
  <sheetData>
    <row r="1" spans="1:18" ht="243" thickBot="1" x14ac:dyDescent="0.25">
      <c r="A1" s="2" t="s">
        <v>7</v>
      </c>
      <c r="B1" s="2" t="s">
        <v>8</v>
      </c>
      <c r="C1" s="2" t="s">
        <v>22</v>
      </c>
      <c r="D1" s="2" t="s">
        <v>9</v>
      </c>
      <c r="E1" s="2" t="s">
        <v>10</v>
      </c>
      <c r="F1" s="2" t="s">
        <v>31</v>
      </c>
      <c r="G1" s="2" t="s">
        <v>12</v>
      </c>
      <c r="H1" s="2" t="s">
        <v>21</v>
      </c>
      <c r="I1" s="2" t="s">
        <v>18</v>
      </c>
      <c r="J1" s="2" t="s">
        <v>19</v>
      </c>
      <c r="K1" s="2" t="s">
        <v>30</v>
      </c>
      <c r="L1" s="4" t="s">
        <v>20</v>
      </c>
      <c r="M1" s="2"/>
      <c r="N1" s="2"/>
      <c r="O1" s="2"/>
      <c r="P1" s="2"/>
      <c r="Q1" s="2"/>
      <c r="R1" s="2"/>
    </row>
    <row r="2" spans="1:18" ht="37.5" customHeight="1" thickBot="1" x14ac:dyDescent="0.25">
      <c r="A2" s="1">
        <v>43308.501782407409</v>
      </c>
      <c r="B2" s="2" t="s">
        <v>32</v>
      </c>
      <c r="C2" s="3">
        <v>4</v>
      </c>
      <c r="D2" s="3">
        <v>1</v>
      </c>
      <c r="E2" s="3">
        <v>3</v>
      </c>
      <c r="F2" s="2" t="s">
        <v>4</v>
      </c>
      <c r="G2" s="2" t="s">
        <v>4</v>
      </c>
      <c r="H2" s="2" t="s">
        <v>35</v>
      </c>
      <c r="I2" s="3">
        <v>2</v>
      </c>
      <c r="J2" s="3">
        <v>4</v>
      </c>
      <c r="K2" s="3">
        <v>2</v>
      </c>
      <c r="L2" s="3">
        <v>2</v>
      </c>
      <c r="M2" s="2"/>
      <c r="N2" s="2"/>
      <c r="O2" s="2"/>
      <c r="P2" s="2"/>
      <c r="Q2" s="2"/>
      <c r="R2" s="2"/>
    </row>
    <row r="3" spans="1:18" ht="35.25" customHeight="1" thickBot="1" x14ac:dyDescent="0.25">
      <c r="A3" s="1">
        <v>43308.513738425929</v>
      </c>
      <c r="B3" s="2" t="s">
        <v>40</v>
      </c>
      <c r="C3" s="3">
        <v>3</v>
      </c>
      <c r="D3" s="3">
        <v>1</v>
      </c>
      <c r="E3" s="3">
        <v>1</v>
      </c>
      <c r="F3" s="2" t="s">
        <v>4</v>
      </c>
      <c r="G3" s="2" t="s">
        <v>4</v>
      </c>
      <c r="H3" s="2" t="s">
        <v>35</v>
      </c>
      <c r="I3" s="3">
        <v>3</v>
      </c>
      <c r="J3" s="3">
        <v>2</v>
      </c>
      <c r="K3" s="3">
        <v>4</v>
      </c>
      <c r="L3" s="3">
        <v>3</v>
      </c>
      <c r="M3" s="2"/>
      <c r="N3" s="2"/>
      <c r="O3" s="2"/>
      <c r="P3" s="2"/>
      <c r="Q3" s="2"/>
      <c r="R3" s="2"/>
    </row>
    <row r="4" spans="1:18" ht="37.700000000000003" thickBot="1" x14ac:dyDescent="0.35">
      <c r="A4" s="1">
        <v>43308.518923611111</v>
      </c>
      <c r="B4" s="2" t="s">
        <v>41</v>
      </c>
      <c r="C4" s="3">
        <v>2</v>
      </c>
      <c r="D4" s="3">
        <v>2</v>
      </c>
      <c r="E4" s="3">
        <v>2</v>
      </c>
      <c r="F4" s="2" t="s">
        <v>4</v>
      </c>
      <c r="G4" s="2" t="s">
        <v>4</v>
      </c>
      <c r="H4" s="2" t="s">
        <v>42</v>
      </c>
      <c r="I4" s="3">
        <v>2</v>
      </c>
      <c r="J4" s="3">
        <v>4</v>
      </c>
      <c r="K4" s="3">
        <v>4</v>
      </c>
      <c r="L4" s="3">
        <v>4</v>
      </c>
      <c r="M4" s="2"/>
      <c r="N4" s="2"/>
      <c r="O4" s="2"/>
      <c r="P4" s="2"/>
      <c r="Q4" s="2"/>
      <c r="R4" s="2"/>
    </row>
    <row r="5" spans="1:18" ht="37.700000000000003" thickBot="1" x14ac:dyDescent="0.35">
      <c r="A5" s="1">
        <v>43308.521284722221</v>
      </c>
      <c r="B5" s="2" t="s">
        <v>43</v>
      </c>
      <c r="C5" s="3">
        <v>2</v>
      </c>
      <c r="D5" s="3">
        <v>2</v>
      </c>
      <c r="E5" s="3">
        <v>2</v>
      </c>
      <c r="F5" s="2" t="s">
        <v>4</v>
      </c>
      <c r="G5" s="2" t="s">
        <v>4</v>
      </c>
      <c r="H5" s="2" t="s">
        <v>42</v>
      </c>
      <c r="I5" s="3">
        <v>3</v>
      </c>
      <c r="J5" s="3">
        <v>4</v>
      </c>
      <c r="K5" s="3">
        <v>3</v>
      </c>
      <c r="L5" s="3">
        <v>3</v>
      </c>
      <c r="M5" s="2"/>
      <c r="N5" s="2"/>
      <c r="O5" s="2"/>
      <c r="P5" s="2"/>
      <c r="Q5" s="2"/>
      <c r="R5" s="2"/>
    </row>
    <row r="6" spans="1:18" ht="37.700000000000003" thickBot="1" x14ac:dyDescent="0.35">
      <c r="A6" s="1">
        <v>43308.522997685184</v>
      </c>
      <c r="B6" s="2" t="s">
        <v>44</v>
      </c>
      <c r="C6" s="3">
        <v>3</v>
      </c>
      <c r="D6" s="3">
        <v>2</v>
      </c>
      <c r="E6" s="3">
        <v>2</v>
      </c>
      <c r="F6" s="2" t="s">
        <v>4</v>
      </c>
      <c r="G6" s="2" t="s">
        <v>4</v>
      </c>
      <c r="H6" s="2" t="s">
        <v>42</v>
      </c>
      <c r="I6" s="3">
        <v>3</v>
      </c>
      <c r="J6" s="3">
        <v>4</v>
      </c>
      <c r="K6" s="3">
        <v>1</v>
      </c>
      <c r="L6" s="3">
        <v>4</v>
      </c>
      <c r="M6" s="2"/>
      <c r="N6" s="2"/>
      <c r="O6" s="2"/>
      <c r="P6" s="2"/>
      <c r="Q6" s="2"/>
      <c r="R6" s="2"/>
    </row>
    <row r="7" spans="1:18" ht="37.700000000000003" thickBot="1" x14ac:dyDescent="0.35">
      <c r="A7" s="1">
        <v>43308.523460648146</v>
      </c>
      <c r="B7" s="2" t="s">
        <v>45</v>
      </c>
      <c r="C7" s="3">
        <v>3</v>
      </c>
      <c r="D7" s="3">
        <v>2</v>
      </c>
      <c r="E7" s="3">
        <v>2</v>
      </c>
      <c r="F7" s="2" t="s">
        <v>39</v>
      </c>
      <c r="G7" s="2" t="s">
        <v>4</v>
      </c>
      <c r="H7" s="2" t="s">
        <v>42</v>
      </c>
      <c r="I7" s="3">
        <v>1</v>
      </c>
      <c r="J7" s="3">
        <v>4</v>
      </c>
      <c r="K7" s="3">
        <v>3</v>
      </c>
      <c r="L7" s="3">
        <v>4</v>
      </c>
      <c r="M7" s="2"/>
      <c r="N7" s="2"/>
      <c r="O7" s="2"/>
      <c r="P7" s="2"/>
      <c r="Q7" s="2"/>
      <c r="R7" s="2"/>
    </row>
    <row r="8" spans="1:18" ht="37.700000000000003" thickBot="1" x14ac:dyDescent="0.35">
      <c r="A8" s="1">
        <v>43308.525902777779</v>
      </c>
      <c r="B8" s="2" t="s">
        <v>46</v>
      </c>
      <c r="C8" s="3">
        <v>2</v>
      </c>
      <c r="D8" s="3">
        <v>2</v>
      </c>
      <c r="E8" s="3">
        <v>2</v>
      </c>
      <c r="F8" s="2" t="s">
        <v>4</v>
      </c>
      <c r="G8" s="2" t="s">
        <v>4</v>
      </c>
      <c r="H8" s="2" t="s">
        <v>42</v>
      </c>
      <c r="I8" s="3">
        <v>1</v>
      </c>
      <c r="J8" s="3">
        <v>3</v>
      </c>
      <c r="K8" s="3">
        <v>4</v>
      </c>
      <c r="L8" s="3">
        <v>4</v>
      </c>
      <c r="M8" s="2"/>
      <c r="N8" s="2"/>
      <c r="O8" s="2"/>
      <c r="P8" s="2"/>
      <c r="Q8" s="2"/>
      <c r="R8" s="2"/>
    </row>
    <row r="9" spans="1:18" ht="37.700000000000003" thickBot="1" x14ac:dyDescent="0.35">
      <c r="A9" s="1">
        <v>43308.527546296296</v>
      </c>
      <c r="B9" s="2" t="s">
        <v>47</v>
      </c>
      <c r="C9" s="3">
        <v>2</v>
      </c>
      <c r="D9" s="3">
        <v>1</v>
      </c>
      <c r="E9" s="3">
        <v>1</v>
      </c>
      <c r="F9" s="2" t="s">
        <v>4</v>
      </c>
      <c r="G9" s="2" t="s">
        <v>4</v>
      </c>
      <c r="H9" s="2" t="s">
        <v>42</v>
      </c>
      <c r="I9" s="3">
        <v>1</v>
      </c>
      <c r="J9" s="3">
        <v>4</v>
      </c>
      <c r="K9" s="3">
        <v>3</v>
      </c>
      <c r="L9" s="3">
        <v>3</v>
      </c>
      <c r="M9" s="2"/>
      <c r="N9" s="2"/>
      <c r="O9" s="2"/>
      <c r="P9" s="2"/>
      <c r="Q9" s="2"/>
      <c r="R9" s="2"/>
    </row>
    <row r="10" spans="1:18" ht="25.5" customHeight="1" thickBot="1" x14ac:dyDescent="0.25">
      <c r="A10" s="1">
        <v>43308.529374999998</v>
      </c>
      <c r="B10" s="2" t="s">
        <v>48</v>
      </c>
      <c r="C10" s="3">
        <v>2</v>
      </c>
      <c r="D10" s="3">
        <v>1</v>
      </c>
      <c r="E10" s="3">
        <v>3</v>
      </c>
      <c r="F10" s="2" t="s">
        <v>39</v>
      </c>
      <c r="G10" s="2" t="s">
        <v>4</v>
      </c>
      <c r="H10" s="2" t="s">
        <v>6</v>
      </c>
      <c r="I10" s="3">
        <v>2</v>
      </c>
      <c r="J10" s="3">
        <v>4</v>
      </c>
      <c r="K10" s="3">
        <v>4</v>
      </c>
      <c r="L10" s="3">
        <v>2</v>
      </c>
      <c r="M10" s="2"/>
      <c r="N10" s="2"/>
      <c r="O10" s="2"/>
      <c r="P10" s="2"/>
      <c r="Q10" s="2"/>
      <c r="R10" s="2"/>
    </row>
    <row r="11" spans="1:18" ht="30.75" customHeight="1" thickBot="1" x14ac:dyDescent="0.25">
      <c r="A11" s="1">
        <v>43308.531898148147</v>
      </c>
      <c r="B11" s="2" t="s">
        <v>49</v>
      </c>
      <c r="C11" s="3">
        <v>3</v>
      </c>
      <c r="D11" s="3">
        <v>2</v>
      </c>
      <c r="E11" s="3">
        <v>2</v>
      </c>
      <c r="F11" s="2" t="s">
        <v>4</v>
      </c>
      <c r="G11" s="2" t="s">
        <v>4</v>
      </c>
      <c r="H11" s="2" t="s">
        <v>6</v>
      </c>
      <c r="I11" s="3">
        <v>1</v>
      </c>
      <c r="J11" s="3">
        <v>4</v>
      </c>
      <c r="K11" s="3">
        <v>3</v>
      </c>
      <c r="L11" s="3">
        <v>4</v>
      </c>
      <c r="M11" s="2"/>
      <c r="N11" s="2"/>
      <c r="O11" s="2"/>
      <c r="P11" s="2"/>
      <c r="Q11" s="2"/>
      <c r="R11" s="2"/>
    </row>
    <row r="12" spans="1:18" ht="30.75" customHeight="1" thickBot="1" x14ac:dyDescent="0.25">
      <c r="A12" s="1">
        <v>43308.533356481479</v>
      </c>
      <c r="B12" s="2" t="s">
        <v>50</v>
      </c>
      <c r="C12" s="3">
        <v>2</v>
      </c>
      <c r="D12" s="3">
        <v>3</v>
      </c>
      <c r="E12" s="3">
        <v>3</v>
      </c>
      <c r="F12" s="2" t="s">
        <v>4</v>
      </c>
      <c r="G12" s="2" t="s">
        <v>4</v>
      </c>
      <c r="H12" s="2" t="s">
        <v>6</v>
      </c>
      <c r="I12" s="3">
        <v>3</v>
      </c>
      <c r="J12" s="3">
        <v>1</v>
      </c>
      <c r="K12" s="3">
        <v>2</v>
      </c>
      <c r="L12" s="3">
        <v>4</v>
      </c>
      <c r="M12" s="2"/>
      <c r="N12" s="2"/>
      <c r="O12" s="2"/>
      <c r="P12" s="2"/>
      <c r="Q12" s="2"/>
      <c r="R12" s="2"/>
    </row>
    <row r="13" spans="1:18" ht="29.25" customHeight="1" thickBot="1" x14ac:dyDescent="0.25">
      <c r="A13" s="1">
        <v>43308.540231481478</v>
      </c>
      <c r="B13" s="2" t="s">
        <v>51</v>
      </c>
      <c r="C13" s="3">
        <v>3</v>
      </c>
      <c r="D13" s="3">
        <v>2</v>
      </c>
      <c r="E13" s="3">
        <v>2</v>
      </c>
      <c r="F13" s="2" t="s">
        <v>4</v>
      </c>
      <c r="G13" s="2" t="s">
        <v>39</v>
      </c>
      <c r="H13" s="2" t="s">
        <v>35</v>
      </c>
      <c r="I13" s="3">
        <v>2</v>
      </c>
      <c r="J13" s="3">
        <v>4</v>
      </c>
      <c r="K13" s="3">
        <v>3</v>
      </c>
      <c r="L13" s="3">
        <v>2</v>
      </c>
      <c r="M13" s="2"/>
      <c r="N13" s="2"/>
      <c r="O13" s="2"/>
      <c r="P13" s="2"/>
      <c r="Q13" s="2"/>
      <c r="R13" s="2"/>
    </row>
    <row r="14" spans="1:18" ht="22.5" customHeight="1" thickBot="1" x14ac:dyDescent="0.25">
      <c r="A14" s="1">
        <v>43308.548194444447</v>
      </c>
      <c r="B14" s="2" t="s">
        <v>52</v>
      </c>
      <c r="C14" s="3">
        <v>3</v>
      </c>
      <c r="D14" s="3">
        <v>3</v>
      </c>
      <c r="E14" s="3">
        <v>2</v>
      </c>
      <c r="F14" s="2" t="s">
        <v>39</v>
      </c>
      <c r="G14" s="2" t="s">
        <v>4</v>
      </c>
      <c r="H14" s="2" t="s">
        <v>6</v>
      </c>
      <c r="I14" s="3">
        <v>1</v>
      </c>
      <c r="J14" s="3">
        <v>4</v>
      </c>
      <c r="K14" s="3">
        <v>4</v>
      </c>
      <c r="L14" s="3">
        <v>4</v>
      </c>
      <c r="M14" s="2"/>
      <c r="N14" s="2"/>
      <c r="O14" s="2"/>
      <c r="P14" s="2"/>
      <c r="Q14" s="2"/>
      <c r="R14" s="2"/>
    </row>
    <row r="15" spans="1:18" ht="37.700000000000003" thickBot="1" x14ac:dyDescent="0.35">
      <c r="A15" s="1">
        <v>43308.550613425927</v>
      </c>
      <c r="B15" s="2" t="s">
        <v>53</v>
      </c>
      <c r="C15" s="3">
        <v>1</v>
      </c>
      <c r="D15" s="3">
        <v>2</v>
      </c>
      <c r="E15" s="3">
        <v>3</v>
      </c>
      <c r="F15" s="2" t="s">
        <v>39</v>
      </c>
      <c r="G15" s="2" t="s">
        <v>4</v>
      </c>
      <c r="H15" s="2" t="s">
        <v>42</v>
      </c>
      <c r="I15" s="3">
        <v>2</v>
      </c>
      <c r="J15" s="3">
        <v>4</v>
      </c>
      <c r="K15" s="3">
        <v>4</v>
      </c>
      <c r="L15" s="3">
        <v>1</v>
      </c>
      <c r="M15" s="2"/>
      <c r="N15" s="2"/>
      <c r="O15" s="2"/>
      <c r="P15" s="2"/>
      <c r="Q15" s="2"/>
      <c r="R15" s="2"/>
    </row>
    <row r="16" spans="1:18" ht="37.700000000000003" thickBot="1" x14ac:dyDescent="0.35">
      <c r="A16" s="1">
        <v>43308.556134259263</v>
      </c>
      <c r="B16" s="2" t="s">
        <v>54</v>
      </c>
      <c r="C16" s="3">
        <v>3</v>
      </c>
      <c r="D16" s="3">
        <v>2</v>
      </c>
      <c r="E16" s="3">
        <v>3</v>
      </c>
      <c r="F16" s="2" t="s">
        <v>4</v>
      </c>
      <c r="G16" s="2" t="s">
        <v>4</v>
      </c>
      <c r="H16" s="2" t="s">
        <v>42</v>
      </c>
      <c r="I16" s="3">
        <v>3</v>
      </c>
      <c r="J16" s="3">
        <v>4</v>
      </c>
      <c r="K16" s="3">
        <v>3</v>
      </c>
      <c r="L16" s="3">
        <v>3</v>
      </c>
      <c r="M16" s="2"/>
      <c r="N16" s="2"/>
      <c r="O16" s="2"/>
      <c r="P16" s="2"/>
      <c r="Q16" s="2"/>
      <c r="R16" s="2"/>
    </row>
    <row r="17" spans="1:18" ht="64.5" thickBot="1" x14ac:dyDescent="0.25">
      <c r="A17" s="1">
        <v>43308.569039351853</v>
      </c>
      <c r="B17" s="2" t="s">
        <v>55</v>
      </c>
      <c r="C17" s="3">
        <v>1</v>
      </c>
      <c r="D17" s="3">
        <v>1</v>
      </c>
      <c r="E17" s="3">
        <v>2</v>
      </c>
      <c r="F17" s="2" t="s">
        <v>39</v>
      </c>
      <c r="G17" s="2" t="s">
        <v>4</v>
      </c>
      <c r="H17" s="2" t="s">
        <v>6</v>
      </c>
      <c r="I17" s="3">
        <v>2</v>
      </c>
      <c r="J17" s="3">
        <v>4</v>
      </c>
      <c r="K17" s="3">
        <v>3</v>
      </c>
      <c r="L17" s="3">
        <v>3</v>
      </c>
      <c r="M17" s="2"/>
      <c r="N17" s="2"/>
      <c r="O17" s="2"/>
      <c r="P17" s="2"/>
      <c r="Q17" s="2"/>
      <c r="R17" s="2"/>
    </row>
    <row r="18" spans="1:18" ht="64.5" thickBot="1" x14ac:dyDescent="0.25">
      <c r="A18" s="1">
        <v>43308.606747685182</v>
      </c>
      <c r="B18" s="2" t="s">
        <v>56</v>
      </c>
      <c r="C18" s="3">
        <v>3</v>
      </c>
      <c r="D18" s="3">
        <v>2</v>
      </c>
      <c r="E18" s="3">
        <v>3</v>
      </c>
      <c r="F18" s="2" t="s">
        <v>39</v>
      </c>
      <c r="G18" s="2" t="s">
        <v>39</v>
      </c>
      <c r="H18" s="2" t="s">
        <v>6</v>
      </c>
      <c r="I18" s="3">
        <v>1</v>
      </c>
      <c r="J18" s="3">
        <v>4</v>
      </c>
      <c r="K18" s="3">
        <v>4</v>
      </c>
      <c r="L18" s="3">
        <v>4</v>
      </c>
      <c r="M18" s="2"/>
      <c r="N18" s="2"/>
      <c r="O18" s="2"/>
      <c r="P18" s="2"/>
      <c r="Q18" s="2"/>
      <c r="R18" s="2"/>
    </row>
    <row r="19" spans="1:18" ht="37.700000000000003" thickBot="1" x14ac:dyDescent="0.35">
      <c r="A19" s="1">
        <v>43308.607199074075</v>
      </c>
      <c r="B19" s="2" t="s">
        <v>57</v>
      </c>
      <c r="C19" s="3">
        <v>3</v>
      </c>
      <c r="D19" s="3">
        <v>1</v>
      </c>
      <c r="E19" s="3">
        <v>3</v>
      </c>
      <c r="F19" s="2" t="s">
        <v>39</v>
      </c>
      <c r="G19" s="2" t="s">
        <v>39</v>
      </c>
      <c r="H19" s="2" t="s">
        <v>42</v>
      </c>
      <c r="I19" s="3">
        <v>1</v>
      </c>
      <c r="J19" s="3">
        <v>4</v>
      </c>
      <c r="K19" s="3">
        <v>4</v>
      </c>
      <c r="L19" s="3">
        <v>3</v>
      </c>
      <c r="M19" s="2"/>
      <c r="N19" s="2"/>
      <c r="O19" s="2"/>
      <c r="P19" s="2"/>
      <c r="Q19" s="2"/>
      <c r="R19" s="2"/>
    </row>
    <row r="20" spans="1:18" ht="37.700000000000003" thickBot="1" x14ac:dyDescent="0.35">
      <c r="A20" s="1">
        <v>43308.651608796295</v>
      </c>
      <c r="B20" s="2" t="s">
        <v>58</v>
      </c>
      <c r="C20" s="3">
        <v>3</v>
      </c>
      <c r="D20" s="3">
        <v>3</v>
      </c>
      <c r="E20" s="3">
        <v>3</v>
      </c>
      <c r="F20" s="2" t="s">
        <v>39</v>
      </c>
      <c r="G20" s="2" t="s">
        <v>4</v>
      </c>
      <c r="H20" s="2" t="s">
        <v>42</v>
      </c>
      <c r="I20" s="3">
        <v>1</v>
      </c>
      <c r="J20" s="3">
        <v>4</v>
      </c>
      <c r="K20" s="3">
        <v>2</v>
      </c>
      <c r="L20" s="3">
        <v>2</v>
      </c>
      <c r="M20" s="2"/>
      <c r="N20" s="2"/>
      <c r="O20" s="2"/>
      <c r="P20" s="2"/>
      <c r="Q20" s="2"/>
      <c r="R20" s="2"/>
    </row>
    <row r="21" spans="1:18" ht="37.700000000000003" thickBot="1" x14ac:dyDescent="0.35">
      <c r="A21" s="1">
        <v>43308.653287037036</v>
      </c>
      <c r="B21" s="2" t="s">
        <v>59</v>
      </c>
      <c r="C21" s="3">
        <v>1</v>
      </c>
      <c r="D21" s="3">
        <v>1</v>
      </c>
      <c r="E21" s="3">
        <v>1</v>
      </c>
      <c r="F21" s="2" t="s">
        <v>4</v>
      </c>
      <c r="G21" s="2" t="s">
        <v>4</v>
      </c>
      <c r="H21" s="2" t="s">
        <v>42</v>
      </c>
      <c r="I21" s="3">
        <v>1</v>
      </c>
      <c r="J21" s="3">
        <v>4</v>
      </c>
      <c r="K21" s="3">
        <v>4</v>
      </c>
      <c r="L21" s="3">
        <v>4</v>
      </c>
      <c r="M21" s="2"/>
      <c r="N21" s="2"/>
      <c r="O21" s="2"/>
      <c r="P21" s="2"/>
      <c r="Q21" s="2"/>
      <c r="R21" s="2"/>
    </row>
    <row r="22" spans="1:18" ht="37.35" x14ac:dyDescent="0.3">
      <c r="A22" s="13">
        <v>43308.724189814813</v>
      </c>
      <c r="B22" s="12" t="s">
        <v>60</v>
      </c>
      <c r="C22" s="14">
        <v>3</v>
      </c>
      <c r="D22" s="14">
        <v>2</v>
      </c>
      <c r="E22" s="14">
        <v>2</v>
      </c>
      <c r="F22" s="12" t="s">
        <v>4</v>
      </c>
      <c r="G22" s="12" t="s">
        <v>39</v>
      </c>
      <c r="H22" s="12" t="s">
        <v>42</v>
      </c>
      <c r="I22" s="14">
        <v>2</v>
      </c>
      <c r="J22" s="14">
        <v>4</v>
      </c>
      <c r="K22" s="14">
        <v>4</v>
      </c>
      <c r="L22" s="14">
        <v>4</v>
      </c>
      <c r="M22" s="12"/>
      <c r="N22" s="12"/>
      <c r="O22" s="12"/>
      <c r="P22" s="12"/>
      <c r="Q22" s="12"/>
      <c r="R22" s="12"/>
    </row>
    <row r="23" spans="1:18" ht="33" customHeight="1" x14ac:dyDescent="0.2">
      <c r="A23" s="13">
        <v>43308.862199074072</v>
      </c>
      <c r="B23" s="12" t="s">
        <v>61</v>
      </c>
      <c r="C23" s="14">
        <v>3</v>
      </c>
      <c r="D23" s="14">
        <v>3</v>
      </c>
      <c r="E23" s="14">
        <v>2</v>
      </c>
      <c r="F23" s="12" t="s">
        <v>4</v>
      </c>
      <c r="G23" s="12" t="s">
        <v>4</v>
      </c>
      <c r="H23" s="12" t="s">
        <v>35</v>
      </c>
      <c r="I23" s="14">
        <v>3</v>
      </c>
      <c r="J23" s="14">
        <v>4</v>
      </c>
      <c r="K23" s="14">
        <v>2</v>
      </c>
      <c r="L23" s="14">
        <v>2</v>
      </c>
      <c r="M23" s="12"/>
      <c r="N23" s="12"/>
      <c r="O23" s="12"/>
      <c r="P23" s="12"/>
      <c r="Q23" s="12"/>
      <c r="R23" s="12"/>
    </row>
    <row r="24" spans="1:18" ht="37.35" x14ac:dyDescent="0.3">
      <c r="A24" s="13">
        <v>43308.961828703701</v>
      </c>
      <c r="B24" s="12" t="s">
        <v>62</v>
      </c>
      <c r="C24" s="14">
        <v>1</v>
      </c>
      <c r="D24" s="14">
        <v>1</v>
      </c>
      <c r="E24" s="14">
        <v>2</v>
      </c>
      <c r="F24" s="12" t="s">
        <v>4</v>
      </c>
      <c r="G24" s="12" t="s">
        <v>4</v>
      </c>
      <c r="H24" s="12" t="s">
        <v>42</v>
      </c>
      <c r="I24" s="14">
        <v>1</v>
      </c>
      <c r="J24" s="14">
        <v>4</v>
      </c>
      <c r="K24" s="14">
        <v>4</v>
      </c>
      <c r="L24" s="14">
        <v>4</v>
      </c>
      <c r="M24" s="12"/>
      <c r="N24" s="12"/>
      <c r="O24" s="12"/>
      <c r="P24" s="12"/>
      <c r="Q24" s="12"/>
      <c r="R24" s="12"/>
    </row>
    <row r="25" spans="1:18" ht="40.5" customHeight="1" x14ac:dyDescent="0.2">
      <c r="A25" s="13">
        <v>43309.453576388885</v>
      </c>
      <c r="B25" s="12" t="s">
        <v>63</v>
      </c>
      <c r="C25" s="14">
        <v>3</v>
      </c>
      <c r="D25" s="14">
        <v>2</v>
      </c>
      <c r="E25" s="14">
        <v>2</v>
      </c>
      <c r="F25" s="12" t="s">
        <v>39</v>
      </c>
      <c r="G25" s="12" t="s">
        <v>39</v>
      </c>
      <c r="H25" s="12" t="s">
        <v>6</v>
      </c>
      <c r="I25" s="14">
        <v>2</v>
      </c>
      <c r="J25" s="14">
        <v>4</v>
      </c>
      <c r="K25" s="14">
        <v>3</v>
      </c>
      <c r="L25" s="14">
        <v>3</v>
      </c>
      <c r="M25" s="12"/>
      <c r="N25" s="12"/>
      <c r="O25" s="12"/>
      <c r="P25" s="12"/>
      <c r="Q25" s="12"/>
      <c r="R25" s="12"/>
    </row>
    <row r="26" spans="1:18" ht="36.75" customHeight="1" x14ac:dyDescent="0.2">
      <c r="A26" s="13">
        <v>43309.78837962963</v>
      </c>
      <c r="B26" s="12" t="s">
        <v>64</v>
      </c>
      <c r="C26" s="14">
        <v>2</v>
      </c>
      <c r="D26" s="14">
        <v>2</v>
      </c>
      <c r="E26" s="14">
        <v>2</v>
      </c>
      <c r="F26" s="12" t="s">
        <v>39</v>
      </c>
      <c r="G26" s="12" t="s">
        <v>39</v>
      </c>
      <c r="H26" s="12" t="s">
        <v>35</v>
      </c>
      <c r="I26" s="14">
        <v>1</v>
      </c>
      <c r="J26" s="14">
        <v>4</v>
      </c>
      <c r="K26" s="14">
        <v>4</v>
      </c>
      <c r="L26" s="14">
        <v>4</v>
      </c>
      <c r="M26" s="12"/>
      <c r="N26" s="12"/>
      <c r="O26" s="12"/>
      <c r="P26" s="12"/>
      <c r="Q26" s="12"/>
      <c r="R26" s="12"/>
    </row>
    <row r="27" spans="1:18" ht="39" thickBot="1" x14ac:dyDescent="0.25">
      <c r="A27" s="13">
        <v>43310.899606481478</v>
      </c>
      <c r="B27" s="12" t="s">
        <v>65</v>
      </c>
      <c r="C27" s="14">
        <v>2</v>
      </c>
      <c r="D27" s="14">
        <v>2</v>
      </c>
      <c r="E27" s="14">
        <v>2</v>
      </c>
      <c r="F27" s="12" t="s">
        <v>39</v>
      </c>
      <c r="G27" s="12" t="s">
        <v>39</v>
      </c>
      <c r="H27" s="12" t="s">
        <v>42</v>
      </c>
      <c r="I27" s="14">
        <v>2</v>
      </c>
      <c r="J27" s="14">
        <v>3</v>
      </c>
      <c r="K27" s="14">
        <v>4</v>
      </c>
      <c r="L27" s="14">
        <v>3</v>
      </c>
      <c r="M27" s="12"/>
      <c r="N27" s="12"/>
      <c r="O27" s="12"/>
      <c r="P27" s="12"/>
      <c r="Q27" s="12"/>
      <c r="R27" s="12"/>
    </row>
    <row r="28" spans="1:18" ht="38.25" customHeight="1" thickBot="1" x14ac:dyDescent="0.25">
      <c r="A28" s="1">
        <v>43311.39135416667</v>
      </c>
      <c r="B28" s="2" t="s">
        <v>66</v>
      </c>
      <c r="C28" s="3">
        <v>3</v>
      </c>
      <c r="D28" s="3">
        <v>3</v>
      </c>
      <c r="E28" s="3">
        <v>3</v>
      </c>
      <c r="F28" s="2" t="s">
        <v>4</v>
      </c>
      <c r="G28" s="2" t="s">
        <v>39</v>
      </c>
      <c r="H28" s="2" t="s">
        <v>6</v>
      </c>
      <c r="I28" s="3">
        <v>1</v>
      </c>
      <c r="J28" s="3">
        <v>4</v>
      </c>
      <c r="K28" s="3">
        <v>1</v>
      </c>
      <c r="L28" s="3">
        <v>2</v>
      </c>
      <c r="M28" s="2"/>
      <c r="N28" s="2"/>
      <c r="O28" s="2"/>
      <c r="P28" s="2"/>
      <c r="Q28" s="2"/>
      <c r="R28" s="2"/>
    </row>
    <row r="29" spans="1:18" ht="36.75" customHeight="1" thickBot="1" x14ac:dyDescent="0.25">
      <c r="A29" s="1">
        <v>43311.408310185187</v>
      </c>
      <c r="B29" s="2" t="s">
        <v>67</v>
      </c>
      <c r="C29" s="3">
        <v>2</v>
      </c>
      <c r="D29" s="3">
        <v>4</v>
      </c>
      <c r="E29" s="3">
        <v>1</v>
      </c>
      <c r="F29" s="2" t="s">
        <v>4</v>
      </c>
      <c r="G29" s="2" t="s">
        <v>39</v>
      </c>
      <c r="H29" s="2" t="s">
        <v>6</v>
      </c>
      <c r="I29" s="3">
        <v>1</v>
      </c>
      <c r="J29" s="3">
        <v>4</v>
      </c>
      <c r="K29" s="3">
        <v>4</v>
      </c>
      <c r="L29" s="3">
        <v>3</v>
      </c>
      <c r="M29" s="2"/>
      <c r="N29" s="2"/>
      <c r="O29" s="2"/>
      <c r="P29" s="2"/>
      <c r="Q29" s="2"/>
      <c r="R29" s="2"/>
    </row>
    <row r="30" spans="1:18" ht="39" thickBot="1" x14ac:dyDescent="0.25">
      <c r="A30" s="1">
        <v>43311.520821759259</v>
      </c>
      <c r="B30" s="2" t="s">
        <v>68</v>
      </c>
      <c r="C30" s="3">
        <v>2</v>
      </c>
      <c r="D30" s="3">
        <v>4</v>
      </c>
      <c r="E30" s="3">
        <v>2</v>
      </c>
      <c r="F30" s="2" t="s">
        <v>4</v>
      </c>
      <c r="G30" s="2" t="s">
        <v>39</v>
      </c>
      <c r="H30" s="2" t="s">
        <v>42</v>
      </c>
      <c r="I30" s="3">
        <v>2</v>
      </c>
      <c r="J30" s="3">
        <v>4</v>
      </c>
      <c r="K30" s="3">
        <v>3</v>
      </c>
      <c r="L30" s="3">
        <v>4</v>
      </c>
      <c r="M30" s="2"/>
      <c r="N30" s="2"/>
      <c r="O30" s="2"/>
      <c r="P30" s="2"/>
      <c r="Q30" s="2"/>
      <c r="R30" s="2"/>
    </row>
    <row r="31" spans="1:18" ht="41.25" customHeight="1" thickBot="1" x14ac:dyDescent="0.25">
      <c r="A31" s="1">
        <v>43311.557800925926</v>
      </c>
      <c r="B31" s="2" t="s">
        <v>69</v>
      </c>
      <c r="C31" s="3">
        <v>2</v>
      </c>
      <c r="D31" s="3">
        <v>3</v>
      </c>
      <c r="E31" s="3">
        <v>1</v>
      </c>
      <c r="F31" s="2" t="s">
        <v>39</v>
      </c>
      <c r="G31" s="2" t="s">
        <v>39</v>
      </c>
      <c r="H31" s="2" t="s">
        <v>6</v>
      </c>
      <c r="I31" s="3">
        <v>3</v>
      </c>
      <c r="J31" s="3">
        <v>2</v>
      </c>
      <c r="K31" s="3">
        <v>4</v>
      </c>
      <c r="L31" s="3">
        <v>2</v>
      </c>
      <c r="M31" s="2"/>
      <c r="N31" s="2"/>
      <c r="O31" s="2"/>
      <c r="P31" s="2"/>
      <c r="Q31" s="2"/>
      <c r="R31" s="2"/>
    </row>
    <row r="32" spans="1:18" ht="39" thickBot="1" x14ac:dyDescent="0.25">
      <c r="A32" s="1">
        <v>43311.601990740739</v>
      </c>
      <c r="B32" s="2" t="s">
        <v>127</v>
      </c>
      <c r="C32" s="3">
        <v>1</v>
      </c>
      <c r="D32" s="3">
        <v>2</v>
      </c>
      <c r="E32" s="3">
        <v>3</v>
      </c>
      <c r="F32" s="2" t="s">
        <v>4</v>
      </c>
      <c r="G32" s="2" t="s">
        <v>4</v>
      </c>
      <c r="H32" s="2" t="s">
        <v>42</v>
      </c>
      <c r="I32" s="3">
        <v>2</v>
      </c>
      <c r="J32" s="3">
        <v>4</v>
      </c>
      <c r="K32" s="3">
        <v>3</v>
      </c>
      <c r="L32" s="3">
        <v>4</v>
      </c>
      <c r="M32" s="2"/>
      <c r="N32" s="2"/>
      <c r="O32" s="2"/>
      <c r="P32" s="2"/>
      <c r="Q32" s="2"/>
      <c r="R32" s="2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S29" sqref="S29"/>
    </sheetView>
  </sheetViews>
  <sheetFormatPr defaultColWidth="9.28515625" defaultRowHeight="12.75" x14ac:dyDescent="0.2"/>
  <cols>
    <col min="1" max="1" width="15.42578125" bestFit="1" customWidth="1"/>
    <col min="2" max="2" width="34.28515625" customWidth="1"/>
    <col min="3" max="3" width="9.42578125" customWidth="1"/>
    <col min="14" max="14" width="2" bestFit="1" customWidth="1"/>
    <col min="15" max="15" width="2.28515625" bestFit="1" customWidth="1"/>
    <col min="16" max="16" width="3" bestFit="1" customWidth="1"/>
    <col min="17" max="17" width="2.42578125" bestFit="1" customWidth="1"/>
    <col min="19" max="19" width="10.28515625" bestFit="1" customWidth="1"/>
    <col min="21" max="21" width="12.140625" bestFit="1" customWidth="1"/>
    <col min="23" max="23" width="11.140625" bestFit="1" customWidth="1"/>
  </cols>
  <sheetData>
    <row r="1" spans="1:23" ht="131.25" customHeight="1" x14ac:dyDescent="0.3">
      <c r="A1" t="str">
        <f>Antworten!A1</f>
        <v>Zeitstempel</v>
      </c>
      <c r="B1" t="str">
        <f>Antworten!B1</f>
        <v>E-Mail-Adresse</v>
      </c>
      <c r="C1" s="12" t="str">
        <f>Antworten!C1</f>
        <v>Ich nehme mir Zeit, um mich mit dem Thema Energie auseinanderzusetzen</v>
      </c>
      <c r="D1" s="12" t="str">
        <f>Antworten!D1</f>
        <v>Ich weiß, welche Geräte in meinem Haushalt die meiste Energie verbrauchen</v>
      </c>
      <c r="E1" s="12" t="str">
        <f>Antworten!E1</f>
        <v>Es ist mir sehr wichtig, bei den Energiekosten zu sparen</v>
      </c>
      <c r="F1" s="12" t="str">
        <f>Antworten!F1</f>
        <v>Programmieren Sie gelegentlich selbst in einer Programmiersprache?</v>
      </c>
      <c r="G1" s="12" t="str">
        <f>Antworten!G1</f>
        <v>Nutzen Sie in Ihrer Wohnung Steuerungs- und Einstellungsmöglichkeiten? (z.B. Heizungsanlage programmiert, TV-Sender eingestellt, Timer-Funktionen genutzt)</v>
      </c>
      <c r="H1" s="12" t="str">
        <f>Antworten!H1</f>
        <v>Wie würden Sie sich selbst am ehesten einstufen?</v>
      </c>
      <c r="I1" s="12" t="str">
        <f>Antworten!I1</f>
        <v>Ich drehe immer das Licht ab, wenn ich einen Raum verlasse</v>
      </c>
      <c r="J1" s="12" t="str">
        <f>Antworten!J1</f>
        <v>Ich vergesse häufig das Licht abzudrehen, wenn ich die Wohnung verlasse</v>
      </c>
      <c r="K1" s="12" t="str">
        <f>Antworten!K1</f>
        <v>Ich habe gerne möglichst viele Lampen eingeschaltet</v>
      </c>
      <c r="L1" s="12" t="str">
        <f>Antworten!L1</f>
        <v>Es ist mir eher egal wie viele Lampen in der Wohnung eingeschaltet sind</v>
      </c>
      <c r="M1" t="s">
        <v>37</v>
      </c>
      <c r="N1" s="8" t="s">
        <v>0</v>
      </c>
      <c r="O1" s="8" t="s">
        <v>1</v>
      </c>
      <c r="P1" s="8" t="s">
        <v>2</v>
      </c>
      <c r="Q1" s="8" t="s">
        <v>3</v>
      </c>
      <c r="R1" s="8" t="s">
        <v>38</v>
      </c>
      <c r="S1" s="8" t="s">
        <v>28</v>
      </c>
      <c r="T1" s="8" t="s">
        <v>25</v>
      </c>
      <c r="U1" s="8" t="s">
        <v>26</v>
      </c>
      <c r="V1" s="8" t="s">
        <v>29</v>
      </c>
    </row>
    <row r="2" spans="1:23" ht="12.4" x14ac:dyDescent="0.3">
      <c r="A2" s="11">
        <f>Antworten!A2</f>
        <v>43308.501782407409</v>
      </c>
      <c r="B2" s="11" t="str">
        <f>Antworten!B2</f>
        <v>alexander.schoerghuber@siemens.com</v>
      </c>
      <c r="C2" t="str">
        <f>IF(Antworten!C2=1, "P", IF(Antworten!C2=2, "I", IF(Antworten!C2=3, "O", IF(Antworten!C2=4, "H"))))</f>
        <v>H</v>
      </c>
      <c r="D2" t="str">
        <f>IF(Antworten!D2=1, "P", IF(Antworten!D2=2, "I", IF(Antworten!D2=3, "O", IF(Antworten!D2=4, "H"))))</f>
        <v>P</v>
      </c>
      <c r="E2" t="str">
        <f>IF(Antworten!E2=1, "O", IF(Antworten!E2=2, "IP", IF(Antworten!E2=3, "IP", IF(Antworten!E2=4, "H"))))</f>
        <v>IP</v>
      </c>
      <c r="F2" t="str">
        <f>IF(Antworten!F2="Ja", "HP",IF(Antworten!F2="Nein","IO"))</f>
        <v>HP</v>
      </c>
      <c r="G2" t="str">
        <f>IF(Antworten!G2="Ja", "HP",IF(Antworten!G2="Nein","IO"))</f>
        <v>HP</v>
      </c>
      <c r="H2" t="str">
        <f>IF(Antworten!H2="Ich dusche nicht länger als notwendig","P",IF(Antworten!H2="Ich dusche oder bade gerne lange, das ist für mich Erholung und Genuss","IHO",IF(Antworten!H2="Alles, je nach Situation","IHPO")))</f>
        <v>IHO</v>
      </c>
      <c r="I2" t="str">
        <f>IF(Antworten!I2=1, "P", IF(Antworten!I2=2, "IO", IF(Antworten!I2=3, "IO", IF(Antworten!I2=4, "H"))))</f>
        <v>IO</v>
      </c>
      <c r="J2" t="str">
        <f>IF(Antworten!J2=1, "H", IF(Antworten!J2=2, "H", IF(Antworten!J2=3, "HO", IF(Antworten!J2=4, "IPO"))))</f>
        <v>IPO</v>
      </c>
      <c r="K2" t="str">
        <f>IF(Antworten!K2=1, "HI", IF(Antworten!K2=2, "HI", IF(Antworten!K2=3, "HI", IF(Antworten!K2=4, "IHPO"))))</f>
        <v>HI</v>
      </c>
      <c r="L2" t="str">
        <f>IF(Antworten!L2=1, "HP", IF(Antworten!L2=2, "HP", IF(Antworten!L2=3, "HP", IF(Antworten!L2=4, "IHPO"))))</f>
        <v>HP</v>
      </c>
      <c r="M2" t="str">
        <f>CONCATENATE(C2,D2,E2,F2,G2,H2,I2,J2,K2,L2)</f>
        <v>HPIPHPHPIHOIOIPOHIHP</v>
      </c>
      <c r="N2">
        <f>LEN(M2)-LEN(SUBSTITUTE(M2,"I",""))</f>
        <v>5</v>
      </c>
      <c r="O2">
        <f>LEN(M2)-LEN(SUBSTITUTE(M2,"H",""))</f>
        <v>6</v>
      </c>
      <c r="P2">
        <f>LEN(M2)-LEN(SUBSTITUTE(M2,"P",""))</f>
        <v>6</v>
      </c>
      <c r="Q2">
        <f>LEN(M2)-LEN(SUBSTITUTE(M2,"O",""))</f>
        <v>3</v>
      </c>
      <c r="R2">
        <f>SUM(N2:Q2)</f>
        <v>20</v>
      </c>
      <c r="S2">
        <f>N2/R2</f>
        <v>0.25</v>
      </c>
      <c r="T2">
        <f>O2/R2</f>
        <v>0.3</v>
      </c>
      <c r="U2">
        <f>P2/R2</f>
        <v>0.3</v>
      </c>
      <c r="V2">
        <f>Q2/R2</f>
        <v>0.15</v>
      </c>
      <c r="W2" t="str">
        <f>INDEX($S$1:$V$1, MATCH(MAX(S2:V2),S2:V2,0))</f>
        <v>Hedonist</v>
      </c>
    </row>
    <row r="3" spans="1:23" ht="12.4" x14ac:dyDescent="0.3">
      <c r="A3" s="11">
        <f>Antworten!A3</f>
        <v>43308.513738425929</v>
      </c>
      <c r="B3" s="11" t="str">
        <f>Antworten!B3</f>
        <v>simon.steyskal@siemens.com</v>
      </c>
      <c r="C3" t="str">
        <f>IF(Antworten!C3=1, "P", IF(Antworten!C3=2, "I", IF(Antworten!C3=3, "O", IF(Antworten!C3=4, "H"))))</f>
        <v>O</v>
      </c>
      <c r="D3" t="str">
        <f>IF(Antworten!D3=1, "P", IF(Antworten!D3=2, "I", IF(Antworten!D3=3, "O", IF(Antworten!D3=4, "H"))))</f>
        <v>P</v>
      </c>
      <c r="E3" t="str">
        <f>IF(Antworten!E3=1, "O", IF(Antworten!E3=2, "IP", IF(Antworten!E3=3, "IP", IF(Antworten!E3=4, "H"))))</f>
        <v>O</v>
      </c>
      <c r="F3" t="str">
        <f>IF(Antworten!F3="Ja", "HP",IF(Antworten!F3="Nein","IO"))</f>
        <v>HP</v>
      </c>
      <c r="G3" t="str">
        <f>IF(Antworten!G3="Ja", "HP",IF(Antworten!G3="Nein","IO"))</f>
        <v>HP</v>
      </c>
      <c r="H3" t="str">
        <f>IF(Antworten!H3="Ich dusche nicht länger als notwendig","P",IF(Antworten!H3="Ich dusche oder bade gerne lange, das ist für mich Erholung und Genuss","IHO",IF(Antworten!H3="Alles, je nach Situation","IHPO")))</f>
        <v>IHO</v>
      </c>
      <c r="I3" t="str">
        <f>IF(Antworten!I3=1, "P", IF(Antworten!I3=2, "IO", IF(Antworten!I3=3, "IO", IF(Antworten!I3=4, "H"))))</f>
        <v>IO</v>
      </c>
      <c r="J3" t="str">
        <f>IF(Antworten!J3=1, "H", IF(Antworten!J3=2, "H", IF(Antworten!J3=3, "HO", IF(Antworten!J3=4, "IPO"))))</f>
        <v>H</v>
      </c>
      <c r="K3" t="str">
        <f>IF(Antworten!K3=1, "HI", IF(Antworten!K3=2, "HI", IF(Antworten!K3=3, "HI", IF(Antworten!K3=4, "IHPO"))))</f>
        <v>IHPO</v>
      </c>
      <c r="L3" t="str">
        <f>IF(Antworten!L3=1, "HP", IF(Antworten!L3=2, "HP", IF(Antworten!L3=3, "HP", IF(Antworten!L3=4, "IHPO"))))</f>
        <v>HP</v>
      </c>
      <c r="M3" t="str">
        <f t="shared" ref="M3:M19" si="0">CONCATENATE(C3,D3,E3,F3,G3,H3,I3,J3,K3,L3)</f>
        <v>OPOHPHPIHOIOHIHPOHP</v>
      </c>
      <c r="N3">
        <f t="shared" ref="N3:N19" si="1">LEN(M3)-LEN(SUBSTITUTE(M3,"I",""))</f>
        <v>3</v>
      </c>
      <c r="O3">
        <f t="shared" ref="O3:O19" si="2">LEN(M3)-LEN(SUBSTITUTE(M3,"H",""))</f>
        <v>6</v>
      </c>
      <c r="P3">
        <f t="shared" ref="P3:P19" si="3">LEN(M3)-LEN(SUBSTITUTE(M3,"P",""))</f>
        <v>5</v>
      </c>
      <c r="Q3">
        <f t="shared" ref="Q3:Q19" si="4">LEN(M3)-LEN(SUBSTITUTE(M3,"O",""))</f>
        <v>5</v>
      </c>
      <c r="R3">
        <f t="shared" ref="R3:R19" si="5">SUM(N3:Q3)</f>
        <v>19</v>
      </c>
      <c r="S3">
        <f t="shared" ref="S3:S19" si="6">N3/R3</f>
        <v>0.15789473684210525</v>
      </c>
      <c r="T3">
        <f t="shared" ref="T3:T19" si="7">O3/R3</f>
        <v>0.31578947368421051</v>
      </c>
      <c r="U3">
        <f t="shared" ref="U3:U19" si="8">P3/R3</f>
        <v>0.26315789473684209</v>
      </c>
      <c r="V3">
        <f t="shared" ref="V3:V19" si="9">Q3/R3</f>
        <v>0.26315789473684209</v>
      </c>
      <c r="W3" t="str">
        <f t="shared" ref="W3:W32" si="10">INDEX($S$1:$V$1, MATCH(MAX(S3:V3),S3:V3,0))</f>
        <v>Hedonist</v>
      </c>
    </row>
    <row r="4" spans="1:23" ht="12.4" x14ac:dyDescent="0.3">
      <c r="A4" s="11">
        <f>Antworten!A4</f>
        <v>43308.518923611111</v>
      </c>
      <c r="B4" s="11" t="str">
        <f>Antworten!B4</f>
        <v>markus.nagelholz@siemens.com</v>
      </c>
      <c r="C4" t="str">
        <f>IF(Antworten!C4=1, "P", IF(Antworten!C4=2, "I", IF(Antworten!C4=3, "O", IF(Antworten!C4=4, "H"))))</f>
        <v>I</v>
      </c>
      <c r="D4" t="str">
        <f>IF(Antworten!D4=1, "P", IF(Antworten!D4=2, "I", IF(Antworten!D4=3, "O", IF(Antworten!D4=4, "H"))))</f>
        <v>I</v>
      </c>
      <c r="E4" t="str">
        <f>IF(Antworten!E4=1, "O", IF(Antworten!E4=2, "IP", IF(Antworten!E4=3, "IP", IF(Antworten!E4=4, "H"))))</f>
        <v>IP</v>
      </c>
      <c r="F4" t="str">
        <f>IF(Antworten!F4="Ja", "HP",IF(Antworten!F4="Nein","IO"))</f>
        <v>HP</v>
      </c>
      <c r="G4" t="str">
        <f>IF(Antworten!G4="Ja", "HP",IF(Antworten!G4="Nein","IO"))</f>
        <v>HP</v>
      </c>
      <c r="H4" t="str">
        <f>IF(Antworten!H4="Ich dusche nicht länger als notwendig","P",IF(Antworten!H4="Ich dusche oder bade gerne lange, das ist für mich Erholung und Genuss","IHO",IF(Antworten!H4="Alles, je nach Situation","IHPO")))</f>
        <v>IHPO</v>
      </c>
      <c r="I4" t="str">
        <f>IF(Antworten!I4=1, "P", IF(Antworten!I4=2, "IO", IF(Antworten!I4=3, "IO", IF(Antworten!I4=4, "H"))))</f>
        <v>IO</v>
      </c>
      <c r="J4" t="str">
        <f>IF(Antworten!J4=1, "H", IF(Antworten!J4=2, "H", IF(Antworten!J4=3, "HO", IF(Antworten!J4=4, "IPO"))))</f>
        <v>IPO</v>
      </c>
      <c r="K4" t="str">
        <f>IF(Antworten!K4=1, "HI", IF(Antworten!K4=2, "HI", IF(Antworten!K4=3, "HI", IF(Antworten!K4=4, "IHPO"))))</f>
        <v>IHPO</v>
      </c>
      <c r="L4" t="str">
        <f>IF(Antworten!L4=1, "HP", IF(Antworten!L4=2, "HP", IF(Antworten!L4=3, "HP", IF(Antworten!L4=4, "IHPO"))))</f>
        <v>IHPO</v>
      </c>
      <c r="M4" t="str">
        <f t="shared" si="0"/>
        <v>IIIPHPHPIHPOIOIPOIHPOIHPO</v>
      </c>
      <c r="N4">
        <f t="shared" si="1"/>
        <v>8</v>
      </c>
      <c r="O4">
        <f t="shared" si="2"/>
        <v>5</v>
      </c>
      <c r="P4">
        <f t="shared" si="3"/>
        <v>7</v>
      </c>
      <c r="Q4">
        <f t="shared" si="4"/>
        <v>5</v>
      </c>
      <c r="R4">
        <f t="shared" si="5"/>
        <v>25</v>
      </c>
      <c r="S4">
        <f t="shared" si="6"/>
        <v>0.32</v>
      </c>
      <c r="T4">
        <f t="shared" si="7"/>
        <v>0.2</v>
      </c>
      <c r="U4">
        <f t="shared" si="8"/>
        <v>0.28000000000000003</v>
      </c>
      <c r="V4">
        <f t="shared" si="9"/>
        <v>0.2</v>
      </c>
      <c r="W4" t="str">
        <f t="shared" si="10"/>
        <v>Indifferent</v>
      </c>
    </row>
    <row r="5" spans="1:23" ht="12.4" x14ac:dyDescent="0.3">
      <c r="A5" s="11">
        <f>Antworten!A5</f>
        <v>43308.521284722221</v>
      </c>
      <c r="B5" s="11" t="str">
        <f>Antworten!B5</f>
        <v>elisabeth.pilz93@gmail.com</v>
      </c>
      <c r="C5" t="str">
        <f>IF(Antworten!C5=1, "P", IF(Antworten!C5=2, "I", IF(Antworten!C5=3, "O", IF(Antworten!C5=4, "H"))))</f>
        <v>I</v>
      </c>
      <c r="D5" t="str">
        <f>IF(Antworten!D5=1, "P", IF(Antworten!D5=2, "I", IF(Antworten!D5=3, "O", IF(Antworten!D5=4, "H"))))</f>
        <v>I</v>
      </c>
      <c r="E5" t="str">
        <f>IF(Antworten!E5=1, "O", IF(Antworten!E5=2, "IP", IF(Antworten!E5=3, "IP", IF(Antworten!E5=4, "H"))))</f>
        <v>IP</v>
      </c>
      <c r="F5" t="str">
        <f>IF(Antworten!F5="Ja", "HP",IF(Antworten!F5="Nein","IO"))</f>
        <v>HP</v>
      </c>
      <c r="G5" t="str">
        <f>IF(Antworten!G5="Ja", "HP",IF(Antworten!G5="Nein","IO"))</f>
        <v>HP</v>
      </c>
      <c r="H5" t="str">
        <f>IF(Antworten!H5="Ich dusche nicht länger als notwendig","P",IF(Antworten!H5="Ich dusche oder bade gerne lange, das ist für mich Erholung und Genuss","IHO",IF(Antworten!H5="Alles, je nach Situation","IHPO")))</f>
        <v>IHPO</v>
      </c>
      <c r="I5" t="str">
        <f>IF(Antworten!I5=1, "P", IF(Antworten!I5=2, "IO", IF(Antworten!I5=3, "IO", IF(Antworten!I5=4, "H"))))</f>
        <v>IO</v>
      </c>
      <c r="J5" t="str">
        <f>IF(Antworten!J5=1, "H", IF(Antworten!J5=2, "H", IF(Antworten!J5=3, "HO", IF(Antworten!J5=4, "IPO"))))</f>
        <v>IPO</v>
      </c>
      <c r="K5" t="str">
        <f>IF(Antworten!K5=1, "HI", IF(Antworten!K5=2, "HI", IF(Antworten!K5=3, "HI", IF(Antworten!K5=4, "IHPO"))))</f>
        <v>HI</v>
      </c>
      <c r="L5" t="str">
        <f>IF(Antworten!L5=1, "HP", IF(Antworten!L5=2, "HP", IF(Antworten!L5=3, "HP", IF(Antworten!L5=4, "IHPO"))))</f>
        <v>HP</v>
      </c>
      <c r="M5" t="str">
        <f t="shared" si="0"/>
        <v>IIIPHPHPIHPOIOIPOHIHP</v>
      </c>
      <c r="N5">
        <f t="shared" si="1"/>
        <v>7</v>
      </c>
      <c r="O5">
        <f t="shared" si="2"/>
        <v>5</v>
      </c>
      <c r="P5">
        <f t="shared" si="3"/>
        <v>6</v>
      </c>
      <c r="Q5">
        <f t="shared" si="4"/>
        <v>3</v>
      </c>
      <c r="R5">
        <f t="shared" si="5"/>
        <v>21</v>
      </c>
      <c r="S5">
        <f t="shared" si="6"/>
        <v>0.33333333333333331</v>
      </c>
      <c r="T5">
        <f t="shared" si="7"/>
        <v>0.23809523809523808</v>
      </c>
      <c r="U5">
        <f t="shared" si="8"/>
        <v>0.2857142857142857</v>
      </c>
      <c r="V5">
        <f t="shared" si="9"/>
        <v>0.14285714285714285</v>
      </c>
      <c r="W5" t="str">
        <f t="shared" si="10"/>
        <v>Indifferent</v>
      </c>
    </row>
    <row r="6" spans="1:23" ht="12.4" x14ac:dyDescent="0.3">
      <c r="A6" s="11">
        <f>Antworten!A6</f>
        <v>43308.522997685184</v>
      </c>
      <c r="B6" s="11" t="str">
        <f>Antworten!B6</f>
        <v>juliafiller93@gmail.com</v>
      </c>
      <c r="C6" t="str">
        <f>IF(Antworten!C6=1, "P", IF(Antworten!C6=2, "I", IF(Antworten!C6=3, "O", IF(Antworten!C6=4, "H"))))</f>
        <v>O</v>
      </c>
      <c r="D6" t="str">
        <f>IF(Antworten!D6=1, "P", IF(Antworten!D6=2, "I", IF(Antworten!D6=3, "O", IF(Antworten!D6=4, "H"))))</f>
        <v>I</v>
      </c>
      <c r="E6" t="str">
        <f>IF(Antworten!E6=1, "O", IF(Antworten!E6=2, "IP", IF(Antworten!E6=3, "IP", IF(Antworten!E6=4, "H"))))</f>
        <v>IP</v>
      </c>
      <c r="F6" t="str">
        <f>IF(Antworten!F6="Ja", "HP",IF(Antworten!F6="Nein","IO"))</f>
        <v>HP</v>
      </c>
      <c r="G6" t="str">
        <f>IF(Antworten!G6="Ja", "HP",IF(Antworten!G6="Nein","IO"))</f>
        <v>HP</v>
      </c>
      <c r="H6" t="str">
        <f>IF(Antworten!H6="Ich dusche nicht länger als notwendig","P",IF(Antworten!H6="Ich dusche oder bade gerne lange, das ist für mich Erholung und Genuss","IHO",IF(Antworten!H6="Alles, je nach Situation","IHPO")))</f>
        <v>IHPO</v>
      </c>
      <c r="I6" t="str">
        <f>IF(Antworten!I6=1, "P", IF(Antworten!I6=2, "IO", IF(Antworten!I6=3, "IO", IF(Antworten!I6=4, "H"))))</f>
        <v>IO</v>
      </c>
      <c r="J6" t="str">
        <f>IF(Antworten!J6=1, "H", IF(Antworten!J6=2, "H", IF(Antworten!J6=3, "HO", IF(Antworten!J6=4, "IPO"))))</f>
        <v>IPO</v>
      </c>
      <c r="K6" t="str">
        <f>IF(Antworten!K6=1, "HI", IF(Antworten!K6=2, "HI", IF(Antworten!K6=3, "HI", IF(Antworten!K6=4, "IHPO"))))</f>
        <v>HI</v>
      </c>
      <c r="L6" t="str">
        <f>IF(Antworten!L6=1, "HP", IF(Antworten!L6=2, "HP", IF(Antworten!L6=3, "HP", IF(Antworten!L6=4, "IHPO"))))</f>
        <v>IHPO</v>
      </c>
      <c r="M6" t="str">
        <f t="shared" si="0"/>
        <v>OIIPHPHPIHPOIOIPOHIIHPO</v>
      </c>
      <c r="N6">
        <f t="shared" si="1"/>
        <v>7</v>
      </c>
      <c r="O6">
        <f t="shared" si="2"/>
        <v>5</v>
      </c>
      <c r="P6">
        <f t="shared" si="3"/>
        <v>6</v>
      </c>
      <c r="Q6">
        <f t="shared" si="4"/>
        <v>5</v>
      </c>
      <c r="R6">
        <f t="shared" si="5"/>
        <v>23</v>
      </c>
      <c r="S6">
        <f t="shared" si="6"/>
        <v>0.30434782608695654</v>
      </c>
      <c r="T6">
        <f t="shared" si="7"/>
        <v>0.21739130434782608</v>
      </c>
      <c r="U6">
        <f t="shared" si="8"/>
        <v>0.2608695652173913</v>
      </c>
      <c r="V6">
        <f t="shared" si="9"/>
        <v>0.21739130434782608</v>
      </c>
      <c r="W6" t="str">
        <f t="shared" si="10"/>
        <v>Indifferent</v>
      </c>
    </row>
    <row r="7" spans="1:23" ht="12.4" x14ac:dyDescent="0.3">
      <c r="A7" s="11">
        <f>Antworten!A7</f>
        <v>43308.523460648146</v>
      </c>
      <c r="B7" s="11" t="str">
        <f>Antworten!B7</f>
        <v>christopher.schwarz1s1@gmail.com</v>
      </c>
      <c r="C7" t="str">
        <f>IF(Antworten!C7=1, "P", IF(Antworten!C7=2, "I", IF(Antworten!C7=3, "O", IF(Antworten!C7=4, "H"))))</f>
        <v>O</v>
      </c>
      <c r="D7" t="str">
        <f>IF(Antworten!D7=1, "P", IF(Antworten!D7=2, "I", IF(Antworten!D7=3, "O", IF(Antworten!D7=4, "H"))))</f>
        <v>I</v>
      </c>
      <c r="E7" t="str">
        <f>IF(Antworten!E7=1, "O", IF(Antworten!E7=2, "IP", IF(Antworten!E7=3, "IP", IF(Antworten!E7=4, "H"))))</f>
        <v>IP</v>
      </c>
      <c r="F7" t="str">
        <f>IF(Antworten!F7="Ja", "HP",IF(Antworten!F7="Nein","IO"))</f>
        <v>IO</v>
      </c>
      <c r="G7" t="str">
        <f>IF(Antworten!G7="Ja", "HP",IF(Antworten!G7="Nein","IO"))</f>
        <v>HP</v>
      </c>
      <c r="H7" t="str">
        <f>IF(Antworten!H7="Ich dusche nicht länger als notwendig","P",IF(Antworten!H7="Ich dusche oder bade gerne lange, das ist für mich Erholung und Genuss","IHO",IF(Antworten!H7="Alles, je nach Situation","IHPO")))</f>
        <v>IHPO</v>
      </c>
      <c r="I7" t="str">
        <f>IF(Antworten!I7=1, "P", IF(Antworten!I7=2, "IO", IF(Antworten!I7=3, "IO", IF(Antworten!I7=4, "H"))))</f>
        <v>P</v>
      </c>
      <c r="J7" t="str">
        <f>IF(Antworten!J7=1, "H", IF(Antworten!J7=2, "H", IF(Antworten!J7=3, "HO", IF(Antworten!J7=4, "IPO"))))</f>
        <v>IPO</v>
      </c>
      <c r="K7" t="str">
        <f>IF(Antworten!K7=1, "HI", IF(Antworten!K7=2, "HI", IF(Antworten!K7=3, "HI", IF(Antworten!K7=4, "IHPO"))))</f>
        <v>HI</v>
      </c>
      <c r="L7" t="str">
        <f>IF(Antworten!L7=1, "HP", IF(Antworten!L7=2, "HP", IF(Antworten!L7=3, "HP", IF(Antworten!L7=4, "IHPO"))))</f>
        <v>IHPO</v>
      </c>
      <c r="M7" t="str">
        <f t="shared" si="0"/>
        <v>OIIPIOHPIHPOPIPOHIIHPO</v>
      </c>
      <c r="N7">
        <f t="shared" si="1"/>
        <v>7</v>
      </c>
      <c r="O7">
        <f t="shared" si="2"/>
        <v>4</v>
      </c>
      <c r="P7">
        <f t="shared" si="3"/>
        <v>6</v>
      </c>
      <c r="Q7">
        <f t="shared" si="4"/>
        <v>5</v>
      </c>
      <c r="R7">
        <f t="shared" si="5"/>
        <v>22</v>
      </c>
      <c r="S7">
        <f t="shared" si="6"/>
        <v>0.31818181818181818</v>
      </c>
      <c r="T7">
        <f t="shared" si="7"/>
        <v>0.18181818181818182</v>
      </c>
      <c r="U7">
        <f t="shared" si="8"/>
        <v>0.27272727272727271</v>
      </c>
      <c r="V7">
        <f t="shared" si="9"/>
        <v>0.22727272727272727</v>
      </c>
      <c r="W7" t="str">
        <f t="shared" si="10"/>
        <v>Indifferent</v>
      </c>
    </row>
    <row r="8" spans="1:23" ht="12.4" x14ac:dyDescent="0.3">
      <c r="A8" s="11">
        <f>Antworten!A8</f>
        <v>43308.525902777779</v>
      </c>
      <c r="B8" s="11" t="str">
        <f>Antworten!B8</f>
        <v>j.donabauer@gmx.at</v>
      </c>
      <c r="C8" t="str">
        <f>IF(Antworten!C8=1, "P", IF(Antworten!C8=2, "I", IF(Antworten!C8=3, "O", IF(Antworten!C8=4, "H"))))</f>
        <v>I</v>
      </c>
      <c r="D8" t="str">
        <f>IF(Antworten!D8=1, "P", IF(Antworten!D8=2, "I", IF(Antworten!D8=3, "O", IF(Antworten!D8=4, "H"))))</f>
        <v>I</v>
      </c>
      <c r="E8" t="str">
        <f>IF(Antworten!E8=1, "O", IF(Antworten!E8=2, "IP", IF(Antworten!E8=3, "IP", IF(Antworten!E8=4, "H"))))</f>
        <v>IP</v>
      </c>
      <c r="F8" t="str">
        <f>IF(Antworten!F8="Ja", "HP",IF(Antworten!F8="Nein","IO"))</f>
        <v>HP</v>
      </c>
      <c r="G8" t="str">
        <f>IF(Antworten!G8="Ja", "HP",IF(Antworten!G8="Nein","IO"))</f>
        <v>HP</v>
      </c>
      <c r="H8" t="str">
        <f>IF(Antworten!H8="Ich dusche nicht länger als notwendig","P",IF(Antworten!H8="Ich dusche oder bade gerne lange, das ist für mich Erholung und Genuss","IHO",IF(Antworten!H8="Alles, je nach Situation","IHPO")))</f>
        <v>IHPO</v>
      </c>
      <c r="I8" t="str">
        <f>IF(Antworten!I8=1, "P", IF(Antworten!I8=2, "IO", IF(Antworten!I8=3, "IO", IF(Antworten!I8=4, "H"))))</f>
        <v>P</v>
      </c>
      <c r="J8" t="str">
        <f>IF(Antworten!J8=1, "H", IF(Antworten!J8=2, "H", IF(Antworten!J8=3, "HO", IF(Antworten!J8=4, "IPO"))))</f>
        <v>HO</v>
      </c>
      <c r="K8" t="str">
        <f>IF(Antworten!K8=1, "HI", IF(Antworten!K8=2, "HI", IF(Antworten!K8=3, "HI", IF(Antworten!K8=4, "IHPO"))))</f>
        <v>IHPO</v>
      </c>
      <c r="L8" t="str">
        <f>IF(Antworten!L8=1, "HP", IF(Antworten!L8=2, "HP", IF(Antworten!L8=3, "HP", IF(Antworten!L8=4, "IHPO"))))</f>
        <v>IHPO</v>
      </c>
      <c r="M8" t="str">
        <f t="shared" si="0"/>
        <v>IIIPHPHPIHPOPHOIHPOIHPO</v>
      </c>
      <c r="N8">
        <f t="shared" si="1"/>
        <v>6</v>
      </c>
      <c r="O8">
        <f t="shared" si="2"/>
        <v>6</v>
      </c>
      <c r="P8">
        <f t="shared" si="3"/>
        <v>7</v>
      </c>
      <c r="Q8">
        <f t="shared" si="4"/>
        <v>4</v>
      </c>
      <c r="R8">
        <f t="shared" si="5"/>
        <v>23</v>
      </c>
      <c r="S8">
        <f t="shared" si="6"/>
        <v>0.2608695652173913</v>
      </c>
      <c r="T8">
        <f t="shared" si="7"/>
        <v>0.2608695652173913</v>
      </c>
      <c r="U8">
        <f t="shared" si="8"/>
        <v>0.30434782608695654</v>
      </c>
      <c r="V8">
        <f t="shared" si="9"/>
        <v>0.17391304347826086</v>
      </c>
      <c r="W8" t="str">
        <f t="shared" si="10"/>
        <v>Professional</v>
      </c>
    </row>
    <row r="9" spans="1:23" ht="12.4" x14ac:dyDescent="0.3">
      <c r="A9" s="11">
        <f>Antworten!A9</f>
        <v>43308.527546296296</v>
      </c>
      <c r="B9" s="11" t="str">
        <f>Antworten!B9</f>
        <v>philipp.kogler@live.de</v>
      </c>
      <c r="C9" t="str">
        <f>IF(Antworten!C9=1, "P", IF(Antworten!C9=2, "I", IF(Antworten!C9=3, "O", IF(Antworten!C9=4, "H"))))</f>
        <v>I</v>
      </c>
      <c r="D9" t="str">
        <f>IF(Antworten!D9=1, "P", IF(Antworten!D9=2, "I", IF(Antworten!D9=3, "O", IF(Antworten!D9=4, "H"))))</f>
        <v>P</v>
      </c>
      <c r="E9" t="str">
        <f>IF(Antworten!E9=1, "O", IF(Antworten!E9=2, "IP", IF(Antworten!E9=3, "IP", IF(Antworten!E9=4, "H"))))</f>
        <v>O</v>
      </c>
      <c r="F9" t="str">
        <f>IF(Antworten!F9="Ja", "HP",IF(Antworten!F9="Nein","IO"))</f>
        <v>HP</v>
      </c>
      <c r="G9" t="str">
        <f>IF(Antworten!G9="Ja", "HP",IF(Antworten!G9="Nein","IO"))</f>
        <v>HP</v>
      </c>
      <c r="H9" t="str">
        <f>IF(Antworten!H9="Ich dusche nicht länger als notwendig","P",IF(Antworten!H9="Ich dusche oder bade gerne lange, das ist für mich Erholung und Genuss","IHO",IF(Antworten!H9="Alles, je nach Situation","IHPO")))</f>
        <v>IHPO</v>
      </c>
      <c r="I9" t="str">
        <f>IF(Antworten!I9=1, "P", IF(Antworten!I9=2, "IO", IF(Antworten!I9=3, "IO", IF(Antworten!I9=4, "H"))))</f>
        <v>P</v>
      </c>
      <c r="J9" t="str">
        <f>IF(Antworten!J9=1, "H", IF(Antworten!J9=2, "H", IF(Antworten!J9=3, "HO", IF(Antworten!J9=4, "IPO"))))</f>
        <v>IPO</v>
      </c>
      <c r="K9" t="str">
        <f>IF(Antworten!K9=1, "HI", IF(Antworten!K9=2, "HI", IF(Antworten!K9=3, "HI", IF(Antworten!K9=4, "IHPO"))))</f>
        <v>HI</v>
      </c>
      <c r="L9" t="str">
        <f>IF(Antworten!L9=1, "HP", IF(Antworten!L9=2, "HP", IF(Antworten!L9=3, "HP", IF(Antworten!L9=4, "IHPO"))))</f>
        <v>HP</v>
      </c>
      <c r="M9" t="str">
        <f t="shared" si="0"/>
        <v>IPOHPHPIHPOPIPOHIHP</v>
      </c>
      <c r="N9">
        <f t="shared" si="1"/>
        <v>4</v>
      </c>
      <c r="O9">
        <f t="shared" si="2"/>
        <v>5</v>
      </c>
      <c r="P9">
        <f t="shared" si="3"/>
        <v>7</v>
      </c>
      <c r="Q9">
        <f t="shared" si="4"/>
        <v>3</v>
      </c>
      <c r="R9">
        <f t="shared" si="5"/>
        <v>19</v>
      </c>
      <c r="S9">
        <f t="shared" si="6"/>
        <v>0.21052631578947367</v>
      </c>
      <c r="T9">
        <f t="shared" si="7"/>
        <v>0.26315789473684209</v>
      </c>
      <c r="U9">
        <f t="shared" si="8"/>
        <v>0.36842105263157893</v>
      </c>
      <c r="V9">
        <f t="shared" si="9"/>
        <v>0.15789473684210525</v>
      </c>
      <c r="W9" t="str">
        <f t="shared" si="10"/>
        <v>Professional</v>
      </c>
    </row>
    <row r="10" spans="1:23" ht="12.4" x14ac:dyDescent="0.3">
      <c r="A10" s="11">
        <f>Antworten!A10</f>
        <v>43308.529374999998</v>
      </c>
      <c r="B10" s="11" t="str">
        <f>Antworten!B10</f>
        <v>m.reikal@gmail.com</v>
      </c>
      <c r="C10" t="str">
        <f>IF(Antworten!C10=1, "P", IF(Antworten!C10=2, "I", IF(Antworten!C10=3, "O", IF(Antworten!C10=4, "H"))))</f>
        <v>I</v>
      </c>
      <c r="D10" t="str">
        <f>IF(Antworten!D10=1, "P", IF(Antworten!D10=2, "I", IF(Antworten!D10=3, "O", IF(Antworten!D10=4, "H"))))</f>
        <v>P</v>
      </c>
      <c r="E10" t="str">
        <f>IF(Antworten!E10=1, "O", IF(Antworten!E10=2, "IP", IF(Antworten!E10=3, "IP", IF(Antworten!E10=4, "H"))))</f>
        <v>IP</v>
      </c>
      <c r="F10" t="str">
        <f>IF(Antworten!F10="Ja", "HP",IF(Antworten!F10="Nein","IO"))</f>
        <v>IO</v>
      </c>
      <c r="G10" t="str">
        <f>IF(Antworten!G10="Ja", "HP",IF(Antworten!G10="Nein","IO"))</f>
        <v>HP</v>
      </c>
      <c r="H10" t="str">
        <f>IF(Antworten!H10="Ich dusche nicht länger als notwendig","P",IF(Antworten!H10="Ich dusche oder bade gerne lange, das ist für mich Erholung und Genuss","IHO",IF(Antworten!H10="Alles, je nach Situation","IHPO")))</f>
        <v>P</v>
      </c>
      <c r="I10" t="str">
        <f>IF(Antworten!I10=1, "P", IF(Antworten!I10=2, "IO", IF(Antworten!I10=3, "IO", IF(Antworten!I10=4, "H"))))</f>
        <v>IO</v>
      </c>
      <c r="J10" t="str">
        <f>IF(Antworten!J10=1, "H", IF(Antworten!J10=2, "H", IF(Antworten!J10=3, "HO", IF(Antworten!J10=4, "IPO"))))</f>
        <v>IPO</v>
      </c>
      <c r="K10" t="str">
        <f>IF(Antworten!K10=1, "HI", IF(Antworten!K10=2, "HI", IF(Antworten!K10=3, "HI", IF(Antworten!K10=4, "IHPO"))))</f>
        <v>IHPO</v>
      </c>
      <c r="L10" t="str">
        <f>IF(Antworten!L10=1, "HP", IF(Antworten!L10=2, "HP", IF(Antworten!L10=3, "HP", IF(Antworten!L10=4, "IHPO"))))</f>
        <v>HP</v>
      </c>
      <c r="M10" t="str">
        <f t="shared" si="0"/>
        <v>IPIPIOHPPIOIPOIHPOHP</v>
      </c>
      <c r="N10">
        <f t="shared" si="1"/>
        <v>6</v>
      </c>
      <c r="O10">
        <f t="shared" si="2"/>
        <v>3</v>
      </c>
      <c r="P10">
        <f t="shared" si="3"/>
        <v>7</v>
      </c>
      <c r="Q10">
        <f t="shared" si="4"/>
        <v>4</v>
      </c>
      <c r="R10">
        <f t="shared" si="5"/>
        <v>20</v>
      </c>
      <c r="S10">
        <f t="shared" si="6"/>
        <v>0.3</v>
      </c>
      <c r="T10">
        <f t="shared" si="7"/>
        <v>0.15</v>
      </c>
      <c r="U10">
        <f t="shared" si="8"/>
        <v>0.35</v>
      </c>
      <c r="V10">
        <f t="shared" si="9"/>
        <v>0.2</v>
      </c>
      <c r="W10" t="str">
        <f t="shared" si="10"/>
        <v>Professional</v>
      </c>
    </row>
    <row r="11" spans="1:23" ht="12.4" x14ac:dyDescent="0.3">
      <c r="A11" s="11">
        <f>Antworten!A11</f>
        <v>43308.531898148147</v>
      </c>
      <c r="B11" s="11" t="str">
        <f>Antworten!B11</f>
        <v>maria.kalchmayr@siemens.com</v>
      </c>
      <c r="C11" t="str">
        <f>IF(Antworten!C11=1, "P", IF(Antworten!C11=2, "I", IF(Antworten!C11=3, "O", IF(Antworten!C11=4, "H"))))</f>
        <v>O</v>
      </c>
      <c r="D11" t="str">
        <f>IF(Antworten!D11=1, "P", IF(Antworten!D11=2, "I", IF(Antworten!D11=3, "O", IF(Antworten!D11=4, "H"))))</f>
        <v>I</v>
      </c>
      <c r="E11" t="str">
        <f>IF(Antworten!E11=1, "O", IF(Antworten!E11=2, "IP", IF(Antworten!E11=3, "IP", IF(Antworten!E11=4, "H"))))</f>
        <v>IP</v>
      </c>
      <c r="F11" t="str">
        <f>IF(Antworten!F11="Ja", "HP",IF(Antworten!F11="Nein","IO"))</f>
        <v>HP</v>
      </c>
      <c r="G11" t="str">
        <f>IF(Antworten!G11="Ja", "HP",IF(Antworten!G11="Nein","IO"))</f>
        <v>HP</v>
      </c>
      <c r="H11" t="str">
        <f>IF(Antworten!H11="Ich dusche nicht länger als notwendig","P",IF(Antworten!H11="Ich dusche oder bade gerne lange, das ist für mich Erholung und Genuss","IHO",IF(Antworten!H11="Alles, je nach Situation","IHPO")))</f>
        <v>P</v>
      </c>
      <c r="I11" t="str">
        <f>IF(Antworten!I11=1, "P", IF(Antworten!I11=2, "IO", IF(Antworten!I11=3, "IO", IF(Antworten!I11=4, "H"))))</f>
        <v>P</v>
      </c>
      <c r="J11" t="str">
        <f>IF(Antworten!J11=1, "H", IF(Antworten!J11=2, "H", IF(Antworten!J11=3, "HO", IF(Antworten!J11=4, "IPO"))))</f>
        <v>IPO</v>
      </c>
      <c r="K11" t="str">
        <f>IF(Antworten!K11=1, "HI", IF(Antworten!K11=2, "HI", IF(Antworten!K11=3, "HI", IF(Antworten!K11=4, "IHPO"))))</f>
        <v>HI</v>
      </c>
      <c r="L11" t="str">
        <f>IF(Antworten!L11=1, "HP", IF(Antworten!L11=2, "HP", IF(Antworten!L11=3, "HP", IF(Antworten!L11=4, "IHPO"))))</f>
        <v>IHPO</v>
      </c>
      <c r="M11" t="str">
        <f t="shared" si="0"/>
        <v>OIIPHPHPPPIPOHIIHPO</v>
      </c>
      <c r="N11">
        <f t="shared" si="1"/>
        <v>5</v>
      </c>
      <c r="O11">
        <f t="shared" si="2"/>
        <v>4</v>
      </c>
      <c r="P11">
        <f t="shared" si="3"/>
        <v>7</v>
      </c>
      <c r="Q11">
        <f t="shared" si="4"/>
        <v>3</v>
      </c>
      <c r="R11">
        <f t="shared" si="5"/>
        <v>19</v>
      </c>
      <c r="S11">
        <f t="shared" si="6"/>
        <v>0.26315789473684209</v>
      </c>
      <c r="T11">
        <f t="shared" si="7"/>
        <v>0.21052631578947367</v>
      </c>
      <c r="U11">
        <f t="shared" si="8"/>
        <v>0.36842105263157893</v>
      </c>
      <c r="V11">
        <f t="shared" si="9"/>
        <v>0.15789473684210525</v>
      </c>
      <c r="W11" t="str">
        <f t="shared" si="10"/>
        <v>Professional</v>
      </c>
    </row>
    <row r="12" spans="1:23" ht="12.4" x14ac:dyDescent="0.3">
      <c r="A12" s="11">
        <f>Antworten!A12</f>
        <v>43308.533356481479</v>
      </c>
      <c r="B12" s="11" t="str">
        <f>Antworten!B12</f>
        <v>deepak.dhungana@siemens.com</v>
      </c>
      <c r="C12" t="str">
        <f>IF(Antworten!C12=1, "P", IF(Antworten!C12=2, "I", IF(Antworten!C12=3, "O", IF(Antworten!C12=4, "H"))))</f>
        <v>I</v>
      </c>
      <c r="D12" t="str">
        <f>IF(Antworten!D12=1, "P", IF(Antworten!D12=2, "I", IF(Antworten!D12=3, "O", IF(Antworten!D12=4, "H"))))</f>
        <v>O</v>
      </c>
      <c r="E12" t="str">
        <f>IF(Antworten!E12=1, "O", IF(Antworten!E12=2, "IP", IF(Antworten!E12=3, "IP", IF(Antworten!E12=4, "H"))))</f>
        <v>IP</v>
      </c>
      <c r="F12" t="str">
        <f>IF(Antworten!F12="Ja", "HP",IF(Antworten!F12="Nein","IO"))</f>
        <v>HP</v>
      </c>
      <c r="G12" t="str">
        <f>IF(Antworten!G12="Ja", "HP",IF(Antworten!G12="Nein","IO"))</f>
        <v>HP</v>
      </c>
      <c r="H12" t="str">
        <f>IF(Antworten!H12="Ich dusche nicht länger als notwendig","P",IF(Antworten!H12="Ich dusche oder bade gerne lange, das ist für mich Erholung und Genuss","IHO",IF(Antworten!H12="Alles, je nach Situation","IHPO")))</f>
        <v>P</v>
      </c>
      <c r="I12" t="str">
        <f>IF(Antworten!I12=1, "P", IF(Antworten!I12=2, "IO", IF(Antworten!I12=3, "IO", IF(Antworten!I12=4, "H"))))</f>
        <v>IO</v>
      </c>
      <c r="J12" t="str">
        <f>IF(Antworten!J12=1, "H", IF(Antworten!J12=2, "H", IF(Antworten!J12=3, "HO", IF(Antworten!J12=4, "IPO"))))</f>
        <v>H</v>
      </c>
      <c r="K12" t="str">
        <f>IF(Antworten!K12=1, "HI", IF(Antworten!K12=2, "HI", IF(Antworten!K12=3, "HI", IF(Antworten!K12=4, "IHPO"))))</f>
        <v>HI</v>
      </c>
      <c r="L12" t="str">
        <f>IF(Antworten!L12=1, "HP", IF(Antworten!L12=2, "HP", IF(Antworten!L12=3, "HP", IF(Antworten!L12=4, "IHPO"))))</f>
        <v>IHPO</v>
      </c>
      <c r="M12" t="str">
        <f t="shared" si="0"/>
        <v>IOIPHPHPPIOHHIIHPO</v>
      </c>
      <c r="N12">
        <f t="shared" si="1"/>
        <v>5</v>
      </c>
      <c r="O12">
        <f t="shared" si="2"/>
        <v>5</v>
      </c>
      <c r="P12">
        <f t="shared" si="3"/>
        <v>5</v>
      </c>
      <c r="Q12">
        <f t="shared" si="4"/>
        <v>3</v>
      </c>
      <c r="R12">
        <f t="shared" si="5"/>
        <v>18</v>
      </c>
      <c r="S12">
        <f t="shared" si="6"/>
        <v>0.27777777777777779</v>
      </c>
      <c r="T12">
        <f t="shared" si="7"/>
        <v>0.27777777777777779</v>
      </c>
      <c r="U12">
        <f t="shared" si="8"/>
        <v>0.27777777777777779</v>
      </c>
      <c r="V12">
        <f t="shared" si="9"/>
        <v>0.16666666666666666</v>
      </c>
      <c r="W12" t="str">
        <f t="shared" si="10"/>
        <v>Indifferent</v>
      </c>
    </row>
    <row r="13" spans="1:23" ht="12.4" x14ac:dyDescent="0.3">
      <c r="A13" s="11">
        <f>Antworten!A13</f>
        <v>43308.540231481478</v>
      </c>
      <c r="B13" s="11" t="str">
        <f>Antworten!B13</f>
        <v>bischof.stefan@siemens.com</v>
      </c>
      <c r="C13" t="str">
        <f>IF(Antworten!C13=1, "P", IF(Antworten!C13=2, "I", IF(Antworten!C13=3, "O", IF(Antworten!C13=4, "H"))))</f>
        <v>O</v>
      </c>
      <c r="D13" t="str">
        <f>IF(Antworten!D13=1, "P", IF(Antworten!D13=2, "I", IF(Antworten!D13=3, "O", IF(Antworten!D13=4, "H"))))</f>
        <v>I</v>
      </c>
      <c r="E13" t="str">
        <f>IF(Antworten!E13=1, "O", IF(Antworten!E13=2, "IP", IF(Antworten!E13=3, "IP", IF(Antworten!E13=4, "H"))))</f>
        <v>IP</v>
      </c>
      <c r="F13" t="str">
        <f>IF(Antworten!F13="Ja", "HP",IF(Antworten!F13="Nein","IO"))</f>
        <v>HP</v>
      </c>
      <c r="G13" t="str">
        <f>IF(Antworten!G13="Ja", "HP",IF(Antworten!G13="Nein","IO"))</f>
        <v>IO</v>
      </c>
      <c r="H13" t="str">
        <f>IF(Antworten!H13="Ich dusche nicht länger als notwendig","P",IF(Antworten!H13="Ich dusche oder bade gerne lange, das ist für mich Erholung und Genuss","IHO",IF(Antworten!H13="Alles, je nach Situation","IHPO")))</f>
        <v>IHO</v>
      </c>
      <c r="I13" t="str">
        <f>IF(Antworten!I13=1, "P", IF(Antworten!I13=2, "IO", IF(Antworten!I13=3, "IO", IF(Antworten!I13=4, "H"))))</f>
        <v>IO</v>
      </c>
      <c r="J13" t="str">
        <f>IF(Antworten!J13=1, "H", IF(Antworten!J13=2, "H", IF(Antworten!J13=3, "HO", IF(Antworten!J13=4, "IPO"))))</f>
        <v>IPO</v>
      </c>
      <c r="K13" t="str">
        <f>IF(Antworten!K13=1, "HI", IF(Antworten!K13=2, "HI", IF(Antworten!K13=3, "HI", IF(Antworten!K13=4, "IHPO"))))</f>
        <v>HI</v>
      </c>
      <c r="L13" t="str">
        <f>IF(Antworten!L13=1, "HP", IF(Antworten!L13=2, "HP", IF(Antworten!L13=3, "HP", IF(Antworten!L13=4, "IHPO"))))</f>
        <v>HP</v>
      </c>
      <c r="M13" t="str">
        <f t="shared" si="0"/>
        <v>OIIPHPIOIHOIOIPOHIHP</v>
      </c>
      <c r="N13">
        <f t="shared" si="1"/>
        <v>7</v>
      </c>
      <c r="O13">
        <f t="shared" si="2"/>
        <v>4</v>
      </c>
      <c r="P13">
        <f t="shared" si="3"/>
        <v>4</v>
      </c>
      <c r="Q13">
        <f t="shared" si="4"/>
        <v>5</v>
      </c>
      <c r="R13">
        <f t="shared" si="5"/>
        <v>20</v>
      </c>
      <c r="S13">
        <f t="shared" si="6"/>
        <v>0.35</v>
      </c>
      <c r="T13">
        <f t="shared" si="7"/>
        <v>0.2</v>
      </c>
      <c r="U13">
        <f t="shared" si="8"/>
        <v>0.2</v>
      </c>
      <c r="V13">
        <f t="shared" si="9"/>
        <v>0.25</v>
      </c>
      <c r="W13" t="str">
        <f t="shared" si="10"/>
        <v>Indifferent</v>
      </c>
    </row>
    <row r="14" spans="1:23" ht="12.4" x14ac:dyDescent="0.3">
      <c r="A14" s="11">
        <f>Antworten!A14</f>
        <v>43308.548194444447</v>
      </c>
      <c r="B14" s="11" t="str">
        <f>Antworten!B14</f>
        <v>fam.jakob@gmx.at</v>
      </c>
      <c r="C14" t="str">
        <f>IF(Antworten!C14=1, "P", IF(Antworten!C14=2, "I", IF(Antworten!C14=3, "O", IF(Antworten!C14=4, "H"))))</f>
        <v>O</v>
      </c>
      <c r="D14" t="str">
        <f>IF(Antworten!D14=1, "P", IF(Antworten!D14=2, "I", IF(Antworten!D14=3, "O", IF(Antworten!D14=4, "H"))))</f>
        <v>O</v>
      </c>
      <c r="E14" t="str">
        <f>IF(Antworten!E14=1, "O", IF(Antworten!E14=2, "IP", IF(Antworten!E14=3, "IP", IF(Antworten!E14=4, "H"))))</f>
        <v>IP</v>
      </c>
      <c r="F14" t="str">
        <f>IF(Antworten!F14="Ja", "HP",IF(Antworten!F14="Nein","IO"))</f>
        <v>IO</v>
      </c>
      <c r="G14" t="str">
        <f>IF(Antworten!G14="Ja", "HP",IF(Antworten!G14="Nein","IO"))</f>
        <v>HP</v>
      </c>
      <c r="H14" t="str">
        <f>IF(Antworten!H14="Ich dusche nicht länger als notwendig","P",IF(Antworten!H14="Ich dusche oder bade gerne lange, das ist für mich Erholung und Genuss","IHO",IF(Antworten!H14="Alles, je nach Situation","IHPO")))</f>
        <v>P</v>
      </c>
      <c r="I14" t="str">
        <f>IF(Antworten!I14=1, "P", IF(Antworten!I14=2, "IO", IF(Antworten!I14=3, "IO", IF(Antworten!I14=4, "H"))))</f>
        <v>P</v>
      </c>
      <c r="J14" t="str">
        <f>IF(Antworten!J14=1, "H", IF(Antworten!J14=2, "H", IF(Antworten!J14=3, "HO", IF(Antworten!J14=4, "IPO"))))</f>
        <v>IPO</v>
      </c>
      <c r="K14" t="str">
        <f>IF(Antworten!K14=1, "HI", IF(Antworten!K14=2, "HI", IF(Antworten!K14=3, "HI", IF(Antworten!K14=4, "IHPO"))))</f>
        <v>IHPO</v>
      </c>
      <c r="L14" t="str">
        <f>IF(Antworten!L14=1, "HP", IF(Antworten!L14=2, "HP", IF(Antworten!L14=3, "HP", IF(Antworten!L14=4, "IHPO"))))</f>
        <v>IHPO</v>
      </c>
      <c r="M14" t="str">
        <f t="shared" si="0"/>
        <v>OOIPIOHPPPIPOIHPOIHPO</v>
      </c>
      <c r="N14">
        <f t="shared" si="1"/>
        <v>5</v>
      </c>
      <c r="O14">
        <f t="shared" si="2"/>
        <v>3</v>
      </c>
      <c r="P14">
        <f t="shared" si="3"/>
        <v>7</v>
      </c>
      <c r="Q14">
        <f t="shared" si="4"/>
        <v>6</v>
      </c>
      <c r="R14">
        <f t="shared" si="5"/>
        <v>21</v>
      </c>
      <c r="S14">
        <f t="shared" si="6"/>
        <v>0.23809523809523808</v>
      </c>
      <c r="T14">
        <f t="shared" si="7"/>
        <v>0.14285714285714285</v>
      </c>
      <c r="U14">
        <f t="shared" si="8"/>
        <v>0.33333333333333331</v>
      </c>
      <c r="V14">
        <f t="shared" si="9"/>
        <v>0.2857142857142857</v>
      </c>
      <c r="W14" t="str">
        <f t="shared" si="10"/>
        <v>Professional</v>
      </c>
    </row>
    <row r="15" spans="1:23" ht="12.4" x14ac:dyDescent="0.3">
      <c r="A15" s="11">
        <f>Antworten!A15</f>
        <v>43308.550613425927</v>
      </c>
      <c r="B15" s="11" t="str">
        <f>Antworten!B15</f>
        <v>wbrandner2106@gmail.com</v>
      </c>
      <c r="C15" t="str">
        <f>IF(Antworten!C15=1, "P", IF(Antworten!C15=2, "I", IF(Antworten!C15=3, "O", IF(Antworten!C15=4, "H"))))</f>
        <v>P</v>
      </c>
      <c r="D15" t="str">
        <f>IF(Antworten!D15=1, "P", IF(Antworten!D15=2, "I", IF(Antworten!D15=3, "O", IF(Antworten!D15=4, "H"))))</f>
        <v>I</v>
      </c>
      <c r="E15" t="str">
        <f>IF(Antworten!E15=1, "O", IF(Antworten!E15=2, "IP", IF(Antworten!E15=3, "IP", IF(Antworten!E15=4, "H"))))</f>
        <v>IP</v>
      </c>
      <c r="F15" t="str">
        <f>IF(Antworten!F15="Ja", "HP",IF(Antworten!F15="Nein","IO"))</f>
        <v>IO</v>
      </c>
      <c r="G15" t="str">
        <f>IF(Antworten!G15="Ja", "HP",IF(Antworten!G15="Nein","IO"))</f>
        <v>HP</v>
      </c>
      <c r="H15" t="str">
        <f>IF(Antworten!H15="Ich dusche nicht länger als notwendig","P",IF(Antworten!H15="Ich dusche oder bade gerne lange, das ist für mich Erholung und Genuss","IHO",IF(Antworten!H15="Alles, je nach Situation","IHPO")))</f>
        <v>IHPO</v>
      </c>
      <c r="I15" t="str">
        <f>IF(Antworten!I15=1, "P", IF(Antworten!I15=2, "IO", IF(Antworten!I15=3, "IO", IF(Antworten!I15=4, "H"))))</f>
        <v>IO</v>
      </c>
      <c r="J15" t="str">
        <f>IF(Antworten!J15=1, "H", IF(Antworten!J15=2, "H", IF(Antworten!J15=3, "HO", IF(Antworten!J15=4, "IPO"))))</f>
        <v>IPO</v>
      </c>
      <c r="K15" t="str">
        <f>IF(Antworten!K15=1, "HI", IF(Antworten!K15=2, "HI", IF(Antworten!K15=3, "HI", IF(Antworten!K15=4, "IHPO"))))</f>
        <v>IHPO</v>
      </c>
      <c r="L15" t="str">
        <f>IF(Antworten!L15=1, "HP", IF(Antworten!L15=2, "HP", IF(Antworten!L15=3, "HP", IF(Antworten!L15=4, "IHPO"))))</f>
        <v>HP</v>
      </c>
      <c r="M15" t="str">
        <f t="shared" si="0"/>
        <v>PIIPIOHPIHPOIOIPOIHPOHP</v>
      </c>
      <c r="N15">
        <f t="shared" si="1"/>
        <v>7</v>
      </c>
      <c r="O15">
        <f t="shared" si="2"/>
        <v>4</v>
      </c>
      <c r="P15">
        <f t="shared" si="3"/>
        <v>7</v>
      </c>
      <c r="Q15">
        <f t="shared" si="4"/>
        <v>5</v>
      </c>
      <c r="R15">
        <f t="shared" si="5"/>
        <v>23</v>
      </c>
      <c r="S15">
        <f t="shared" si="6"/>
        <v>0.30434782608695654</v>
      </c>
      <c r="T15">
        <f t="shared" si="7"/>
        <v>0.17391304347826086</v>
      </c>
      <c r="U15">
        <f t="shared" si="8"/>
        <v>0.30434782608695654</v>
      </c>
      <c r="V15">
        <f t="shared" si="9"/>
        <v>0.21739130434782608</v>
      </c>
      <c r="W15" t="str">
        <f t="shared" si="10"/>
        <v>Indifferent</v>
      </c>
    </row>
    <row r="16" spans="1:23" ht="12.4" x14ac:dyDescent="0.3">
      <c r="A16" s="11">
        <f>Antworten!A16</f>
        <v>43308.556134259263</v>
      </c>
      <c r="B16" s="11" t="str">
        <f>Antworten!B16</f>
        <v>roland.oberweger@gmail.com</v>
      </c>
      <c r="C16" t="str">
        <f>IF(Antworten!C16=1, "P", IF(Antworten!C16=2, "I", IF(Antworten!C16=3, "O", IF(Antworten!C16=4, "H"))))</f>
        <v>O</v>
      </c>
      <c r="D16" t="str">
        <f>IF(Antworten!D16=1, "P", IF(Antworten!D16=2, "I", IF(Antworten!D16=3, "O", IF(Antworten!D16=4, "H"))))</f>
        <v>I</v>
      </c>
      <c r="E16" t="str">
        <f>IF(Antworten!E16=1, "O", IF(Antworten!E16=2, "IP", IF(Antworten!E16=3, "IP", IF(Antworten!E16=4, "H"))))</f>
        <v>IP</v>
      </c>
      <c r="F16" t="str">
        <f>IF(Antworten!F16="Ja", "HP",IF(Antworten!F16="Nein","IO"))</f>
        <v>HP</v>
      </c>
      <c r="G16" t="str">
        <f>IF(Antworten!G16="Ja", "HP",IF(Antworten!G16="Nein","IO"))</f>
        <v>HP</v>
      </c>
      <c r="H16" t="str">
        <f>IF(Antworten!H16="Ich dusche nicht länger als notwendig","P",IF(Antworten!H16="Ich dusche oder bade gerne lange, das ist für mich Erholung und Genuss","IHO",IF(Antworten!H16="Alles, je nach Situation","IHPO")))</f>
        <v>IHPO</v>
      </c>
      <c r="I16" t="str">
        <f>IF(Antworten!I16=1, "P", IF(Antworten!I16=2, "IO", IF(Antworten!I16=3, "IO", IF(Antworten!I16=4, "H"))))</f>
        <v>IO</v>
      </c>
      <c r="J16" t="str">
        <f>IF(Antworten!J16=1, "H", IF(Antworten!J16=2, "H", IF(Antworten!J16=3, "HO", IF(Antworten!J16=4, "IPO"))))</f>
        <v>IPO</v>
      </c>
      <c r="K16" t="str">
        <f>IF(Antworten!K16=1, "HI", IF(Antworten!K16=2, "HI", IF(Antworten!K16=3, "HI", IF(Antworten!K16=4, "IHPO"))))</f>
        <v>HI</v>
      </c>
      <c r="L16" t="str">
        <f>IF(Antworten!L16=1, "HP", IF(Antworten!L16=2, "HP", IF(Antworten!L16=3, "HP", IF(Antworten!L16=4, "IHPO"))))</f>
        <v>HP</v>
      </c>
      <c r="M16" t="str">
        <f t="shared" si="0"/>
        <v>OIIPHPHPIHPOIOIPOHIHP</v>
      </c>
      <c r="N16">
        <f t="shared" si="1"/>
        <v>6</v>
      </c>
      <c r="O16">
        <f t="shared" si="2"/>
        <v>5</v>
      </c>
      <c r="P16">
        <f t="shared" si="3"/>
        <v>6</v>
      </c>
      <c r="Q16">
        <f t="shared" si="4"/>
        <v>4</v>
      </c>
      <c r="R16">
        <f t="shared" si="5"/>
        <v>21</v>
      </c>
      <c r="S16">
        <f t="shared" si="6"/>
        <v>0.2857142857142857</v>
      </c>
      <c r="T16">
        <f t="shared" si="7"/>
        <v>0.23809523809523808</v>
      </c>
      <c r="U16">
        <f t="shared" si="8"/>
        <v>0.2857142857142857</v>
      </c>
      <c r="V16">
        <f t="shared" si="9"/>
        <v>0.19047619047619047</v>
      </c>
      <c r="W16" t="str">
        <f t="shared" si="10"/>
        <v>Indifferent</v>
      </c>
    </row>
    <row r="17" spans="1:23" ht="12.4" x14ac:dyDescent="0.3">
      <c r="A17" s="11">
        <f>Antworten!A17</f>
        <v>43308.569039351853</v>
      </c>
      <c r="B17" s="11" t="str">
        <f>Antworten!B17</f>
        <v>office@aned.at</v>
      </c>
      <c r="C17" t="str">
        <f>IF(Antworten!C17=1, "P", IF(Antworten!C17=2, "I", IF(Antworten!C17=3, "O", IF(Antworten!C17=4, "H"))))</f>
        <v>P</v>
      </c>
      <c r="D17" t="str">
        <f>IF(Antworten!D17=1, "P", IF(Antworten!D17=2, "I", IF(Antworten!D17=3, "O", IF(Antworten!D17=4, "H"))))</f>
        <v>P</v>
      </c>
      <c r="E17" t="str">
        <f>IF(Antworten!E17=1, "O", IF(Antworten!E17=2, "IP", IF(Antworten!E17=3, "IP", IF(Antworten!E17=4, "H"))))</f>
        <v>IP</v>
      </c>
      <c r="F17" t="str">
        <f>IF(Antworten!F17="Ja", "HP",IF(Antworten!F17="Nein","IO"))</f>
        <v>IO</v>
      </c>
      <c r="G17" t="str">
        <f>IF(Antworten!G17="Ja", "HP",IF(Antworten!G17="Nein","IO"))</f>
        <v>HP</v>
      </c>
      <c r="H17" t="str">
        <f>IF(Antworten!H17="Ich dusche nicht länger als notwendig","P",IF(Antworten!H17="Ich dusche oder bade gerne lange, das ist für mich Erholung und Genuss","IHO",IF(Antworten!H17="Alles, je nach Situation","IHPO")))</f>
        <v>P</v>
      </c>
      <c r="I17" t="str">
        <f>IF(Antworten!I17=1, "P", IF(Antworten!I17=2, "IO", IF(Antworten!I17=3, "IO", IF(Antworten!I17=4, "H"))))</f>
        <v>IO</v>
      </c>
      <c r="J17" t="str">
        <f>IF(Antworten!J17=1, "H", IF(Antworten!J17=2, "H", IF(Antworten!J17=3, "HO", IF(Antworten!J17=4, "IPO"))))</f>
        <v>IPO</v>
      </c>
      <c r="K17" t="str">
        <f>IF(Antworten!K17=1, "HI", IF(Antworten!K17=2, "HI", IF(Antworten!K17=3, "HI", IF(Antworten!K17=4, "IHPO"))))</f>
        <v>HI</v>
      </c>
      <c r="L17" t="str">
        <f>IF(Antworten!L17=1, "HP", IF(Antworten!L17=2, "HP", IF(Antworten!L17=3, "HP", IF(Antworten!L17=4, "IHPO"))))</f>
        <v>HP</v>
      </c>
      <c r="M17" t="str">
        <f t="shared" si="0"/>
        <v>PPIPIOHPPIOIPOHIHP</v>
      </c>
      <c r="N17">
        <f t="shared" si="1"/>
        <v>5</v>
      </c>
      <c r="O17">
        <f t="shared" si="2"/>
        <v>3</v>
      </c>
      <c r="P17">
        <f t="shared" si="3"/>
        <v>7</v>
      </c>
      <c r="Q17">
        <f t="shared" si="4"/>
        <v>3</v>
      </c>
      <c r="R17">
        <f t="shared" si="5"/>
        <v>18</v>
      </c>
      <c r="S17">
        <f t="shared" si="6"/>
        <v>0.27777777777777779</v>
      </c>
      <c r="T17">
        <f t="shared" si="7"/>
        <v>0.16666666666666666</v>
      </c>
      <c r="U17">
        <f t="shared" si="8"/>
        <v>0.3888888888888889</v>
      </c>
      <c r="V17">
        <f t="shared" si="9"/>
        <v>0.16666666666666666</v>
      </c>
      <c r="W17" t="str">
        <f t="shared" si="10"/>
        <v>Professional</v>
      </c>
    </row>
    <row r="18" spans="1:23" ht="12.4" x14ac:dyDescent="0.3">
      <c r="A18" s="11">
        <f>Antworten!A18</f>
        <v>43308.606747685182</v>
      </c>
      <c r="B18" s="11" t="str">
        <f>Antworten!B18</f>
        <v>c.macheiner@edumail.at</v>
      </c>
      <c r="C18" t="str">
        <f>IF(Antworten!C18=1, "P", IF(Antworten!C18=2, "I", IF(Antworten!C18=3, "O", IF(Antworten!C18=4, "H"))))</f>
        <v>O</v>
      </c>
      <c r="D18" t="str">
        <f>IF(Antworten!D18=1, "P", IF(Antworten!D18=2, "I", IF(Antworten!D18=3, "O", IF(Antworten!D18=4, "H"))))</f>
        <v>I</v>
      </c>
      <c r="E18" t="str">
        <f>IF(Antworten!E18=1, "O", IF(Antworten!E18=2, "IP", IF(Antworten!E18=3, "IP", IF(Antworten!E18=4, "H"))))</f>
        <v>IP</v>
      </c>
      <c r="F18" t="str">
        <f>IF(Antworten!F18="Ja", "HP",IF(Antworten!F18="Nein","IO"))</f>
        <v>IO</v>
      </c>
      <c r="G18" t="str">
        <f>IF(Antworten!G18="Ja", "HP",IF(Antworten!G18="Nein","IO"))</f>
        <v>IO</v>
      </c>
      <c r="H18" t="str">
        <f>IF(Antworten!H18="Ich dusche nicht länger als notwendig","P",IF(Antworten!H18="Ich dusche oder bade gerne lange, das ist für mich Erholung und Genuss","IHO",IF(Antworten!H18="Alles, je nach Situation","IHPO")))</f>
        <v>P</v>
      </c>
      <c r="I18" t="str">
        <f>IF(Antworten!I18=1, "P", IF(Antworten!I18=2, "IO", IF(Antworten!I18=3, "IO", IF(Antworten!I18=4, "H"))))</f>
        <v>P</v>
      </c>
      <c r="J18" t="str">
        <f>IF(Antworten!J18=1, "H", IF(Antworten!J18=2, "H", IF(Antworten!J18=3, "HO", IF(Antworten!J18=4, "IPO"))))</f>
        <v>IPO</v>
      </c>
      <c r="K18" t="str">
        <f>IF(Antworten!K18=1, "HI", IF(Antworten!K18=2, "HI", IF(Antworten!K18=3, "HI", IF(Antworten!K18=4, "IHPO"))))</f>
        <v>IHPO</v>
      </c>
      <c r="L18" t="str">
        <f>IF(Antworten!L18=1, "HP", IF(Antworten!L18=2, "HP", IF(Antworten!L18=3, "HP", IF(Antworten!L18=4, "IHPO"))))</f>
        <v>IHPO</v>
      </c>
      <c r="M18" t="str">
        <f t="shared" si="0"/>
        <v>OIIPIOIOPPIPOIHPOIHPO</v>
      </c>
      <c r="N18">
        <f t="shared" si="1"/>
        <v>7</v>
      </c>
      <c r="O18">
        <f t="shared" si="2"/>
        <v>2</v>
      </c>
      <c r="P18">
        <f t="shared" si="3"/>
        <v>6</v>
      </c>
      <c r="Q18">
        <f t="shared" si="4"/>
        <v>6</v>
      </c>
      <c r="R18">
        <f t="shared" si="5"/>
        <v>21</v>
      </c>
      <c r="S18">
        <f t="shared" si="6"/>
        <v>0.33333333333333331</v>
      </c>
      <c r="T18">
        <f t="shared" si="7"/>
        <v>9.5238095238095233E-2</v>
      </c>
      <c r="U18">
        <f t="shared" si="8"/>
        <v>0.2857142857142857</v>
      </c>
      <c r="V18">
        <f t="shared" si="9"/>
        <v>0.2857142857142857</v>
      </c>
      <c r="W18" t="str">
        <f t="shared" si="10"/>
        <v>Indifferent</v>
      </c>
    </row>
    <row r="19" spans="1:23" ht="12.4" x14ac:dyDescent="0.3">
      <c r="A19" s="11">
        <f>Antworten!A19</f>
        <v>43308.607199074075</v>
      </c>
      <c r="B19" s="11" t="str">
        <f>Antworten!B19</f>
        <v>burgstaller.manuel@ktvam.at</v>
      </c>
      <c r="C19" t="str">
        <f>IF(Antworten!C19=1, "P", IF(Antworten!C19=2, "I", IF(Antworten!C19=3, "O", IF(Antworten!C19=4, "H"))))</f>
        <v>O</v>
      </c>
      <c r="D19" t="str">
        <f>IF(Antworten!D19=1, "P", IF(Antworten!D19=2, "I", IF(Antworten!D19=3, "O", IF(Antworten!D19=4, "H"))))</f>
        <v>P</v>
      </c>
      <c r="E19" t="str">
        <f>IF(Antworten!E19=1, "O", IF(Antworten!E19=2, "IP", IF(Antworten!E19=3, "IP", IF(Antworten!E19=4, "H"))))</f>
        <v>IP</v>
      </c>
      <c r="F19" t="str">
        <f>IF(Antworten!F19="Ja", "HP",IF(Antworten!F19="Nein","IO"))</f>
        <v>IO</v>
      </c>
      <c r="G19" t="str">
        <f>IF(Antworten!G19="Ja", "HP",IF(Antworten!G19="Nein","IO"))</f>
        <v>IO</v>
      </c>
      <c r="H19" t="str">
        <f>IF(Antworten!H19="Ich dusche nicht länger als notwendig","P",IF(Antworten!H19="Ich dusche oder bade gerne lange, das ist für mich Erholung und Genuss","IHO",IF(Antworten!H19="Alles, je nach Situation","IHPO")))</f>
        <v>IHPO</v>
      </c>
      <c r="I19" t="str">
        <f>IF(Antworten!I19=1, "P", IF(Antworten!I19=2, "IO", IF(Antworten!I19=3, "IO", IF(Antworten!I19=4, "H"))))</f>
        <v>P</v>
      </c>
      <c r="J19" t="str">
        <f>IF(Antworten!J19=1, "H", IF(Antworten!J19=2, "H", IF(Antworten!J19=3, "HO", IF(Antworten!J19=4, "IPO"))))</f>
        <v>IPO</v>
      </c>
      <c r="K19" t="str">
        <f>IF(Antworten!K19=1, "HI", IF(Antworten!K19=2, "HI", IF(Antworten!K19=3, "HI", IF(Antworten!K19=4, "IHPO"))))</f>
        <v>IHPO</v>
      </c>
      <c r="L19" t="str">
        <f>IF(Antworten!L19=1, "HP", IF(Antworten!L19=2, "HP", IF(Antworten!L19=3, "HP", IF(Antworten!L19=4, "IHPO"))))</f>
        <v>HP</v>
      </c>
      <c r="M19" t="str">
        <f t="shared" si="0"/>
        <v>OPIPIOIOIHPOPIPOIHPOHP</v>
      </c>
      <c r="N19">
        <f t="shared" si="1"/>
        <v>6</v>
      </c>
      <c r="O19">
        <f t="shared" si="2"/>
        <v>3</v>
      </c>
      <c r="P19">
        <f t="shared" si="3"/>
        <v>7</v>
      </c>
      <c r="Q19">
        <f t="shared" si="4"/>
        <v>6</v>
      </c>
      <c r="R19">
        <f t="shared" si="5"/>
        <v>22</v>
      </c>
      <c r="S19">
        <f t="shared" si="6"/>
        <v>0.27272727272727271</v>
      </c>
      <c r="T19">
        <f t="shared" si="7"/>
        <v>0.13636363636363635</v>
      </c>
      <c r="U19">
        <f t="shared" si="8"/>
        <v>0.31818181818181818</v>
      </c>
      <c r="V19">
        <f t="shared" si="9"/>
        <v>0.27272727272727271</v>
      </c>
      <c r="W19" t="str">
        <f t="shared" si="10"/>
        <v>Professional</v>
      </c>
    </row>
    <row r="20" spans="1:23" ht="12.4" x14ac:dyDescent="0.3">
      <c r="A20" s="11">
        <f>Antworten!A20</f>
        <v>43308.651608796295</v>
      </c>
      <c r="B20" s="11" t="str">
        <f>Antworten!B20</f>
        <v>eva.bicker1512@gmail.com</v>
      </c>
      <c r="C20" t="str">
        <f>IF(Antworten!C20=1, "P", IF(Antworten!C20=2, "I", IF(Antworten!C20=3, "O", IF(Antworten!C20=4, "H"))))</f>
        <v>O</v>
      </c>
      <c r="D20" t="str">
        <f>IF(Antworten!D20=1, "P", IF(Antworten!D20=2, "I", IF(Antworten!D20=3, "O", IF(Antworten!D20=4, "H"))))</f>
        <v>O</v>
      </c>
      <c r="E20" t="str">
        <f>IF(Antworten!E20=1, "O", IF(Antworten!E20=2, "IP", IF(Antworten!E20=3, "IP", IF(Antworten!E20=4, "H"))))</f>
        <v>IP</v>
      </c>
      <c r="F20" t="str">
        <f>IF(Antworten!F20="Ja", "HP",IF(Antworten!F20="Nein","IO"))</f>
        <v>IO</v>
      </c>
      <c r="G20" t="str">
        <f>IF(Antworten!G20="Ja", "HP",IF(Antworten!G20="Nein","IO"))</f>
        <v>HP</v>
      </c>
      <c r="H20" t="str">
        <f>IF(Antworten!H20="Ich dusche nicht länger als notwendig","P",IF(Antworten!H20="Ich dusche oder bade gerne lange, das ist für mich Erholung und Genuss","IHO",IF(Antworten!H20="Alles, je nach Situation","IHPO")))</f>
        <v>IHPO</v>
      </c>
      <c r="I20" t="str">
        <f>IF(Antworten!I20=1, "P", IF(Antworten!I20=2, "IO", IF(Antworten!I20=3, "IO", IF(Antworten!I20=4, "H"))))</f>
        <v>P</v>
      </c>
      <c r="J20" t="str">
        <f>IF(Antworten!J20=1, "H", IF(Antworten!J20=2, "H", IF(Antworten!J20=3, "HO", IF(Antworten!J20=4, "IPO"))))</f>
        <v>IPO</v>
      </c>
      <c r="K20" t="str">
        <f>IF(Antworten!K20=1, "HI", IF(Antworten!K20=2, "HI", IF(Antworten!K20=3, "HI", IF(Antworten!K20=4, "IHPO"))))</f>
        <v>HI</v>
      </c>
      <c r="L20" t="str">
        <f>IF(Antworten!L20=1, "HP", IF(Antworten!L20=2, "HP", IF(Antworten!L20=3, "HP", IF(Antworten!L20=4, "IHPO"))))</f>
        <v>HP</v>
      </c>
      <c r="M20" t="str">
        <f t="shared" ref="M20:M21" si="11">CONCATENATE(C20,D20,E20,F20,G20,H20,I20,J20,K20,L20)</f>
        <v>OOIPIOHPIHPOPIPOHIHP</v>
      </c>
      <c r="N20">
        <f t="shared" ref="N20:N21" si="12">LEN(M20)-LEN(SUBSTITUTE(M20,"I",""))</f>
        <v>5</v>
      </c>
      <c r="O20">
        <f t="shared" ref="O20:O21" si="13">LEN(M20)-LEN(SUBSTITUTE(M20,"H",""))</f>
        <v>4</v>
      </c>
      <c r="P20">
        <f t="shared" ref="P20:P21" si="14">LEN(M20)-LEN(SUBSTITUTE(M20,"P",""))</f>
        <v>6</v>
      </c>
      <c r="Q20">
        <f t="shared" ref="Q20:Q21" si="15">LEN(M20)-LEN(SUBSTITUTE(M20,"O",""))</f>
        <v>5</v>
      </c>
      <c r="R20">
        <f t="shared" ref="R20:R21" si="16">SUM(N20:Q20)</f>
        <v>20</v>
      </c>
      <c r="S20">
        <f t="shared" ref="S20:S21" si="17">N20/R20</f>
        <v>0.25</v>
      </c>
      <c r="T20">
        <f t="shared" ref="T20:T21" si="18">O20/R20</f>
        <v>0.2</v>
      </c>
      <c r="U20">
        <f t="shared" ref="U20:U21" si="19">P20/R20</f>
        <v>0.3</v>
      </c>
      <c r="V20">
        <f t="shared" ref="V20:V21" si="20">Q20/R20</f>
        <v>0.25</v>
      </c>
      <c r="W20" t="str">
        <f t="shared" si="10"/>
        <v>Professional</v>
      </c>
    </row>
    <row r="21" spans="1:23" ht="12.4" x14ac:dyDescent="0.3">
      <c r="A21" s="11">
        <f>Antworten!A21</f>
        <v>43308.653287037036</v>
      </c>
      <c r="B21" s="11" t="str">
        <f>Antworten!B21</f>
        <v>tmaruscaa@gmail.com</v>
      </c>
      <c r="C21" t="str">
        <f>IF(Antworten!C21=1, "P", IF(Antworten!C21=2, "I", IF(Antworten!C21=3, "O", IF(Antworten!C21=4, "H"))))</f>
        <v>P</v>
      </c>
      <c r="D21" t="str">
        <f>IF(Antworten!D21=1, "P", IF(Antworten!D21=2, "I", IF(Antworten!D21=3, "O", IF(Antworten!D21=4, "H"))))</f>
        <v>P</v>
      </c>
      <c r="E21" t="str">
        <f>IF(Antworten!E21=1, "O", IF(Antworten!E21=2, "IP", IF(Antworten!E21=3, "IP", IF(Antworten!E21=4, "H"))))</f>
        <v>O</v>
      </c>
      <c r="F21" t="str">
        <f>IF(Antworten!F21="Ja", "HP",IF(Antworten!F21="Nein","IO"))</f>
        <v>HP</v>
      </c>
      <c r="G21" t="str">
        <f>IF(Antworten!G21="Ja", "HP",IF(Antworten!G21="Nein","IO"))</f>
        <v>HP</v>
      </c>
      <c r="H21" t="str">
        <f>IF(Antworten!H21="Ich dusche nicht länger als notwendig","P",IF(Antworten!H21="Ich dusche oder bade gerne lange, das ist für mich Erholung und Genuss","IHO",IF(Antworten!H21="Alles, je nach Situation","IHPO")))</f>
        <v>IHPO</v>
      </c>
      <c r="I21" t="str">
        <f>IF(Antworten!I21=1, "P", IF(Antworten!I21=2, "IO", IF(Antworten!I21=3, "IO", IF(Antworten!I21=4, "H"))))</f>
        <v>P</v>
      </c>
      <c r="J21" t="str">
        <f>IF(Antworten!J21=1, "H", IF(Antworten!J21=2, "H", IF(Antworten!J21=3, "HO", IF(Antworten!J21=4, "IPO"))))</f>
        <v>IPO</v>
      </c>
      <c r="K21" t="str">
        <f>IF(Antworten!K21=1, "HI", IF(Antworten!K21=2, "HI", IF(Antworten!K21=3, "HI", IF(Antworten!K21=4, "IHPO"))))</f>
        <v>IHPO</v>
      </c>
      <c r="L21" t="str">
        <f>IF(Antworten!L21=1, "HP", IF(Antworten!L21=2, "HP", IF(Antworten!L21=3, "HP", IF(Antworten!L21=4, "IHPO"))))</f>
        <v>IHPO</v>
      </c>
      <c r="M21" t="str">
        <f t="shared" si="11"/>
        <v>PPOHPHPIHPOPIPOIHPOIHPO</v>
      </c>
      <c r="N21">
        <f t="shared" si="12"/>
        <v>4</v>
      </c>
      <c r="O21">
        <f t="shared" si="13"/>
        <v>5</v>
      </c>
      <c r="P21">
        <f t="shared" si="14"/>
        <v>9</v>
      </c>
      <c r="Q21">
        <f t="shared" si="15"/>
        <v>5</v>
      </c>
      <c r="R21">
        <f t="shared" si="16"/>
        <v>23</v>
      </c>
      <c r="S21">
        <f t="shared" si="17"/>
        <v>0.17391304347826086</v>
      </c>
      <c r="T21">
        <f t="shared" si="18"/>
        <v>0.21739130434782608</v>
      </c>
      <c r="U21">
        <f t="shared" si="19"/>
        <v>0.39130434782608697</v>
      </c>
      <c r="V21">
        <f t="shared" si="20"/>
        <v>0.21739130434782608</v>
      </c>
      <c r="W21" t="str">
        <f t="shared" si="10"/>
        <v>Professional</v>
      </c>
    </row>
    <row r="22" spans="1:23" ht="12.4" x14ac:dyDescent="0.3">
      <c r="A22" s="11">
        <f>Antworten!A22</f>
        <v>43308.724189814813</v>
      </c>
      <c r="B22" s="11" t="str">
        <f>Antworten!B22</f>
        <v>andreas.a.falkner@siemens.com</v>
      </c>
      <c r="C22" t="str">
        <f>IF(Antworten!C22=1, "P", IF(Antworten!C22=2, "I", IF(Antworten!C22=3, "O", IF(Antworten!C22=4, "H"))))</f>
        <v>O</v>
      </c>
      <c r="D22" t="str">
        <f>IF(Antworten!D22=1, "P", IF(Antworten!D22=2, "I", IF(Antworten!D22=3, "O", IF(Antworten!D22=4, "H"))))</f>
        <v>I</v>
      </c>
      <c r="E22" t="str">
        <f>IF(Antworten!E22=1, "O", IF(Antworten!E22=2, "IP", IF(Antworten!E22=3, "IP", IF(Antworten!E22=4, "H"))))</f>
        <v>IP</v>
      </c>
      <c r="F22" t="str">
        <f>IF(Antworten!F22="Ja", "HP",IF(Antworten!F22="Nein","IO"))</f>
        <v>HP</v>
      </c>
      <c r="G22" t="str">
        <f>IF(Antworten!G22="Ja", "HP",IF(Antworten!G22="Nein","IO"))</f>
        <v>IO</v>
      </c>
      <c r="H22" t="str">
        <f>IF(Antworten!H22="Ich dusche nicht länger als notwendig","P",IF(Antworten!H22="Ich dusche oder bade gerne lange, das ist für mich Erholung und Genuss","IHO",IF(Antworten!H22="Alles, je nach Situation","IHPO")))</f>
        <v>IHPO</v>
      </c>
      <c r="I22" t="str">
        <f>IF(Antworten!I22=1, "P", IF(Antworten!I22=2, "IO", IF(Antworten!I22=3, "IO", IF(Antworten!I22=4, "H"))))</f>
        <v>IO</v>
      </c>
      <c r="J22" t="str">
        <f>IF(Antworten!J22=1, "H", IF(Antworten!J22=2, "H", IF(Antworten!J22=3, "HO", IF(Antworten!J22=4, "IPO"))))</f>
        <v>IPO</v>
      </c>
      <c r="K22" t="str">
        <f>IF(Antworten!K22=1, "HI", IF(Antworten!K22=2, "HI", IF(Antworten!K22=3, "HI", IF(Antworten!K22=4, "IHPO"))))</f>
        <v>IHPO</v>
      </c>
      <c r="L22" t="str">
        <f>IF(Antworten!L22=1, "HP", IF(Antworten!L22=2, "HP", IF(Antworten!L22=3, "HP", IF(Antworten!L22=4, "IHPO"))))</f>
        <v>IHPO</v>
      </c>
      <c r="M22" t="str">
        <f t="shared" ref="M22:M26" si="21">CONCATENATE(C22,D22,E22,F22,G22,H22,I22,J22,K22,L22)</f>
        <v>OIIPHPIOIHPOIOIPOIHPOIHPO</v>
      </c>
      <c r="N22">
        <f t="shared" ref="N22:N26" si="22">LEN(M22)-LEN(SUBSTITUTE(M22,"I",""))</f>
        <v>8</v>
      </c>
      <c r="O22">
        <f t="shared" ref="O22:O26" si="23">LEN(M22)-LEN(SUBSTITUTE(M22,"H",""))</f>
        <v>4</v>
      </c>
      <c r="P22">
        <f t="shared" ref="P22:P26" si="24">LEN(M22)-LEN(SUBSTITUTE(M22,"P",""))</f>
        <v>6</v>
      </c>
      <c r="Q22">
        <f t="shared" ref="Q22:Q26" si="25">LEN(M22)-LEN(SUBSTITUTE(M22,"O",""))</f>
        <v>7</v>
      </c>
      <c r="R22">
        <f t="shared" ref="R22:R26" si="26">SUM(N22:Q22)</f>
        <v>25</v>
      </c>
      <c r="S22">
        <f t="shared" ref="S22:S26" si="27">N22/R22</f>
        <v>0.32</v>
      </c>
      <c r="T22">
        <f t="shared" ref="T22:T26" si="28">O22/R22</f>
        <v>0.16</v>
      </c>
      <c r="U22">
        <f t="shared" ref="U22:U26" si="29">P22/R22</f>
        <v>0.24</v>
      </c>
      <c r="V22">
        <f t="shared" ref="V22:V26" si="30">Q22/R22</f>
        <v>0.28000000000000003</v>
      </c>
      <c r="W22" t="str">
        <f t="shared" si="10"/>
        <v>Indifferent</v>
      </c>
    </row>
    <row r="23" spans="1:23" ht="12.4" x14ac:dyDescent="0.3">
      <c r="A23" s="11">
        <f>Antworten!A23</f>
        <v>43308.862199074072</v>
      </c>
      <c r="B23" s="11" t="str">
        <f>Antworten!B23</f>
        <v>max.landauer@live.at</v>
      </c>
      <c r="C23" t="str">
        <f>IF(Antworten!C23=1, "P", IF(Antworten!C23=2, "I", IF(Antworten!C23=3, "O", IF(Antworten!C23=4, "H"))))</f>
        <v>O</v>
      </c>
      <c r="D23" t="str">
        <f>IF(Antworten!D23=1, "P", IF(Antworten!D23=2, "I", IF(Antworten!D23=3, "O", IF(Antworten!D23=4, "H"))))</f>
        <v>O</v>
      </c>
      <c r="E23" t="str">
        <f>IF(Antworten!E23=1, "O", IF(Antworten!E23=2, "IP", IF(Antworten!E23=3, "IP", IF(Antworten!E23=4, "H"))))</f>
        <v>IP</v>
      </c>
      <c r="F23" t="str">
        <f>IF(Antworten!F23="Ja", "HP",IF(Antworten!F23="Nein","IO"))</f>
        <v>HP</v>
      </c>
      <c r="G23" t="str">
        <f>IF(Antworten!G23="Ja", "HP",IF(Antworten!G23="Nein","IO"))</f>
        <v>HP</v>
      </c>
      <c r="H23" t="str">
        <f>IF(Antworten!H23="Ich dusche nicht länger als notwendig","P",IF(Antworten!H23="Ich dusche oder bade gerne lange, das ist für mich Erholung und Genuss","IHO",IF(Antworten!H23="Alles, je nach Situation","IHPO")))</f>
        <v>IHO</v>
      </c>
      <c r="I23" t="str">
        <f>IF(Antworten!I23=1, "P", IF(Antworten!I23=2, "IO", IF(Antworten!I23=3, "IO", IF(Antworten!I23=4, "H"))))</f>
        <v>IO</v>
      </c>
      <c r="J23" t="str">
        <f>IF(Antworten!J23=1, "H", IF(Antworten!J23=2, "H", IF(Antworten!J23=3, "HO", IF(Antworten!J23=4, "IPO"))))</f>
        <v>IPO</v>
      </c>
      <c r="K23" t="str">
        <f>IF(Antworten!K23=1, "HI", IF(Antworten!K23=2, "HI", IF(Antworten!K23=3, "HI", IF(Antworten!K23=4, "IHPO"))))</f>
        <v>HI</v>
      </c>
      <c r="L23" t="str">
        <f>IF(Antworten!L23=1, "HP", IF(Antworten!L23=2, "HP", IF(Antworten!L23=3, "HP", IF(Antworten!L23=4, "IHPO"))))</f>
        <v>HP</v>
      </c>
      <c r="M23" t="str">
        <f t="shared" si="21"/>
        <v>OOIPHPHPIHOIOIPOHIHP</v>
      </c>
      <c r="N23">
        <f t="shared" si="22"/>
        <v>5</v>
      </c>
      <c r="O23">
        <f t="shared" si="23"/>
        <v>5</v>
      </c>
      <c r="P23">
        <f t="shared" si="24"/>
        <v>5</v>
      </c>
      <c r="Q23">
        <f t="shared" si="25"/>
        <v>5</v>
      </c>
      <c r="R23">
        <f t="shared" si="26"/>
        <v>20</v>
      </c>
      <c r="S23">
        <f t="shared" si="27"/>
        <v>0.25</v>
      </c>
      <c r="T23">
        <f t="shared" si="28"/>
        <v>0.25</v>
      </c>
      <c r="U23">
        <f t="shared" si="29"/>
        <v>0.25</v>
      </c>
      <c r="V23">
        <f t="shared" si="30"/>
        <v>0.25</v>
      </c>
      <c r="W23" t="str">
        <f t="shared" si="10"/>
        <v>Indifferent</v>
      </c>
    </row>
    <row r="24" spans="1:23" ht="12.4" x14ac:dyDescent="0.3">
      <c r="A24" s="11">
        <f>Antworten!A24</f>
        <v>43308.961828703701</v>
      </c>
      <c r="B24" s="11" t="str">
        <f>Antworten!B24</f>
        <v>julian.lehner@gmail.com</v>
      </c>
      <c r="C24" t="str">
        <f>IF(Antworten!C24=1, "P", IF(Antworten!C24=2, "I", IF(Antworten!C24=3, "O", IF(Antworten!C24=4, "H"))))</f>
        <v>P</v>
      </c>
      <c r="D24" t="str">
        <f>IF(Antworten!D24=1, "P", IF(Antworten!D24=2, "I", IF(Antworten!D24=3, "O", IF(Antworten!D24=4, "H"))))</f>
        <v>P</v>
      </c>
      <c r="E24" t="str">
        <f>IF(Antworten!E24=1, "O", IF(Antworten!E24=2, "IP", IF(Antworten!E24=3, "IP", IF(Antworten!E24=4, "H"))))</f>
        <v>IP</v>
      </c>
      <c r="F24" t="str">
        <f>IF(Antworten!F24="Ja", "HP",IF(Antworten!F24="Nein","IO"))</f>
        <v>HP</v>
      </c>
      <c r="G24" t="str">
        <f>IF(Antworten!G24="Ja", "HP",IF(Antworten!G24="Nein","IO"))</f>
        <v>HP</v>
      </c>
      <c r="H24" t="str">
        <f>IF(Antworten!H24="Ich dusche nicht länger als notwendig","P",IF(Antworten!H24="Ich dusche oder bade gerne lange, das ist für mich Erholung und Genuss","IHO",IF(Antworten!H24="Alles, je nach Situation","IHPO")))</f>
        <v>IHPO</v>
      </c>
      <c r="I24" t="str">
        <f>IF(Antworten!I24=1, "P", IF(Antworten!I24=2, "IO", IF(Antworten!I24=3, "IO", IF(Antworten!I24=4, "H"))))</f>
        <v>P</v>
      </c>
      <c r="J24" t="str">
        <f>IF(Antworten!J24=1, "H", IF(Antworten!J24=2, "H", IF(Antworten!J24=3, "HO", IF(Antworten!J24=4, "IPO"))))</f>
        <v>IPO</v>
      </c>
      <c r="K24" t="str">
        <f>IF(Antworten!K24=1, "HI", IF(Antworten!K24=2, "HI", IF(Antworten!K24=3, "HI", IF(Antworten!K24=4, "IHPO"))))</f>
        <v>IHPO</v>
      </c>
      <c r="L24" t="str">
        <f>IF(Antworten!L24=1, "HP", IF(Antworten!L24=2, "HP", IF(Antworten!L24=3, "HP", IF(Antworten!L24=4, "IHPO"))))</f>
        <v>IHPO</v>
      </c>
      <c r="M24" t="str">
        <f t="shared" si="21"/>
        <v>PPIPHPHPIHPOPIPOIHPOIHPO</v>
      </c>
      <c r="N24">
        <f t="shared" si="22"/>
        <v>5</v>
      </c>
      <c r="O24">
        <f t="shared" si="23"/>
        <v>5</v>
      </c>
      <c r="P24">
        <f t="shared" si="24"/>
        <v>10</v>
      </c>
      <c r="Q24">
        <f t="shared" si="25"/>
        <v>4</v>
      </c>
      <c r="R24">
        <f t="shared" si="26"/>
        <v>24</v>
      </c>
      <c r="S24">
        <f t="shared" si="27"/>
        <v>0.20833333333333334</v>
      </c>
      <c r="T24">
        <f t="shared" si="28"/>
        <v>0.20833333333333334</v>
      </c>
      <c r="U24">
        <f t="shared" si="29"/>
        <v>0.41666666666666669</v>
      </c>
      <c r="V24">
        <f t="shared" si="30"/>
        <v>0.16666666666666666</v>
      </c>
      <c r="W24" t="str">
        <f t="shared" si="10"/>
        <v>Professional</v>
      </c>
    </row>
    <row r="25" spans="1:23" ht="12.4" x14ac:dyDescent="0.3">
      <c r="A25" s="11">
        <f>Antworten!A25</f>
        <v>43309.453576388885</v>
      </c>
      <c r="B25" s="11" t="str">
        <f>Antworten!B25</f>
        <v>claudia.stetter@gmx.at</v>
      </c>
      <c r="C25" t="str">
        <f>IF(Antworten!C25=1, "P", IF(Antworten!C25=2, "I", IF(Antworten!C25=3, "O", IF(Antworten!C25=4, "H"))))</f>
        <v>O</v>
      </c>
      <c r="D25" t="str">
        <f>IF(Antworten!D25=1, "P", IF(Antworten!D25=2, "I", IF(Antworten!D25=3, "O", IF(Antworten!D25=4, "H"))))</f>
        <v>I</v>
      </c>
      <c r="E25" t="str">
        <f>IF(Antworten!E25=1, "O", IF(Antworten!E25=2, "IP", IF(Antworten!E25=3, "IP", IF(Antworten!E25=4, "H"))))</f>
        <v>IP</v>
      </c>
      <c r="F25" t="str">
        <f>IF(Antworten!F25="Ja", "HP",IF(Antworten!F25="Nein","IO"))</f>
        <v>IO</v>
      </c>
      <c r="G25" t="str">
        <f>IF(Antworten!G25="Ja", "HP",IF(Antworten!G25="Nein","IO"))</f>
        <v>IO</v>
      </c>
      <c r="H25" t="str">
        <f>IF(Antworten!H25="Ich dusche nicht länger als notwendig","P",IF(Antworten!H25="Ich dusche oder bade gerne lange, das ist für mich Erholung und Genuss","IHO",IF(Antworten!H25="Alles, je nach Situation","IHPO")))</f>
        <v>P</v>
      </c>
      <c r="I25" t="str">
        <f>IF(Antworten!I25=1, "P", IF(Antworten!I25=2, "IO", IF(Antworten!I25=3, "IO", IF(Antworten!I25=4, "H"))))</f>
        <v>IO</v>
      </c>
      <c r="J25" t="str">
        <f>IF(Antworten!J25=1, "H", IF(Antworten!J25=2, "H", IF(Antworten!J25=3, "HO", IF(Antworten!J25=4, "IPO"))))</f>
        <v>IPO</v>
      </c>
      <c r="K25" t="str">
        <f>IF(Antworten!K25=1, "HI", IF(Antworten!K25=2, "HI", IF(Antworten!K25=3, "HI", IF(Antworten!K25=4, "IHPO"))))</f>
        <v>HI</v>
      </c>
      <c r="L25" t="str">
        <f>IF(Antworten!L25=1, "HP", IF(Antworten!L25=2, "HP", IF(Antworten!L25=3, "HP", IF(Antworten!L25=4, "IHPO"))))</f>
        <v>HP</v>
      </c>
      <c r="M25" t="str">
        <f t="shared" si="21"/>
        <v>OIIPIOIOPIOIPOHIHP</v>
      </c>
      <c r="N25">
        <f t="shared" si="22"/>
        <v>7</v>
      </c>
      <c r="O25">
        <f t="shared" si="23"/>
        <v>2</v>
      </c>
      <c r="P25">
        <f t="shared" si="24"/>
        <v>4</v>
      </c>
      <c r="Q25">
        <f t="shared" si="25"/>
        <v>5</v>
      </c>
      <c r="R25">
        <f t="shared" si="26"/>
        <v>18</v>
      </c>
      <c r="S25">
        <f t="shared" si="27"/>
        <v>0.3888888888888889</v>
      </c>
      <c r="T25">
        <f t="shared" si="28"/>
        <v>0.1111111111111111</v>
      </c>
      <c r="U25">
        <f t="shared" si="29"/>
        <v>0.22222222222222221</v>
      </c>
      <c r="V25">
        <f t="shared" si="30"/>
        <v>0.27777777777777779</v>
      </c>
      <c r="W25" t="str">
        <f t="shared" si="10"/>
        <v>Indifferent</v>
      </c>
    </row>
    <row r="26" spans="1:23" ht="12.4" x14ac:dyDescent="0.3">
      <c r="A26" s="11">
        <f>Antworten!A26</f>
        <v>43309.78837962963</v>
      </c>
      <c r="B26" s="11" t="str">
        <f>Antworten!B26</f>
        <v>gertrude.jakob@gmail.com</v>
      </c>
      <c r="C26" t="str">
        <f>IF(Antworten!C26=1, "P", IF(Antworten!C26=2, "I", IF(Antworten!C26=3, "O", IF(Antworten!C26=4, "H"))))</f>
        <v>I</v>
      </c>
      <c r="D26" t="str">
        <f>IF(Antworten!D26=1, "P", IF(Antworten!D26=2, "I", IF(Antworten!D26=3, "O", IF(Antworten!D26=4, "H"))))</f>
        <v>I</v>
      </c>
      <c r="E26" t="str">
        <f>IF(Antworten!E26=1, "O", IF(Antworten!E26=2, "IP", IF(Antworten!E26=3, "IP", IF(Antworten!E26=4, "H"))))</f>
        <v>IP</v>
      </c>
      <c r="F26" t="str">
        <f>IF(Antworten!F26="Ja", "HP",IF(Antworten!F26="Nein","IO"))</f>
        <v>IO</v>
      </c>
      <c r="G26" t="str">
        <f>IF(Antworten!G26="Ja", "HP",IF(Antworten!G26="Nein","IO"))</f>
        <v>IO</v>
      </c>
      <c r="H26" t="str">
        <f>IF(Antworten!H26="Ich dusche nicht länger als notwendig","P",IF(Antworten!H26="Ich dusche oder bade gerne lange, das ist für mich Erholung und Genuss","IHO",IF(Antworten!H26="Alles, je nach Situation","IHPO")))</f>
        <v>IHO</v>
      </c>
      <c r="I26" t="str">
        <f>IF(Antworten!I26=1, "P", IF(Antworten!I26=2, "IO", IF(Antworten!I26=3, "IO", IF(Antworten!I26=4, "H"))))</f>
        <v>P</v>
      </c>
      <c r="J26" t="str">
        <f>IF(Antworten!J26=1, "H", IF(Antworten!J26=2, "H", IF(Antworten!J26=3, "HO", IF(Antworten!J26=4, "IPO"))))</f>
        <v>IPO</v>
      </c>
      <c r="K26" t="str">
        <f>IF(Antworten!K26=1, "HI", IF(Antworten!K26=2, "HI", IF(Antworten!K26=3, "HI", IF(Antworten!K26=4, "IHPO"))))</f>
        <v>IHPO</v>
      </c>
      <c r="L26" t="str">
        <f>IF(Antworten!L26=1, "HP", IF(Antworten!L26=2, "HP", IF(Antworten!L26=3, "HP", IF(Antworten!L26=4, "IHPO"))))</f>
        <v>IHPO</v>
      </c>
      <c r="M26" t="str">
        <f t="shared" si="21"/>
        <v>IIIPIOIOIHOPIPOIHPOIHPO</v>
      </c>
      <c r="N26">
        <f t="shared" si="22"/>
        <v>9</v>
      </c>
      <c r="O26">
        <f t="shared" si="23"/>
        <v>3</v>
      </c>
      <c r="P26">
        <f t="shared" si="24"/>
        <v>5</v>
      </c>
      <c r="Q26">
        <f t="shared" si="25"/>
        <v>6</v>
      </c>
      <c r="R26">
        <f t="shared" si="26"/>
        <v>23</v>
      </c>
      <c r="S26">
        <f t="shared" si="27"/>
        <v>0.39130434782608697</v>
      </c>
      <c r="T26">
        <f t="shared" si="28"/>
        <v>0.13043478260869565</v>
      </c>
      <c r="U26">
        <f t="shared" si="29"/>
        <v>0.21739130434782608</v>
      </c>
      <c r="V26">
        <f t="shared" si="30"/>
        <v>0.2608695652173913</v>
      </c>
      <c r="W26" t="str">
        <f t="shared" si="10"/>
        <v>Indifferent</v>
      </c>
    </row>
    <row r="27" spans="1:23" ht="12.4" x14ac:dyDescent="0.3">
      <c r="A27" s="11">
        <f>Antworten!A27</f>
        <v>43310.899606481478</v>
      </c>
      <c r="B27" s="11" t="str">
        <f>Antworten!B27</f>
        <v>t.zehet@gmx.at</v>
      </c>
      <c r="C27" t="str">
        <f>IF(Antworten!C27=1, "P", IF(Antworten!C27=2, "I", IF(Antworten!C27=3, "O", IF(Antworten!C27=4, "H"))))</f>
        <v>I</v>
      </c>
      <c r="D27" t="str">
        <f>IF(Antworten!D27=1, "P", IF(Antworten!D27=2, "I", IF(Antworten!D27=3, "O", IF(Antworten!D27=4, "H"))))</f>
        <v>I</v>
      </c>
      <c r="E27" t="str">
        <f>IF(Antworten!E27=1, "O", IF(Antworten!E27=2, "IP", IF(Antworten!E27=3, "IP", IF(Antworten!E27=4, "H"))))</f>
        <v>IP</v>
      </c>
      <c r="F27" t="str">
        <f>IF(Antworten!F27="Ja", "HP",IF(Antworten!F27="Nein","IO"))</f>
        <v>IO</v>
      </c>
      <c r="G27" t="str">
        <f>IF(Antworten!G27="Ja", "HP",IF(Antworten!G27="Nein","IO"))</f>
        <v>IO</v>
      </c>
      <c r="H27" t="str">
        <f>IF(Antworten!H27="Ich dusche nicht länger als notwendig","P",IF(Antworten!H27="Ich dusche oder bade gerne lange, das ist für mich Erholung und Genuss","IHO",IF(Antworten!H27="Alles, je nach Situation","IHPO")))</f>
        <v>IHPO</v>
      </c>
      <c r="I27" t="str">
        <f>IF(Antworten!I27=1, "P", IF(Antworten!I27=2, "IO", IF(Antworten!I27=3, "IO", IF(Antworten!I27=4, "H"))))</f>
        <v>IO</v>
      </c>
      <c r="J27" t="str">
        <f>IF(Antworten!J27=1, "H", IF(Antworten!J27=2, "H", IF(Antworten!J27=3, "HO", IF(Antworten!J27=4, "IPO"))))</f>
        <v>HO</v>
      </c>
      <c r="K27" t="str">
        <f>IF(Antworten!K27=1, "HI", IF(Antworten!K27=2, "HI", IF(Antworten!K27=3, "HI", IF(Antworten!K27=4, "IHPO"))))</f>
        <v>IHPO</v>
      </c>
      <c r="L27" t="str">
        <f>IF(Antworten!L27=1, "HP", IF(Antworten!L27=2, "HP", IF(Antworten!L27=3, "HP", IF(Antworten!L27=4, "IHPO"))))</f>
        <v>HP</v>
      </c>
      <c r="M27" t="str">
        <f t="shared" ref="M27" si="31">CONCATENATE(C27,D27,E27,F27,G27,H27,I27,J27,K27,L27)</f>
        <v>IIIPIOIOIHPOIOHOIHPOHP</v>
      </c>
      <c r="N27">
        <f t="shared" ref="N27" si="32">LEN(M27)-LEN(SUBSTITUTE(M27,"I",""))</f>
        <v>8</v>
      </c>
      <c r="O27">
        <f t="shared" ref="O27" si="33">LEN(M27)-LEN(SUBSTITUTE(M27,"H",""))</f>
        <v>4</v>
      </c>
      <c r="P27">
        <f t="shared" ref="P27" si="34">LEN(M27)-LEN(SUBSTITUTE(M27,"P",""))</f>
        <v>4</v>
      </c>
      <c r="Q27">
        <f t="shared" ref="Q27" si="35">LEN(M27)-LEN(SUBSTITUTE(M27,"O",""))</f>
        <v>6</v>
      </c>
      <c r="R27">
        <f t="shared" ref="R27" si="36">SUM(N27:Q27)</f>
        <v>22</v>
      </c>
      <c r="S27">
        <f t="shared" ref="S27" si="37">N27/R27</f>
        <v>0.36363636363636365</v>
      </c>
      <c r="T27">
        <f t="shared" ref="T27" si="38">O27/R27</f>
        <v>0.18181818181818182</v>
      </c>
      <c r="U27">
        <f t="shared" ref="U27" si="39">P27/R27</f>
        <v>0.18181818181818182</v>
      </c>
      <c r="V27">
        <f t="shared" ref="V27" si="40">Q27/R27</f>
        <v>0.27272727272727271</v>
      </c>
      <c r="W27" t="str">
        <f t="shared" si="10"/>
        <v>Indifferent</v>
      </c>
    </row>
    <row r="28" spans="1:23" ht="12.4" x14ac:dyDescent="0.3">
      <c r="A28" s="11">
        <f>Antworten!A28</f>
        <v>43311.39135416667</v>
      </c>
      <c r="B28" s="11" t="str">
        <f>Antworten!B28</f>
        <v>antonino.cassarino@siemens.com</v>
      </c>
      <c r="C28" t="str">
        <f>IF(Antworten!C28=1, "P", IF(Antworten!C28=2, "I", IF(Antworten!C28=3, "O", IF(Antworten!C28=4, "H"))))</f>
        <v>O</v>
      </c>
      <c r="D28" t="str">
        <f>IF(Antworten!D28=1, "P", IF(Antworten!D28=2, "I", IF(Antworten!D28=3, "O", IF(Antworten!D28=4, "H"))))</f>
        <v>O</v>
      </c>
      <c r="E28" t="str">
        <f>IF(Antworten!E28=1, "O", IF(Antworten!E28=2, "IP", IF(Antworten!E28=3, "IP", IF(Antworten!E28=4, "H"))))</f>
        <v>IP</v>
      </c>
      <c r="F28" t="str">
        <f>IF(Antworten!F28="Ja", "HP",IF(Antworten!F28="Nein","IO"))</f>
        <v>HP</v>
      </c>
      <c r="G28" t="str">
        <f>IF(Antworten!G28="Ja", "HP",IF(Antworten!G28="Nein","IO"))</f>
        <v>IO</v>
      </c>
      <c r="H28" t="str">
        <f>IF(Antworten!H28="Ich dusche nicht länger als notwendig","P",IF(Antworten!H28="Ich dusche oder bade gerne lange, das ist für mich Erholung und Genuss","IHO",IF(Antworten!H28="Alles, je nach Situation","IHPO")))</f>
        <v>P</v>
      </c>
      <c r="I28" t="str">
        <f>IF(Antworten!I28=1, "P", IF(Antworten!I28=2, "IO", IF(Antworten!I28=3, "IO", IF(Antworten!I28=4, "H"))))</f>
        <v>P</v>
      </c>
      <c r="J28" t="str">
        <f>IF(Antworten!J28=1, "H", IF(Antworten!J28=2, "H", IF(Antworten!J28=3, "HO", IF(Antworten!J28=4, "IPO"))))</f>
        <v>IPO</v>
      </c>
      <c r="K28" t="str">
        <f>IF(Antworten!K28=1, "HI", IF(Antworten!K28=2, "HI", IF(Antworten!K28=3, "HI", IF(Antworten!K28=4, "IHPO"))))</f>
        <v>HI</v>
      </c>
      <c r="L28" t="str">
        <f>IF(Antworten!L28=1, "HP", IF(Antworten!L28=2, "HP", IF(Antworten!L28=3, "HP", IF(Antworten!L28=4, "IHPO"))))</f>
        <v>HP</v>
      </c>
      <c r="M28" t="str">
        <f t="shared" ref="M28:M29" si="41">CONCATENATE(C28,D28,E28,F28,G28,H28,I28,J28,K28,L28)</f>
        <v>OOIPHPIOPPIPOHIHP</v>
      </c>
      <c r="N28">
        <f t="shared" ref="N28:N29" si="42">LEN(M28)-LEN(SUBSTITUTE(M28,"I",""))</f>
        <v>4</v>
      </c>
      <c r="O28">
        <f t="shared" ref="O28:O29" si="43">LEN(M28)-LEN(SUBSTITUTE(M28,"H",""))</f>
        <v>3</v>
      </c>
      <c r="P28">
        <f t="shared" ref="P28:P29" si="44">LEN(M28)-LEN(SUBSTITUTE(M28,"P",""))</f>
        <v>6</v>
      </c>
      <c r="Q28">
        <f t="shared" ref="Q28:Q29" si="45">LEN(M28)-LEN(SUBSTITUTE(M28,"O",""))</f>
        <v>4</v>
      </c>
      <c r="R28">
        <f t="shared" ref="R28:R29" si="46">SUM(N28:Q28)</f>
        <v>17</v>
      </c>
      <c r="S28">
        <f t="shared" ref="S28:S29" si="47">N28/R28</f>
        <v>0.23529411764705882</v>
      </c>
      <c r="T28">
        <f t="shared" ref="T28:T29" si="48">O28/R28</f>
        <v>0.17647058823529413</v>
      </c>
      <c r="U28">
        <f t="shared" ref="U28:U29" si="49">P28/R28</f>
        <v>0.35294117647058826</v>
      </c>
      <c r="V28">
        <f t="shared" ref="V28:V29" si="50">Q28/R28</f>
        <v>0.23529411764705882</v>
      </c>
      <c r="W28" t="str">
        <f t="shared" si="10"/>
        <v>Professional</v>
      </c>
    </row>
    <row r="29" spans="1:23" ht="12.4" x14ac:dyDescent="0.3">
      <c r="A29" s="11">
        <f>Antworten!A29</f>
        <v>43311.408310185187</v>
      </c>
      <c r="B29" s="11" t="str">
        <f>Antworten!B29</f>
        <v>richard.taupe@siemens.com</v>
      </c>
      <c r="C29" t="str">
        <f>IF(Antworten!C29=1, "P", IF(Antworten!C29=2, "I", IF(Antworten!C29=3, "O", IF(Antworten!C29=4, "H"))))</f>
        <v>I</v>
      </c>
      <c r="D29" t="str">
        <f>IF(Antworten!D29=1, "P", IF(Antworten!D29=2, "I", IF(Antworten!D29=3, "O", IF(Antworten!D29=4, "H"))))</f>
        <v>H</v>
      </c>
      <c r="E29" t="str">
        <f>IF(Antworten!E29=1, "O", IF(Antworten!E29=2, "IP", IF(Antworten!E29=3, "IP", IF(Antworten!E29=4, "H"))))</f>
        <v>O</v>
      </c>
      <c r="F29" t="str">
        <f>IF(Antworten!F29="Ja", "HP",IF(Antworten!F29="Nein","IO"))</f>
        <v>HP</v>
      </c>
      <c r="G29" t="str">
        <f>IF(Antworten!G29="Ja", "HP",IF(Antworten!G29="Nein","IO"))</f>
        <v>IO</v>
      </c>
      <c r="H29" t="str">
        <f>IF(Antworten!H29="Ich dusche nicht länger als notwendig","P",IF(Antworten!H29="Ich dusche oder bade gerne lange, das ist für mich Erholung und Genuss","IHO",IF(Antworten!H29="Alles, je nach Situation","IHPO")))</f>
        <v>P</v>
      </c>
      <c r="I29" t="str">
        <f>IF(Antworten!I29=1, "P", IF(Antworten!I29=2, "IO", IF(Antworten!I29=3, "IO", IF(Antworten!I29=4, "H"))))</f>
        <v>P</v>
      </c>
      <c r="J29" t="str">
        <f>IF(Antworten!J29=1, "H", IF(Antworten!J29=2, "H", IF(Antworten!J29=3, "HO", IF(Antworten!J29=4, "IPO"))))</f>
        <v>IPO</v>
      </c>
      <c r="K29" t="str">
        <f>IF(Antworten!K29=1, "HI", IF(Antworten!K29=2, "HI", IF(Antworten!K29=3, "HI", IF(Antworten!K29=4, "IHPO"))))</f>
        <v>IHPO</v>
      </c>
      <c r="L29" t="str">
        <f>IF(Antworten!L29=1, "HP", IF(Antworten!L29=2, "HP", IF(Antworten!L29=3, "HP", IF(Antworten!L29=4, "IHPO"))))</f>
        <v>HP</v>
      </c>
      <c r="M29" t="str">
        <f t="shared" si="41"/>
        <v>IHOHPIOPPIPOIHPOHP</v>
      </c>
      <c r="N29">
        <f t="shared" si="42"/>
        <v>4</v>
      </c>
      <c r="O29">
        <f t="shared" si="43"/>
        <v>4</v>
      </c>
      <c r="P29">
        <f t="shared" si="44"/>
        <v>6</v>
      </c>
      <c r="Q29">
        <f t="shared" si="45"/>
        <v>4</v>
      </c>
      <c r="R29">
        <f t="shared" si="46"/>
        <v>18</v>
      </c>
      <c r="S29">
        <f t="shared" si="47"/>
        <v>0.22222222222222221</v>
      </c>
      <c r="T29">
        <f t="shared" si="48"/>
        <v>0.22222222222222221</v>
      </c>
      <c r="U29">
        <f t="shared" si="49"/>
        <v>0.33333333333333331</v>
      </c>
      <c r="V29">
        <f t="shared" si="50"/>
        <v>0.22222222222222221</v>
      </c>
      <c r="W29" t="str">
        <f t="shared" si="10"/>
        <v>Professional</v>
      </c>
    </row>
    <row r="30" spans="1:23" ht="12.4" x14ac:dyDescent="0.3">
      <c r="A30" s="11">
        <f>Antworten!A30</f>
        <v>43311.520821759259</v>
      </c>
      <c r="B30" s="11" t="str">
        <f>Antworten!B30</f>
        <v>josiane.parreira@siemens.com</v>
      </c>
      <c r="C30" t="str">
        <f>IF(Antworten!C30=1, "P", IF(Antworten!C30=2, "I", IF(Antworten!C30=3, "O", IF(Antworten!C30=4, "H"))))</f>
        <v>I</v>
      </c>
      <c r="D30" t="str">
        <f>IF(Antworten!D30=1, "P", IF(Antworten!D30=2, "I", IF(Antworten!D30=3, "O", IF(Antworten!D30=4, "H"))))</f>
        <v>H</v>
      </c>
      <c r="E30" t="str">
        <f>IF(Antworten!E30=1, "O", IF(Antworten!E30=2, "IP", IF(Antworten!E30=3, "IP", IF(Antworten!E30=4, "H"))))</f>
        <v>IP</v>
      </c>
      <c r="F30" t="str">
        <f>IF(Antworten!F30="Ja", "HP",IF(Antworten!F30="Nein","IO"))</f>
        <v>HP</v>
      </c>
      <c r="G30" t="str">
        <f>IF(Antworten!G30="Ja", "HP",IF(Antworten!G30="Nein","IO"))</f>
        <v>IO</v>
      </c>
      <c r="H30" t="str">
        <f>IF(Antworten!H30="Ich dusche nicht länger als notwendig","P",IF(Antworten!H30="Ich dusche oder bade gerne lange, das ist für mich Erholung und Genuss","IHO",IF(Antworten!H30="Alles, je nach Situation","IHPO")))</f>
        <v>IHPO</v>
      </c>
      <c r="I30" t="str">
        <f>IF(Antworten!I30=1, "P", IF(Antworten!I30=2, "IO", IF(Antworten!I30=3, "IO", IF(Antworten!I30=4, "H"))))</f>
        <v>IO</v>
      </c>
      <c r="J30" t="str">
        <f>IF(Antworten!J30=1, "H", IF(Antworten!J30=2, "H", IF(Antworten!J30=3, "HO", IF(Antworten!J30=4, "IPO"))))</f>
        <v>IPO</v>
      </c>
      <c r="K30" t="str">
        <f>IF(Antworten!K30=1, "HI", IF(Antworten!K30=2, "HI", IF(Antworten!K30=3, "HI", IF(Antworten!K30=4, "IHPO"))))</f>
        <v>HI</v>
      </c>
      <c r="L30" t="str">
        <f>IF(Antworten!L30=1, "HP", IF(Antworten!L30=2, "HP", IF(Antworten!L30=3, "HP", IF(Antworten!L30=4, "IHPO"))))</f>
        <v>IHPO</v>
      </c>
      <c r="M30" t="str">
        <f t="shared" ref="M30:M31" si="51">CONCATENATE(C30,D30,E30,F30,G30,H30,I30,J30,K30,L30)</f>
        <v>IHIPHPIOIHPOIOIPOHIIHPO</v>
      </c>
      <c r="N30">
        <f t="shared" ref="N30:N31" si="52">LEN(M30)-LEN(SUBSTITUTE(M30,"I",""))</f>
        <v>8</v>
      </c>
      <c r="O30">
        <f t="shared" ref="O30:O31" si="53">LEN(M30)-LEN(SUBSTITUTE(M30,"H",""))</f>
        <v>5</v>
      </c>
      <c r="P30">
        <f t="shared" ref="P30:P31" si="54">LEN(M30)-LEN(SUBSTITUTE(M30,"P",""))</f>
        <v>5</v>
      </c>
      <c r="Q30">
        <f t="shared" ref="Q30:Q31" si="55">LEN(M30)-LEN(SUBSTITUTE(M30,"O",""))</f>
        <v>5</v>
      </c>
      <c r="R30">
        <f t="shared" ref="R30:R31" si="56">SUM(N30:Q30)</f>
        <v>23</v>
      </c>
      <c r="S30">
        <f t="shared" ref="S30:S31" si="57">N30/R30</f>
        <v>0.34782608695652173</v>
      </c>
      <c r="T30">
        <f t="shared" ref="T30:T31" si="58">O30/R30</f>
        <v>0.21739130434782608</v>
      </c>
      <c r="U30">
        <f t="shared" ref="U30:U31" si="59">P30/R30</f>
        <v>0.21739130434782608</v>
      </c>
      <c r="V30">
        <f t="shared" ref="V30:V31" si="60">Q30/R30</f>
        <v>0.21739130434782608</v>
      </c>
      <c r="W30" t="str">
        <f t="shared" si="10"/>
        <v>Indifferent</v>
      </c>
    </row>
    <row r="31" spans="1:23" ht="12.4" x14ac:dyDescent="0.3">
      <c r="A31" s="11">
        <f>Antworten!A31</f>
        <v>43311.557800925926</v>
      </c>
      <c r="B31" s="11" t="str">
        <f>Antworten!B31</f>
        <v>deinhofer.katja@gmx.at</v>
      </c>
      <c r="C31" t="str">
        <f>IF(Antworten!C31=1, "P", IF(Antworten!C31=2, "I", IF(Antworten!C31=3, "O", IF(Antworten!C31=4, "H"))))</f>
        <v>I</v>
      </c>
      <c r="D31" t="str">
        <f>IF(Antworten!D31=1, "P", IF(Antworten!D31=2, "I", IF(Antworten!D31=3, "O", IF(Antworten!D31=4, "H"))))</f>
        <v>O</v>
      </c>
      <c r="E31" t="str">
        <f>IF(Antworten!E31=1, "O", IF(Antworten!E31=2, "IP", IF(Antworten!E31=3, "IP", IF(Antworten!E31=4, "H"))))</f>
        <v>O</v>
      </c>
      <c r="F31" t="str">
        <f>IF(Antworten!F31="Ja", "HP",IF(Antworten!F31="Nein","IO"))</f>
        <v>IO</v>
      </c>
      <c r="G31" t="str">
        <f>IF(Antworten!G31="Ja", "HP",IF(Antworten!G31="Nein","IO"))</f>
        <v>IO</v>
      </c>
      <c r="H31" t="str">
        <f>IF(Antworten!H31="Ich dusche nicht länger als notwendig","P",IF(Antworten!H31="Ich dusche oder bade gerne lange, das ist für mich Erholung und Genuss","IHO",IF(Antworten!H31="Alles, je nach Situation","IHPO")))</f>
        <v>P</v>
      </c>
      <c r="I31" t="str">
        <f>IF(Antworten!I31=1, "P", IF(Antworten!I31=2, "IO", IF(Antworten!I31=3, "IO", IF(Antworten!I31=4, "H"))))</f>
        <v>IO</v>
      </c>
      <c r="J31" t="str">
        <f>IF(Antworten!J31=1, "H", IF(Antworten!J31=2, "H", IF(Antworten!J31=3, "HO", IF(Antworten!J31=4, "IPO"))))</f>
        <v>H</v>
      </c>
      <c r="K31" t="str">
        <f>IF(Antworten!K31=1, "HI", IF(Antworten!K31=2, "HI", IF(Antworten!K31=3, "HI", IF(Antworten!K31=4, "IHPO"))))</f>
        <v>IHPO</v>
      </c>
      <c r="L31" t="str">
        <f>IF(Antworten!L31=1, "HP", IF(Antworten!L31=2, "HP", IF(Antworten!L31=3, "HP", IF(Antworten!L31=4, "IHPO"))))</f>
        <v>HP</v>
      </c>
      <c r="M31" t="str">
        <f t="shared" si="51"/>
        <v>IOOIOIOPIOHIHPOHP</v>
      </c>
      <c r="N31">
        <f t="shared" si="52"/>
        <v>5</v>
      </c>
      <c r="O31">
        <f t="shared" si="53"/>
        <v>3</v>
      </c>
      <c r="P31">
        <f t="shared" si="54"/>
        <v>3</v>
      </c>
      <c r="Q31">
        <f t="shared" si="55"/>
        <v>6</v>
      </c>
      <c r="R31">
        <f t="shared" si="56"/>
        <v>17</v>
      </c>
      <c r="S31">
        <f t="shared" si="57"/>
        <v>0.29411764705882354</v>
      </c>
      <c r="T31">
        <f t="shared" si="58"/>
        <v>0.17647058823529413</v>
      </c>
      <c r="U31">
        <f t="shared" si="59"/>
        <v>0.17647058823529413</v>
      </c>
      <c r="V31">
        <f t="shared" si="60"/>
        <v>0.35294117647058826</v>
      </c>
      <c r="W31" t="str">
        <f t="shared" si="10"/>
        <v>Optimierer</v>
      </c>
    </row>
    <row r="32" spans="1:23" ht="12.4" x14ac:dyDescent="0.3">
      <c r="A32" s="11">
        <f>Antworten!A32</f>
        <v>43311.601990740739</v>
      </c>
      <c r="B32" s="11" t="str">
        <f>Antworten!B32</f>
        <v>gerhard.engelbrecht@siemens.com</v>
      </c>
      <c r="C32" t="str">
        <f>IF(Antworten!C32=1, "P", IF(Antworten!C32=2, "I", IF(Antworten!C32=3, "O", IF(Antworten!C32=4, "H"))))</f>
        <v>P</v>
      </c>
      <c r="D32" t="str">
        <f>IF(Antworten!D32=1, "P", IF(Antworten!D32=2, "I", IF(Antworten!D32=3, "O", IF(Antworten!D32=4, "H"))))</f>
        <v>I</v>
      </c>
      <c r="E32" t="str">
        <f>IF(Antworten!E32=1, "O", IF(Antworten!E32=2, "IP", IF(Antworten!E32=3, "IP", IF(Antworten!E32=4, "H"))))</f>
        <v>IP</v>
      </c>
      <c r="F32" t="str">
        <f>IF(Antworten!F32="Ja", "HP",IF(Antworten!F32="Nein","IO"))</f>
        <v>HP</v>
      </c>
      <c r="G32" t="str">
        <f>IF(Antworten!G32="Ja", "HP",IF(Antworten!G32="Nein","IO"))</f>
        <v>HP</v>
      </c>
      <c r="H32" t="str">
        <f>IF(Antworten!H32="Ich dusche nicht länger als notwendig","P",IF(Antworten!H32="Ich dusche oder bade gerne lange, das ist für mich Erholung und Genuss","IHO",IF(Antworten!H32="Alles, je nach Situation","IHPO")))</f>
        <v>IHPO</v>
      </c>
      <c r="I32" t="str">
        <f>IF(Antworten!I32=1, "P", IF(Antworten!I32=2, "IO", IF(Antworten!I32=3, "IO", IF(Antworten!I32=4, "H"))))</f>
        <v>IO</v>
      </c>
      <c r="J32" t="str">
        <f>IF(Antworten!J32=1, "H", IF(Antworten!J32=2, "H", IF(Antworten!J32=3, "HO", IF(Antworten!J32=4, "IPO"))))</f>
        <v>IPO</v>
      </c>
      <c r="K32" t="str">
        <f>IF(Antworten!K32=1, "HI", IF(Antworten!K32=2, "HI", IF(Antworten!K32=3, "HI", IF(Antworten!K32=4, "IHPO"))))</f>
        <v>HI</v>
      </c>
      <c r="L32" t="str">
        <f>IF(Antworten!L32=1, "HP", IF(Antworten!L32=2, "HP", IF(Antworten!L32=3, "HP", IF(Antworten!L32=4, "IHPO"))))</f>
        <v>IHPO</v>
      </c>
      <c r="M32" t="str">
        <f t="shared" ref="M32" si="61">CONCATENATE(C32,D32,E32,F32,G32,H32,I32,J32,K32,L32)</f>
        <v>PIIPHPHPIHPOIOIPOHIIHPO</v>
      </c>
      <c r="N32">
        <f t="shared" ref="N32" si="62">LEN(M32)-LEN(SUBSTITUTE(M32,"I",""))</f>
        <v>7</v>
      </c>
      <c r="O32">
        <f t="shared" ref="O32" si="63">LEN(M32)-LEN(SUBSTITUTE(M32,"H",""))</f>
        <v>5</v>
      </c>
      <c r="P32">
        <f t="shared" ref="P32" si="64">LEN(M32)-LEN(SUBSTITUTE(M32,"P",""))</f>
        <v>7</v>
      </c>
      <c r="Q32">
        <f t="shared" ref="Q32" si="65">LEN(M32)-LEN(SUBSTITUTE(M32,"O",""))</f>
        <v>4</v>
      </c>
      <c r="R32">
        <f t="shared" ref="R32" si="66">SUM(N32:Q32)</f>
        <v>23</v>
      </c>
      <c r="S32">
        <f t="shared" ref="S32" si="67">N32/R32</f>
        <v>0.30434782608695654</v>
      </c>
      <c r="T32">
        <f t="shared" ref="T32" si="68">O32/R32</f>
        <v>0.21739130434782608</v>
      </c>
      <c r="U32">
        <f t="shared" ref="U32" si="69">P32/R32</f>
        <v>0.30434782608695654</v>
      </c>
      <c r="V32">
        <f t="shared" ref="V32" si="70">Q32/R32</f>
        <v>0.17391304347826086</v>
      </c>
      <c r="W32" t="str">
        <f t="shared" si="10"/>
        <v>Indifferent</v>
      </c>
    </row>
  </sheetData>
  <conditionalFormatting sqref="S2:V32">
    <cfRule type="cellIs" dxfId="1" priority="1" operator="greaterThan">
      <formula>0.5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B1" workbookViewId="0">
      <selection activeCell="I1" sqref="I1"/>
    </sheetView>
  </sheetViews>
  <sheetFormatPr defaultColWidth="9.28515625" defaultRowHeight="12.75" x14ac:dyDescent="0.2"/>
  <cols>
    <col min="1" max="1" width="15.42578125" bestFit="1" customWidth="1"/>
    <col min="2" max="2" width="34.28515625" customWidth="1"/>
    <col min="3" max="3" width="9.42578125" customWidth="1"/>
    <col min="10" max="10" width="16.140625" bestFit="1" customWidth="1"/>
    <col min="11" max="11" width="2" bestFit="1" customWidth="1"/>
    <col min="12" max="13" width="2.28515625" bestFit="1" customWidth="1"/>
    <col min="14" max="14" width="2.42578125" bestFit="1" customWidth="1"/>
    <col min="16" max="16" width="10.28515625" bestFit="1" customWidth="1"/>
    <col min="18" max="18" width="12.140625" bestFit="1" customWidth="1"/>
    <col min="20" max="20" width="11.140625" bestFit="1" customWidth="1"/>
  </cols>
  <sheetData>
    <row r="1" spans="1:21" ht="131.25" customHeight="1" x14ac:dyDescent="0.3">
      <c r="A1" t="str">
        <f>Antworten!A1</f>
        <v>Zeitstempel</v>
      </c>
      <c r="B1" t="str">
        <f>Antworten!B1</f>
        <v>E-Mail-Adresse</v>
      </c>
      <c r="C1" s="12" t="str">
        <f>Antworten!C1</f>
        <v>Ich nehme mir Zeit, um mich mit dem Thema Energie auseinanderzusetzen</v>
      </c>
      <c r="D1" s="12" t="str">
        <f>Antworten!D1</f>
        <v>Ich weiß, welche Geräte in meinem Haushalt die meiste Energie verbrauchen</v>
      </c>
      <c r="E1" s="12" t="str">
        <f>Antworten!E1</f>
        <v>Es ist mir sehr wichtig, bei den Energiekosten zu sparen</v>
      </c>
      <c r="F1" s="12" t="str">
        <f>Antworten!F1</f>
        <v>Programmieren Sie gelegentlich selbst in einer Programmiersprache?</v>
      </c>
      <c r="G1" s="12" t="str">
        <f>Antworten!G1</f>
        <v>Nutzen Sie in Ihrer Wohnung Steuerungs- und Einstellungsmöglichkeiten? (z.B. Heizungsanlage programmiert, TV-Sender eingestellt, Timer-Funktionen genutzt)</v>
      </c>
      <c r="H1" s="12" t="str">
        <f>Antworten!H1</f>
        <v>Wie würden Sie sich selbst am ehesten einstufen?</v>
      </c>
      <c r="I1" s="12" t="str">
        <f>Antworten!I1</f>
        <v>Ich drehe immer das Licht ab, wenn ich einen Raum verlasse</v>
      </c>
      <c r="J1" t="s">
        <v>37</v>
      </c>
      <c r="K1" s="8" t="s">
        <v>0</v>
      </c>
      <c r="L1" s="8" t="s">
        <v>1</v>
      </c>
      <c r="M1" s="8" t="s">
        <v>2</v>
      </c>
      <c r="N1" s="8" t="s">
        <v>3</v>
      </c>
      <c r="O1" s="8" t="s">
        <v>38</v>
      </c>
      <c r="P1" s="8" t="s">
        <v>28</v>
      </c>
      <c r="Q1" s="8" t="s">
        <v>25</v>
      </c>
      <c r="R1" s="8" t="s">
        <v>26</v>
      </c>
      <c r="S1" s="8" t="s">
        <v>29</v>
      </c>
    </row>
    <row r="2" spans="1:21" ht="12.4" x14ac:dyDescent="0.3">
      <c r="A2" s="11">
        <f>Antworten!A2</f>
        <v>43308.501782407409</v>
      </c>
      <c r="B2" s="11" t="str">
        <f>Antworten!B2</f>
        <v>alexander.schoerghuber@siemens.com</v>
      </c>
      <c r="C2" t="str">
        <f>IF(Antworten!C2=1, "P", IF(Antworten!C2=2, "I", IF(Antworten!C2=3, "O", IF(Antworten!C2=4, "H"))))</f>
        <v>H</v>
      </c>
      <c r="D2" t="str">
        <f>IF(Antworten!D2=1, "P", IF(Antworten!D2=2, "I", IF(Antworten!D2=3, "O", IF(Antworten!D2=4, "H"))))</f>
        <v>P</v>
      </c>
      <c r="E2" t="str">
        <f>IF(Antworten!E2=1, "O", IF(Antworten!E2=2, "IP", IF(Antworten!E2=3, "IP", IF(Antworten!E2=4, "H"))))</f>
        <v>IP</v>
      </c>
      <c r="F2" t="str">
        <f>IF(Antworten!F2="Ja", "HP",IF(Antworten!F2="Nein","IO"))</f>
        <v>HP</v>
      </c>
      <c r="G2" t="str">
        <f>IF(Antworten!G2="Ja", "HP",IF(Antworten!G2="Nein","IO"))</f>
        <v>HP</v>
      </c>
      <c r="H2" t="str">
        <f>IF(Antworten!H2="Ich dusche nicht länger als notwendig","P",IF(Antworten!H2="Ich dusche oder bade gerne lange, das ist für mich Erholung und Genuss","IHO",IF(Antworten!H2="Alles, je nach Situation","IHPO")))</f>
        <v>IHO</v>
      </c>
      <c r="I2" t="str">
        <f>IF(Antworten!I2=1, "P", IF(Antworten!I2=2, "IO", IF(Antworten!I2=3, "IO", IF(Antworten!I2=4, "H"))))</f>
        <v>IO</v>
      </c>
      <c r="J2" t="str">
        <f>CONCATENATE(C2,D2,E2,F2,G2,H2,I2)</f>
        <v>HPIPHPHPIHOIO</v>
      </c>
      <c r="K2">
        <f>LEN(J2)-LEN(SUBSTITUTE(J2,"I",""))</f>
        <v>3</v>
      </c>
      <c r="L2">
        <f>LEN(J2)-LEN(SUBSTITUTE(J2,"H",""))</f>
        <v>4</v>
      </c>
      <c r="M2">
        <f>LEN(J2)-LEN(SUBSTITUTE(J2,"P",""))</f>
        <v>4</v>
      </c>
      <c r="N2">
        <f>LEN(J2)-LEN(SUBSTITUTE(J2,"O",""))</f>
        <v>2</v>
      </c>
      <c r="O2">
        <f>SUM(K2:N2)</f>
        <v>13</v>
      </c>
      <c r="P2" s="9">
        <f>K2/O2</f>
        <v>0.23076923076923078</v>
      </c>
      <c r="Q2" s="9">
        <f>L2/O2</f>
        <v>0.30769230769230771</v>
      </c>
      <c r="R2" s="9">
        <f>M2/O2</f>
        <v>0.30769230769230771</v>
      </c>
      <c r="S2" s="9">
        <f>N2/O2</f>
        <v>0.15384615384615385</v>
      </c>
      <c r="T2" t="str">
        <f>INDEX($P$1:$S$1, MATCH(U2,P2:S2,0))</f>
        <v>Hedonist</v>
      </c>
      <c r="U2" s="15">
        <f>MAX(P2:S2)</f>
        <v>0.30769230769230771</v>
      </c>
    </row>
    <row r="3" spans="1:21" ht="12.4" x14ac:dyDescent="0.3">
      <c r="A3" s="11">
        <f>Antworten!A3</f>
        <v>43308.513738425929</v>
      </c>
      <c r="B3" s="11" t="str">
        <f>Antworten!B3</f>
        <v>simon.steyskal@siemens.com</v>
      </c>
      <c r="C3" t="str">
        <f>IF(Antworten!C3=1, "P", IF(Antworten!C3=2, "I", IF(Antworten!C3=3, "O", IF(Antworten!C3=4, "H"))))</f>
        <v>O</v>
      </c>
      <c r="D3" t="str">
        <f>IF(Antworten!D3=1, "P", IF(Antworten!D3=2, "I", IF(Antworten!D3=3, "O", IF(Antworten!D3=4, "H"))))</f>
        <v>P</v>
      </c>
      <c r="E3" t="str">
        <f>IF(Antworten!E3=1, "O", IF(Antworten!E3=2, "IP", IF(Antworten!E3=3, "IP", IF(Antworten!E3=4, "H"))))</f>
        <v>O</v>
      </c>
      <c r="F3" t="str">
        <f>IF(Antworten!F3="Ja", "HP",IF(Antworten!F3="Nein","IO"))</f>
        <v>HP</v>
      </c>
      <c r="G3" t="str">
        <f>IF(Antworten!G3="Ja", "HP",IF(Antworten!G3="Nein","IO"))</f>
        <v>HP</v>
      </c>
      <c r="H3" t="str">
        <f>IF(Antworten!H3="Ich dusche nicht länger als notwendig","P",IF(Antworten!H3="Ich dusche oder bade gerne lange, das ist für mich Erholung und Genuss","IHO",IF(Antworten!H3="Alles, je nach Situation","IHPO")))</f>
        <v>IHO</v>
      </c>
      <c r="I3" t="str">
        <f>IF(Antworten!I3=1, "P", IF(Antworten!I3=2, "IO", IF(Antworten!I3=3, "IO", IF(Antworten!I3=4, "H"))))</f>
        <v>IO</v>
      </c>
      <c r="J3" t="str">
        <f t="shared" ref="J3:J17" si="0">CONCATENATE(C3,D3,E3,F3,G3,H3,I3)</f>
        <v>OPOHPHPIHOIO</v>
      </c>
      <c r="K3">
        <f t="shared" ref="K3:K17" si="1">LEN(J3)-LEN(SUBSTITUTE(J3,"I",""))</f>
        <v>2</v>
      </c>
      <c r="L3">
        <f t="shared" ref="L3:L17" si="2">LEN(J3)-LEN(SUBSTITUTE(J3,"H",""))</f>
        <v>3</v>
      </c>
      <c r="M3">
        <f t="shared" ref="M3:M17" si="3">LEN(J3)-LEN(SUBSTITUTE(J3,"P",""))</f>
        <v>3</v>
      </c>
      <c r="N3">
        <f t="shared" ref="N3:N17" si="4">LEN(J3)-LEN(SUBSTITUTE(J3,"O",""))</f>
        <v>4</v>
      </c>
      <c r="O3">
        <f t="shared" ref="O3:O17" si="5">SUM(K3:N3)</f>
        <v>12</v>
      </c>
      <c r="P3" s="9">
        <f t="shared" ref="P3:P17" si="6">K3/O3</f>
        <v>0.16666666666666666</v>
      </c>
      <c r="Q3" s="9">
        <f t="shared" ref="Q3:Q17" si="7">L3/O3</f>
        <v>0.25</v>
      </c>
      <c r="R3" s="9">
        <f t="shared" ref="R3:R17" si="8">M3/O3</f>
        <v>0.25</v>
      </c>
      <c r="S3" s="9">
        <f t="shared" ref="S3:S17" si="9">N3/O3</f>
        <v>0.33333333333333331</v>
      </c>
      <c r="T3" t="str">
        <f t="shared" ref="T3:T32" si="10">INDEX($P$1:$S$1, MATCH(U3,P3:S3,0))</f>
        <v>Optimierer</v>
      </c>
      <c r="U3" s="15">
        <f t="shared" ref="U3:U29" si="11">MAX(P3:S3)</f>
        <v>0.33333333333333331</v>
      </c>
    </row>
    <row r="4" spans="1:21" ht="12.4" x14ac:dyDescent="0.3">
      <c r="A4" s="11">
        <f>Antworten!A4</f>
        <v>43308.518923611111</v>
      </c>
      <c r="B4" s="11" t="str">
        <f>Antworten!B4</f>
        <v>markus.nagelholz@siemens.com</v>
      </c>
      <c r="C4" t="str">
        <f>IF(Antworten!C4=1, "P", IF(Antworten!C4=2, "I", IF(Antworten!C4=3, "O", IF(Antworten!C4=4, "H"))))</f>
        <v>I</v>
      </c>
      <c r="D4" t="str">
        <f>IF(Antworten!D4=1, "P", IF(Antworten!D4=2, "I", IF(Antworten!D4=3, "O", IF(Antworten!D4=4, "H"))))</f>
        <v>I</v>
      </c>
      <c r="E4" t="str">
        <f>IF(Antworten!E4=1, "O", IF(Antworten!E4=2, "IP", IF(Antworten!E4=3, "IP", IF(Antworten!E4=4, "H"))))</f>
        <v>IP</v>
      </c>
      <c r="F4" t="str">
        <f>IF(Antworten!F4="Ja", "HP",IF(Antworten!F4="Nein","IO"))</f>
        <v>HP</v>
      </c>
      <c r="G4" t="str">
        <f>IF(Antworten!G4="Ja", "HP",IF(Antworten!G4="Nein","IO"))</f>
        <v>HP</v>
      </c>
      <c r="H4" t="str">
        <f>IF(Antworten!H4="Ich dusche nicht länger als notwendig","P",IF(Antworten!H4="Ich dusche oder bade gerne lange, das ist für mich Erholung und Genuss","IHO",IF(Antworten!H4="Alles, je nach Situation","IHPO")))</f>
        <v>IHPO</v>
      </c>
      <c r="I4" t="str">
        <f>IF(Antworten!I4=1, "P", IF(Antworten!I4=2, "IO", IF(Antworten!I4=3, "IO", IF(Antworten!I4=4, "H"))))</f>
        <v>IO</v>
      </c>
      <c r="J4" t="str">
        <f t="shared" si="0"/>
        <v>IIIPHPHPIHPOIO</v>
      </c>
      <c r="K4">
        <f t="shared" si="1"/>
        <v>5</v>
      </c>
      <c r="L4">
        <f t="shared" si="2"/>
        <v>3</v>
      </c>
      <c r="M4">
        <f t="shared" si="3"/>
        <v>4</v>
      </c>
      <c r="N4">
        <f t="shared" si="4"/>
        <v>2</v>
      </c>
      <c r="O4">
        <f t="shared" si="5"/>
        <v>14</v>
      </c>
      <c r="P4" s="9">
        <f t="shared" si="6"/>
        <v>0.35714285714285715</v>
      </c>
      <c r="Q4" s="9">
        <f t="shared" si="7"/>
        <v>0.21428571428571427</v>
      </c>
      <c r="R4" s="9">
        <f t="shared" si="8"/>
        <v>0.2857142857142857</v>
      </c>
      <c r="S4" s="9">
        <f t="shared" si="9"/>
        <v>0.14285714285714285</v>
      </c>
      <c r="T4" t="str">
        <f t="shared" si="10"/>
        <v>Indifferent</v>
      </c>
      <c r="U4" s="15">
        <f t="shared" si="11"/>
        <v>0.35714285714285715</v>
      </c>
    </row>
    <row r="5" spans="1:21" ht="12.4" x14ac:dyDescent="0.3">
      <c r="A5" s="11">
        <f>Antworten!A5</f>
        <v>43308.521284722221</v>
      </c>
      <c r="B5" s="11" t="str">
        <f>Antworten!B5</f>
        <v>elisabeth.pilz93@gmail.com</v>
      </c>
      <c r="C5" t="str">
        <f>IF(Antworten!C5=1, "P", IF(Antworten!C5=2, "I", IF(Antworten!C5=3, "O", IF(Antworten!C5=4, "H"))))</f>
        <v>I</v>
      </c>
      <c r="D5" t="str">
        <f>IF(Antworten!D5=1, "P", IF(Antworten!D5=2, "I", IF(Antworten!D5=3, "O", IF(Antworten!D5=4, "H"))))</f>
        <v>I</v>
      </c>
      <c r="E5" t="str">
        <f>IF(Antworten!E5=1, "O", IF(Antworten!E5=2, "IP", IF(Antworten!E5=3, "IP", IF(Antworten!E5=4, "H"))))</f>
        <v>IP</v>
      </c>
      <c r="F5" t="str">
        <f>IF(Antworten!F5="Ja", "HP",IF(Antworten!F5="Nein","IO"))</f>
        <v>HP</v>
      </c>
      <c r="G5" t="str">
        <f>IF(Antworten!G5="Ja", "HP",IF(Antworten!G5="Nein","IO"))</f>
        <v>HP</v>
      </c>
      <c r="H5" t="str">
        <f>IF(Antworten!H5="Ich dusche nicht länger als notwendig","P",IF(Antworten!H5="Ich dusche oder bade gerne lange, das ist für mich Erholung und Genuss","IHO",IF(Antworten!H5="Alles, je nach Situation","IHPO")))</f>
        <v>IHPO</v>
      </c>
      <c r="I5" t="str">
        <f>IF(Antworten!I5=1, "P", IF(Antworten!I5=2, "IO", IF(Antworten!I5=3, "IO", IF(Antworten!I5=4, "H"))))</f>
        <v>IO</v>
      </c>
      <c r="J5" t="str">
        <f t="shared" si="0"/>
        <v>IIIPHPHPIHPOIO</v>
      </c>
      <c r="K5">
        <f t="shared" si="1"/>
        <v>5</v>
      </c>
      <c r="L5">
        <f t="shared" si="2"/>
        <v>3</v>
      </c>
      <c r="M5">
        <f t="shared" si="3"/>
        <v>4</v>
      </c>
      <c r="N5">
        <f t="shared" si="4"/>
        <v>2</v>
      </c>
      <c r="O5">
        <f t="shared" si="5"/>
        <v>14</v>
      </c>
      <c r="P5" s="9">
        <f t="shared" si="6"/>
        <v>0.35714285714285715</v>
      </c>
      <c r="Q5" s="9">
        <f t="shared" si="7"/>
        <v>0.21428571428571427</v>
      </c>
      <c r="R5" s="9">
        <f t="shared" si="8"/>
        <v>0.2857142857142857</v>
      </c>
      <c r="S5" s="9">
        <f t="shared" si="9"/>
        <v>0.14285714285714285</v>
      </c>
      <c r="T5" t="str">
        <f t="shared" si="10"/>
        <v>Indifferent</v>
      </c>
      <c r="U5" s="15">
        <f t="shared" si="11"/>
        <v>0.35714285714285715</v>
      </c>
    </row>
    <row r="6" spans="1:21" ht="12.4" x14ac:dyDescent="0.3">
      <c r="A6" s="11">
        <f>Antworten!A6</f>
        <v>43308.522997685184</v>
      </c>
      <c r="B6" s="11" t="str">
        <f>Antworten!B6</f>
        <v>juliafiller93@gmail.com</v>
      </c>
      <c r="C6" t="str">
        <f>IF(Antworten!C6=1, "P", IF(Antworten!C6=2, "I", IF(Antworten!C6=3, "O", IF(Antworten!C6=4, "H"))))</f>
        <v>O</v>
      </c>
      <c r="D6" t="str">
        <f>IF(Antworten!D6=1, "P", IF(Antworten!D6=2, "I", IF(Antworten!D6=3, "O", IF(Antworten!D6=4, "H"))))</f>
        <v>I</v>
      </c>
      <c r="E6" t="str">
        <f>IF(Antworten!E6=1, "O", IF(Antworten!E6=2, "IP", IF(Antworten!E6=3, "IP", IF(Antworten!E6=4, "H"))))</f>
        <v>IP</v>
      </c>
      <c r="F6" t="str">
        <f>IF(Antworten!F6="Ja", "HP",IF(Antworten!F6="Nein","IO"))</f>
        <v>HP</v>
      </c>
      <c r="G6" t="str">
        <f>IF(Antworten!G6="Ja", "HP",IF(Antworten!G6="Nein","IO"))</f>
        <v>HP</v>
      </c>
      <c r="H6" t="str">
        <f>IF(Antworten!H6="Ich dusche nicht länger als notwendig","P",IF(Antworten!H6="Ich dusche oder bade gerne lange, das ist für mich Erholung und Genuss","IHO",IF(Antworten!H6="Alles, je nach Situation","IHPO")))</f>
        <v>IHPO</v>
      </c>
      <c r="I6" t="str">
        <f>IF(Antworten!I6=1, "P", IF(Antworten!I6=2, "IO", IF(Antworten!I6=3, "IO", IF(Antworten!I6=4, "H"))))</f>
        <v>IO</v>
      </c>
      <c r="J6" t="str">
        <f t="shared" si="0"/>
        <v>OIIPHPHPIHPOIO</v>
      </c>
      <c r="K6">
        <f t="shared" si="1"/>
        <v>4</v>
      </c>
      <c r="L6">
        <f t="shared" si="2"/>
        <v>3</v>
      </c>
      <c r="M6">
        <f t="shared" si="3"/>
        <v>4</v>
      </c>
      <c r="N6">
        <f t="shared" si="4"/>
        <v>3</v>
      </c>
      <c r="O6">
        <f t="shared" si="5"/>
        <v>14</v>
      </c>
      <c r="P6" s="9">
        <f t="shared" si="6"/>
        <v>0.2857142857142857</v>
      </c>
      <c r="Q6" s="9">
        <f t="shared" si="7"/>
        <v>0.21428571428571427</v>
      </c>
      <c r="R6" s="9">
        <f t="shared" si="8"/>
        <v>0.2857142857142857</v>
      </c>
      <c r="S6" s="9">
        <f t="shared" si="9"/>
        <v>0.21428571428571427</v>
      </c>
      <c r="T6" t="str">
        <f t="shared" si="10"/>
        <v>Indifferent</v>
      </c>
      <c r="U6" s="15">
        <f t="shared" si="11"/>
        <v>0.2857142857142857</v>
      </c>
    </row>
    <row r="7" spans="1:21" ht="12.4" x14ac:dyDescent="0.3">
      <c r="A7" s="11">
        <f>Antworten!A7</f>
        <v>43308.523460648146</v>
      </c>
      <c r="B7" s="11" t="str">
        <f>Antworten!B7</f>
        <v>christopher.schwarz1s1@gmail.com</v>
      </c>
      <c r="C7" t="str">
        <f>IF(Antworten!C7=1, "P", IF(Antworten!C7=2, "I", IF(Antworten!C7=3, "O", IF(Antworten!C7=4, "H"))))</f>
        <v>O</v>
      </c>
      <c r="D7" t="str">
        <f>IF(Antworten!D7=1, "P", IF(Antworten!D7=2, "I", IF(Antworten!D7=3, "O", IF(Antworten!D7=4, "H"))))</f>
        <v>I</v>
      </c>
      <c r="E7" t="str">
        <f>IF(Antworten!E7=1, "O", IF(Antworten!E7=2, "IP", IF(Antworten!E7=3, "IP", IF(Antworten!E7=4, "H"))))</f>
        <v>IP</v>
      </c>
      <c r="F7" t="str">
        <f>IF(Antworten!F7="Ja", "HP",IF(Antworten!F7="Nein","IO"))</f>
        <v>IO</v>
      </c>
      <c r="G7" t="str">
        <f>IF(Antworten!G7="Ja", "HP",IF(Antworten!G7="Nein","IO"))</f>
        <v>HP</v>
      </c>
      <c r="H7" t="str">
        <f>IF(Antworten!H7="Ich dusche nicht länger als notwendig","P",IF(Antworten!H7="Ich dusche oder bade gerne lange, das ist für mich Erholung und Genuss","IHO",IF(Antworten!H7="Alles, je nach Situation","IHPO")))</f>
        <v>IHPO</v>
      </c>
      <c r="I7" t="str">
        <f>IF(Antworten!I7=1, "P", IF(Antworten!I7=2, "IO", IF(Antworten!I7=3, "IO", IF(Antworten!I7=4, "H"))))</f>
        <v>P</v>
      </c>
      <c r="J7" t="str">
        <f t="shared" si="0"/>
        <v>OIIPIOHPIHPOP</v>
      </c>
      <c r="K7">
        <f t="shared" si="1"/>
        <v>4</v>
      </c>
      <c r="L7">
        <f t="shared" si="2"/>
        <v>2</v>
      </c>
      <c r="M7">
        <f t="shared" si="3"/>
        <v>4</v>
      </c>
      <c r="N7">
        <f t="shared" si="4"/>
        <v>3</v>
      </c>
      <c r="O7">
        <f t="shared" si="5"/>
        <v>13</v>
      </c>
      <c r="P7" s="9">
        <f t="shared" si="6"/>
        <v>0.30769230769230771</v>
      </c>
      <c r="Q7" s="9">
        <f t="shared" si="7"/>
        <v>0.15384615384615385</v>
      </c>
      <c r="R7" s="9">
        <f t="shared" si="8"/>
        <v>0.30769230769230771</v>
      </c>
      <c r="S7" s="9">
        <f t="shared" si="9"/>
        <v>0.23076923076923078</v>
      </c>
      <c r="T7" t="str">
        <f t="shared" si="10"/>
        <v>Indifferent</v>
      </c>
      <c r="U7" s="15">
        <f t="shared" si="11"/>
        <v>0.30769230769230771</v>
      </c>
    </row>
    <row r="8" spans="1:21" ht="12.4" x14ac:dyDescent="0.3">
      <c r="A8" s="11">
        <f>Antworten!A8</f>
        <v>43308.525902777779</v>
      </c>
      <c r="B8" s="11" t="str">
        <f>Antworten!B8</f>
        <v>j.donabauer@gmx.at</v>
      </c>
      <c r="C8" t="str">
        <f>IF(Antworten!C8=1, "P", IF(Antworten!C8=2, "I", IF(Antworten!C8=3, "O", IF(Antworten!C8=4, "H"))))</f>
        <v>I</v>
      </c>
      <c r="D8" t="str">
        <f>IF(Antworten!D8=1, "P", IF(Antworten!D8=2, "I", IF(Antworten!D8=3, "O", IF(Antworten!D8=4, "H"))))</f>
        <v>I</v>
      </c>
      <c r="E8" t="str">
        <f>IF(Antworten!E8=1, "O", IF(Antworten!E8=2, "IP", IF(Antworten!E8=3, "IP", IF(Antworten!E8=4, "H"))))</f>
        <v>IP</v>
      </c>
      <c r="F8" t="str">
        <f>IF(Antworten!F8="Ja", "HP",IF(Antworten!F8="Nein","IO"))</f>
        <v>HP</v>
      </c>
      <c r="G8" t="str">
        <f>IF(Antworten!G8="Ja", "HP",IF(Antworten!G8="Nein","IO"))</f>
        <v>HP</v>
      </c>
      <c r="H8" t="str">
        <f>IF(Antworten!H8="Ich dusche nicht länger als notwendig","P",IF(Antworten!H8="Ich dusche oder bade gerne lange, das ist für mich Erholung und Genuss","IHO",IF(Antworten!H8="Alles, je nach Situation","IHPO")))</f>
        <v>IHPO</v>
      </c>
      <c r="I8" t="str">
        <f>IF(Antworten!I8=1, "P", IF(Antworten!I8=2, "IO", IF(Antworten!I8=3, "IO", IF(Antworten!I8=4, "H"))))</f>
        <v>P</v>
      </c>
      <c r="J8" t="str">
        <f t="shared" si="0"/>
        <v>IIIPHPHPIHPOP</v>
      </c>
      <c r="K8">
        <f t="shared" si="1"/>
        <v>4</v>
      </c>
      <c r="L8">
        <f t="shared" si="2"/>
        <v>3</v>
      </c>
      <c r="M8">
        <f t="shared" si="3"/>
        <v>5</v>
      </c>
      <c r="N8">
        <f t="shared" si="4"/>
        <v>1</v>
      </c>
      <c r="O8">
        <f t="shared" si="5"/>
        <v>13</v>
      </c>
      <c r="P8" s="9">
        <f t="shared" si="6"/>
        <v>0.30769230769230771</v>
      </c>
      <c r="Q8" s="9">
        <f t="shared" si="7"/>
        <v>0.23076923076923078</v>
      </c>
      <c r="R8" s="9">
        <f t="shared" si="8"/>
        <v>0.38461538461538464</v>
      </c>
      <c r="S8" s="9">
        <f t="shared" si="9"/>
        <v>7.6923076923076927E-2</v>
      </c>
      <c r="T8" t="str">
        <f t="shared" si="10"/>
        <v>Professional</v>
      </c>
      <c r="U8" s="15">
        <f t="shared" si="11"/>
        <v>0.38461538461538464</v>
      </c>
    </row>
    <row r="9" spans="1:21" ht="12.4" x14ac:dyDescent="0.3">
      <c r="A9" s="11">
        <f>Antworten!A9</f>
        <v>43308.527546296296</v>
      </c>
      <c r="B9" s="11" t="str">
        <f>Antworten!B9</f>
        <v>philipp.kogler@live.de</v>
      </c>
      <c r="C9" t="str">
        <f>IF(Antworten!C9=1, "P", IF(Antworten!C9=2, "I", IF(Antworten!C9=3, "O", IF(Antworten!C9=4, "H"))))</f>
        <v>I</v>
      </c>
      <c r="D9" t="str">
        <f>IF(Antworten!D9=1, "P", IF(Antworten!D9=2, "I", IF(Antworten!D9=3, "O", IF(Antworten!D9=4, "H"))))</f>
        <v>P</v>
      </c>
      <c r="E9" t="str">
        <f>IF(Antworten!E9=1, "O", IF(Antworten!E9=2, "IP", IF(Antworten!E9=3, "IP", IF(Antworten!E9=4, "H"))))</f>
        <v>O</v>
      </c>
      <c r="F9" t="str">
        <f>IF(Antworten!F9="Ja", "HP",IF(Antworten!F9="Nein","IO"))</f>
        <v>HP</v>
      </c>
      <c r="G9" t="str">
        <f>IF(Antworten!G9="Ja", "HP",IF(Antworten!G9="Nein","IO"))</f>
        <v>HP</v>
      </c>
      <c r="H9" t="str">
        <f>IF(Antworten!H9="Ich dusche nicht länger als notwendig","P",IF(Antworten!H9="Ich dusche oder bade gerne lange, das ist für mich Erholung und Genuss","IHO",IF(Antworten!H9="Alles, je nach Situation","IHPO")))</f>
        <v>IHPO</v>
      </c>
      <c r="I9" t="str">
        <f>IF(Antworten!I9=1, "P", IF(Antworten!I9=2, "IO", IF(Antworten!I9=3, "IO", IF(Antworten!I9=4, "H"))))</f>
        <v>P</v>
      </c>
      <c r="J9" t="str">
        <f t="shared" si="0"/>
        <v>IPOHPHPIHPOP</v>
      </c>
      <c r="K9">
        <f t="shared" si="1"/>
        <v>2</v>
      </c>
      <c r="L9">
        <f t="shared" si="2"/>
        <v>3</v>
      </c>
      <c r="M9">
        <f t="shared" si="3"/>
        <v>5</v>
      </c>
      <c r="N9">
        <f t="shared" si="4"/>
        <v>2</v>
      </c>
      <c r="O9">
        <f t="shared" si="5"/>
        <v>12</v>
      </c>
      <c r="P9" s="9">
        <f t="shared" si="6"/>
        <v>0.16666666666666666</v>
      </c>
      <c r="Q9" s="9">
        <f t="shared" si="7"/>
        <v>0.25</v>
      </c>
      <c r="R9" s="9">
        <f t="shared" si="8"/>
        <v>0.41666666666666669</v>
      </c>
      <c r="S9" s="9">
        <f t="shared" si="9"/>
        <v>0.16666666666666666</v>
      </c>
      <c r="T9" t="str">
        <f t="shared" si="10"/>
        <v>Professional</v>
      </c>
      <c r="U9" s="15">
        <f t="shared" si="11"/>
        <v>0.41666666666666669</v>
      </c>
    </row>
    <row r="10" spans="1:21" ht="12.4" x14ac:dyDescent="0.3">
      <c r="A10" s="11">
        <f>Antworten!A10</f>
        <v>43308.529374999998</v>
      </c>
      <c r="B10" s="11" t="str">
        <f>Antworten!B10</f>
        <v>m.reikal@gmail.com</v>
      </c>
      <c r="C10" t="str">
        <f>IF(Antworten!C10=1, "P", IF(Antworten!C10=2, "I", IF(Antworten!C10=3, "O", IF(Antworten!C10=4, "H"))))</f>
        <v>I</v>
      </c>
      <c r="D10" t="str">
        <f>IF(Antworten!D10=1, "P", IF(Antworten!D10=2, "I", IF(Antworten!D10=3, "O", IF(Antworten!D10=4, "H"))))</f>
        <v>P</v>
      </c>
      <c r="E10" t="str">
        <f>IF(Antworten!E10=1, "O", IF(Antworten!E10=2, "IP", IF(Antworten!E10=3, "IP", IF(Antworten!E10=4, "H"))))</f>
        <v>IP</v>
      </c>
      <c r="F10" t="str">
        <f>IF(Antworten!F10="Ja", "HP",IF(Antworten!F10="Nein","IO"))</f>
        <v>IO</v>
      </c>
      <c r="G10" t="str">
        <f>IF(Antworten!G10="Ja", "HP",IF(Antworten!G10="Nein","IO"))</f>
        <v>HP</v>
      </c>
      <c r="H10" t="str">
        <f>IF(Antworten!H10="Ich dusche nicht länger als notwendig","P",IF(Antworten!H10="Ich dusche oder bade gerne lange, das ist für mich Erholung und Genuss","IHO",IF(Antworten!H10="Alles, je nach Situation","IHPO")))</f>
        <v>P</v>
      </c>
      <c r="I10" t="str">
        <f>IF(Antworten!I10=1, "P", IF(Antworten!I10=2, "IO", IF(Antworten!I10=3, "IO", IF(Antworten!I10=4, "H"))))</f>
        <v>IO</v>
      </c>
      <c r="J10" t="str">
        <f t="shared" si="0"/>
        <v>IPIPIOHPPIO</v>
      </c>
      <c r="K10">
        <f t="shared" si="1"/>
        <v>4</v>
      </c>
      <c r="L10">
        <f t="shared" si="2"/>
        <v>1</v>
      </c>
      <c r="M10">
        <f t="shared" si="3"/>
        <v>4</v>
      </c>
      <c r="N10">
        <f t="shared" si="4"/>
        <v>2</v>
      </c>
      <c r="O10">
        <f t="shared" si="5"/>
        <v>11</v>
      </c>
      <c r="P10" s="9">
        <f t="shared" si="6"/>
        <v>0.36363636363636365</v>
      </c>
      <c r="Q10" s="9">
        <f t="shared" si="7"/>
        <v>9.0909090909090912E-2</v>
      </c>
      <c r="R10" s="9">
        <f t="shared" si="8"/>
        <v>0.36363636363636365</v>
      </c>
      <c r="S10" s="9">
        <f t="shared" si="9"/>
        <v>0.18181818181818182</v>
      </c>
      <c r="T10" t="str">
        <f t="shared" si="10"/>
        <v>Indifferent</v>
      </c>
      <c r="U10" s="15">
        <f t="shared" si="11"/>
        <v>0.36363636363636365</v>
      </c>
    </row>
    <row r="11" spans="1:21" ht="12.4" x14ac:dyDescent="0.3">
      <c r="A11" s="11">
        <f>Antworten!A11</f>
        <v>43308.531898148147</v>
      </c>
      <c r="B11" s="11" t="str">
        <f>Antworten!B11</f>
        <v>maria.kalchmayr@siemens.com</v>
      </c>
      <c r="C11" t="str">
        <f>IF(Antworten!C11=1, "P", IF(Antworten!C11=2, "I", IF(Antworten!C11=3, "O", IF(Antworten!C11=4, "H"))))</f>
        <v>O</v>
      </c>
      <c r="D11" t="str">
        <f>IF(Antworten!D11=1, "P", IF(Antworten!D11=2, "I", IF(Antworten!D11=3, "O", IF(Antworten!D11=4, "H"))))</f>
        <v>I</v>
      </c>
      <c r="E11" t="str">
        <f>IF(Antworten!E11=1, "O", IF(Antworten!E11=2, "IP", IF(Antworten!E11=3, "IP", IF(Antworten!E11=4, "H"))))</f>
        <v>IP</v>
      </c>
      <c r="F11" t="str">
        <f>IF(Antworten!F11="Ja", "HP",IF(Antworten!F11="Nein","IO"))</f>
        <v>HP</v>
      </c>
      <c r="G11" t="str">
        <f>IF(Antworten!G11="Ja", "HP",IF(Antworten!G11="Nein","IO"))</f>
        <v>HP</v>
      </c>
      <c r="H11" t="str">
        <f>IF(Antworten!H11="Ich dusche nicht länger als notwendig","P",IF(Antworten!H11="Ich dusche oder bade gerne lange, das ist für mich Erholung und Genuss","IHO",IF(Antworten!H11="Alles, je nach Situation","IHPO")))</f>
        <v>P</v>
      </c>
      <c r="I11" t="str">
        <f>IF(Antworten!I11=1, "P", IF(Antworten!I11=2, "IO", IF(Antworten!I11=3, "IO", IF(Antworten!I11=4, "H"))))</f>
        <v>P</v>
      </c>
      <c r="J11" t="str">
        <f t="shared" si="0"/>
        <v>OIIPHPHPPP</v>
      </c>
      <c r="K11">
        <f t="shared" si="1"/>
        <v>2</v>
      </c>
      <c r="L11">
        <f t="shared" si="2"/>
        <v>2</v>
      </c>
      <c r="M11">
        <f t="shared" si="3"/>
        <v>5</v>
      </c>
      <c r="N11">
        <f t="shared" si="4"/>
        <v>1</v>
      </c>
      <c r="O11">
        <f t="shared" si="5"/>
        <v>10</v>
      </c>
      <c r="P11" s="9">
        <f t="shared" si="6"/>
        <v>0.2</v>
      </c>
      <c r="Q11" s="9">
        <f t="shared" si="7"/>
        <v>0.2</v>
      </c>
      <c r="R11" s="9">
        <f t="shared" si="8"/>
        <v>0.5</v>
      </c>
      <c r="S11" s="9">
        <f t="shared" si="9"/>
        <v>0.1</v>
      </c>
      <c r="T11" t="str">
        <f t="shared" si="10"/>
        <v>Professional</v>
      </c>
      <c r="U11" s="15">
        <f t="shared" si="11"/>
        <v>0.5</v>
      </c>
    </row>
    <row r="12" spans="1:21" ht="12.4" x14ac:dyDescent="0.3">
      <c r="A12" s="11">
        <f>Antworten!A12</f>
        <v>43308.533356481479</v>
      </c>
      <c r="B12" s="11" t="str">
        <f>Antworten!B12</f>
        <v>deepak.dhungana@siemens.com</v>
      </c>
      <c r="C12" t="str">
        <f>IF(Antworten!C12=1, "P", IF(Antworten!C12=2, "I", IF(Antworten!C12=3, "O", IF(Antworten!C12=4, "H"))))</f>
        <v>I</v>
      </c>
      <c r="D12" t="str">
        <f>IF(Antworten!D12=1, "P", IF(Antworten!D12=2, "I", IF(Antworten!D12=3, "O", IF(Antworten!D12=4, "H"))))</f>
        <v>O</v>
      </c>
      <c r="E12" t="str">
        <f>IF(Antworten!E12=1, "O", IF(Antworten!E12=2, "IP", IF(Antworten!E12=3, "IP", IF(Antworten!E12=4, "H"))))</f>
        <v>IP</v>
      </c>
      <c r="F12" t="str">
        <f>IF(Antworten!F12="Ja", "HP",IF(Antworten!F12="Nein","IO"))</f>
        <v>HP</v>
      </c>
      <c r="G12" t="str">
        <f>IF(Antworten!G12="Ja", "HP",IF(Antworten!G12="Nein","IO"))</f>
        <v>HP</v>
      </c>
      <c r="H12" t="str">
        <f>IF(Antworten!H12="Ich dusche nicht länger als notwendig","P",IF(Antworten!H12="Ich dusche oder bade gerne lange, das ist für mich Erholung und Genuss","IHO",IF(Antworten!H12="Alles, je nach Situation","IHPO")))</f>
        <v>P</v>
      </c>
      <c r="I12" t="str">
        <f>IF(Antworten!I12=1, "P", IF(Antworten!I12=2, "IO", IF(Antworten!I12=3, "IO", IF(Antworten!I12=4, "H"))))</f>
        <v>IO</v>
      </c>
      <c r="J12" t="str">
        <f t="shared" si="0"/>
        <v>IOIPHPHPPIO</v>
      </c>
      <c r="K12">
        <f t="shared" si="1"/>
        <v>3</v>
      </c>
      <c r="L12">
        <f t="shared" si="2"/>
        <v>2</v>
      </c>
      <c r="M12">
        <f t="shared" si="3"/>
        <v>4</v>
      </c>
      <c r="N12">
        <f t="shared" si="4"/>
        <v>2</v>
      </c>
      <c r="O12">
        <f t="shared" si="5"/>
        <v>11</v>
      </c>
      <c r="P12" s="9">
        <f t="shared" si="6"/>
        <v>0.27272727272727271</v>
      </c>
      <c r="Q12" s="9">
        <f t="shared" si="7"/>
        <v>0.18181818181818182</v>
      </c>
      <c r="R12" s="9">
        <f t="shared" si="8"/>
        <v>0.36363636363636365</v>
      </c>
      <c r="S12" s="9">
        <f t="shared" si="9"/>
        <v>0.18181818181818182</v>
      </c>
      <c r="T12" t="str">
        <f t="shared" si="10"/>
        <v>Professional</v>
      </c>
      <c r="U12" s="15">
        <f t="shared" si="11"/>
        <v>0.36363636363636365</v>
      </c>
    </row>
    <row r="13" spans="1:21" ht="12.4" x14ac:dyDescent="0.3">
      <c r="A13" s="11">
        <f>Antworten!A13</f>
        <v>43308.540231481478</v>
      </c>
      <c r="B13" s="11" t="str">
        <f>Antworten!B13</f>
        <v>bischof.stefan@siemens.com</v>
      </c>
      <c r="C13" t="str">
        <f>IF(Antworten!C13=1, "P", IF(Antworten!C13=2, "I", IF(Antworten!C13=3, "O", IF(Antworten!C13=4, "H"))))</f>
        <v>O</v>
      </c>
      <c r="D13" t="str">
        <f>IF(Antworten!D13=1, "P", IF(Antworten!D13=2, "I", IF(Antworten!D13=3, "O", IF(Antworten!D13=4, "H"))))</f>
        <v>I</v>
      </c>
      <c r="E13" t="str">
        <f>IF(Antworten!E13=1, "O", IF(Antworten!E13=2, "IP", IF(Antworten!E13=3, "IP", IF(Antworten!E13=4, "H"))))</f>
        <v>IP</v>
      </c>
      <c r="F13" t="str">
        <f>IF(Antworten!F13="Ja", "HP",IF(Antworten!F13="Nein","IO"))</f>
        <v>HP</v>
      </c>
      <c r="G13" t="str">
        <f>IF(Antworten!G13="Ja", "HP",IF(Antworten!G13="Nein","IO"))</f>
        <v>IO</v>
      </c>
      <c r="H13" t="str">
        <f>IF(Antworten!H13="Ich dusche nicht länger als notwendig","P",IF(Antworten!H13="Ich dusche oder bade gerne lange, das ist für mich Erholung und Genuss","IHO",IF(Antworten!H13="Alles, je nach Situation","IHPO")))</f>
        <v>IHO</v>
      </c>
      <c r="I13" t="str">
        <f>IF(Antworten!I13=1, "P", IF(Antworten!I13=2, "IO", IF(Antworten!I13=3, "IO", IF(Antworten!I13=4, "H"))))</f>
        <v>IO</v>
      </c>
      <c r="J13" t="str">
        <f t="shared" si="0"/>
        <v>OIIPHPIOIHOIO</v>
      </c>
      <c r="K13">
        <f t="shared" si="1"/>
        <v>5</v>
      </c>
      <c r="L13">
        <f t="shared" si="2"/>
        <v>2</v>
      </c>
      <c r="M13">
        <f t="shared" si="3"/>
        <v>2</v>
      </c>
      <c r="N13">
        <f t="shared" si="4"/>
        <v>4</v>
      </c>
      <c r="O13">
        <f t="shared" si="5"/>
        <v>13</v>
      </c>
      <c r="P13" s="9">
        <f t="shared" si="6"/>
        <v>0.38461538461538464</v>
      </c>
      <c r="Q13" s="9">
        <f t="shared" si="7"/>
        <v>0.15384615384615385</v>
      </c>
      <c r="R13" s="9">
        <f t="shared" si="8"/>
        <v>0.15384615384615385</v>
      </c>
      <c r="S13" s="9">
        <f t="shared" si="9"/>
        <v>0.30769230769230771</v>
      </c>
      <c r="T13" t="str">
        <f t="shared" si="10"/>
        <v>Indifferent</v>
      </c>
      <c r="U13" s="15">
        <f t="shared" si="11"/>
        <v>0.38461538461538464</v>
      </c>
    </row>
    <row r="14" spans="1:21" ht="12.4" x14ac:dyDescent="0.3">
      <c r="A14" s="11">
        <f>Antworten!A14</f>
        <v>43308.548194444447</v>
      </c>
      <c r="B14" s="11" t="str">
        <f>Antworten!B14</f>
        <v>fam.jakob@gmx.at</v>
      </c>
      <c r="C14" t="str">
        <f>IF(Antworten!C14=1, "P", IF(Antworten!C14=2, "I", IF(Antworten!C14=3, "O", IF(Antworten!C14=4, "H"))))</f>
        <v>O</v>
      </c>
      <c r="D14" t="str">
        <f>IF(Antworten!D14=1, "P", IF(Antworten!D14=2, "I", IF(Antworten!D14=3, "O", IF(Antworten!D14=4, "H"))))</f>
        <v>O</v>
      </c>
      <c r="E14" t="str">
        <f>IF(Antworten!E14=1, "O", IF(Antworten!E14=2, "IP", IF(Antworten!E14=3, "IP", IF(Antworten!E14=4, "H"))))</f>
        <v>IP</v>
      </c>
      <c r="F14" t="str">
        <f>IF(Antworten!F14="Ja", "HP",IF(Antworten!F14="Nein","IO"))</f>
        <v>IO</v>
      </c>
      <c r="G14" t="str">
        <f>IF(Antworten!G14="Ja", "HP",IF(Antworten!G14="Nein","IO"))</f>
        <v>HP</v>
      </c>
      <c r="H14" t="str">
        <f>IF(Antworten!H14="Ich dusche nicht länger als notwendig","P",IF(Antworten!H14="Ich dusche oder bade gerne lange, das ist für mich Erholung und Genuss","IHO",IF(Antworten!H14="Alles, je nach Situation","IHPO")))</f>
        <v>P</v>
      </c>
      <c r="I14" t="str">
        <f>IF(Antworten!I14=1, "P", IF(Antworten!I14=2, "IO", IF(Antworten!I14=3, "IO", IF(Antworten!I14=4, "H"))))</f>
        <v>P</v>
      </c>
      <c r="J14" t="str">
        <f t="shared" si="0"/>
        <v>OOIPIOHPPP</v>
      </c>
      <c r="K14">
        <f t="shared" si="1"/>
        <v>2</v>
      </c>
      <c r="L14">
        <f t="shared" si="2"/>
        <v>1</v>
      </c>
      <c r="M14">
        <f t="shared" si="3"/>
        <v>4</v>
      </c>
      <c r="N14">
        <f t="shared" si="4"/>
        <v>3</v>
      </c>
      <c r="O14">
        <f t="shared" si="5"/>
        <v>10</v>
      </c>
      <c r="P14" s="9">
        <f t="shared" si="6"/>
        <v>0.2</v>
      </c>
      <c r="Q14" s="9">
        <f t="shared" si="7"/>
        <v>0.1</v>
      </c>
      <c r="R14" s="9">
        <f t="shared" si="8"/>
        <v>0.4</v>
      </c>
      <c r="S14" s="9">
        <f t="shared" si="9"/>
        <v>0.3</v>
      </c>
      <c r="T14" t="str">
        <f t="shared" si="10"/>
        <v>Professional</v>
      </c>
      <c r="U14" s="15">
        <f t="shared" si="11"/>
        <v>0.4</v>
      </c>
    </row>
    <row r="15" spans="1:21" ht="12.4" x14ac:dyDescent="0.3">
      <c r="A15" s="11">
        <f>Antworten!A15</f>
        <v>43308.550613425927</v>
      </c>
      <c r="B15" s="11" t="str">
        <f>Antworten!B15</f>
        <v>wbrandner2106@gmail.com</v>
      </c>
      <c r="C15" t="str">
        <f>IF(Antworten!C15=1, "P", IF(Antworten!C15=2, "I", IF(Antworten!C15=3, "O", IF(Antworten!C15=4, "H"))))</f>
        <v>P</v>
      </c>
      <c r="D15" t="str">
        <f>IF(Antworten!D15=1, "P", IF(Antworten!D15=2, "I", IF(Antworten!D15=3, "O", IF(Antworten!D15=4, "H"))))</f>
        <v>I</v>
      </c>
      <c r="E15" t="str">
        <f>IF(Antworten!E15=1, "O", IF(Antworten!E15=2, "IP", IF(Antworten!E15=3, "IP", IF(Antworten!E15=4, "H"))))</f>
        <v>IP</v>
      </c>
      <c r="F15" t="str">
        <f>IF(Antworten!F15="Ja", "HP",IF(Antworten!F15="Nein","IO"))</f>
        <v>IO</v>
      </c>
      <c r="G15" t="str">
        <f>IF(Antworten!G15="Ja", "HP",IF(Antworten!G15="Nein","IO"))</f>
        <v>HP</v>
      </c>
      <c r="H15" t="str">
        <f>IF(Antworten!H15="Ich dusche nicht länger als notwendig","P",IF(Antworten!H15="Ich dusche oder bade gerne lange, das ist für mich Erholung und Genuss","IHO",IF(Antworten!H15="Alles, je nach Situation","IHPO")))</f>
        <v>IHPO</v>
      </c>
      <c r="I15" t="str">
        <f>IF(Antworten!I15=1, "P", IF(Antworten!I15=2, "IO", IF(Antworten!I15=3, "IO", IF(Antworten!I15=4, "H"))))</f>
        <v>IO</v>
      </c>
      <c r="J15" t="str">
        <f t="shared" si="0"/>
        <v>PIIPIOHPIHPOIO</v>
      </c>
      <c r="K15">
        <f t="shared" si="1"/>
        <v>5</v>
      </c>
      <c r="L15">
        <f t="shared" si="2"/>
        <v>2</v>
      </c>
      <c r="M15">
        <f t="shared" si="3"/>
        <v>4</v>
      </c>
      <c r="N15">
        <f t="shared" si="4"/>
        <v>3</v>
      </c>
      <c r="O15">
        <f t="shared" si="5"/>
        <v>14</v>
      </c>
      <c r="P15" s="9">
        <f t="shared" si="6"/>
        <v>0.35714285714285715</v>
      </c>
      <c r="Q15" s="9">
        <f t="shared" si="7"/>
        <v>0.14285714285714285</v>
      </c>
      <c r="R15" s="9">
        <f t="shared" si="8"/>
        <v>0.2857142857142857</v>
      </c>
      <c r="S15" s="9">
        <f t="shared" si="9"/>
        <v>0.21428571428571427</v>
      </c>
      <c r="T15" t="str">
        <f t="shared" si="10"/>
        <v>Indifferent</v>
      </c>
      <c r="U15" s="15">
        <f t="shared" si="11"/>
        <v>0.35714285714285715</v>
      </c>
    </row>
    <row r="16" spans="1:21" ht="12.4" x14ac:dyDescent="0.3">
      <c r="A16" s="11">
        <f>Antworten!A16</f>
        <v>43308.556134259263</v>
      </c>
      <c r="B16" s="11" t="str">
        <f>Antworten!B16</f>
        <v>roland.oberweger@gmail.com</v>
      </c>
      <c r="C16" t="str">
        <f>IF(Antworten!C16=1, "P", IF(Antworten!C16=2, "I", IF(Antworten!C16=3, "O", IF(Antworten!C16=4, "H"))))</f>
        <v>O</v>
      </c>
      <c r="D16" t="str">
        <f>IF(Antworten!D16=1, "P", IF(Antworten!D16=2, "I", IF(Antworten!D16=3, "O", IF(Antworten!D16=4, "H"))))</f>
        <v>I</v>
      </c>
      <c r="E16" t="str">
        <f>IF(Antworten!E16=1, "O", IF(Antworten!E16=2, "IP", IF(Antworten!E16=3, "IP", IF(Antworten!E16=4, "H"))))</f>
        <v>IP</v>
      </c>
      <c r="F16" t="str">
        <f>IF(Antworten!F16="Ja", "HP",IF(Antworten!F16="Nein","IO"))</f>
        <v>HP</v>
      </c>
      <c r="G16" t="str">
        <f>IF(Antworten!G16="Ja", "HP",IF(Antworten!G16="Nein","IO"))</f>
        <v>HP</v>
      </c>
      <c r="H16" t="str">
        <f>IF(Antworten!H16="Ich dusche nicht länger als notwendig","P",IF(Antworten!H16="Ich dusche oder bade gerne lange, das ist für mich Erholung und Genuss","IHO",IF(Antworten!H16="Alles, je nach Situation","IHPO")))</f>
        <v>IHPO</v>
      </c>
      <c r="I16" t="str">
        <f>IF(Antworten!I16=1, "P", IF(Antworten!I16=2, "IO", IF(Antworten!I16=3, "IO", IF(Antworten!I16=4, "H"))))</f>
        <v>IO</v>
      </c>
      <c r="J16" t="str">
        <f t="shared" si="0"/>
        <v>OIIPHPHPIHPOIO</v>
      </c>
      <c r="K16">
        <f t="shared" si="1"/>
        <v>4</v>
      </c>
      <c r="L16">
        <f t="shared" si="2"/>
        <v>3</v>
      </c>
      <c r="M16">
        <f t="shared" si="3"/>
        <v>4</v>
      </c>
      <c r="N16">
        <f t="shared" si="4"/>
        <v>3</v>
      </c>
      <c r="O16">
        <f t="shared" si="5"/>
        <v>14</v>
      </c>
      <c r="P16" s="9">
        <f t="shared" si="6"/>
        <v>0.2857142857142857</v>
      </c>
      <c r="Q16" s="9">
        <f t="shared" si="7"/>
        <v>0.21428571428571427</v>
      </c>
      <c r="R16" s="9">
        <f t="shared" si="8"/>
        <v>0.2857142857142857</v>
      </c>
      <c r="S16" s="9">
        <f t="shared" si="9"/>
        <v>0.21428571428571427</v>
      </c>
      <c r="T16" t="str">
        <f t="shared" si="10"/>
        <v>Indifferent</v>
      </c>
      <c r="U16" s="15">
        <f t="shared" si="11"/>
        <v>0.2857142857142857</v>
      </c>
    </row>
    <row r="17" spans="1:21" ht="12.4" x14ac:dyDescent="0.3">
      <c r="A17" s="11">
        <f>Antworten!A17</f>
        <v>43308.569039351853</v>
      </c>
      <c r="B17" s="11" t="str">
        <f>Antworten!B17</f>
        <v>office@aned.at</v>
      </c>
      <c r="C17" t="str">
        <f>IF(Antworten!C17=1, "P", IF(Antworten!C17=2, "I", IF(Antworten!C17=3, "O", IF(Antworten!C17=4, "H"))))</f>
        <v>P</v>
      </c>
      <c r="D17" t="str">
        <f>IF(Antworten!D17=1, "P", IF(Antworten!D17=2, "I", IF(Antworten!D17=3, "O", IF(Antworten!D17=4, "H"))))</f>
        <v>P</v>
      </c>
      <c r="E17" t="str">
        <f>IF(Antworten!E17=1, "O", IF(Antworten!E17=2, "IP", IF(Antworten!E17=3, "IP", IF(Antworten!E17=4, "H"))))</f>
        <v>IP</v>
      </c>
      <c r="F17" t="str">
        <f>IF(Antworten!F17="Ja", "HP",IF(Antworten!F17="Nein","IO"))</f>
        <v>IO</v>
      </c>
      <c r="G17" t="str">
        <f>IF(Antworten!G17="Ja", "HP",IF(Antworten!G17="Nein","IO"))</f>
        <v>HP</v>
      </c>
      <c r="H17" t="str">
        <f>IF(Antworten!H17="Ich dusche nicht länger als notwendig","P",IF(Antworten!H17="Ich dusche oder bade gerne lange, das ist für mich Erholung und Genuss","IHO",IF(Antworten!H17="Alles, je nach Situation","IHPO")))</f>
        <v>P</v>
      </c>
      <c r="I17" t="str">
        <f>IF(Antworten!I17=1, "P", IF(Antworten!I17=2, "IO", IF(Antworten!I17=3, "IO", IF(Antworten!I17=4, "H"))))</f>
        <v>IO</v>
      </c>
      <c r="J17" t="str">
        <f t="shared" si="0"/>
        <v>PPIPIOHPPIO</v>
      </c>
      <c r="K17">
        <f t="shared" si="1"/>
        <v>3</v>
      </c>
      <c r="L17">
        <f t="shared" si="2"/>
        <v>1</v>
      </c>
      <c r="M17">
        <f t="shared" si="3"/>
        <v>5</v>
      </c>
      <c r="N17">
        <f t="shared" si="4"/>
        <v>2</v>
      </c>
      <c r="O17">
        <f t="shared" si="5"/>
        <v>11</v>
      </c>
      <c r="P17" s="9">
        <f t="shared" si="6"/>
        <v>0.27272727272727271</v>
      </c>
      <c r="Q17" s="9">
        <f t="shared" si="7"/>
        <v>9.0909090909090912E-2</v>
      </c>
      <c r="R17" s="9">
        <f t="shared" si="8"/>
        <v>0.45454545454545453</v>
      </c>
      <c r="S17" s="9">
        <f t="shared" si="9"/>
        <v>0.18181818181818182</v>
      </c>
      <c r="T17" t="str">
        <f t="shared" si="10"/>
        <v>Professional</v>
      </c>
      <c r="U17" s="15">
        <f t="shared" si="11"/>
        <v>0.45454545454545453</v>
      </c>
    </row>
    <row r="18" spans="1:21" ht="12.4" x14ac:dyDescent="0.3">
      <c r="A18" s="11">
        <f>Antworten!A18</f>
        <v>43308.606747685182</v>
      </c>
      <c r="B18" s="11" t="str">
        <f>Antworten!B18</f>
        <v>c.macheiner@edumail.at</v>
      </c>
      <c r="C18" t="str">
        <f>IF(Antworten!C18=1, "P", IF(Antworten!C18=2, "I", IF(Antworten!C18=3, "O", IF(Antworten!C18=4, "H"))))</f>
        <v>O</v>
      </c>
      <c r="D18" t="str">
        <f>IF(Antworten!D18=1, "P", IF(Antworten!D18=2, "I", IF(Antworten!D18=3, "O", IF(Antworten!D18=4, "H"))))</f>
        <v>I</v>
      </c>
      <c r="E18" t="str">
        <f>IF(Antworten!E18=1, "O", IF(Antworten!E18=2, "IP", IF(Antworten!E18=3, "IP", IF(Antworten!E18=4, "H"))))</f>
        <v>IP</v>
      </c>
      <c r="F18" t="str">
        <f>IF(Antworten!F18="Ja", "HP",IF(Antworten!F18="Nein","IO"))</f>
        <v>IO</v>
      </c>
      <c r="G18" t="str">
        <f>IF(Antworten!G18="Ja", "HP",IF(Antworten!G18="Nein","IO"))</f>
        <v>IO</v>
      </c>
      <c r="H18" t="str">
        <f>IF(Antworten!H18="Ich dusche nicht länger als notwendig","P",IF(Antworten!H18="Ich dusche oder bade gerne lange, das ist für mich Erholung und Genuss","IHO",IF(Antworten!H18="Alles, je nach Situation","IHPO")))</f>
        <v>P</v>
      </c>
      <c r="I18" t="str">
        <f>IF(Antworten!I18=1, "P", IF(Antworten!I18=2, "IO", IF(Antworten!I18=3, "IO", IF(Antworten!I18=4, "H"))))</f>
        <v>P</v>
      </c>
      <c r="J18" t="str">
        <f t="shared" ref="J18:J19" si="12">CONCATENATE(C18,D18,E18,F18,G18,H18,I18)</f>
        <v>OIIPIOIOPP</v>
      </c>
      <c r="K18">
        <f t="shared" ref="K18:K19" si="13">LEN(J18)-LEN(SUBSTITUTE(J18,"I",""))</f>
        <v>4</v>
      </c>
      <c r="L18">
        <f t="shared" ref="L18:L19" si="14">LEN(J18)-LEN(SUBSTITUTE(J18,"H",""))</f>
        <v>0</v>
      </c>
      <c r="M18">
        <f t="shared" ref="M18:M19" si="15">LEN(J18)-LEN(SUBSTITUTE(J18,"P",""))</f>
        <v>3</v>
      </c>
      <c r="N18">
        <f t="shared" ref="N18:N19" si="16">LEN(J18)-LEN(SUBSTITUTE(J18,"O",""))</f>
        <v>3</v>
      </c>
      <c r="O18">
        <f t="shared" ref="O18:O19" si="17">SUM(K18:N18)</f>
        <v>10</v>
      </c>
      <c r="P18" s="9">
        <f t="shared" ref="P18:P19" si="18">K18/O18</f>
        <v>0.4</v>
      </c>
      <c r="Q18" s="9">
        <f t="shared" ref="Q18:Q19" si="19">L18/O18</f>
        <v>0</v>
      </c>
      <c r="R18" s="9">
        <f t="shared" ref="R18:R19" si="20">M18/O18</f>
        <v>0.3</v>
      </c>
      <c r="S18" s="9">
        <f t="shared" ref="S18:S19" si="21">N18/O18</f>
        <v>0.3</v>
      </c>
      <c r="T18" t="str">
        <f t="shared" si="10"/>
        <v>Indifferent</v>
      </c>
      <c r="U18" s="15">
        <f t="shared" si="11"/>
        <v>0.4</v>
      </c>
    </row>
    <row r="19" spans="1:21" ht="12.4" x14ac:dyDescent="0.3">
      <c r="A19" s="11">
        <f>Antworten!A19</f>
        <v>43308.607199074075</v>
      </c>
      <c r="B19" s="11" t="str">
        <f>Antworten!B19</f>
        <v>burgstaller.manuel@ktvam.at</v>
      </c>
      <c r="C19" t="str">
        <f>IF(Antworten!C19=1, "P", IF(Antworten!C19=2, "I", IF(Antworten!C19=3, "O", IF(Antworten!C19=4, "H"))))</f>
        <v>O</v>
      </c>
      <c r="D19" t="str">
        <f>IF(Antworten!D19=1, "P", IF(Antworten!D19=2, "I", IF(Antworten!D19=3, "O", IF(Antworten!D19=4, "H"))))</f>
        <v>P</v>
      </c>
      <c r="E19" t="str">
        <f>IF(Antworten!E19=1, "O", IF(Antworten!E19=2, "IP", IF(Antworten!E19=3, "IP", IF(Antworten!E19=4, "H"))))</f>
        <v>IP</v>
      </c>
      <c r="F19" t="str">
        <f>IF(Antworten!F19="Ja", "HP",IF(Antworten!F19="Nein","IO"))</f>
        <v>IO</v>
      </c>
      <c r="G19" t="str">
        <f>IF(Antworten!G19="Ja", "HP",IF(Antworten!G19="Nein","IO"))</f>
        <v>IO</v>
      </c>
      <c r="H19" t="str">
        <f>IF(Antworten!H19="Ich dusche nicht länger als notwendig","P",IF(Antworten!H19="Ich dusche oder bade gerne lange, das ist für mich Erholung und Genuss","IHO",IF(Antworten!H19="Alles, je nach Situation","IHPO")))</f>
        <v>IHPO</v>
      </c>
      <c r="I19" t="str">
        <f>IF(Antworten!I19=1, "P", IF(Antworten!I19=2, "IO", IF(Antworten!I19=3, "IO", IF(Antworten!I19=4, "H"))))</f>
        <v>P</v>
      </c>
      <c r="J19" t="str">
        <f t="shared" si="12"/>
        <v>OPIPIOIOIHPOP</v>
      </c>
      <c r="K19">
        <f t="shared" si="13"/>
        <v>4</v>
      </c>
      <c r="L19">
        <f t="shared" si="14"/>
        <v>1</v>
      </c>
      <c r="M19">
        <f t="shared" si="15"/>
        <v>4</v>
      </c>
      <c r="N19">
        <f t="shared" si="16"/>
        <v>4</v>
      </c>
      <c r="O19">
        <f t="shared" si="17"/>
        <v>13</v>
      </c>
      <c r="P19" s="9">
        <f t="shared" si="18"/>
        <v>0.30769230769230771</v>
      </c>
      <c r="Q19" s="9">
        <f t="shared" si="19"/>
        <v>7.6923076923076927E-2</v>
      </c>
      <c r="R19" s="9">
        <f t="shared" si="20"/>
        <v>0.30769230769230771</v>
      </c>
      <c r="S19" s="9">
        <f t="shared" si="21"/>
        <v>0.30769230769230771</v>
      </c>
      <c r="T19" t="str">
        <f t="shared" si="10"/>
        <v>Indifferent</v>
      </c>
      <c r="U19" s="15">
        <f t="shared" si="11"/>
        <v>0.30769230769230771</v>
      </c>
    </row>
    <row r="20" spans="1:21" ht="12.4" x14ac:dyDescent="0.3">
      <c r="A20" s="11">
        <f>Antworten!A20</f>
        <v>43308.651608796295</v>
      </c>
      <c r="B20" s="11" t="str">
        <f>Antworten!B20</f>
        <v>eva.bicker1512@gmail.com</v>
      </c>
      <c r="C20" t="str">
        <f>IF(Antworten!C20=1, "P", IF(Antworten!C20=2, "I", IF(Antworten!C20=3, "O", IF(Antworten!C20=4, "H"))))</f>
        <v>O</v>
      </c>
      <c r="D20" t="str">
        <f>IF(Antworten!D20=1, "P", IF(Antworten!D20=2, "I", IF(Antworten!D20=3, "O", IF(Antworten!D20=4, "H"))))</f>
        <v>O</v>
      </c>
      <c r="E20" t="str">
        <f>IF(Antworten!E20=1, "O", IF(Antworten!E20=2, "IP", IF(Antworten!E20=3, "IP", IF(Antworten!E20=4, "H"))))</f>
        <v>IP</v>
      </c>
      <c r="F20" t="str">
        <f>IF(Antworten!F20="Ja", "HP",IF(Antworten!F20="Nein","IO"))</f>
        <v>IO</v>
      </c>
      <c r="G20" t="str">
        <f>IF(Antworten!G20="Ja", "HP",IF(Antworten!G20="Nein","IO"))</f>
        <v>HP</v>
      </c>
      <c r="H20" t="str">
        <f>IF(Antworten!H20="Ich dusche nicht länger als notwendig","P",IF(Antworten!H20="Ich dusche oder bade gerne lange, das ist für mich Erholung und Genuss","IHO",IF(Antworten!H20="Alles, je nach Situation","IHPO")))</f>
        <v>IHPO</v>
      </c>
      <c r="I20" t="str">
        <f>IF(Antworten!I20=1, "P", IF(Antworten!I20=2, "IO", IF(Antworten!I20=3, "IO", IF(Antworten!I20=4, "H"))))</f>
        <v>P</v>
      </c>
      <c r="J20" t="str">
        <f t="shared" ref="J20" si="22">CONCATENATE(C20,D20,E20,F20,G20,H20,I20)</f>
        <v>OOIPIOHPIHPOP</v>
      </c>
      <c r="K20">
        <f t="shared" ref="K20" si="23">LEN(J20)-LEN(SUBSTITUTE(J20,"I",""))</f>
        <v>3</v>
      </c>
      <c r="L20">
        <f t="shared" ref="L20" si="24">LEN(J20)-LEN(SUBSTITUTE(J20,"H",""))</f>
        <v>2</v>
      </c>
      <c r="M20">
        <f t="shared" ref="M20" si="25">LEN(J20)-LEN(SUBSTITUTE(J20,"P",""))</f>
        <v>4</v>
      </c>
      <c r="N20">
        <f t="shared" ref="N20" si="26">LEN(J20)-LEN(SUBSTITUTE(J20,"O",""))</f>
        <v>4</v>
      </c>
      <c r="O20">
        <f t="shared" ref="O20" si="27">SUM(K20:N20)</f>
        <v>13</v>
      </c>
      <c r="P20" s="9">
        <f t="shared" ref="P20" si="28">K20/O20</f>
        <v>0.23076923076923078</v>
      </c>
      <c r="Q20" s="9">
        <f t="shared" ref="Q20" si="29">L20/O20</f>
        <v>0.15384615384615385</v>
      </c>
      <c r="R20" s="9">
        <f t="shared" ref="R20" si="30">M20/O20</f>
        <v>0.30769230769230771</v>
      </c>
      <c r="S20" s="9">
        <f t="shared" ref="S20" si="31">N20/O20</f>
        <v>0.30769230769230771</v>
      </c>
      <c r="T20" t="str">
        <f t="shared" si="10"/>
        <v>Professional</v>
      </c>
      <c r="U20" s="15">
        <f t="shared" si="11"/>
        <v>0.30769230769230771</v>
      </c>
    </row>
    <row r="21" spans="1:21" ht="12.4" x14ac:dyDescent="0.3">
      <c r="A21" s="11">
        <f>Antworten!A21</f>
        <v>43308.653287037036</v>
      </c>
      <c r="B21" s="11" t="str">
        <f>Antworten!B21</f>
        <v>tmaruscaa@gmail.com</v>
      </c>
      <c r="C21" t="str">
        <f>IF(Antworten!C21=1, "P", IF(Antworten!C21=2, "I", IF(Antworten!C21=3, "O", IF(Antworten!C21=4, "H"))))</f>
        <v>P</v>
      </c>
      <c r="D21" t="str">
        <f>IF(Antworten!D21=1, "P", IF(Antworten!D21=2, "I", IF(Antworten!D21=3, "O", IF(Antworten!D21=4, "H"))))</f>
        <v>P</v>
      </c>
      <c r="E21" t="str">
        <f>IF(Antworten!E21=1, "O", IF(Antworten!E21=2, "IP", IF(Antworten!E21=3, "IP", IF(Antworten!E21=4, "H"))))</f>
        <v>O</v>
      </c>
      <c r="F21" t="str">
        <f>IF(Antworten!F21="Ja", "HP",IF(Antworten!F21="Nein","IO"))</f>
        <v>HP</v>
      </c>
      <c r="G21" t="str">
        <f>IF(Antworten!G21="Ja", "HP",IF(Antworten!G21="Nein","IO"))</f>
        <v>HP</v>
      </c>
      <c r="H21" t="str">
        <f>IF(Antworten!H21="Ich dusche nicht länger als notwendig","P",IF(Antworten!H21="Ich dusche oder bade gerne lange, das ist für mich Erholung und Genuss","IHO",IF(Antworten!H21="Alles, je nach Situation","IHPO")))</f>
        <v>IHPO</v>
      </c>
      <c r="I21" t="str">
        <f>IF(Antworten!I21=1, "P", IF(Antworten!I21=2, "IO", IF(Antworten!I21=3, "IO", IF(Antworten!I21=4, "H"))))</f>
        <v>P</v>
      </c>
      <c r="J21" t="str">
        <f t="shared" ref="J21" si="32">CONCATENATE(C21,D21,E21,F21,G21,H21,I21)</f>
        <v>PPOHPHPIHPOP</v>
      </c>
      <c r="K21">
        <f t="shared" ref="K21" si="33">LEN(J21)-LEN(SUBSTITUTE(J21,"I",""))</f>
        <v>1</v>
      </c>
      <c r="L21">
        <f t="shared" ref="L21" si="34">LEN(J21)-LEN(SUBSTITUTE(J21,"H",""))</f>
        <v>3</v>
      </c>
      <c r="M21">
        <f t="shared" ref="M21" si="35">LEN(J21)-LEN(SUBSTITUTE(J21,"P",""))</f>
        <v>6</v>
      </c>
      <c r="N21">
        <f t="shared" ref="N21" si="36">LEN(J21)-LEN(SUBSTITUTE(J21,"O",""))</f>
        <v>2</v>
      </c>
      <c r="O21">
        <f t="shared" ref="O21" si="37">SUM(K21:N21)</f>
        <v>12</v>
      </c>
      <c r="P21" s="9">
        <f t="shared" ref="P21" si="38">K21/O21</f>
        <v>8.3333333333333329E-2</v>
      </c>
      <c r="Q21" s="9">
        <f t="shared" ref="Q21" si="39">L21/O21</f>
        <v>0.25</v>
      </c>
      <c r="R21" s="9">
        <f t="shared" ref="R21" si="40">M21/O21</f>
        <v>0.5</v>
      </c>
      <c r="S21" s="9">
        <f t="shared" ref="S21" si="41">N21/O21</f>
        <v>0.16666666666666666</v>
      </c>
      <c r="T21" t="str">
        <f t="shared" si="10"/>
        <v>Professional</v>
      </c>
      <c r="U21" s="15">
        <f t="shared" si="11"/>
        <v>0.5</v>
      </c>
    </row>
    <row r="22" spans="1:21" ht="12.4" x14ac:dyDescent="0.3">
      <c r="A22" s="11">
        <f>Antworten!A22</f>
        <v>43308.724189814813</v>
      </c>
      <c r="B22" s="11" t="str">
        <f>Antworten!B22</f>
        <v>andreas.a.falkner@siemens.com</v>
      </c>
      <c r="C22" t="str">
        <f>IF(Antworten!C22=1, "P", IF(Antworten!C22=2, "I", IF(Antworten!C22=3, "O", IF(Antworten!C22=4, "H"))))</f>
        <v>O</v>
      </c>
      <c r="D22" t="str">
        <f>IF(Antworten!D22=1, "P", IF(Antworten!D22=2, "I", IF(Antworten!D22=3, "O", IF(Antworten!D22=4, "H"))))</f>
        <v>I</v>
      </c>
      <c r="E22" t="str">
        <f>IF(Antworten!E22=1, "O", IF(Antworten!E22=2, "IP", IF(Antworten!E22=3, "IP", IF(Antworten!E22=4, "H"))))</f>
        <v>IP</v>
      </c>
      <c r="F22" t="str">
        <f>IF(Antworten!F22="Ja", "HP",IF(Antworten!F22="Nein","IO"))</f>
        <v>HP</v>
      </c>
      <c r="G22" t="str">
        <f>IF(Antworten!G22="Ja", "HP",IF(Antworten!G22="Nein","IO"))</f>
        <v>IO</v>
      </c>
      <c r="H22" t="str">
        <f>IF(Antworten!H22="Ich dusche nicht länger als notwendig","P",IF(Antworten!H22="Ich dusche oder bade gerne lange, das ist für mich Erholung und Genuss","IHO",IF(Antworten!H22="Alles, je nach Situation","IHPO")))</f>
        <v>IHPO</v>
      </c>
      <c r="I22" t="str">
        <f>IF(Antworten!I22=1, "P", IF(Antworten!I22=2, "IO", IF(Antworten!I22=3, "IO", IF(Antworten!I22=4, "H"))))</f>
        <v>IO</v>
      </c>
      <c r="J22" t="str">
        <f t="shared" ref="J22:J26" si="42">CONCATENATE(C22,D22,E22,F22,G22,H22,I22)</f>
        <v>OIIPHPIOIHPOIO</v>
      </c>
      <c r="K22">
        <f t="shared" ref="K22:K26" si="43">LEN(J22)-LEN(SUBSTITUTE(J22,"I",""))</f>
        <v>5</v>
      </c>
      <c r="L22">
        <f t="shared" ref="L22:L26" si="44">LEN(J22)-LEN(SUBSTITUTE(J22,"H",""))</f>
        <v>2</v>
      </c>
      <c r="M22">
        <f t="shared" ref="M22:M26" si="45">LEN(J22)-LEN(SUBSTITUTE(J22,"P",""))</f>
        <v>3</v>
      </c>
      <c r="N22">
        <f t="shared" ref="N22:N26" si="46">LEN(J22)-LEN(SUBSTITUTE(J22,"O",""))</f>
        <v>4</v>
      </c>
      <c r="O22">
        <f t="shared" ref="O22:O26" si="47">SUM(K22:N22)</f>
        <v>14</v>
      </c>
      <c r="P22" s="9">
        <f t="shared" ref="P22:P26" si="48">K22/O22</f>
        <v>0.35714285714285715</v>
      </c>
      <c r="Q22" s="9">
        <f t="shared" ref="Q22:Q26" si="49">L22/O22</f>
        <v>0.14285714285714285</v>
      </c>
      <c r="R22" s="9">
        <f t="shared" ref="R22:R26" si="50">M22/O22</f>
        <v>0.21428571428571427</v>
      </c>
      <c r="S22" s="9">
        <f t="shared" ref="S22:S26" si="51">N22/O22</f>
        <v>0.2857142857142857</v>
      </c>
      <c r="T22" t="str">
        <f t="shared" si="10"/>
        <v>Indifferent</v>
      </c>
      <c r="U22" s="15">
        <f t="shared" si="11"/>
        <v>0.35714285714285715</v>
      </c>
    </row>
    <row r="23" spans="1:21" ht="12.4" x14ac:dyDescent="0.3">
      <c r="A23" s="11">
        <f>Antworten!A23</f>
        <v>43308.862199074072</v>
      </c>
      <c r="B23" s="11" t="str">
        <f>Antworten!B23</f>
        <v>max.landauer@live.at</v>
      </c>
      <c r="C23" t="str">
        <f>IF(Antworten!C23=1, "P", IF(Antworten!C23=2, "I", IF(Antworten!C23=3, "O", IF(Antworten!C23=4, "H"))))</f>
        <v>O</v>
      </c>
      <c r="D23" t="str">
        <f>IF(Antworten!D23=1, "P", IF(Antworten!D23=2, "I", IF(Antworten!D23=3, "O", IF(Antworten!D23=4, "H"))))</f>
        <v>O</v>
      </c>
      <c r="E23" t="str">
        <f>IF(Antworten!E23=1, "O", IF(Antworten!E23=2, "IP", IF(Antworten!E23=3, "IP", IF(Antworten!E23=4, "H"))))</f>
        <v>IP</v>
      </c>
      <c r="F23" t="str">
        <f>IF(Antworten!F23="Ja", "HP",IF(Antworten!F23="Nein","IO"))</f>
        <v>HP</v>
      </c>
      <c r="G23" t="str">
        <f>IF(Antworten!G23="Ja", "HP",IF(Antworten!G23="Nein","IO"))</f>
        <v>HP</v>
      </c>
      <c r="H23" t="str">
        <f>IF(Antworten!H23="Ich dusche nicht länger als notwendig","P",IF(Antworten!H23="Ich dusche oder bade gerne lange, das ist für mich Erholung und Genuss","IHO",IF(Antworten!H23="Alles, je nach Situation","IHPO")))</f>
        <v>IHO</v>
      </c>
      <c r="I23" t="str">
        <f>IF(Antworten!I23=1, "P", IF(Antworten!I23=2, "IO", IF(Antworten!I23=3, "IO", IF(Antworten!I23=4, "H"))))</f>
        <v>IO</v>
      </c>
      <c r="J23" t="str">
        <f t="shared" si="42"/>
        <v>OOIPHPHPIHOIO</v>
      </c>
      <c r="K23">
        <f t="shared" si="43"/>
        <v>3</v>
      </c>
      <c r="L23">
        <f t="shared" si="44"/>
        <v>3</v>
      </c>
      <c r="M23">
        <f t="shared" si="45"/>
        <v>3</v>
      </c>
      <c r="N23">
        <f t="shared" si="46"/>
        <v>4</v>
      </c>
      <c r="O23">
        <f t="shared" si="47"/>
        <v>13</v>
      </c>
      <c r="P23" s="9">
        <f t="shared" si="48"/>
        <v>0.23076923076923078</v>
      </c>
      <c r="Q23" s="9">
        <f t="shared" si="49"/>
        <v>0.23076923076923078</v>
      </c>
      <c r="R23" s="9">
        <f t="shared" si="50"/>
        <v>0.23076923076923078</v>
      </c>
      <c r="S23" s="9">
        <f t="shared" si="51"/>
        <v>0.30769230769230771</v>
      </c>
      <c r="T23" t="str">
        <f t="shared" si="10"/>
        <v>Optimierer</v>
      </c>
      <c r="U23" s="15">
        <f t="shared" si="11"/>
        <v>0.30769230769230771</v>
      </c>
    </row>
    <row r="24" spans="1:21" ht="12.4" x14ac:dyDescent="0.3">
      <c r="A24" s="11">
        <f>Antworten!A24</f>
        <v>43308.961828703701</v>
      </c>
      <c r="B24" s="11" t="str">
        <f>Antworten!B24</f>
        <v>julian.lehner@gmail.com</v>
      </c>
      <c r="C24" t="str">
        <f>IF(Antworten!C24=1, "P", IF(Antworten!C24=2, "I", IF(Antworten!C24=3, "O", IF(Antworten!C24=4, "H"))))</f>
        <v>P</v>
      </c>
      <c r="D24" t="str">
        <f>IF(Antworten!D24=1, "P", IF(Antworten!D24=2, "I", IF(Antworten!D24=3, "O", IF(Antworten!D24=4, "H"))))</f>
        <v>P</v>
      </c>
      <c r="E24" t="str">
        <f>IF(Antworten!E24=1, "O", IF(Antworten!E24=2, "IP", IF(Antworten!E24=3, "IP", IF(Antworten!E24=4, "H"))))</f>
        <v>IP</v>
      </c>
      <c r="F24" t="str">
        <f>IF(Antworten!F24="Ja", "HP",IF(Antworten!F24="Nein","IO"))</f>
        <v>HP</v>
      </c>
      <c r="G24" t="str">
        <f>IF(Antworten!G24="Ja", "HP",IF(Antworten!G24="Nein","IO"))</f>
        <v>HP</v>
      </c>
      <c r="H24" t="str">
        <f>IF(Antworten!H24="Ich dusche nicht länger als notwendig","P",IF(Antworten!H24="Ich dusche oder bade gerne lange, das ist für mich Erholung und Genuss","IHO",IF(Antworten!H24="Alles, je nach Situation","IHPO")))</f>
        <v>IHPO</v>
      </c>
      <c r="I24" t="str">
        <f>IF(Antworten!I24=1, "P", IF(Antworten!I24=2, "IO", IF(Antworten!I24=3, "IO", IF(Antworten!I24=4, "H"))))</f>
        <v>P</v>
      </c>
      <c r="J24" t="str">
        <f t="shared" si="42"/>
        <v>PPIPHPHPIHPOP</v>
      </c>
      <c r="K24">
        <f t="shared" si="43"/>
        <v>2</v>
      </c>
      <c r="L24">
        <f t="shared" si="44"/>
        <v>3</v>
      </c>
      <c r="M24">
        <f t="shared" si="45"/>
        <v>7</v>
      </c>
      <c r="N24">
        <f t="shared" si="46"/>
        <v>1</v>
      </c>
      <c r="O24">
        <f t="shared" si="47"/>
        <v>13</v>
      </c>
      <c r="P24" s="9">
        <f t="shared" si="48"/>
        <v>0.15384615384615385</v>
      </c>
      <c r="Q24" s="9">
        <f t="shared" si="49"/>
        <v>0.23076923076923078</v>
      </c>
      <c r="R24" s="9">
        <f t="shared" si="50"/>
        <v>0.53846153846153844</v>
      </c>
      <c r="S24" s="9">
        <f t="shared" si="51"/>
        <v>7.6923076923076927E-2</v>
      </c>
      <c r="T24" t="str">
        <f t="shared" si="10"/>
        <v>Professional</v>
      </c>
      <c r="U24" s="15">
        <f t="shared" si="11"/>
        <v>0.53846153846153844</v>
      </c>
    </row>
    <row r="25" spans="1:21" ht="12.4" x14ac:dyDescent="0.3">
      <c r="A25" s="11">
        <f>Antworten!A25</f>
        <v>43309.453576388885</v>
      </c>
      <c r="B25" s="11" t="str">
        <f>Antworten!B25</f>
        <v>claudia.stetter@gmx.at</v>
      </c>
      <c r="C25" t="str">
        <f>IF(Antworten!C25=1, "P", IF(Antworten!C25=2, "I", IF(Antworten!C25=3, "O", IF(Antworten!C25=4, "H"))))</f>
        <v>O</v>
      </c>
      <c r="D25" t="str">
        <f>IF(Antworten!D25=1, "P", IF(Antworten!D25=2, "I", IF(Antworten!D25=3, "O", IF(Antworten!D25=4, "H"))))</f>
        <v>I</v>
      </c>
      <c r="E25" t="str">
        <f>IF(Antworten!E25=1, "O", IF(Antworten!E25=2, "IP", IF(Antworten!E25=3, "IP", IF(Antworten!E25=4, "H"))))</f>
        <v>IP</v>
      </c>
      <c r="F25" t="str">
        <f>IF(Antworten!F25="Ja", "HP",IF(Antworten!F25="Nein","IO"))</f>
        <v>IO</v>
      </c>
      <c r="G25" t="str">
        <f>IF(Antworten!G25="Ja", "HP",IF(Antworten!G25="Nein","IO"))</f>
        <v>IO</v>
      </c>
      <c r="H25" t="str">
        <f>IF(Antworten!H25="Ich dusche nicht länger als notwendig","P",IF(Antworten!H25="Ich dusche oder bade gerne lange, das ist für mich Erholung und Genuss","IHO",IF(Antworten!H25="Alles, je nach Situation","IHPO")))</f>
        <v>P</v>
      </c>
      <c r="I25" t="str">
        <f>IF(Antworten!I25=1, "P", IF(Antworten!I25=2, "IO", IF(Antworten!I25=3, "IO", IF(Antworten!I25=4, "H"))))</f>
        <v>IO</v>
      </c>
      <c r="J25" t="str">
        <f t="shared" si="42"/>
        <v>OIIPIOIOPIO</v>
      </c>
      <c r="K25">
        <f t="shared" si="43"/>
        <v>5</v>
      </c>
      <c r="L25">
        <f t="shared" si="44"/>
        <v>0</v>
      </c>
      <c r="M25">
        <f t="shared" si="45"/>
        <v>2</v>
      </c>
      <c r="N25">
        <f t="shared" si="46"/>
        <v>4</v>
      </c>
      <c r="O25">
        <f t="shared" si="47"/>
        <v>11</v>
      </c>
      <c r="P25" s="9">
        <f t="shared" si="48"/>
        <v>0.45454545454545453</v>
      </c>
      <c r="Q25" s="9">
        <f t="shared" si="49"/>
        <v>0</v>
      </c>
      <c r="R25" s="9">
        <f t="shared" si="50"/>
        <v>0.18181818181818182</v>
      </c>
      <c r="S25" s="9">
        <f t="shared" si="51"/>
        <v>0.36363636363636365</v>
      </c>
      <c r="T25" t="str">
        <f t="shared" si="10"/>
        <v>Indifferent</v>
      </c>
      <c r="U25" s="15">
        <f t="shared" si="11"/>
        <v>0.45454545454545453</v>
      </c>
    </row>
    <row r="26" spans="1:21" ht="12.4" x14ac:dyDescent="0.3">
      <c r="A26" s="11">
        <f>Antworten!A26</f>
        <v>43309.78837962963</v>
      </c>
      <c r="B26" s="11" t="str">
        <f>Antworten!B26</f>
        <v>gertrude.jakob@gmail.com</v>
      </c>
      <c r="C26" t="str">
        <f>IF(Antworten!C26=1, "P", IF(Antworten!C26=2, "I", IF(Antworten!C26=3, "O", IF(Antworten!C26=4, "H"))))</f>
        <v>I</v>
      </c>
      <c r="D26" t="str">
        <f>IF(Antworten!D26=1, "P", IF(Antworten!D26=2, "I", IF(Antworten!D26=3, "O", IF(Antworten!D26=4, "H"))))</f>
        <v>I</v>
      </c>
      <c r="E26" t="str">
        <f>IF(Antworten!E26=1, "O", IF(Antworten!E26=2, "IP", IF(Antworten!E26=3, "IP", IF(Antworten!E26=4, "H"))))</f>
        <v>IP</v>
      </c>
      <c r="F26" t="str">
        <f>IF(Antworten!F26="Ja", "HP",IF(Antworten!F26="Nein","IO"))</f>
        <v>IO</v>
      </c>
      <c r="G26" t="str">
        <f>IF(Antworten!G26="Ja", "HP",IF(Antworten!G26="Nein","IO"))</f>
        <v>IO</v>
      </c>
      <c r="H26" t="str">
        <f>IF(Antworten!H26="Ich dusche nicht länger als notwendig","P",IF(Antworten!H26="Ich dusche oder bade gerne lange, das ist für mich Erholung und Genuss","IHO",IF(Antworten!H26="Alles, je nach Situation","IHPO")))</f>
        <v>IHO</v>
      </c>
      <c r="I26" t="str">
        <f>IF(Antworten!I26=1, "P", IF(Antworten!I26=2, "IO", IF(Antworten!I26=3, "IO", IF(Antworten!I26=4, "H"))))</f>
        <v>P</v>
      </c>
      <c r="J26" t="str">
        <f t="shared" si="42"/>
        <v>IIIPIOIOIHOP</v>
      </c>
      <c r="K26">
        <f t="shared" si="43"/>
        <v>6</v>
      </c>
      <c r="L26">
        <f t="shared" si="44"/>
        <v>1</v>
      </c>
      <c r="M26">
        <f t="shared" si="45"/>
        <v>2</v>
      </c>
      <c r="N26">
        <f t="shared" si="46"/>
        <v>3</v>
      </c>
      <c r="O26">
        <f t="shared" si="47"/>
        <v>12</v>
      </c>
      <c r="P26" s="9">
        <f t="shared" si="48"/>
        <v>0.5</v>
      </c>
      <c r="Q26" s="9">
        <f t="shared" si="49"/>
        <v>8.3333333333333329E-2</v>
      </c>
      <c r="R26" s="9">
        <f t="shared" si="50"/>
        <v>0.16666666666666666</v>
      </c>
      <c r="S26" s="9">
        <f t="shared" si="51"/>
        <v>0.25</v>
      </c>
      <c r="T26" t="str">
        <f t="shared" si="10"/>
        <v>Indifferent</v>
      </c>
      <c r="U26" s="15">
        <f t="shared" si="11"/>
        <v>0.5</v>
      </c>
    </row>
    <row r="27" spans="1:21" ht="12.4" x14ac:dyDescent="0.3">
      <c r="A27" s="11">
        <f>Antworten!A27</f>
        <v>43310.899606481478</v>
      </c>
      <c r="B27" s="11" t="str">
        <f>Antworten!B27</f>
        <v>t.zehet@gmx.at</v>
      </c>
      <c r="C27" t="str">
        <f>IF(Antworten!C27=1, "P", IF(Antworten!C27=2, "I", IF(Antworten!C27=3, "O", IF(Antworten!C27=4, "H"))))</f>
        <v>I</v>
      </c>
      <c r="D27" t="str">
        <f>IF(Antworten!D27=1, "P", IF(Antworten!D27=2, "I", IF(Antworten!D27=3, "O", IF(Antworten!D27=4, "H"))))</f>
        <v>I</v>
      </c>
      <c r="E27" t="str">
        <f>IF(Antworten!E27=1, "O", IF(Antworten!E27=2, "IP", IF(Antworten!E27=3, "IP", IF(Antworten!E27=4, "H"))))</f>
        <v>IP</v>
      </c>
      <c r="F27" t="str">
        <f>IF(Antworten!F27="Ja", "HP",IF(Antworten!F27="Nein","IO"))</f>
        <v>IO</v>
      </c>
      <c r="G27" t="str">
        <f>IF(Antworten!G27="Ja", "HP",IF(Antworten!G27="Nein","IO"))</f>
        <v>IO</v>
      </c>
      <c r="H27" t="str">
        <f>IF(Antworten!H27="Ich dusche nicht länger als notwendig","P",IF(Antworten!H27="Ich dusche oder bade gerne lange, das ist für mich Erholung und Genuss","IHO",IF(Antworten!H27="Alles, je nach Situation","IHPO")))</f>
        <v>IHPO</v>
      </c>
      <c r="I27" t="str">
        <f>IF(Antworten!I27=1, "P", IF(Antworten!I27=2, "IO", IF(Antworten!I27=3, "IO", IF(Antworten!I27=4, "H"))))</f>
        <v>IO</v>
      </c>
      <c r="J27" t="str">
        <f t="shared" ref="J27" si="52">CONCATENATE(C27,D27,E27,F27,G27,H27,I27)</f>
        <v>IIIPIOIOIHPOIO</v>
      </c>
      <c r="K27">
        <f t="shared" ref="K27" si="53">LEN(J27)-LEN(SUBSTITUTE(J27,"I",""))</f>
        <v>7</v>
      </c>
      <c r="L27">
        <f t="shared" ref="L27" si="54">LEN(J27)-LEN(SUBSTITUTE(J27,"H",""))</f>
        <v>1</v>
      </c>
      <c r="M27">
        <f t="shared" ref="M27" si="55">LEN(J27)-LEN(SUBSTITUTE(J27,"P",""))</f>
        <v>2</v>
      </c>
      <c r="N27">
        <f t="shared" ref="N27" si="56">LEN(J27)-LEN(SUBSTITUTE(J27,"O",""))</f>
        <v>4</v>
      </c>
      <c r="O27">
        <f t="shared" ref="O27" si="57">SUM(K27:N27)</f>
        <v>14</v>
      </c>
      <c r="P27" s="9">
        <f t="shared" ref="P27" si="58">K27/O27</f>
        <v>0.5</v>
      </c>
      <c r="Q27" s="9">
        <f t="shared" ref="Q27" si="59">L27/O27</f>
        <v>7.1428571428571425E-2</v>
      </c>
      <c r="R27" s="9">
        <f t="shared" ref="R27" si="60">M27/O27</f>
        <v>0.14285714285714285</v>
      </c>
      <c r="S27" s="9">
        <f t="shared" ref="S27" si="61">N27/O27</f>
        <v>0.2857142857142857</v>
      </c>
      <c r="T27" t="str">
        <f t="shared" si="10"/>
        <v>Indifferent</v>
      </c>
      <c r="U27" s="15">
        <f t="shared" si="11"/>
        <v>0.5</v>
      </c>
    </row>
    <row r="28" spans="1:21" ht="12.4" x14ac:dyDescent="0.3">
      <c r="A28" s="11">
        <f>Antworten!A28</f>
        <v>43311.39135416667</v>
      </c>
      <c r="B28" s="11" t="str">
        <f>Antworten!B28</f>
        <v>antonino.cassarino@siemens.com</v>
      </c>
      <c r="C28" t="str">
        <f>IF(Antworten!C28=1, "P", IF(Antworten!C28=2, "I", IF(Antworten!C28=3, "O", IF(Antworten!C28=4, "H"))))</f>
        <v>O</v>
      </c>
      <c r="D28" t="str">
        <f>IF(Antworten!D28=1, "P", IF(Antworten!D28=2, "I", IF(Antworten!D28=3, "O", IF(Antworten!D28=4, "H"))))</f>
        <v>O</v>
      </c>
      <c r="E28" t="str">
        <f>IF(Antworten!E28=1, "O", IF(Antworten!E28=2, "IP", IF(Antworten!E28=3, "IP", IF(Antworten!E28=4, "H"))))</f>
        <v>IP</v>
      </c>
      <c r="F28" t="str">
        <f>IF(Antworten!F28="Ja", "HP",IF(Antworten!F28="Nein","IO"))</f>
        <v>HP</v>
      </c>
      <c r="G28" t="str">
        <f>IF(Antworten!G28="Ja", "HP",IF(Antworten!G28="Nein","IO"))</f>
        <v>IO</v>
      </c>
      <c r="H28" t="str">
        <f>IF(Antworten!H28="Ich dusche nicht länger als notwendig","P",IF(Antworten!H28="Ich dusche oder bade gerne lange, das ist für mich Erholung und Genuss","IHO",IF(Antworten!H28="Alles, je nach Situation","IHPO")))</f>
        <v>P</v>
      </c>
      <c r="I28" t="str">
        <f>IF(Antworten!I28=1, "P", IF(Antworten!I28=2, "IO", IF(Antworten!I28=3, "IO", IF(Antworten!I28=4, "H"))))</f>
        <v>P</v>
      </c>
      <c r="J28" t="str">
        <f t="shared" ref="J28:J29" si="62">CONCATENATE(C28,D28,E28,F28,G28,H28,I28)</f>
        <v>OOIPHPIOPP</v>
      </c>
      <c r="K28">
        <f t="shared" ref="K28:K29" si="63">LEN(J28)-LEN(SUBSTITUTE(J28,"I",""))</f>
        <v>2</v>
      </c>
      <c r="L28">
        <f t="shared" ref="L28:L29" si="64">LEN(J28)-LEN(SUBSTITUTE(J28,"H",""))</f>
        <v>1</v>
      </c>
      <c r="M28">
        <f t="shared" ref="M28:M29" si="65">LEN(J28)-LEN(SUBSTITUTE(J28,"P",""))</f>
        <v>4</v>
      </c>
      <c r="N28">
        <f t="shared" ref="N28:N29" si="66">LEN(J28)-LEN(SUBSTITUTE(J28,"O",""))</f>
        <v>3</v>
      </c>
      <c r="O28">
        <f t="shared" ref="O28:O29" si="67">SUM(K28:N28)</f>
        <v>10</v>
      </c>
      <c r="P28" s="9">
        <f t="shared" ref="P28:P29" si="68">K28/O28</f>
        <v>0.2</v>
      </c>
      <c r="Q28" s="9">
        <f t="shared" ref="Q28:Q29" si="69">L28/O28</f>
        <v>0.1</v>
      </c>
      <c r="R28" s="9">
        <f t="shared" ref="R28:R29" si="70">M28/O28</f>
        <v>0.4</v>
      </c>
      <c r="S28" s="9">
        <f t="shared" ref="S28:S29" si="71">N28/O28</f>
        <v>0.3</v>
      </c>
      <c r="T28" t="str">
        <f t="shared" si="10"/>
        <v>Professional</v>
      </c>
      <c r="U28" s="15">
        <f t="shared" si="11"/>
        <v>0.4</v>
      </c>
    </row>
    <row r="29" spans="1:21" ht="12.4" x14ac:dyDescent="0.3">
      <c r="A29" s="11">
        <f>Antworten!A29</f>
        <v>43311.408310185187</v>
      </c>
      <c r="B29" s="11" t="str">
        <f>Antworten!B29</f>
        <v>richard.taupe@siemens.com</v>
      </c>
      <c r="C29" t="str">
        <f>IF(Antworten!C29=1, "P", IF(Antworten!C29=2, "I", IF(Antworten!C29=3, "O", IF(Antworten!C29=4, "H"))))</f>
        <v>I</v>
      </c>
      <c r="D29" t="str">
        <f>IF(Antworten!D29=1, "P", IF(Antworten!D29=2, "I", IF(Antworten!D29=3, "O", IF(Antworten!D29=4, "H"))))</f>
        <v>H</v>
      </c>
      <c r="E29" t="str">
        <f>IF(Antworten!E29=1, "O", IF(Antworten!E29=2, "IP", IF(Antworten!E29=3, "IP", IF(Antworten!E29=4, "H"))))</f>
        <v>O</v>
      </c>
      <c r="F29" t="str">
        <f>IF(Antworten!F29="Ja", "HP",IF(Antworten!F29="Nein","IO"))</f>
        <v>HP</v>
      </c>
      <c r="G29" t="str">
        <f>IF(Antworten!G29="Ja", "HP",IF(Antworten!G29="Nein","IO"))</f>
        <v>IO</v>
      </c>
      <c r="H29" t="str">
        <f>IF(Antworten!H29="Ich dusche nicht länger als notwendig","P",IF(Antworten!H29="Ich dusche oder bade gerne lange, das ist für mich Erholung und Genuss","IHO",IF(Antworten!H29="Alles, je nach Situation","IHPO")))</f>
        <v>P</v>
      </c>
      <c r="I29" t="str">
        <f>IF(Antworten!I29=1, "P", IF(Antworten!I29=2, "IO", IF(Antworten!I29=3, "IO", IF(Antworten!I29=4, "H"))))</f>
        <v>P</v>
      </c>
      <c r="J29" t="str">
        <f t="shared" si="62"/>
        <v>IHOHPIOPP</v>
      </c>
      <c r="K29">
        <f t="shared" si="63"/>
        <v>2</v>
      </c>
      <c r="L29">
        <f t="shared" si="64"/>
        <v>2</v>
      </c>
      <c r="M29">
        <f t="shared" si="65"/>
        <v>3</v>
      </c>
      <c r="N29">
        <f t="shared" si="66"/>
        <v>2</v>
      </c>
      <c r="O29">
        <f t="shared" si="67"/>
        <v>9</v>
      </c>
      <c r="P29" s="9">
        <f t="shared" si="68"/>
        <v>0.22222222222222221</v>
      </c>
      <c r="Q29" s="9">
        <f t="shared" si="69"/>
        <v>0.22222222222222221</v>
      </c>
      <c r="R29" s="9">
        <f t="shared" si="70"/>
        <v>0.33333333333333331</v>
      </c>
      <c r="S29" s="9">
        <f t="shared" si="71"/>
        <v>0.22222222222222221</v>
      </c>
      <c r="T29" t="str">
        <f t="shared" si="10"/>
        <v>Professional</v>
      </c>
      <c r="U29" s="15">
        <f t="shared" si="11"/>
        <v>0.33333333333333331</v>
      </c>
    </row>
    <row r="30" spans="1:21" ht="12.4" x14ac:dyDescent="0.3">
      <c r="A30" s="11">
        <f>Antworten!A30</f>
        <v>43311.520821759259</v>
      </c>
      <c r="B30" s="11" t="str">
        <f>Antworten!B30</f>
        <v>josiane.parreira@siemens.com</v>
      </c>
      <c r="C30" t="str">
        <f>IF(Antworten!C30=1, "P", IF(Antworten!C30=2, "I", IF(Antworten!C30=3, "O", IF(Antworten!C30=4, "H"))))</f>
        <v>I</v>
      </c>
      <c r="D30" t="str">
        <f>IF(Antworten!D30=1, "P", IF(Antworten!D30=2, "I", IF(Antworten!D30=3, "O", IF(Antworten!D30=4, "H"))))</f>
        <v>H</v>
      </c>
      <c r="E30" t="str">
        <f>IF(Antworten!E30=1, "O", IF(Antworten!E30=2, "IP", IF(Antworten!E30=3, "IP", IF(Antworten!E30=4, "H"))))</f>
        <v>IP</v>
      </c>
      <c r="F30" t="str">
        <f>IF(Antworten!F30="Ja", "HP",IF(Antworten!F30="Nein","IO"))</f>
        <v>HP</v>
      </c>
      <c r="G30" t="str">
        <f>IF(Antworten!G30="Ja", "HP",IF(Antworten!G30="Nein","IO"))</f>
        <v>IO</v>
      </c>
      <c r="H30" t="str">
        <f>IF(Antworten!H30="Ich dusche nicht länger als notwendig","P",IF(Antworten!H30="Ich dusche oder bade gerne lange, das ist für mich Erholung und Genuss","IHO",IF(Antworten!H30="Alles, je nach Situation","IHPO")))</f>
        <v>IHPO</v>
      </c>
      <c r="I30" t="str">
        <f>IF(Antworten!I30=1, "P", IF(Antworten!I30=2, "IO", IF(Antworten!I30=3, "IO", IF(Antworten!I30=4, "H"))))</f>
        <v>IO</v>
      </c>
      <c r="J30" t="str">
        <f t="shared" ref="J30:J31" si="72">CONCATENATE(C30,D30,E30,F30,G30,H30,I30)</f>
        <v>IHIPHPIOIHPOIO</v>
      </c>
      <c r="K30">
        <f t="shared" ref="K30:K31" si="73">LEN(J30)-LEN(SUBSTITUTE(J30,"I",""))</f>
        <v>5</v>
      </c>
      <c r="L30">
        <f t="shared" ref="L30:L31" si="74">LEN(J30)-LEN(SUBSTITUTE(J30,"H",""))</f>
        <v>3</v>
      </c>
      <c r="M30">
        <f t="shared" ref="M30:M31" si="75">LEN(J30)-LEN(SUBSTITUTE(J30,"P",""))</f>
        <v>3</v>
      </c>
      <c r="N30">
        <f t="shared" ref="N30:N31" si="76">LEN(J30)-LEN(SUBSTITUTE(J30,"O",""))</f>
        <v>3</v>
      </c>
      <c r="O30">
        <f t="shared" ref="O30:O31" si="77">SUM(K30:N30)</f>
        <v>14</v>
      </c>
      <c r="P30" s="9">
        <f t="shared" ref="P30:P31" si="78">K30/O30</f>
        <v>0.35714285714285715</v>
      </c>
      <c r="Q30" s="9">
        <f t="shared" ref="Q30:Q31" si="79">L30/O30</f>
        <v>0.21428571428571427</v>
      </c>
      <c r="R30" s="9">
        <f t="shared" ref="R30:R31" si="80">M30/O30</f>
        <v>0.21428571428571427</v>
      </c>
      <c r="S30" s="9">
        <f t="shared" ref="S30:S31" si="81">N30/O30</f>
        <v>0.21428571428571427</v>
      </c>
      <c r="T30" t="str">
        <f t="shared" si="10"/>
        <v>Indifferent</v>
      </c>
      <c r="U30" s="15">
        <f t="shared" ref="U30:U31" si="82">MAX(P30:S30)</f>
        <v>0.35714285714285715</v>
      </c>
    </row>
    <row r="31" spans="1:21" ht="12.4" x14ac:dyDescent="0.3">
      <c r="A31" s="11">
        <f>Antworten!A31</f>
        <v>43311.557800925926</v>
      </c>
      <c r="B31" s="11" t="str">
        <f>Antworten!B31</f>
        <v>deinhofer.katja@gmx.at</v>
      </c>
      <c r="C31" t="str">
        <f>IF(Antworten!C31=1, "P", IF(Antworten!C31=2, "I", IF(Antworten!C31=3, "O", IF(Antworten!C31=4, "H"))))</f>
        <v>I</v>
      </c>
      <c r="D31" t="str">
        <f>IF(Antworten!D31=1, "P", IF(Antworten!D31=2, "I", IF(Antworten!D31=3, "O", IF(Antworten!D31=4, "H"))))</f>
        <v>O</v>
      </c>
      <c r="E31" t="str">
        <f>IF(Antworten!E31=1, "O", IF(Antworten!E31=2, "IP", IF(Antworten!E31=3, "IP", IF(Antworten!E31=4, "H"))))</f>
        <v>O</v>
      </c>
      <c r="F31" t="str">
        <f>IF(Antworten!F31="Ja", "HP",IF(Antworten!F31="Nein","IO"))</f>
        <v>IO</v>
      </c>
      <c r="G31" t="str">
        <f>IF(Antworten!G31="Ja", "HP",IF(Antworten!G31="Nein","IO"))</f>
        <v>IO</v>
      </c>
      <c r="H31" t="str">
        <f>IF(Antworten!H31="Ich dusche nicht länger als notwendig","P",IF(Antworten!H31="Ich dusche oder bade gerne lange, das ist für mich Erholung und Genuss","IHO",IF(Antworten!H31="Alles, je nach Situation","IHPO")))</f>
        <v>P</v>
      </c>
      <c r="I31" t="str">
        <f>IF(Antworten!I31=1, "P", IF(Antworten!I31=2, "IO", IF(Antworten!I31=3, "IO", IF(Antworten!I31=4, "H"))))</f>
        <v>IO</v>
      </c>
      <c r="J31" t="str">
        <f t="shared" si="72"/>
        <v>IOOIOIOPIO</v>
      </c>
      <c r="K31">
        <f t="shared" si="73"/>
        <v>4</v>
      </c>
      <c r="L31">
        <f t="shared" si="74"/>
        <v>0</v>
      </c>
      <c r="M31">
        <f t="shared" si="75"/>
        <v>1</v>
      </c>
      <c r="N31">
        <f t="shared" si="76"/>
        <v>5</v>
      </c>
      <c r="O31">
        <f t="shared" si="77"/>
        <v>10</v>
      </c>
      <c r="P31" s="9">
        <f t="shared" si="78"/>
        <v>0.4</v>
      </c>
      <c r="Q31" s="9">
        <f t="shared" si="79"/>
        <v>0</v>
      </c>
      <c r="R31" s="9">
        <f t="shared" si="80"/>
        <v>0.1</v>
      </c>
      <c r="S31" s="9">
        <f t="shared" si="81"/>
        <v>0.5</v>
      </c>
      <c r="T31" t="str">
        <f t="shared" si="10"/>
        <v>Optimierer</v>
      </c>
      <c r="U31" s="15">
        <f t="shared" si="82"/>
        <v>0.5</v>
      </c>
    </row>
    <row r="32" spans="1:21" ht="12.4" x14ac:dyDescent="0.3">
      <c r="A32" s="11">
        <f>Antworten!A32</f>
        <v>43311.601990740739</v>
      </c>
      <c r="B32" s="11" t="str">
        <f>Antworten!B32</f>
        <v>gerhard.engelbrecht@siemens.com</v>
      </c>
      <c r="C32" t="str">
        <f>IF(Antworten!C32=1, "P", IF(Antworten!C32=2, "I", IF(Antworten!C32=3, "O", IF(Antworten!C32=4, "H"))))</f>
        <v>P</v>
      </c>
      <c r="D32" t="str">
        <f>IF(Antworten!D32=1, "P", IF(Antworten!D32=2, "I", IF(Antworten!D32=3, "O", IF(Antworten!D32=4, "H"))))</f>
        <v>I</v>
      </c>
      <c r="E32" t="str">
        <f>IF(Antworten!E32=1, "O", IF(Antworten!E32=2, "IP", IF(Antworten!E32=3, "IP", IF(Antworten!E32=4, "H"))))</f>
        <v>IP</v>
      </c>
      <c r="F32" t="str">
        <f>IF(Antworten!F32="Ja", "HP",IF(Antworten!F32="Nein","IO"))</f>
        <v>HP</v>
      </c>
      <c r="G32" t="str">
        <f>IF(Antworten!G32="Ja", "HP",IF(Antworten!G32="Nein","IO"))</f>
        <v>HP</v>
      </c>
      <c r="H32" t="str">
        <f>IF(Antworten!H32="Ich dusche nicht länger als notwendig","P",IF(Antworten!H32="Ich dusche oder bade gerne lange, das ist für mich Erholung und Genuss","IHO",IF(Antworten!H32="Alles, je nach Situation","IHPO")))</f>
        <v>IHPO</v>
      </c>
      <c r="I32" t="str">
        <f>IF(Antworten!I32=1, "P", IF(Antworten!I32=2, "IO", IF(Antworten!I32=3, "IO", IF(Antworten!I32=4, "H"))))</f>
        <v>IO</v>
      </c>
      <c r="J32" t="str">
        <f t="shared" ref="J32" si="83">CONCATENATE(C32,D32,E32,F32,G32,H32,I32)</f>
        <v>PIIPHPHPIHPOIO</v>
      </c>
      <c r="K32">
        <f t="shared" ref="K32" si="84">LEN(J32)-LEN(SUBSTITUTE(J32,"I",""))</f>
        <v>4</v>
      </c>
      <c r="L32">
        <f t="shared" ref="L32" si="85">LEN(J32)-LEN(SUBSTITUTE(J32,"H",""))</f>
        <v>3</v>
      </c>
      <c r="M32">
        <f t="shared" ref="M32" si="86">LEN(J32)-LEN(SUBSTITUTE(J32,"P",""))</f>
        <v>5</v>
      </c>
      <c r="N32">
        <f t="shared" ref="N32" si="87">LEN(J32)-LEN(SUBSTITUTE(J32,"O",""))</f>
        <v>2</v>
      </c>
      <c r="O32">
        <f t="shared" ref="O32" si="88">SUM(K32:N32)</f>
        <v>14</v>
      </c>
      <c r="P32" s="9">
        <f t="shared" ref="P32" si="89">K32/O32</f>
        <v>0.2857142857142857</v>
      </c>
      <c r="Q32" s="9">
        <f t="shared" ref="Q32" si="90">L32/O32</f>
        <v>0.21428571428571427</v>
      </c>
      <c r="R32" s="9">
        <f t="shared" ref="R32" si="91">M32/O32</f>
        <v>0.35714285714285715</v>
      </c>
      <c r="S32" s="9">
        <f t="shared" ref="S32" si="92">N32/O32</f>
        <v>0.14285714285714285</v>
      </c>
      <c r="T32" t="str">
        <f t="shared" si="10"/>
        <v>Professional</v>
      </c>
      <c r="U32" s="15">
        <f t="shared" ref="U32" si="93">MAX(P32:S32)</f>
        <v>0.35714285714285715</v>
      </c>
    </row>
  </sheetData>
  <conditionalFormatting sqref="P2:S32">
    <cfRule type="cellIs" dxfId="0" priority="1" operator="greaterThanOrEqual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zoomScaleNormal="100" workbookViewId="0">
      <selection activeCell="O1" sqref="L1:O1"/>
    </sheetView>
  </sheetViews>
  <sheetFormatPr defaultColWidth="9.28515625" defaultRowHeight="12.75" x14ac:dyDescent="0.2"/>
  <cols>
    <col min="1" max="1" width="15.42578125" bestFit="1" customWidth="1"/>
    <col min="2" max="2" width="16.42578125" customWidth="1"/>
    <col min="3" max="3" width="18" customWidth="1"/>
    <col min="6" max="6" width="10.140625" customWidth="1"/>
    <col min="7" max="7" width="15.28515625" bestFit="1" customWidth="1"/>
    <col min="8" max="8" width="10.42578125" bestFit="1" customWidth="1"/>
  </cols>
  <sheetData>
    <row r="1" spans="1:24" ht="142.5" customHeight="1" thickBot="1" x14ac:dyDescent="0.25">
      <c r="A1" s="2" t="s">
        <v>7</v>
      </c>
      <c r="B1" s="2" t="s">
        <v>8</v>
      </c>
      <c r="C1" s="2" t="s">
        <v>22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t="s">
        <v>30</v>
      </c>
      <c r="Q1" s="4" t="s">
        <v>21</v>
      </c>
      <c r="R1" s="4" t="s">
        <v>36</v>
      </c>
      <c r="S1" s="2"/>
      <c r="T1" s="2"/>
      <c r="U1" s="2"/>
      <c r="V1" s="2"/>
      <c r="W1" s="2"/>
    </row>
    <row r="2" spans="1:24" ht="12.95" thickBot="1" x14ac:dyDescent="0.35"/>
    <row r="3" spans="1:24" ht="60" customHeight="1" thickBot="1" x14ac:dyDescent="0.25">
      <c r="A3" s="1">
        <v>43305.646828703706</v>
      </c>
      <c r="B3" s="2" t="s">
        <v>32</v>
      </c>
      <c r="C3" s="3">
        <v>3</v>
      </c>
      <c r="D3" s="3">
        <v>1</v>
      </c>
      <c r="E3" s="3">
        <v>3</v>
      </c>
      <c r="F3" s="3">
        <v>4</v>
      </c>
      <c r="G3" s="2" t="s">
        <v>33</v>
      </c>
      <c r="H3" s="2" t="s">
        <v>4</v>
      </c>
      <c r="I3" s="2" t="s">
        <v>4</v>
      </c>
      <c r="J3" s="2" t="s">
        <v>5</v>
      </c>
      <c r="K3" s="2" t="s">
        <v>5</v>
      </c>
      <c r="L3" s="2" t="s">
        <v>34</v>
      </c>
      <c r="M3" s="3">
        <v>2</v>
      </c>
      <c r="N3" s="3">
        <v>4</v>
      </c>
      <c r="O3" s="3">
        <v>2</v>
      </c>
      <c r="P3" s="3">
        <v>1</v>
      </c>
      <c r="Q3" s="2" t="s">
        <v>35</v>
      </c>
      <c r="R3" s="4">
        <v>20</v>
      </c>
      <c r="S3" s="2"/>
      <c r="T3" s="2"/>
      <c r="U3" s="2"/>
      <c r="V3" s="2"/>
      <c r="W3" s="2"/>
      <c r="X3" s="2"/>
    </row>
    <row r="16" spans="1:24" ht="14.1" x14ac:dyDescent="0.35">
      <c r="A16" t="s">
        <v>24</v>
      </c>
      <c r="C16" s="5" t="str">
        <f>IF(C3=1, "IP", IF(C3=2, "IP", IF(C3=3, "OH", IF(C3=4, "OH"))))</f>
        <v>OH</v>
      </c>
      <c r="D16" s="5" t="str">
        <f>IF(D3=1, "P", IF(D3=2, "I", IF(D3=3, "O", IF(D3=4, "H"))))</f>
        <v>P</v>
      </c>
      <c r="E16" s="5" t="str">
        <f>IF(E3=1, "O", IF(E3=2, "IP", IF(E3=3, "IP", IF(E3=4, "H"))))</f>
        <v>IP</v>
      </c>
      <c r="F16" s="5" t="str">
        <f>IF(F3=1, "OP", IF(F3=2, "OP", IF(F3=3, "IH", IF(F3=4, "IH"))))</f>
        <v>IH</v>
      </c>
      <c r="G16" s="5" t="str">
        <f>IF(G3="Ja","HP",IF(G3="Ja, würde ich, wenn ich welche hätte","HP","IO"))</f>
        <v>HP</v>
      </c>
      <c r="H16" s="5" t="str">
        <f>IF(H3="Ja","HP","IO")</f>
        <v>HP</v>
      </c>
      <c r="I16" s="5" t="str">
        <f>IF(I3="Ja","HP","IO")</f>
        <v>HP</v>
      </c>
      <c r="J16" s="5" t="str">
        <f>IF(J3="Einige Stunden pro Woche","IHO",IF(J3="Wenige Stunden pro Woche und seltener","I","IHPO"))</f>
        <v>IHPO</v>
      </c>
      <c r="K16" s="5" t="str">
        <f>IF(K3="Einige Stunden pro Woche","IO",IF(K3="Wenige Stunden pro Woche und seltener","IP","IHPO"))</f>
        <v>IHPO</v>
      </c>
      <c r="L16" s="5" t="str">
        <f>IF(L3="Streaming (Medien, Filme, Serien, Musik, etc.)","IHO",IF(L3="Gaming/Spiele","IHP","IHPO"))</f>
        <v>IHPO</v>
      </c>
      <c r="M16" s="5" t="str">
        <f>IF(M3=1, "P", IF(M3=2, "IO", IF(M3=3, "IO", IF(M3=4, "H"))))</f>
        <v>IO</v>
      </c>
      <c r="N16" s="5" t="str">
        <f>IF(N3=1, "H", IF(N3=2, "H", IF(N3=3, "HO", IF(N3=4, "IPO"))))</f>
        <v>IPO</v>
      </c>
      <c r="O16" s="5" t="str">
        <f>IF(O3=1, "HP", IF(O3=2, "HP", IF(O3=3, "HP", IF(O3=4, "IHPO"))))</f>
        <v>HP</v>
      </c>
      <c r="P16" s="5" t="str">
        <f>IF(P3=1, "HI", IF(P3=2, "HI", IF(P3=3, "HI", IF(P3=4, "IHPO"))))</f>
        <v>HI</v>
      </c>
      <c r="Q16" s="5" t="str">
        <f>IF(Q3="Ich dusche nicht länger als notwendig","P",IF(Q3="Ich dusche oder bade gerne lange, das ist für mich Erholung und Genuss","IHO","IHPO"))</f>
        <v>IHO</v>
      </c>
      <c r="R16" t="str">
        <f>IF(R3&lt;=10,"I",IF(R3&lt;=15,"IP",IF(R3&gt;16,"HOP")))</f>
        <v>HOP</v>
      </c>
    </row>
    <row r="17" spans="1:9" ht="12.4" x14ac:dyDescent="0.3">
      <c r="A17" t="s">
        <v>23</v>
      </c>
      <c r="C17" t="str">
        <f>CONCATENATE(C16,D16,E16,F16,G16,H16,I16,J16,K16,L16,M16,N16,P16,Q16)</f>
        <v>OHPIPIHHPHPHPIHPOIHPOIHPOIOIPOHIIHO</v>
      </c>
    </row>
    <row r="19" spans="1:9" ht="12.4" x14ac:dyDescent="0.3">
      <c r="C19" s="8" t="s">
        <v>28</v>
      </c>
      <c r="D19" t="s">
        <v>0</v>
      </c>
      <c r="E19">
        <f>LEN($C$17)-LEN(SUBSTITUTE($C$17,D19,""))</f>
        <v>9</v>
      </c>
      <c r="F19" s="9">
        <f>E19/$E$23</f>
        <v>0.25714285714285712</v>
      </c>
    </row>
    <row r="20" spans="1:9" ht="12.4" x14ac:dyDescent="0.3">
      <c r="C20" s="8" t="s">
        <v>25</v>
      </c>
      <c r="D20" t="s">
        <v>1</v>
      </c>
      <c r="E20">
        <f>LEN($C$17)-LEN(SUBSTITUTE($C$17,D20,""))</f>
        <v>10</v>
      </c>
      <c r="F20" s="9">
        <f>E20/$E$23</f>
        <v>0.2857142857142857</v>
      </c>
      <c r="H20" t="s">
        <v>27</v>
      </c>
      <c r="I20" s="10" t="str">
        <f>LOOKUP(MAX(E19:E22),E19:E22,C19:C22)</f>
        <v>Hedonist</v>
      </c>
    </row>
    <row r="21" spans="1:9" ht="12.4" x14ac:dyDescent="0.3">
      <c r="C21" s="8" t="s">
        <v>26</v>
      </c>
      <c r="D21" t="s">
        <v>2</v>
      </c>
      <c r="E21">
        <f>LEN($C$17)-LEN(SUBSTITUTE($C$17,D21,""))</f>
        <v>9</v>
      </c>
      <c r="F21" s="9">
        <f>E21/$E$23</f>
        <v>0.25714285714285712</v>
      </c>
    </row>
    <row r="22" spans="1:9" ht="12.4" x14ac:dyDescent="0.3">
      <c r="C22" s="8" t="s">
        <v>29</v>
      </c>
      <c r="D22" s="6" t="s">
        <v>3</v>
      </c>
      <c r="E22" s="6">
        <f>LEN($C$17)-LEN(SUBSTITUTE($C$17,D22,""))</f>
        <v>7</v>
      </c>
      <c r="F22" s="9">
        <f>E22/$E$23</f>
        <v>0.2</v>
      </c>
    </row>
    <row r="23" spans="1:9" ht="12.4" x14ac:dyDescent="0.3">
      <c r="E23" s="7">
        <f>SUM(E19:E22)</f>
        <v>35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tabSelected="1" workbookViewId="0">
      <selection activeCell="A58" sqref="A58"/>
    </sheetView>
  </sheetViews>
  <sheetFormatPr defaultRowHeight="12.75" x14ac:dyDescent="0.2"/>
  <sheetData>
    <row r="1" spans="1:1" x14ac:dyDescent="0.2">
      <c r="A1" t="s">
        <v>70</v>
      </c>
    </row>
    <row r="2" spans="1:1" x14ac:dyDescent="0.2">
      <c r="A2" t="s">
        <v>71</v>
      </c>
    </row>
    <row r="3" spans="1:1" x14ac:dyDescent="0.2">
      <c r="A3" t="s">
        <v>72</v>
      </c>
    </row>
    <row r="4" spans="1:1" x14ac:dyDescent="0.2">
      <c r="A4" t="s">
        <v>73</v>
      </c>
    </row>
    <row r="5" spans="1:1" x14ac:dyDescent="0.2">
      <c r="A5" t="s">
        <v>74</v>
      </c>
    </row>
    <row r="6" spans="1:1" x14ac:dyDescent="0.2">
      <c r="A6" t="s">
        <v>75</v>
      </c>
    </row>
    <row r="7" spans="1:1" x14ac:dyDescent="0.2">
      <c r="A7" t="s">
        <v>76</v>
      </c>
    </row>
    <row r="8" spans="1:1" x14ac:dyDescent="0.2">
      <c r="A8" t="s">
        <v>77</v>
      </c>
    </row>
    <row r="9" spans="1:1" x14ac:dyDescent="0.2">
      <c r="A9" t="s">
        <v>78</v>
      </c>
    </row>
    <row r="10" spans="1:1" x14ac:dyDescent="0.2">
      <c r="A10" t="s">
        <v>79</v>
      </c>
    </row>
    <row r="11" spans="1:1" x14ac:dyDescent="0.2">
      <c r="A11" t="s">
        <v>80</v>
      </c>
    </row>
    <row r="12" spans="1:1" x14ac:dyDescent="0.2">
      <c r="A12" t="s">
        <v>81</v>
      </c>
    </row>
    <row r="13" spans="1:1" x14ac:dyDescent="0.2">
      <c r="A13" t="s">
        <v>82</v>
      </c>
    </row>
    <row r="14" spans="1:1" x14ac:dyDescent="0.2">
      <c r="A14" t="s">
        <v>83</v>
      </c>
    </row>
    <row r="15" spans="1:1" x14ac:dyDescent="0.2">
      <c r="A15" t="s">
        <v>84</v>
      </c>
    </row>
    <row r="16" spans="1:1" x14ac:dyDescent="0.2">
      <c r="A16" t="s">
        <v>85</v>
      </c>
    </row>
    <row r="17" spans="1:1" x14ac:dyDescent="0.2">
      <c r="A17" t="s">
        <v>86</v>
      </c>
    </row>
    <row r="18" spans="1:1" x14ac:dyDescent="0.2">
      <c r="A18" t="s">
        <v>87</v>
      </c>
    </row>
    <row r="19" spans="1:1" x14ac:dyDescent="0.2">
      <c r="A19" t="s">
        <v>88</v>
      </c>
    </row>
    <row r="20" spans="1:1" x14ac:dyDescent="0.2">
      <c r="A20" t="s">
        <v>89</v>
      </c>
    </row>
    <row r="21" spans="1:1" x14ac:dyDescent="0.2">
      <c r="A21" t="s">
        <v>90</v>
      </c>
    </row>
    <row r="22" spans="1:1" x14ac:dyDescent="0.2">
      <c r="A22" t="s">
        <v>91</v>
      </c>
    </row>
    <row r="23" spans="1:1" x14ac:dyDescent="0.2">
      <c r="A23" t="s">
        <v>92</v>
      </c>
    </row>
    <row r="24" spans="1:1" x14ac:dyDescent="0.2">
      <c r="A24" t="s">
        <v>93</v>
      </c>
    </row>
    <row r="25" spans="1:1" x14ac:dyDescent="0.2">
      <c r="A25" t="s">
        <v>94</v>
      </c>
    </row>
    <row r="26" spans="1:1" x14ac:dyDescent="0.2">
      <c r="A26" t="s">
        <v>95</v>
      </c>
    </row>
    <row r="27" spans="1:1" x14ac:dyDescent="0.2">
      <c r="A27" t="s">
        <v>96</v>
      </c>
    </row>
    <row r="28" spans="1:1" x14ac:dyDescent="0.2">
      <c r="A28" t="s">
        <v>97</v>
      </c>
    </row>
    <row r="29" spans="1:1" x14ac:dyDescent="0.2">
      <c r="A29" t="s">
        <v>98</v>
      </c>
    </row>
    <row r="30" spans="1:1" x14ac:dyDescent="0.2">
      <c r="A30" t="s">
        <v>99</v>
      </c>
    </row>
    <row r="31" spans="1:1" x14ac:dyDescent="0.2">
      <c r="A31" t="s">
        <v>100</v>
      </c>
    </row>
    <row r="32" spans="1:1" x14ac:dyDescent="0.2">
      <c r="A32" t="s">
        <v>101</v>
      </c>
    </row>
    <row r="33" spans="1:1" x14ac:dyDescent="0.2">
      <c r="A33" t="s">
        <v>102</v>
      </c>
    </row>
    <row r="34" spans="1:1" x14ac:dyDescent="0.2">
      <c r="A34" t="s">
        <v>103</v>
      </c>
    </row>
    <row r="35" spans="1:1" x14ac:dyDescent="0.2">
      <c r="A35" t="s">
        <v>104</v>
      </c>
    </row>
    <row r="36" spans="1:1" x14ac:dyDescent="0.2">
      <c r="A36" t="s">
        <v>105</v>
      </c>
    </row>
    <row r="37" spans="1:1" x14ac:dyDescent="0.2">
      <c r="A37" t="s">
        <v>106</v>
      </c>
    </row>
    <row r="38" spans="1:1" x14ac:dyDescent="0.2">
      <c r="A38" t="s">
        <v>107</v>
      </c>
    </row>
    <row r="39" spans="1:1" x14ac:dyDescent="0.2">
      <c r="A39" t="s">
        <v>108</v>
      </c>
    </row>
    <row r="40" spans="1:1" x14ac:dyDescent="0.2">
      <c r="A40" t="s">
        <v>109</v>
      </c>
    </row>
    <row r="41" spans="1:1" x14ac:dyDescent="0.2">
      <c r="A41" t="s">
        <v>110</v>
      </c>
    </row>
    <row r="42" spans="1:1" x14ac:dyDescent="0.2">
      <c r="A42" t="s">
        <v>111</v>
      </c>
    </row>
    <row r="43" spans="1:1" x14ac:dyDescent="0.2">
      <c r="A43" t="s">
        <v>112</v>
      </c>
    </row>
    <row r="44" spans="1:1" x14ac:dyDescent="0.2">
      <c r="A44" t="s">
        <v>113</v>
      </c>
    </row>
    <row r="45" spans="1:1" x14ac:dyDescent="0.2">
      <c r="A45" t="s">
        <v>114</v>
      </c>
    </row>
    <row r="46" spans="1:1" x14ac:dyDescent="0.2">
      <c r="A46" t="s">
        <v>115</v>
      </c>
    </row>
    <row r="47" spans="1:1" x14ac:dyDescent="0.2">
      <c r="A47" t="s">
        <v>116</v>
      </c>
    </row>
    <row r="48" spans="1:1" x14ac:dyDescent="0.2">
      <c r="A48" t="s">
        <v>117</v>
      </c>
    </row>
    <row r="49" spans="1:1" x14ac:dyDescent="0.2">
      <c r="A49" t="s">
        <v>118</v>
      </c>
    </row>
    <row r="50" spans="1:1" x14ac:dyDescent="0.2">
      <c r="A50" t="s">
        <v>119</v>
      </c>
    </row>
    <row r="51" spans="1:1" x14ac:dyDescent="0.2">
      <c r="A51" t="s">
        <v>120</v>
      </c>
    </row>
    <row r="52" spans="1:1" x14ac:dyDescent="0.2">
      <c r="A52" t="s">
        <v>121</v>
      </c>
    </row>
    <row r="53" spans="1:1" x14ac:dyDescent="0.2">
      <c r="A53" t="s">
        <v>122</v>
      </c>
    </row>
    <row r="54" spans="1:1" x14ac:dyDescent="0.2">
      <c r="A54" t="s">
        <v>123</v>
      </c>
    </row>
    <row r="55" spans="1:1" x14ac:dyDescent="0.2">
      <c r="A55" t="s">
        <v>124</v>
      </c>
    </row>
    <row r="56" spans="1:1" x14ac:dyDescent="0.2">
      <c r="A56" t="s">
        <v>125</v>
      </c>
    </row>
    <row r="57" spans="1:1" x14ac:dyDescent="0.2">
      <c r="A57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Antworten</vt:lpstr>
      <vt:lpstr>Auswertung</vt:lpstr>
      <vt:lpstr>Auswertung Hauptmerkmale</vt:lpstr>
      <vt:lpstr>Einzelauswertung</vt:lpstr>
      <vt:lpstr>Sheet2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z003dpsr</dc:creator>
  <cp:lastModifiedBy>z003dpsr</cp:lastModifiedBy>
  <dcterms:created xsi:type="dcterms:W3CDTF">2018-07-23T15:37:37Z</dcterms:created>
  <dcterms:modified xsi:type="dcterms:W3CDTF">2018-07-30T14:39:04Z</dcterms:modified>
</cp:coreProperties>
</file>