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100" windowHeight="12280"/>
  </bookViews>
  <sheets>
    <sheet name="Line details" sheetId="1" r:id="rId1"/>
    <sheet name="Line check" sheetId="2" r:id="rId2"/>
    <sheet name="Trim measure" sheetId="3" r:id="rId3"/>
    <sheet name="Line mods" sheetId="4" r:id="rId4"/>
  </sheets>
  <calcPr calcId="144525"/>
</workbook>
</file>

<file path=xl/sharedStrings.xml><?xml version="1.0" encoding="utf-8"?>
<sst xmlns="http://schemas.openxmlformats.org/spreadsheetml/2006/main" count="379" uniqueCount="107">
  <si>
    <t>Suspension line details</t>
  </si>
  <si>
    <t>Prototype</t>
  </si>
  <si>
    <t>R1 V5 21m MK14</t>
  </si>
  <si>
    <t>Export name</t>
  </si>
  <si>
    <t>R1V521mMK14</t>
  </si>
  <si>
    <t>Generated by</t>
  </si>
  <si>
    <t>dominikzimmermann</t>
  </si>
  <si>
    <t>Date</t>
  </si>
  <si>
    <t>06.09.2023 09:28:03 +04</t>
  </si>
  <si>
    <t>Program</t>
  </si>
  <si>
    <t>OzoneCAD 7.4.15</t>
  </si>
  <si>
    <t>LIN-8001-025-Blue</t>
  </si>
  <si>
    <t>diameter</t>
  </si>
  <si>
    <t>Name</t>
  </si>
  <si>
    <t>No.</t>
  </si>
  <si>
    <t>Sewn</t>
  </si>
  <si>
    <t>Adjusted</t>
  </si>
  <si>
    <t>Prod adj.</t>
  </si>
  <si>
    <t>Comment</t>
  </si>
  <si>
    <t>A10</t>
  </si>
  <si>
    <t/>
  </si>
  <si>
    <t>B10</t>
  </si>
  <si>
    <t>A9</t>
  </si>
  <si>
    <t>B9</t>
  </si>
  <si>
    <t>A8</t>
  </si>
  <si>
    <t>B8</t>
  </si>
  <si>
    <t>A6</t>
  </si>
  <si>
    <t>A7</t>
  </si>
  <si>
    <t>B6</t>
  </si>
  <si>
    <t>B7</t>
  </si>
  <si>
    <t>A5</t>
  </si>
  <si>
    <t>B5</t>
  </si>
  <si>
    <t>B4</t>
  </si>
  <si>
    <t>B2</t>
  </si>
  <si>
    <t>B3</t>
  </si>
  <si>
    <t>B1</t>
  </si>
  <si>
    <t>LIN-8001-050-BLUE</t>
  </si>
  <si>
    <t>A4</t>
  </si>
  <si>
    <t>A2</t>
  </si>
  <si>
    <t>AM4, BM4</t>
  </si>
  <si>
    <t>A3</t>
  </si>
  <si>
    <t>AM3, BM3</t>
  </si>
  <si>
    <t>A1</t>
  </si>
  <si>
    <t>BM2</t>
  </si>
  <si>
    <t>BM1</t>
  </si>
  <si>
    <t>BR3</t>
  </si>
  <si>
    <t>LIN-8001-070-ORANGE</t>
  </si>
  <si>
    <t>BR1</t>
  </si>
  <si>
    <t>BR2</t>
  </si>
  <si>
    <t>AR3</t>
  </si>
  <si>
    <t>LIN-8001-090-ORANGE</t>
  </si>
  <si>
    <t>AM2</t>
  </si>
  <si>
    <t>AM1</t>
  </si>
  <si>
    <t>AR2</t>
  </si>
  <si>
    <t>LIN-8001-190-BLUE</t>
  </si>
  <si>
    <t>AR1</t>
  </si>
  <si>
    <t>Flying LInes</t>
  </si>
  <si>
    <t xml:space="preserve">300kg </t>
  </si>
  <si>
    <t xml:space="preserve">0,9mm </t>
  </si>
  <si>
    <t>200kg</t>
  </si>
  <si>
    <t>0,8mm</t>
  </si>
  <si>
    <t>Linked line check sheet</t>
  </si>
  <si>
    <t>Corrected check lengths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</si>
  <si>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</si>
  <si>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</si>
  <si>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</si>
  <si>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</si>
  <si>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</si>
  <si>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</si>
  <si>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</si>
  <si>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</si>
  <si>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</si>
  <si>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</si>
  <si>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</si>
  <si>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</si>
  <si>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</si>
  <si>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</si>
  <si>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</si>
  <si>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</si>
  <si>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</si>
  <si>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</si>
  <si>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</si>
  <si>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</si>
  <si>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</si>
  <si>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Trim check measurements</t>
  </si>
  <si>
    <t>Measurements</t>
  </si>
  <si>
    <t>Line</t>
  </si>
  <si>
    <t>Measured [mm]</t>
  </si>
  <si>
    <t>Nominal [mm]</t>
  </si>
  <si>
    <t>Δ [mm]</t>
  </si>
  <si>
    <t>Δ - Δ̅ [mm]</t>
  </si>
  <si>
    <t>LEFT</t>
  </si>
  <si>
    <t>RIGHT</t>
  </si>
  <si>
    <t>L</t>
  </si>
  <si>
    <t>R</t>
  </si>
  <si>
    <t>Average</t>
  </si>
  <si>
    <t>Results</t>
  </si>
  <si>
    <t>Line modifications</t>
  </si>
  <si>
    <t>Upper/body lines</t>
  </si>
  <si>
    <t>Calc.</t>
  </si>
  <si>
    <t>Adjust</t>
  </si>
  <si>
    <t>Mid lines</t>
  </si>
  <si>
    <t>AM4</t>
  </si>
  <si>
    <t>AM3</t>
  </si>
  <si>
    <t>BM4</t>
  </si>
  <si>
    <t>BM3</t>
  </si>
  <si>
    <t>Riser lines</t>
  </si>
</sst>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43" formatCode="_-* #,##0.00_-;\-* #,##0.00_-;_-* &quot;-&quot;??_-;_-@_-"/>
    <numFmt numFmtId="44" formatCode="_-&quot;£&quot;* #,##0.00_-;\-&quot;£&quot;* #,##0.00_-;_-&quot;£&quot;* &quot;-&quot;??_-;_-@_-"/>
    <numFmt numFmtId="42" formatCode="_-&quot;£&quot;* #,##0_-;\-&quot;£&quot;* #,##0_-;_-&quot;£&quot;* &quot;-&quot;_-;_-@_-"/>
  </numFmts>
  <fonts count="25">
    <font>
      <sz val="11"/>
      <name val="Calibri"/>
      <charset val="134"/>
    </font>
    <font>
      <b/>
      <sz val="16"/>
      <color rgb="FF000000"/>
      <name val="Arial"/>
      <charset val="134"/>
    </font>
    <font>
      <b/>
      <sz val="10"/>
      <color rgb="FF000000"/>
      <name val="Arial"/>
      <charset val="134"/>
    </font>
    <font>
      <sz val="10"/>
      <color rgb="FF000000"/>
      <name val="Arial"/>
      <charset val="134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0"/>
      <color rgb="FFFF0000"/>
      <name val="Arial"/>
      <charset val="134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60">
    <xf numFmtId="0" fontId="0" fillId="0" borderId="0" applyFill="0" applyBorder="0"/>
    <xf numFmtId="0" fontId="3" fillId="0" borderId="0" applyBorder="0">
      <alignment horizontal="left"/>
    </xf>
    <xf numFmtId="0" fontId="3" fillId="2" borderId="0" applyBorder="0">
      <alignment horizontal="left"/>
    </xf>
    <xf numFmtId="0" fontId="2" fillId="2" borderId="0" applyBorder="0">
      <alignment horizontal="left"/>
    </xf>
    <xf numFmtId="0" fontId="2" fillId="2" borderId="0" applyBorder="0">
      <alignment horizontal="center"/>
    </xf>
    <xf numFmtId="0" fontId="21" fillId="2" borderId="0" applyBorder="0">
      <alignment horizontal="left"/>
    </xf>
    <xf numFmtId="0" fontId="2" fillId="2" borderId="0" applyBorder="0">
      <alignment horizontal="left"/>
    </xf>
    <xf numFmtId="0" fontId="12" fillId="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22" fillId="4" borderId="7" applyNumberFormat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2" fillId="2" borderId="0" applyBorder="0">
      <alignment horizontal="center"/>
    </xf>
    <xf numFmtId="0" fontId="24" fillId="33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" fillId="2" borderId="0" applyBorder="0">
      <alignment horizontal="left"/>
    </xf>
    <xf numFmtId="0" fontId="12" fillId="13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15" fillId="11" borderId="4" applyNumberFormat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20" fillId="26" borderId="1" applyNumberFormat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2" borderId="0" applyBorder="0">
      <alignment horizontal="center"/>
    </xf>
    <xf numFmtId="0" fontId="1" fillId="2" borderId="0" applyBorder="0">
      <alignment horizontal="left"/>
    </xf>
    <xf numFmtId="9" fontId="4" fillId="0" borderId="0" applyFont="0" applyFill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4" fillId="25" borderId="6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3" fillId="2" borderId="0" applyBorder="0">
      <alignment horizontal="left"/>
    </xf>
    <xf numFmtId="44" fontId="4" fillId="0" borderId="0" applyFont="0" applyFill="0" applyBorder="0" applyAlignment="0" applyProtection="0">
      <alignment vertical="center"/>
    </xf>
    <xf numFmtId="0" fontId="6" fillId="4" borderId="1" applyNumberForma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</cellStyleXfs>
  <cellXfs count="6">
    <xf numFmtId="0" fontId="0" fillId="0" borderId="0" xfId="0" applyNumberFormat="1" applyFont="1" applyProtection="1"/>
    <xf numFmtId="0" fontId="1" fillId="2" borderId="0" xfId="44" applyNumberFormat="1" applyFont="1" applyFill="1" applyAlignment="1" applyProtection="1">
      <alignment horizontal="left"/>
    </xf>
    <xf numFmtId="0" fontId="2" fillId="2" borderId="0" xfId="27" applyNumberFormat="1" applyFont="1" applyFill="1" applyAlignment="1" applyProtection="1">
      <alignment horizontal="left"/>
    </xf>
    <xf numFmtId="0" fontId="2" fillId="2" borderId="0" xfId="6" applyNumberFormat="1" applyFont="1" applyFill="1" applyAlignment="1" applyProtection="1">
      <alignment horizontal="left"/>
    </xf>
    <xf numFmtId="0" fontId="2" fillId="2" borderId="0" xfId="19" applyNumberFormat="1" applyFont="1" applyFill="1" applyAlignment="1" applyProtection="1">
      <alignment horizontal="center"/>
    </xf>
    <xf numFmtId="0" fontId="3" fillId="0" borderId="0" xfId="1" applyNumberFormat="1" applyFont="1" applyFill="1" applyAlignment="1" applyProtection="1">
      <alignment horizontal="left"/>
    </xf>
  </cellXfs>
  <cellStyles count="60">
    <cellStyle name="Normal" xfId="0" builtinId="0"/>
    <cellStyle name="EntryField" xfId="1"/>
    <cellStyle name="Body" xfId="2"/>
    <cellStyle name="TableLeftCategory" xfId="3"/>
    <cellStyle name="TableTop" xfId="4"/>
    <cellStyle name="Remark" xfId="5"/>
    <cellStyle name="Header" xfId="6"/>
    <cellStyle name="60% - Akzent6" xfId="7" builtinId="52"/>
    <cellStyle name="40% - Akzent6" xfId="8" builtinId="51"/>
    <cellStyle name="Ausgabe" xfId="9" builtinId="21"/>
    <cellStyle name="60% - Akzent5" xfId="10" builtinId="48"/>
    <cellStyle name="60% - Akzent4" xfId="11" builtinId="44"/>
    <cellStyle name="Akzent5" xfId="12" builtinId="45"/>
    <cellStyle name="40% - Akzent4" xfId="13" builtinId="43"/>
    <cellStyle name="Akzent4" xfId="14" builtinId="41"/>
    <cellStyle name="40% - Akzent3" xfId="15" builtinId="39"/>
    <cellStyle name="20% - Akzent3" xfId="16" builtinId="38"/>
    <cellStyle name="60% - Akzent2" xfId="17" builtinId="36"/>
    <cellStyle name="Akzent3" xfId="18" builtinId="37"/>
    <cellStyle name="HeaderCenter" xfId="19"/>
    <cellStyle name="Neutral" xfId="20" builtinId="28"/>
    <cellStyle name="40% - Akzent2" xfId="21" builtinId="35"/>
    <cellStyle name="20% - Akzent2" xfId="22" builtinId="34"/>
    <cellStyle name="60% - Akzent1" xfId="23" builtinId="32"/>
    <cellStyle name="Akzent2" xfId="24" builtinId="33"/>
    <cellStyle name="40% - Akzent1" xfId="25" builtinId="31"/>
    <cellStyle name="Gut" xfId="26" builtinId="26"/>
    <cellStyle name="Proto" xfId="27"/>
    <cellStyle name="Akzent6" xfId="28" builtinId="49"/>
    <cellStyle name="40% - Akzent5" xfId="29" builtinId="47"/>
    <cellStyle name="Verknüpfte Zelle" xfId="30" builtinId="24"/>
    <cellStyle name="Zelle überprüfen" xfId="31" builtinId="23"/>
    <cellStyle name="60% - Akzent3" xfId="32" builtinId="40"/>
    <cellStyle name="Eingabe" xfId="33" builtinId="20"/>
    <cellStyle name="Komma[0]" xfId="34" builtinId="6"/>
    <cellStyle name="Gesamt" xfId="35" builtinId="25"/>
    <cellStyle name="20% - Akzent6" xfId="36" builtinId="50"/>
    <cellStyle name="Überschrift 3" xfId="37" builtinId="18"/>
    <cellStyle name="20% - Akzent4" xfId="38" builtinId="42"/>
    <cellStyle name="Überschrift 1" xfId="39" builtinId="16"/>
    <cellStyle name="Schlecht" xfId="40" builtinId="27"/>
    <cellStyle name="20% - Akzent5" xfId="41" builtinId="46"/>
    <cellStyle name="CExplanatory Text" xfId="42" builtinId="53"/>
    <cellStyle name="Center" xfId="43"/>
    <cellStyle name="Title" xfId="44"/>
    <cellStyle name="Prozent" xfId="45" builtinId="5"/>
    <cellStyle name="Akzent1" xfId="46" builtinId="29"/>
    <cellStyle name="Titel" xfId="47" builtinId="15"/>
    <cellStyle name="Warnmeldung" xfId="48" builtinId="11"/>
    <cellStyle name="Hinweis" xfId="49" builtinId="10"/>
    <cellStyle name="Überschrift 4" xfId="50" builtinId="19"/>
    <cellStyle name="Komma" xfId="51" builtinId="3"/>
    <cellStyle name="Überschrift 2" xfId="52" builtinId="17"/>
    <cellStyle name="Besuchter Hyperlink" xfId="53" builtinId="9"/>
    <cellStyle name="TableLeft" xfId="54"/>
    <cellStyle name="Währung" xfId="55" builtinId="4"/>
    <cellStyle name="Berechnung" xfId="56" builtinId="22"/>
    <cellStyle name="Hyperlink" xfId="57" builtinId="8"/>
    <cellStyle name="20% - Akzent1" xfId="58" builtinId="30"/>
    <cellStyle name="Währung[0]" xfId="59" builtinId="7"/>
  </cellStyles>
  <dxfs count="2">
    <dxf>
      <fill>
        <patternFill patternType="solid">
          <bgColor rgb="FFFF4500"/>
        </patternFill>
      </fill>
    </dxf>
    <dxf>
      <fill>
        <patternFill patternType="solid">
          <bgColor rgb="FFDAA52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7"/>
  <sheetViews>
    <sheetView tabSelected="1" workbookViewId="0">
      <selection activeCell="F8" sqref="F8"/>
    </sheetView>
  </sheetViews>
  <sheetFormatPr defaultColWidth="9" defaultRowHeight="14.8" outlineLevelCol="5"/>
  <cols>
    <col min="1" max="1" width="56" customWidth="1"/>
  </cols>
  <sheetData>
    <row r="1" ht="18.4" spans="1:1">
      <c r="A1" s="1" t="s">
        <v>0</v>
      </c>
    </row>
    <row r="2" spans="1:2">
      <c r="A2" s="2" t="s">
        <v>1</v>
      </c>
      <c r="B2" s="2" t="s">
        <v>2</v>
      </c>
    </row>
    <row r="3" spans="1:2">
      <c r="A3" s="2" t="s">
        <v>3</v>
      </c>
      <c r="B3" s="2" t="s">
        <v>4</v>
      </c>
    </row>
    <row r="4" spans="1:2">
      <c r="A4" s="3" t="s">
        <v>5</v>
      </c>
      <c r="B4" t="s">
        <v>6</v>
      </c>
    </row>
    <row r="5" spans="1:2">
      <c r="A5" s="3" t="s">
        <v>7</v>
      </c>
      <c r="B5" t="s">
        <v>8</v>
      </c>
    </row>
    <row r="6" spans="1:2">
      <c r="A6" s="3" t="s">
        <v>9</v>
      </c>
      <c r="B6" t="s">
        <v>10</v>
      </c>
    </row>
    <row r="8" spans="1:3">
      <c r="A8" s="3" t="s">
        <v>11</v>
      </c>
      <c r="B8">
        <v>0.4</v>
      </c>
      <c r="C8" t="s">
        <v>12</v>
      </c>
    </row>
    <row r="9" spans="1:6">
      <c r="A9" s="3" t="s">
        <v>13</v>
      </c>
      <c r="B9" s="3" t="s">
        <v>14</v>
      </c>
      <c r="C9" s="3" t="s">
        <v>15</v>
      </c>
      <c r="D9" s="3" t="s">
        <v>16</v>
      </c>
      <c r="E9" s="3" t="s">
        <v>17</v>
      </c>
      <c r="F9" s="3" t="s">
        <v>18</v>
      </c>
    </row>
    <row r="10" spans="1:6">
      <c r="A10" t="s">
        <v>19</v>
      </c>
      <c r="B10">
        <v>2</v>
      </c>
      <c r="C10">
        <v>157</v>
      </c>
      <c r="F10" t="s">
        <v>20</v>
      </c>
    </row>
    <row r="11" spans="1:6">
      <c r="A11" t="s">
        <v>21</v>
      </c>
      <c r="B11">
        <v>2</v>
      </c>
      <c r="C11">
        <v>167</v>
      </c>
      <c r="F11" t="s">
        <v>20</v>
      </c>
    </row>
    <row r="12" spans="1:6">
      <c r="A12" t="s">
        <v>22</v>
      </c>
      <c r="B12">
        <v>2</v>
      </c>
      <c r="C12">
        <v>192</v>
      </c>
      <c r="F12" t="s">
        <v>20</v>
      </c>
    </row>
    <row r="13" spans="1:6">
      <c r="A13" t="s">
        <v>23</v>
      </c>
      <c r="B13">
        <v>2</v>
      </c>
      <c r="C13">
        <v>211</v>
      </c>
      <c r="F13" t="s">
        <v>20</v>
      </c>
    </row>
    <row r="14" spans="1:6">
      <c r="A14" t="s">
        <v>24</v>
      </c>
      <c r="B14">
        <v>2</v>
      </c>
      <c r="C14">
        <v>693</v>
      </c>
      <c r="F14" t="s">
        <v>20</v>
      </c>
    </row>
    <row r="15" spans="1:6">
      <c r="A15" t="s">
        <v>25</v>
      </c>
      <c r="B15">
        <v>2</v>
      </c>
      <c r="C15">
        <v>712</v>
      </c>
      <c r="F15" t="s">
        <v>20</v>
      </c>
    </row>
    <row r="16" spans="1:6">
      <c r="A16" t="s">
        <v>26</v>
      </c>
      <c r="B16">
        <v>2</v>
      </c>
      <c r="C16">
        <v>787</v>
      </c>
      <c r="F16" t="s">
        <v>20</v>
      </c>
    </row>
    <row r="17" spans="1:6">
      <c r="A17" t="s">
        <v>27</v>
      </c>
      <c r="B17">
        <v>2</v>
      </c>
      <c r="C17">
        <v>793</v>
      </c>
      <c r="F17" t="s">
        <v>20</v>
      </c>
    </row>
    <row r="18" spans="1:6">
      <c r="A18" t="s">
        <v>28</v>
      </c>
      <c r="B18">
        <v>2</v>
      </c>
      <c r="C18">
        <v>820</v>
      </c>
      <c r="F18" t="s">
        <v>20</v>
      </c>
    </row>
    <row r="19" spans="1:6">
      <c r="A19" t="s">
        <v>29</v>
      </c>
      <c r="B19">
        <v>2</v>
      </c>
      <c r="C19">
        <v>822</v>
      </c>
      <c r="F19" t="s">
        <v>20</v>
      </c>
    </row>
    <row r="20" spans="1:6">
      <c r="A20" t="s">
        <v>30</v>
      </c>
      <c r="B20">
        <v>2</v>
      </c>
      <c r="C20">
        <v>997</v>
      </c>
      <c r="F20" t="s">
        <v>20</v>
      </c>
    </row>
    <row r="21" spans="1:6">
      <c r="A21" t="s">
        <v>31</v>
      </c>
      <c r="B21">
        <v>2</v>
      </c>
      <c r="C21">
        <v>1031</v>
      </c>
      <c r="F21" t="s">
        <v>20</v>
      </c>
    </row>
    <row r="22" spans="1:6">
      <c r="A22" t="s">
        <v>32</v>
      </c>
      <c r="B22">
        <v>2</v>
      </c>
      <c r="C22">
        <v>1424</v>
      </c>
      <c r="F22" t="s">
        <v>20</v>
      </c>
    </row>
    <row r="23" spans="1:6">
      <c r="A23" t="s">
        <v>33</v>
      </c>
      <c r="B23">
        <v>2</v>
      </c>
      <c r="C23">
        <v>1480</v>
      </c>
      <c r="F23" t="s">
        <v>20</v>
      </c>
    </row>
    <row r="24" spans="1:6">
      <c r="A24" t="s">
        <v>34</v>
      </c>
      <c r="B24">
        <v>2</v>
      </c>
      <c r="C24">
        <v>1557</v>
      </c>
      <c r="F24" t="s">
        <v>20</v>
      </c>
    </row>
    <row r="25" spans="1:6">
      <c r="A25" t="s">
        <v>35</v>
      </c>
      <c r="B25">
        <v>2</v>
      </c>
      <c r="C25">
        <v>1755</v>
      </c>
      <c r="F25" t="s">
        <v>20</v>
      </c>
    </row>
    <row r="27" spans="1:3">
      <c r="A27" s="3" t="s">
        <v>36</v>
      </c>
      <c r="B27">
        <v>0.5</v>
      </c>
      <c r="C27" t="s">
        <v>12</v>
      </c>
    </row>
    <row r="28" spans="1:6">
      <c r="A28" s="3" t="s">
        <v>13</v>
      </c>
      <c r="B28" s="3" t="s">
        <v>14</v>
      </c>
      <c r="C28" s="3" t="s">
        <v>15</v>
      </c>
      <c r="D28" s="3" t="s">
        <v>16</v>
      </c>
      <c r="E28" s="3" t="s">
        <v>17</v>
      </c>
      <c r="F28" s="3" t="s">
        <v>18</v>
      </c>
    </row>
    <row r="29" spans="1:6">
      <c r="A29" t="s">
        <v>37</v>
      </c>
      <c r="B29">
        <v>2</v>
      </c>
      <c r="C29">
        <v>1388</v>
      </c>
      <c r="F29" t="s">
        <v>20</v>
      </c>
    </row>
    <row r="30" spans="1:6">
      <c r="A30" t="s">
        <v>38</v>
      </c>
      <c r="B30">
        <v>2</v>
      </c>
      <c r="C30">
        <v>1444</v>
      </c>
      <c r="F30" t="s">
        <v>20</v>
      </c>
    </row>
    <row r="31" spans="1:6">
      <c r="A31" t="s">
        <v>39</v>
      </c>
      <c r="B31">
        <v>4</v>
      </c>
      <c r="C31">
        <v>1500</v>
      </c>
      <c r="F31" t="s">
        <v>20</v>
      </c>
    </row>
    <row r="32" spans="1:6">
      <c r="A32" t="s">
        <v>40</v>
      </c>
      <c r="B32">
        <v>2</v>
      </c>
      <c r="C32">
        <v>1520</v>
      </c>
      <c r="F32" t="s">
        <v>20</v>
      </c>
    </row>
    <row r="33" spans="1:6">
      <c r="A33" t="s">
        <v>41</v>
      </c>
      <c r="B33">
        <v>4</v>
      </c>
      <c r="C33">
        <v>1700</v>
      </c>
      <c r="F33" t="s">
        <v>20</v>
      </c>
    </row>
    <row r="34" spans="1:6">
      <c r="A34" t="s">
        <v>42</v>
      </c>
      <c r="B34">
        <v>2</v>
      </c>
      <c r="C34">
        <v>1718</v>
      </c>
      <c r="F34" t="s">
        <v>20</v>
      </c>
    </row>
    <row r="35" spans="1:6">
      <c r="A35" t="s">
        <v>43</v>
      </c>
      <c r="B35">
        <v>2</v>
      </c>
      <c r="C35">
        <v>2000</v>
      </c>
      <c r="F35" t="s">
        <v>20</v>
      </c>
    </row>
    <row r="36" spans="1:6">
      <c r="A36" t="s">
        <v>44</v>
      </c>
      <c r="B36">
        <v>2</v>
      </c>
      <c r="C36">
        <v>2300</v>
      </c>
      <c r="F36" t="s">
        <v>20</v>
      </c>
    </row>
    <row r="37" spans="1:6">
      <c r="A37" t="s">
        <v>45</v>
      </c>
      <c r="B37">
        <v>2</v>
      </c>
      <c r="C37">
        <v>5500</v>
      </c>
      <c r="F37" t="s">
        <v>20</v>
      </c>
    </row>
    <row r="39" spans="1:3">
      <c r="A39" s="3" t="s">
        <v>46</v>
      </c>
      <c r="B39">
        <v>0.7</v>
      </c>
      <c r="C39" t="s">
        <v>12</v>
      </c>
    </row>
    <row r="40" spans="1:6">
      <c r="A40" s="3" t="s">
        <v>13</v>
      </c>
      <c r="B40" s="3" t="s">
        <v>14</v>
      </c>
      <c r="C40" s="3" t="s">
        <v>15</v>
      </c>
      <c r="D40" s="3" t="s">
        <v>16</v>
      </c>
      <c r="E40" s="3" t="s">
        <v>17</v>
      </c>
      <c r="F40" s="3" t="s">
        <v>18</v>
      </c>
    </row>
    <row r="41" spans="1:6">
      <c r="A41" t="s">
        <v>47</v>
      </c>
      <c r="B41">
        <v>2</v>
      </c>
      <c r="C41">
        <v>3500</v>
      </c>
      <c r="F41" t="s">
        <v>20</v>
      </c>
    </row>
    <row r="42" spans="1:6">
      <c r="A42" t="s">
        <v>48</v>
      </c>
      <c r="B42">
        <v>2</v>
      </c>
      <c r="C42">
        <v>3800</v>
      </c>
      <c r="F42" t="s">
        <v>20</v>
      </c>
    </row>
    <row r="43" spans="1:6">
      <c r="A43" t="s">
        <v>49</v>
      </c>
      <c r="B43">
        <v>2</v>
      </c>
      <c r="C43">
        <v>5500</v>
      </c>
      <c r="F43" t="s">
        <v>20</v>
      </c>
    </row>
    <row r="45" spans="1:3">
      <c r="A45" s="3" t="s">
        <v>50</v>
      </c>
      <c r="B45">
        <v>0.8</v>
      </c>
      <c r="C45" t="s">
        <v>12</v>
      </c>
    </row>
    <row r="46" spans="1:6">
      <c r="A46" s="3" t="s">
        <v>13</v>
      </c>
      <c r="B46" s="3" t="s">
        <v>14</v>
      </c>
      <c r="C46" s="3" t="s">
        <v>15</v>
      </c>
      <c r="D46" s="3" t="s">
        <v>16</v>
      </c>
      <c r="E46" s="3" t="s">
        <v>17</v>
      </c>
      <c r="F46" s="3" t="s">
        <v>18</v>
      </c>
    </row>
    <row r="47" spans="1:6">
      <c r="A47" t="s">
        <v>51</v>
      </c>
      <c r="B47">
        <v>2</v>
      </c>
      <c r="C47">
        <v>2000</v>
      </c>
      <c r="F47" t="s">
        <v>20</v>
      </c>
    </row>
    <row r="48" spans="1:6">
      <c r="A48" t="s">
        <v>52</v>
      </c>
      <c r="B48">
        <v>2</v>
      </c>
      <c r="C48">
        <v>2300</v>
      </c>
      <c r="F48" t="s">
        <v>20</v>
      </c>
    </row>
    <row r="49" spans="1:6">
      <c r="A49" t="s">
        <v>53</v>
      </c>
      <c r="B49">
        <v>2</v>
      </c>
      <c r="C49">
        <v>3800</v>
      </c>
      <c r="F49" t="s">
        <v>20</v>
      </c>
    </row>
    <row r="51" spans="1:3">
      <c r="A51" s="3" t="s">
        <v>54</v>
      </c>
      <c r="B51">
        <v>1.2</v>
      </c>
      <c r="C51" t="s">
        <v>12</v>
      </c>
    </row>
    <row r="52" spans="1:6">
      <c r="A52" s="3" t="s">
        <v>13</v>
      </c>
      <c r="B52" s="3" t="s">
        <v>14</v>
      </c>
      <c r="C52" s="3" t="s">
        <v>15</v>
      </c>
      <c r="D52" s="3" t="s">
        <v>16</v>
      </c>
      <c r="E52" s="3" t="s">
        <v>17</v>
      </c>
      <c r="F52" s="3" t="s">
        <v>18</v>
      </c>
    </row>
    <row r="53" spans="1:6">
      <c r="A53" t="s">
        <v>55</v>
      </c>
      <c r="B53">
        <v>2</v>
      </c>
      <c r="C53">
        <v>3500</v>
      </c>
      <c r="F53" t="s">
        <v>20</v>
      </c>
    </row>
    <row r="55" spans="1:1">
      <c r="A55" t="s">
        <v>56</v>
      </c>
    </row>
    <row r="56" spans="1:4">
      <c r="A56" t="s">
        <v>57</v>
      </c>
      <c r="B56">
        <v>2</v>
      </c>
      <c r="C56">
        <v>11000</v>
      </c>
      <c r="D56" t="s">
        <v>58</v>
      </c>
    </row>
    <row r="57" spans="1:4">
      <c r="A57" t="s">
        <v>59</v>
      </c>
      <c r="B57">
        <v>2</v>
      </c>
      <c r="C57">
        <v>11000</v>
      </c>
      <c r="D57" t="s">
        <v>60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workbookViewId="0">
      <selection activeCell="A1" sqref="A1"/>
    </sheetView>
  </sheetViews>
  <sheetFormatPr defaultColWidth="9" defaultRowHeight="14.8"/>
  <cols>
    <col min="1" max="1" width="14" customWidth="1"/>
  </cols>
  <sheetData>
    <row r="1" ht="18.4" spans="1:1">
      <c r="A1" s="1" t="s">
        <v>61</v>
      </c>
    </row>
    <row r="2" spans="1:2">
      <c r="A2" s="2" t="s">
        <v>1</v>
      </c>
      <c r="B2" s="2" t="s">
        <v>2</v>
      </c>
    </row>
    <row r="3" spans="1:2">
      <c r="A3" s="2" t="s">
        <v>3</v>
      </c>
      <c r="B3" s="2" t="s">
        <v>4</v>
      </c>
    </row>
    <row r="4" spans="1:2">
      <c r="A4" s="3" t="s">
        <v>5</v>
      </c>
      <c r="B4" t="s">
        <v>6</v>
      </c>
    </row>
    <row r="5" spans="1:2">
      <c r="A5" s="3" t="s">
        <v>7</v>
      </c>
      <c r="B5" t="s">
        <v>8</v>
      </c>
    </row>
    <row r="6" spans="1:2">
      <c r="A6" s="3" t="s">
        <v>9</v>
      </c>
      <c r="B6" t="s">
        <v>10</v>
      </c>
    </row>
    <row r="8" spans="1:1">
      <c r="A8" s="3" t="s">
        <v>62</v>
      </c>
    </row>
    <row r="9" spans="1:12">
      <c r="A9" s="3" t="s">
        <v>20</v>
      </c>
      <c r="B9" s="3" t="s">
        <v>63</v>
      </c>
      <c r="C9" s="3" t="s">
        <v>64</v>
      </c>
      <c r="D9" s="3" t="s">
        <v>65</v>
      </c>
      <c r="E9" s="3" t="s">
        <v>66</v>
      </c>
      <c r="F9" s="3" t="s">
        <v>67</v>
      </c>
      <c r="G9" s="3" t="s">
        <v>68</v>
      </c>
      <c r="H9" s="3" t="s">
        <v>69</v>
      </c>
      <c r="I9" s="3" t="s">
        <v>70</v>
      </c>
      <c r="J9" s="3" t="s">
        <v>71</v>
      </c>
      <c r="K9" s="3" t="s">
        <v>72</v>
      </c>
      <c r="L9" s="3" t="s">
        <v>73</v>
      </c>
    </row>
    <row r="10" spans="1:3">
      <c r="A10" t="s">
        <v>74</v>
      </c>
      <c r="B10">
        <f>3500+2300+1718+(0-2+0)</f>
        <v>7516</v>
      </c>
      <c r="C10">
        <f>3500+2300+1755+(0+0+0)</f>
        <v>7555</v>
      </c>
    </row>
    <row r="11" spans="1:3">
      <c r="A11" t="s">
        <v>75</v>
      </c>
      <c r="B11">
        <f>3500+2300+1444+(0-2+0)</f>
        <v>7242</v>
      </c>
      <c r="C11">
        <f>3500+2300+1480+(0+0+0)</f>
        <v>7280</v>
      </c>
    </row>
    <row r="12" spans="1:3">
      <c r="A12" t="s">
        <v>76</v>
      </c>
      <c r="B12">
        <f>3500+2000+1520+(0-2+5)</f>
        <v>7023</v>
      </c>
      <c r="C12">
        <f>3500+2000+1557+(0+0+0)</f>
        <v>7057</v>
      </c>
    </row>
    <row r="13" spans="1:3">
      <c r="A13" t="s">
        <v>77</v>
      </c>
      <c r="B13">
        <f>3500+2000+1388+(0-2+5)</f>
        <v>6891</v>
      </c>
      <c r="C13">
        <f>3500+2000+1424+(0+0+0)</f>
        <v>6924</v>
      </c>
    </row>
    <row r="14" spans="1:3">
      <c r="A14" t="s">
        <v>78</v>
      </c>
      <c r="B14">
        <f>3800+1700+997+(0-2+5)</f>
        <v>6500</v>
      </c>
      <c r="C14">
        <f>3800+1700+1031+(0+0+0)</f>
        <v>6531</v>
      </c>
    </row>
    <row r="15" spans="1:3">
      <c r="A15" t="s">
        <v>79</v>
      </c>
      <c r="B15">
        <f>3800+1700+787+(0-2+5)</f>
        <v>6290</v>
      </c>
      <c r="C15">
        <f>3800+1700+820+(0+0+0)</f>
        <v>6320</v>
      </c>
    </row>
    <row r="16" spans="1:3">
      <c r="A16" t="s">
        <v>80</v>
      </c>
      <c r="B16">
        <f>3800+1500+793+(0-2+5)</f>
        <v>6096</v>
      </c>
      <c r="C16">
        <f>3800+1500+822+(0+0+0)</f>
        <v>6122</v>
      </c>
    </row>
    <row r="17" spans="1:3">
      <c r="A17" t="s">
        <v>81</v>
      </c>
      <c r="B17">
        <f>3800+1500+693+(0-2+5)</f>
        <v>5996</v>
      </c>
      <c r="C17">
        <f>3800+1500+712+(0+0+0)</f>
        <v>6012</v>
      </c>
    </row>
    <row r="18" spans="1:3">
      <c r="A18" t="s">
        <v>82</v>
      </c>
      <c r="B18">
        <f>5500+192+(0+5)</f>
        <v>5697</v>
      </c>
      <c r="C18">
        <f>5500+211+(0+0)</f>
        <v>5711</v>
      </c>
    </row>
    <row r="19" spans="1:3">
      <c r="A19" t="s">
        <v>83</v>
      </c>
      <c r="B19">
        <f>5500+157+(0+0)</f>
        <v>5657</v>
      </c>
      <c r="C19">
        <f>5500+167+(0+0)</f>
        <v>5667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7"/>
  <sheetViews>
    <sheetView workbookViewId="0">
      <selection activeCell="A1" sqref="A1"/>
    </sheetView>
  </sheetViews>
  <sheetFormatPr defaultColWidth="9" defaultRowHeight="14.8" outlineLevelCol="7"/>
  <cols>
    <col min="1" max="1" width="14" customWidth="1"/>
  </cols>
  <sheetData>
    <row r="1" ht="18.4" spans="1:1">
      <c r="A1" s="1" t="s">
        <v>84</v>
      </c>
    </row>
    <row r="2" spans="1:2">
      <c r="A2" s="2" t="s">
        <v>1</v>
      </c>
      <c r="B2" s="2" t="s">
        <v>2</v>
      </c>
    </row>
    <row r="3" spans="1:2">
      <c r="A3" s="2" t="s">
        <v>3</v>
      </c>
      <c r="B3" s="2" t="s">
        <v>4</v>
      </c>
    </row>
    <row r="4" spans="1:2">
      <c r="A4" s="3" t="s">
        <v>5</v>
      </c>
      <c r="B4" t="s">
        <v>6</v>
      </c>
    </row>
    <row r="5" spans="1:2">
      <c r="A5" s="3" t="s">
        <v>7</v>
      </c>
      <c r="B5" t="s">
        <v>8</v>
      </c>
    </row>
    <row r="6" spans="1:2">
      <c r="A6" s="3" t="s">
        <v>9</v>
      </c>
      <c r="B6" t="s">
        <v>10</v>
      </c>
    </row>
    <row r="8" spans="1:1">
      <c r="A8" s="3" t="s">
        <v>85</v>
      </c>
    </row>
    <row r="9" spans="1:7">
      <c r="A9" s="3" t="s">
        <v>86</v>
      </c>
      <c r="B9" s="4" t="s">
        <v>87</v>
      </c>
      <c r="D9" s="3" t="s">
        <v>88</v>
      </c>
      <c r="E9" s="4" t="s">
        <v>89</v>
      </c>
      <c r="G9" s="4" t="s">
        <v>90</v>
      </c>
    </row>
    <row r="10" spans="2:8">
      <c r="B10" s="3" t="s">
        <v>91</v>
      </c>
      <c r="C10" s="3" t="s">
        <v>92</v>
      </c>
      <c r="E10" s="3" t="s">
        <v>93</v>
      </c>
      <c r="F10" s="3" t="s">
        <v>94</v>
      </c>
      <c r="G10" s="3" t="s">
        <v>93</v>
      </c>
      <c r="H10" s="3" t="s">
        <v>94</v>
      </c>
    </row>
    <row r="11" spans="1:4">
      <c r="A11" t="s">
        <v>42</v>
      </c>
      <c r="B11" s="5" t="s">
        <v>20</v>
      </c>
      <c r="C11" s="5" t="s">
        <v>20</v>
      </c>
      <c r="D11">
        <f>3500+2300+1718</f>
        <v>7518</v>
      </c>
    </row>
    <row r="12" spans="1:4">
      <c r="A12" t="s">
        <v>38</v>
      </c>
      <c r="B12" s="5" t="s">
        <v>20</v>
      </c>
      <c r="C12" s="5" t="s">
        <v>20</v>
      </c>
      <c r="D12">
        <f>3500+2300+1444</f>
        <v>7244</v>
      </c>
    </row>
    <row r="13" spans="1:4">
      <c r="A13" t="s">
        <v>40</v>
      </c>
      <c r="B13" s="5" t="s">
        <v>20</v>
      </c>
      <c r="C13" s="5" t="s">
        <v>20</v>
      </c>
      <c r="D13">
        <f>3500+2000+1520</f>
        <v>7020</v>
      </c>
    </row>
    <row r="14" spans="1:4">
      <c r="A14" t="s">
        <v>37</v>
      </c>
      <c r="B14" s="5" t="s">
        <v>20</v>
      </c>
      <c r="C14" s="5" t="s">
        <v>20</v>
      </c>
      <c r="D14">
        <f>3500+2000+1388</f>
        <v>6888</v>
      </c>
    </row>
    <row r="15" spans="1:4">
      <c r="A15" t="s">
        <v>30</v>
      </c>
      <c r="B15" s="5" t="s">
        <v>20</v>
      </c>
      <c r="C15" s="5" t="s">
        <v>20</v>
      </c>
      <c r="D15">
        <f>3800+1700+997</f>
        <v>6497</v>
      </c>
    </row>
    <row r="16" spans="1:4">
      <c r="A16" t="s">
        <v>26</v>
      </c>
      <c r="B16" s="5" t="s">
        <v>20</v>
      </c>
      <c r="C16" s="5" t="s">
        <v>20</v>
      </c>
      <c r="D16">
        <f>3800+1700+787</f>
        <v>6287</v>
      </c>
    </row>
    <row r="17" spans="1:4">
      <c r="A17" t="s">
        <v>27</v>
      </c>
      <c r="B17" s="5" t="s">
        <v>20</v>
      </c>
      <c r="C17" s="5" t="s">
        <v>20</v>
      </c>
      <c r="D17">
        <f>3800+1500+793</f>
        <v>6093</v>
      </c>
    </row>
    <row r="18" spans="1:4">
      <c r="A18" t="s">
        <v>24</v>
      </c>
      <c r="B18" s="5" t="s">
        <v>20</v>
      </c>
      <c r="C18" s="5" t="s">
        <v>20</v>
      </c>
      <c r="D18">
        <f>3800+1500+693</f>
        <v>5993</v>
      </c>
    </row>
    <row r="19" spans="1:4">
      <c r="A19" t="s">
        <v>22</v>
      </c>
      <c r="B19" s="5" t="s">
        <v>20</v>
      </c>
      <c r="C19" s="5" t="s">
        <v>20</v>
      </c>
      <c r="D19">
        <f>5500+192</f>
        <v>5692</v>
      </c>
    </row>
    <row r="20" spans="1:4">
      <c r="A20" t="s">
        <v>19</v>
      </c>
      <c r="B20" s="5" t="s">
        <v>20</v>
      </c>
      <c r="C20" s="5" t="s">
        <v>20</v>
      </c>
      <c r="D20">
        <f>5500+157</f>
        <v>5657</v>
      </c>
    </row>
    <row r="21" spans="1:4">
      <c r="A21" t="s">
        <v>35</v>
      </c>
      <c r="B21" s="5" t="s">
        <v>20</v>
      </c>
      <c r="C21" s="5" t="s">
        <v>20</v>
      </c>
      <c r="D21">
        <f>3500+2300+1755</f>
        <v>7555</v>
      </c>
    </row>
    <row r="22" spans="1:4">
      <c r="A22" t="s">
        <v>33</v>
      </c>
      <c r="B22" s="5" t="s">
        <v>20</v>
      </c>
      <c r="C22" s="5" t="s">
        <v>20</v>
      </c>
      <c r="D22">
        <f>3500+2300+1480</f>
        <v>7280</v>
      </c>
    </row>
    <row r="23" spans="1:4">
      <c r="A23" t="s">
        <v>34</v>
      </c>
      <c r="B23" s="5" t="s">
        <v>20</v>
      </c>
      <c r="C23" s="5" t="s">
        <v>20</v>
      </c>
      <c r="D23">
        <f>3500+2000+1557</f>
        <v>7057</v>
      </c>
    </row>
    <row r="24" spans="1:4">
      <c r="A24" t="s">
        <v>32</v>
      </c>
      <c r="B24" s="5" t="s">
        <v>20</v>
      </c>
      <c r="C24" s="5" t="s">
        <v>20</v>
      </c>
      <c r="D24">
        <f>3500+2000+1424</f>
        <v>6924</v>
      </c>
    </row>
    <row r="25" spans="1:4">
      <c r="A25" t="s">
        <v>31</v>
      </c>
      <c r="B25" s="5" t="s">
        <v>20</v>
      </c>
      <c r="C25" s="5" t="s">
        <v>20</v>
      </c>
      <c r="D25">
        <f>3800+1700+1031</f>
        <v>6531</v>
      </c>
    </row>
    <row r="26" spans="1:4">
      <c r="A26" t="s">
        <v>28</v>
      </c>
      <c r="B26" s="5" t="s">
        <v>20</v>
      </c>
      <c r="C26" s="5" t="s">
        <v>20</v>
      </c>
      <c r="D26">
        <f>3800+1700+820</f>
        <v>6320</v>
      </c>
    </row>
    <row r="27" spans="1:4">
      <c r="A27" t="s">
        <v>29</v>
      </c>
      <c r="B27" s="5" t="s">
        <v>20</v>
      </c>
      <c r="C27" s="5" t="s">
        <v>20</v>
      </c>
      <c r="D27">
        <f>3800+1500+822</f>
        <v>6122</v>
      </c>
    </row>
    <row r="28" spans="1:4">
      <c r="A28" t="s">
        <v>25</v>
      </c>
      <c r="B28" s="5" t="s">
        <v>20</v>
      </c>
      <c r="C28" s="5" t="s">
        <v>20</v>
      </c>
      <c r="D28">
        <f>3800+1500+712</f>
        <v>6012</v>
      </c>
    </row>
    <row r="29" spans="1:4">
      <c r="A29" t="s">
        <v>23</v>
      </c>
      <c r="B29" s="5" t="s">
        <v>20</v>
      </c>
      <c r="C29" s="5" t="s">
        <v>20</v>
      </c>
      <c r="D29">
        <f>5500+211</f>
        <v>5711</v>
      </c>
    </row>
    <row r="30" spans="1:4">
      <c r="A30" t="s">
        <v>21</v>
      </c>
      <c r="B30" s="5" t="s">
        <v>20</v>
      </c>
      <c r="C30" s="5" t="s">
        <v>20</v>
      </c>
      <c r="D30">
        <f>5500+167</f>
        <v>5667</v>
      </c>
    </row>
    <row r="31" spans="1:1">
      <c r="A31" t="s">
        <v>95</v>
      </c>
    </row>
    <row r="33" spans="1:1">
      <c r="A33" s="3" t="s">
        <v>96</v>
      </c>
    </row>
    <row r="34" spans="1:3">
      <c r="A34" s="3" t="s">
        <v>91</v>
      </c>
      <c r="B34" s="3" t="s">
        <v>63</v>
      </c>
      <c r="C34" s="3" t="s">
        <v>64</v>
      </c>
    </row>
    <row r="35" spans="1:3">
      <c r="A35" t="s">
        <v>74</v>
      </c>
      <c r="B35">
        <f t="shared" ref="B35:B44" si="0">G11</f>
        <v>0</v>
      </c>
      <c r="C35">
        <f t="shared" ref="C35:C44" si="1">G21</f>
        <v>0</v>
      </c>
    </row>
    <row r="36" spans="1:3">
      <c r="A36" t="s">
        <v>75</v>
      </c>
      <c r="B36">
        <f t="shared" si="0"/>
        <v>0</v>
      </c>
      <c r="C36">
        <f t="shared" si="1"/>
        <v>0</v>
      </c>
    </row>
    <row r="37" spans="1:3">
      <c r="A37" t="s">
        <v>76</v>
      </c>
      <c r="B37">
        <f t="shared" si="0"/>
        <v>0</v>
      </c>
      <c r="C37">
        <f t="shared" si="1"/>
        <v>0</v>
      </c>
    </row>
    <row r="38" spans="1:3">
      <c r="A38" t="s">
        <v>77</v>
      </c>
      <c r="B38">
        <f t="shared" si="0"/>
        <v>0</v>
      </c>
      <c r="C38">
        <f t="shared" si="1"/>
        <v>0</v>
      </c>
    </row>
    <row r="39" spans="1:3">
      <c r="A39" t="s">
        <v>78</v>
      </c>
      <c r="B39">
        <f t="shared" si="0"/>
        <v>0</v>
      </c>
      <c r="C39">
        <f t="shared" si="1"/>
        <v>0</v>
      </c>
    </row>
    <row r="40" spans="1:3">
      <c r="A40" t="s">
        <v>79</v>
      </c>
      <c r="B40">
        <f t="shared" si="0"/>
        <v>0</v>
      </c>
      <c r="C40">
        <f t="shared" si="1"/>
        <v>0</v>
      </c>
    </row>
    <row r="41" spans="1:3">
      <c r="A41" t="s">
        <v>80</v>
      </c>
      <c r="B41">
        <f t="shared" si="0"/>
        <v>0</v>
      </c>
      <c r="C41">
        <f t="shared" si="1"/>
        <v>0</v>
      </c>
    </row>
    <row r="42" spans="1:3">
      <c r="A42" t="s">
        <v>81</v>
      </c>
      <c r="B42">
        <f t="shared" si="0"/>
        <v>0</v>
      </c>
      <c r="C42">
        <f t="shared" si="1"/>
        <v>0</v>
      </c>
    </row>
    <row r="43" spans="1:3">
      <c r="A43" t="s">
        <v>82</v>
      </c>
      <c r="B43">
        <f t="shared" si="0"/>
        <v>0</v>
      </c>
      <c r="C43">
        <f t="shared" si="1"/>
        <v>0</v>
      </c>
    </row>
    <row r="44" spans="1:3">
      <c r="A44" t="s">
        <v>83</v>
      </c>
      <c r="B44">
        <f t="shared" si="0"/>
        <v>0</v>
      </c>
      <c r="C44">
        <f t="shared" si="1"/>
        <v>0</v>
      </c>
    </row>
    <row r="46" spans="1:1">
      <c r="A46" s="3" t="s">
        <v>96</v>
      </c>
    </row>
    <row r="47" spans="1:3">
      <c r="A47" s="3" t="s">
        <v>92</v>
      </c>
      <c r="B47" s="3" t="s">
        <v>63</v>
      </c>
      <c r="C47" s="3" t="s">
        <v>64</v>
      </c>
    </row>
    <row r="48" spans="1:3">
      <c r="A48" t="s">
        <v>74</v>
      </c>
      <c r="B48">
        <f t="shared" ref="B48:B57" si="2">H11</f>
        <v>0</v>
      </c>
      <c r="C48">
        <f t="shared" ref="C48:C57" si="3">H21</f>
        <v>0</v>
      </c>
    </row>
    <row r="49" spans="1:3">
      <c r="A49" t="s">
        <v>75</v>
      </c>
      <c r="B49">
        <f t="shared" si="2"/>
        <v>0</v>
      </c>
      <c r="C49">
        <f t="shared" si="3"/>
        <v>0</v>
      </c>
    </row>
    <row r="50" spans="1:3">
      <c r="A50" t="s">
        <v>76</v>
      </c>
      <c r="B50">
        <f t="shared" si="2"/>
        <v>0</v>
      </c>
      <c r="C50">
        <f t="shared" si="3"/>
        <v>0</v>
      </c>
    </row>
    <row r="51" spans="1:3">
      <c r="A51" t="s">
        <v>77</v>
      </c>
      <c r="B51">
        <f t="shared" si="2"/>
        <v>0</v>
      </c>
      <c r="C51">
        <f t="shared" si="3"/>
        <v>0</v>
      </c>
    </row>
    <row r="52" spans="1:3">
      <c r="A52" t="s">
        <v>78</v>
      </c>
      <c r="B52">
        <f t="shared" si="2"/>
        <v>0</v>
      </c>
      <c r="C52">
        <f t="shared" si="3"/>
        <v>0</v>
      </c>
    </row>
    <row r="53" spans="1:3">
      <c r="A53" t="s">
        <v>79</v>
      </c>
      <c r="B53">
        <f t="shared" si="2"/>
        <v>0</v>
      </c>
      <c r="C53">
        <f t="shared" si="3"/>
        <v>0</v>
      </c>
    </row>
    <row r="54" spans="1:3">
      <c r="A54" t="s">
        <v>80</v>
      </c>
      <c r="B54">
        <f t="shared" si="2"/>
        <v>0</v>
      </c>
      <c r="C54">
        <f t="shared" si="3"/>
        <v>0</v>
      </c>
    </row>
    <row r="55" spans="1:3">
      <c r="A55" t="s">
        <v>81</v>
      </c>
      <c r="B55">
        <f t="shared" si="2"/>
        <v>0</v>
      </c>
      <c r="C55">
        <f t="shared" si="3"/>
        <v>0</v>
      </c>
    </row>
    <row r="56" spans="1:3">
      <c r="A56" t="s">
        <v>82</v>
      </c>
      <c r="B56">
        <f t="shared" si="2"/>
        <v>0</v>
      </c>
      <c r="C56">
        <f t="shared" si="3"/>
        <v>0</v>
      </c>
    </row>
    <row r="57" spans="1:3">
      <c r="A57" t="s">
        <v>83</v>
      </c>
      <c r="B57">
        <f t="shared" si="2"/>
        <v>0</v>
      </c>
      <c r="C57">
        <f t="shared" si="3"/>
        <v>0</v>
      </c>
    </row>
  </sheetData>
  <mergeCells count="3">
    <mergeCell ref="B9:C9"/>
    <mergeCell ref="E9:F9"/>
    <mergeCell ref="G9:H9"/>
  </mergeCells>
  <conditionalFormatting sqref="B35:C44">
    <cfRule type="cellIs" dxfId="0" priority="3" operator="notBetween">
      <formula>-10</formula>
      <formula>10</formula>
    </cfRule>
    <cfRule type="cellIs" dxfId="1" priority="4" operator="notBetween">
      <formula>-5</formula>
      <formula>5</formula>
    </cfRule>
  </conditionalFormatting>
  <conditionalFormatting sqref="B48:C57">
    <cfRule type="cellIs" dxfId="0" priority="1" operator="notBetween">
      <formula>-10</formula>
      <formula>10</formula>
    </cfRule>
    <cfRule type="cellIs" dxfId="1" priority="2" operator="notBetween">
      <formula>-5</formula>
      <formula>5</formula>
    </cfRule>
  </conditionalFormatting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45"/>
  <sheetViews>
    <sheetView workbookViewId="0">
      <selection activeCell="A1" sqref="A1"/>
    </sheetView>
  </sheetViews>
  <sheetFormatPr defaultColWidth="9" defaultRowHeight="14.8"/>
  <cols>
    <col min="1" max="1" width="14" customWidth="1"/>
  </cols>
  <sheetData>
    <row r="1" ht="18.4" spans="1:1">
      <c r="A1" s="1" t="s">
        <v>97</v>
      </c>
    </row>
    <row r="2" spans="1:2">
      <c r="A2" s="2" t="s">
        <v>1</v>
      </c>
      <c r="B2" s="2" t="s">
        <v>2</v>
      </c>
    </row>
    <row r="3" spans="1:2">
      <c r="A3" s="2" t="s">
        <v>3</v>
      </c>
      <c r="B3" s="2" t="s">
        <v>4</v>
      </c>
    </row>
    <row r="4" spans="1:2">
      <c r="A4" s="3" t="s">
        <v>5</v>
      </c>
      <c r="B4" t="s">
        <v>6</v>
      </c>
    </row>
    <row r="5" spans="1:2">
      <c r="A5" s="3" t="s">
        <v>7</v>
      </c>
      <c r="B5" t="s">
        <v>8</v>
      </c>
    </row>
    <row r="6" spans="1:2">
      <c r="A6" s="3" t="s">
        <v>9</v>
      </c>
      <c r="B6" t="s">
        <v>10</v>
      </c>
    </row>
    <row r="8" spans="1:1">
      <c r="A8" s="3" t="s">
        <v>98</v>
      </c>
    </row>
    <row r="9" spans="2:22">
      <c r="B9" s="4" t="s">
        <v>63</v>
      </c>
      <c r="D9" s="4" t="s">
        <v>64</v>
      </c>
      <c r="F9" s="4" t="s">
        <v>65</v>
      </c>
      <c r="H9" s="4" t="s">
        <v>66</v>
      </c>
      <c r="J9" s="4" t="s">
        <v>67</v>
      </c>
      <c r="L9" s="4" t="s">
        <v>68</v>
      </c>
      <c r="N9" s="4" t="s">
        <v>69</v>
      </c>
      <c r="P9" s="4" t="s">
        <v>70</v>
      </c>
      <c r="R9" s="4" t="s">
        <v>71</v>
      </c>
      <c r="T9" s="4" t="s">
        <v>72</v>
      </c>
      <c r="V9" s="4" t="s">
        <v>73</v>
      </c>
    </row>
    <row r="10" spans="1:23">
      <c r="A10" s="3" t="s">
        <v>20</v>
      </c>
      <c r="B10" s="3" t="s">
        <v>99</v>
      </c>
      <c r="C10" s="3" t="s">
        <v>100</v>
      </c>
      <c r="D10" s="3" t="s">
        <v>99</v>
      </c>
      <c r="E10" s="3" t="s">
        <v>100</v>
      </c>
      <c r="F10" s="3" t="s">
        <v>99</v>
      </c>
      <c r="G10" s="3" t="s">
        <v>100</v>
      </c>
      <c r="H10" s="3" t="s">
        <v>99</v>
      </c>
      <c r="I10" s="3" t="s">
        <v>100</v>
      </c>
      <c r="J10" s="3" t="s">
        <v>99</v>
      </c>
      <c r="K10" s="3" t="s">
        <v>100</v>
      </c>
      <c r="L10" s="3" t="s">
        <v>99</v>
      </c>
      <c r="M10" s="3" t="s">
        <v>100</v>
      </c>
      <c r="N10" s="3" t="s">
        <v>99</v>
      </c>
      <c r="O10" s="3" t="s">
        <v>100</v>
      </c>
      <c r="P10" s="3" t="s">
        <v>99</v>
      </c>
      <c r="Q10" s="3" t="s">
        <v>100</v>
      </c>
      <c r="R10" s="3" t="s">
        <v>99</v>
      </c>
      <c r="S10" s="3" t="s">
        <v>100</v>
      </c>
      <c r="T10" s="3" t="s">
        <v>99</v>
      </c>
      <c r="U10" s="3" t="s">
        <v>100</v>
      </c>
      <c r="V10" s="3" t="s">
        <v>99</v>
      </c>
      <c r="W10" s="3" t="s">
        <v>100</v>
      </c>
    </row>
    <row r="11" spans="1:4">
      <c r="A11" t="s">
        <v>74</v>
      </c>
      <c r="B11">
        <v>1718</v>
      </c>
      <c r="D11">
        <v>1755</v>
      </c>
    </row>
    <row r="12" spans="1:4">
      <c r="A12" t="s">
        <v>75</v>
      </c>
      <c r="B12">
        <v>1444</v>
      </c>
      <c r="D12">
        <v>1480</v>
      </c>
    </row>
    <row r="13" spans="1:4">
      <c r="A13" t="s">
        <v>76</v>
      </c>
      <c r="B13">
        <v>1520</v>
      </c>
      <c r="D13">
        <v>1557</v>
      </c>
    </row>
    <row r="14" spans="1:4">
      <c r="A14" t="s">
        <v>77</v>
      </c>
      <c r="B14">
        <v>1388</v>
      </c>
      <c r="D14">
        <v>1424</v>
      </c>
    </row>
    <row r="15" spans="1:4">
      <c r="A15" t="s">
        <v>78</v>
      </c>
      <c r="B15">
        <v>997</v>
      </c>
      <c r="D15">
        <v>1031</v>
      </c>
    </row>
    <row r="16" spans="1:4">
      <c r="A16" t="s">
        <v>79</v>
      </c>
      <c r="B16">
        <v>787</v>
      </c>
      <c r="D16">
        <v>820</v>
      </c>
    </row>
    <row r="17" spans="1:4">
      <c r="A17" t="s">
        <v>80</v>
      </c>
      <c r="B17">
        <v>793</v>
      </c>
      <c r="D17">
        <v>822</v>
      </c>
    </row>
    <row r="18" spans="1:4">
      <c r="A18" t="s">
        <v>81</v>
      </c>
      <c r="B18">
        <v>693</v>
      </c>
      <c r="D18">
        <v>712</v>
      </c>
    </row>
    <row r="19" spans="1:4">
      <c r="A19" t="s">
        <v>82</v>
      </c>
      <c r="B19">
        <v>192</v>
      </c>
      <c r="D19">
        <v>211</v>
      </c>
    </row>
    <row r="20" spans="1:4">
      <c r="A20" t="s">
        <v>83</v>
      </c>
      <c r="B20">
        <v>157</v>
      </c>
      <c r="D20">
        <v>167</v>
      </c>
    </row>
    <row r="22" spans="1:1">
      <c r="A22" s="3" t="s">
        <v>101</v>
      </c>
    </row>
    <row r="23" spans="1:3">
      <c r="A23" s="3" t="s">
        <v>13</v>
      </c>
      <c r="B23" s="3" t="s">
        <v>99</v>
      </c>
      <c r="C23" s="3" t="s">
        <v>100</v>
      </c>
    </row>
    <row r="24" spans="1:2">
      <c r="A24" t="s">
        <v>102</v>
      </c>
      <c r="B24">
        <v>1500</v>
      </c>
    </row>
    <row r="25" spans="1:2">
      <c r="A25" t="s">
        <v>103</v>
      </c>
      <c r="B25">
        <v>1700</v>
      </c>
    </row>
    <row r="26" spans="1:2">
      <c r="A26" t="s">
        <v>51</v>
      </c>
      <c r="B26">
        <v>2000</v>
      </c>
    </row>
    <row r="27" spans="1:2">
      <c r="A27" t="s">
        <v>52</v>
      </c>
      <c r="B27">
        <v>2300</v>
      </c>
    </row>
    <row r="28" spans="1:2">
      <c r="A28" t="s">
        <v>104</v>
      </c>
      <c r="B28">
        <v>1500</v>
      </c>
    </row>
    <row r="29" spans="1:2">
      <c r="A29" t="s">
        <v>105</v>
      </c>
      <c r="B29">
        <v>1700</v>
      </c>
    </row>
    <row r="30" spans="1:2">
      <c r="A30" t="s">
        <v>43</v>
      </c>
      <c r="B30">
        <v>2000</v>
      </c>
    </row>
    <row r="31" spans="1:2">
      <c r="A31" t="s">
        <v>44</v>
      </c>
      <c r="B31">
        <v>2300</v>
      </c>
    </row>
    <row r="33" spans="1:1">
      <c r="A33" s="3" t="s">
        <v>106</v>
      </c>
    </row>
    <row r="34" spans="2:22">
      <c r="B34" s="4" t="s">
        <v>63</v>
      </c>
      <c r="D34" s="4" t="s">
        <v>64</v>
      </c>
      <c r="F34" s="4" t="s">
        <v>65</v>
      </c>
      <c r="H34" s="4" t="s">
        <v>66</v>
      </c>
      <c r="J34" s="4" t="s">
        <v>67</v>
      </c>
      <c r="L34" s="4" t="s">
        <v>68</v>
      </c>
      <c r="N34" s="4" t="s">
        <v>69</v>
      </c>
      <c r="P34" s="4" t="s">
        <v>70</v>
      </c>
      <c r="R34" s="4" t="s">
        <v>71</v>
      </c>
      <c r="T34" s="4" t="s">
        <v>72</v>
      </c>
      <c r="V34" s="4" t="s">
        <v>73</v>
      </c>
    </row>
    <row r="35" spans="1:23">
      <c r="A35" s="3" t="s">
        <v>20</v>
      </c>
      <c r="B35" s="3" t="s">
        <v>99</v>
      </c>
      <c r="C35" s="3" t="s">
        <v>100</v>
      </c>
      <c r="D35" s="3" t="s">
        <v>99</v>
      </c>
      <c r="E35" s="3" t="s">
        <v>100</v>
      </c>
      <c r="F35" s="3" t="s">
        <v>99</v>
      </c>
      <c r="G35" s="3" t="s">
        <v>100</v>
      </c>
      <c r="H35" s="3" t="s">
        <v>99</v>
      </c>
      <c r="I35" s="3" t="s">
        <v>100</v>
      </c>
      <c r="J35" s="3" t="s">
        <v>99</v>
      </c>
      <c r="K35" s="3" t="s">
        <v>100</v>
      </c>
      <c r="L35" s="3" t="s">
        <v>99</v>
      </c>
      <c r="M35" s="3" t="s">
        <v>100</v>
      </c>
      <c r="N35" s="3" t="s">
        <v>99</v>
      </c>
      <c r="O35" s="3" t="s">
        <v>100</v>
      </c>
      <c r="P35" s="3" t="s">
        <v>99</v>
      </c>
      <c r="Q35" s="3" t="s">
        <v>100</v>
      </c>
      <c r="R35" s="3" t="s">
        <v>99</v>
      </c>
      <c r="S35" s="3" t="s">
        <v>100</v>
      </c>
      <c r="T35" s="3" t="s">
        <v>99</v>
      </c>
      <c r="U35" s="3" t="s">
        <v>100</v>
      </c>
      <c r="V35" s="3" t="s">
        <v>99</v>
      </c>
      <c r="W35" s="3" t="s">
        <v>100</v>
      </c>
    </row>
    <row r="36" spans="1:4">
      <c r="A36" t="s">
        <v>74</v>
      </c>
      <c r="B36">
        <v>3500</v>
      </c>
      <c r="D36">
        <v>3500</v>
      </c>
    </row>
    <row r="37" spans="1:4">
      <c r="A37" t="s">
        <v>75</v>
      </c>
      <c r="B37">
        <v>3800</v>
      </c>
      <c r="D37">
        <v>3800</v>
      </c>
    </row>
    <row r="38" spans="1:4">
      <c r="A38" t="s">
        <v>76</v>
      </c>
      <c r="B38">
        <v>5500</v>
      </c>
      <c r="D38">
        <v>5500</v>
      </c>
    </row>
    <row r="39" spans="1:1">
      <c r="A39" t="s">
        <v>77</v>
      </c>
    </row>
    <row r="40" spans="1:1">
      <c r="A40" t="s">
        <v>78</v>
      </c>
    </row>
    <row r="41" spans="1:1">
      <c r="A41" t="s">
        <v>79</v>
      </c>
    </row>
    <row r="42" spans="1:1">
      <c r="A42" t="s">
        <v>80</v>
      </c>
    </row>
    <row r="43" spans="1:1">
      <c r="A43" t="s">
        <v>81</v>
      </c>
    </row>
    <row r="44" spans="1:1">
      <c r="A44" t="s">
        <v>82</v>
      </c>
    </row>
    <row r="45" spans="1:1">
      <c r="A45" t="s">
        <v>83</v>
      </c>
    </row>
  </sheetData>
  <mergeCells count="22">
    <mergeCell ref="B9:C9"/>
    <mergeCell ref="D9:E9"/>
    <mergeCell ref="F9:G9"/>
    <mergeCell ref="H9:I9"/>
    <mergeCell ref="J9:K9"/>
    <mergeCell ref="L9:M9"/>
    <mergeCell ref="N9:O9"/>
    <mergeCell ref="P9:Q9"/>
    <mergeCell ref="R9:S9"/>
    <mergeCell ref="T9:U9"/>
    <mergeCell ref="V9:W9"/>
    <mergeCell ref="B34:C34"/>
    <mergeCell ref="D34:E34"/>
    <mergeCell ref="F34:G34"/>
    <mergeCell ref="H34:I34"/>
    <mergeCell ref="J34:K34"/>
    <mergeCell ref="L34:M34"/>
    <mergeCell ref="N34:O34"/>
    <mergeCell ref="P34:Q34"/>
    <mergeCell ref="R34:S34"/>
    <mergeCell ref="T34:U34"/>
    <mergeCell ref="V34:W34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Line details</vt:lpstr>
      <vt:lpstr>Line check</vt:lpstr>
      <vt:lpstr>Trim measure</vt:lpstr>
      <vt:lpstr>Line mods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dominikzimmermann</cp:lastModifiedBy>
  <dcterms:created xsi:type="dcterms:W3CDTF">2023-09-22T10:58:29Z</dcterms:created>
  <dcterms:modified xsi:type="dcterms:W3CDTF">2023-09-22T11:06:05Z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1031-5.5.1.8075</vt:lpwstr>
  </property>
</Properties>
</file>