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Лист1" sheetId="1" r:id="rId1"/>
    <sheet name="Лист2" sheetId="2" r:id="rId2"/>
    <sheet name="Лист3" sheetId="3" r:id="rId3"/>
  </sheets>
  <calcPr calcId="144525"/>
</workbook>
</file>

<file path=xl/calcChain.xml><?xml version="1.0" encoding="utf-8"?>
<calcChain xmlns="http://schemas.openxmlformats.org/spreadsheetml/2006/main">
  <c r="L34" i="1" l="1"/>
  <c r="L35" i="1"/>
  <c r="L26" i="1" l="1"/>
  <c r="I27" i="1"/>
  <c r="L23" i="1"/>
  <c r="L24" i="1" s="1"/>
  <c r="F21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2" i="1"/>
  <c r="B5" i="1"/>
  <c r="H77" i="1" l="1"/>
  <c r="L33" i="1"/>
  <c r="H61" i="1"/>
  <c r="H45" i="1"/>
  <c r="H73" i="1"/>
  <c r="H57" i="1"/>
  <c r="H41" i="1"/>
  <c r="H69" i="1"/>
  <c r="H53" i="1"/>
  <c r="H37" i="1"/>
  <c r="H65" i="1"/>
  <c r="H49" i="1"/>
  <c r="H82" i="1"/>
  <c r="H78" i="1"/>
  <c r="H71" i="1"/>
  <c r="H67" i="1"/>
  <c r="H63" i="1"/>
  <c r="H59" i="1"/>
  <c r="H55" i="1"/>
  <c r="H51" i="1"/>
  <c r="H47" i="1"/>
  <c r="H43" i="1"/>
  <c r="H39" i="1"/>
  <c r="H35" i="1"/>
  <c r="H80" i="1"/>
  <c r="H76" i="1"/>
  <c r="H33" i="1"/>
  <c r="H70" i="1"/>
  <c r="H66" i="1"/>
  <c r="H62" i="1"/>
  <c r="H58" i="1"/>
  <c r="H54" i="1"/>
  <c r="H50" i="1"/>
  <c r="H46" i="1"/>
  <c r="H42" i="1"/>
  <c r="H38" i="1"/>
  <c r="H34" i="1"/>
  <c r="H79" i="1"/>
  <c r="H75" i="1"/>
  <c r="H74" i="1"/>
  <c r="H72" i="1"/>
  <c r="H68" i="1"/>
  <c r="H64" i="1"/>
  <c r="H60" i="1"/>
  <c r="H56" i="1"/>
  <c r="H52" i="1"/>
  <c r="H48" i="1"/>
  <c r="H44" i="1"/>
  <c r="H40" i="1"/>
  <c r="H36" i="1"/>
  <c r="H81" i="1"/>
  <c r="I16" i="1" a="1"/>
  <c r="J17" i="1" s="1"/>
  <c r="I18" i="1" l="1"/>
  <c r="J20" i="1"/>
  <c r="I20" i="1"/>
  <c r="I16" i="1"/>
  <c r="I17" i="1"/>
  <c r="J16" i="1"/>
  <c r="J19" i="1"/>
  <c r="J18" i="1"/>
  <c r="L27" i="1" s="1"/>
  <c r="I19" i="1"/>
  <c r="L25" i="1" l="1"/>
  <c r="I25" i="1"/>
  <c r="I29" i="1"/>
  <c r="J29" i="1"/>
  <c r="I30" i="1"/>
  <c r="J30" i="1"/>
  <c r="I26" i="1"/>
  <c r="O6" i="1"/>
  <c r="P6" i="1" s="1"/>
  <c r="Q6" i="1" s="1"/>
  <c r="O10" i="1"/>
  <c r="P10" i="1" s="1"/>
  <c r="Q10" i="1" s="1"/>
  <c r="O14" i="1"/>
  <c r="P14" i="1" s="1"/>
  <c r="Q14" i="1" s="1"/>
  <c r="O18" i="1"/>
  <c r="P18" i="1" s="1"/>
  <c r="Q18" i="1" s="1"/>
  <c r="O22" i="1"/>
  <c r="P22" i="1" s="1"/>
  <c r="Q22" i="1" s="1"/>
  <c r="O26" i="1"/>
  <c r="P26" i="1" s="1"/>
  <c r="Q26" i="1" s="1"/>
  <c r="O30" i="1"/>
  <c r="P30" i="1" s="1"/>
  <c r="Q30" i="1" s="1"/>
  <c r="O34" i="1"/>
  <c r="P34" i="1" s="1"/>
  <c r="Q34" i="1" s="1"/>
  <c r="O38" i="1"/>
  <c r="P38" i="1" s="1"/>
  <c r="Q38" i="1" s="1"/>
  <c r="O42" i="1"/>
  <c r="P42" i="1" s="1"/>
  <c r="Q42" i="1" s="1"/>
  <c r="O46" i="1"/>
  <c r="P46" i="1" s="1"/>
  <c r="Q46" i="1" s="1"/>
  <c r="O50" i="1"/>
  <c r="P50" i="1" s="1"/>
  <c r="Q50" i="1" s="1"/>
  <c r="O5" i="1"/>
  <c r="P5" i="1" s="1"/>
  <c r="Q5" i="1" s="1"/>
  <c r="O9" i="1"/>
  <c r="P9" i="1" s="1"/>
  <c r="Q9" i="1" s="1"/>
  <c r="O17" i="1"/>
  <c r="P17" i="1" s="1"/>
  <c r="Q17" i="1" s="1"/>
  <c r="O25" i="1"/>
  <c r="P25" i="1" s="1"/>
  <c r="Q25" i="1" s="1"/>
  <c r="O33" i="1"/>
  <c r="P33" i="1" s="1"/>
  <c r="Q33" i="1" s="1"/>
  <c r="O41" i="1"/>
  <c r="P41" i="1" s="1"/>
  <c r="Q41" i="1" s="1"/>
  <c r="O45" i="1"/>
  <c r="P45" i="1" s="1"/>
  <c r="Q45" i="1" s="1"/>
  <c r="O3" i="1"/>
  <c r="P3" i="1" s="1"/>
  <c r="Q3" i="1" s="1"/>
  <c r="O7" i="1"/>
  <c r="P7" i="1" s="1"/>
  <c r="Q7" i="1" s="1"/>
  <c r="O11" i="1"/>
  <c r="P11" i="1" s="1"/>
  <c r="Q11" i="1" s="1"/>
  <c r="O15" i="1"/>
  <c r="P15" i="1" s="1"/>
  <c r="Q15" i="1" s="1"/>
  <c r="O19" i="1"/>
  <c r="P19" i="1" s="1"/>
  <c r="Q19" i="1" s="1"/>
  <c r="O23" i="1"/>
  <c r="P23" i="1" s="1"/>
  <c r="Q23" i="1" s="1"/>
  <c r="O27" i="1"/>
  <c r="P27" i="1" s="1"/>
  <c r="Q27" i="1" s="1"/>
  <c r="O31" i="1"/>
  <c r="P31" i="1" s="1"/>
  <c r="Q31" i="1" s="1"/>
  <c r="O35" i="1"/>
  <c r="P35" i="1" s="1"/>
  <c r="Q35" i="1" s="1"/>
  <c r="O39" i="1"/>
  <c r="P39" i="1" s="1"/>
  <c r="Q39" i="1" s="1"/>
  <c r="O43" i="1"/>
  <c r="P43" i="1" s="1"/>
  <c r="Q43" i="1" s="1"/>
  <c r="O47" i="1"/>
  <c r="P47" i="1" s="1"/>
  <c r="Q47" i="1" s="1"/>
  <c r="O51" i="1"/>
  <c r="P51" i="1" s="1"/>
  <c r="Q51" i="1" s="1"/>
  <c r="O4" i="1"/>
  <c r="P4" i="1" s="1"/>
  <c r="Q4" i="1" s="1"/>
  <c r="O8" i="1"/>
  <c r="P8" i="1" s="1"/>
  <c r="Q8" i="1" s="1"/>
  <c r="O12" i="1"/>
  <c r="P12" i="1" s="1"/>
  <c r="Q12" i="1" s="1"/>
  <c r="O16" i="1"/>
  <c r="P16" i="1" s="1"/>
  <c r="Q16" i="1" s="1"/>
  <c r="O20" i="1"/>
  <c r="P20" i="1" s="1"/>
  <c r="Q20" i="1" s="1"/>
  <c r="O24" i="1"/>
  <c r="P24" i="1" s="1"/>
  <c r="Q24" i="1" s="1"/>
  <c r="O28" i="1"/>
  <c r="P28" i="1" s="1"/>
  <c r="Q28" i="1" s="1"/>
  <c r="O32" i="1"/>
  <c r="P32" i="1" s="1"/>
  <c r="Q32" i="1" s="1"/>
  <c r="O36" i="1"/>
  <c r="P36" i="1" s="1"/>
  <c r="Q36" i="1" s="1"/>
  <c r="O40" i="1"/>
  <c r="P40" i="1" s="1"/>
  <c r="Q40" i="1" s="1"/>
  <c r="O44" i="1"/>
  <c r="P44" i="1" s="1"/>
  <c r="Q44" i="1" s="1"/>
  <c r="O48" i="1"/>
  <c r="P48" i="1" s="1"/>
  <c r="Q48" i="1" s="1"/>
  <c r="O2" i="1"/>
  <c r="P2" i="1" s="1"/>
  <c r="Q2" i="1" s="1"/>
  <c r="O13" i="1"/>
  <c r="P13" i="1" s="1"/>
  <c r="Q13" i="1" s="1"/>
  <c r="O21" i="1"/>
  <c r="P21" i="1" s="1"/>
  <c r="Q21" i="1" s="1"/>
  <c r="O29" i="1"/>
  <c r="P29" i="1" s="1"/>
  <c r="Q29" i="1" s="1"/>
  <c r="O37" i="1"/>
  <c r="P37" i="1" s="1"/>
  <c r="Q37" i="1" s="1"/>
  <c r="O49" i="1"/>
  <c r="P49" i="1" s="1"/>
  <c r="Q49" i="1" s="1"/>
  <c r="I23" i="1" l="1"/>
  <c r="L29" i="1"/>
  <c r="K29" i="1" l="1"/>
</calcChain>
</file>

<file path=xl/sharedStrings.xml><?xml version="1.0" encoding="utf-8"?>
<sst xmlns="http://schemas.openxmlformats.org/spreadsheetml/2006/main" count="71" uniqueCount="66">
  <si>
    <t>a</t>
  </si>
  <si>
    <t>σ^2</t>
  </si>
  <si>
    <t>a_eps</t>
  </si>
  <si>
    <t>σ_eps^2</t>
  </si>
  <si>
    <t>alpha</t>
  </si>
  <si>
    <t>beta</t>
  </si>
  <si>
    <t>eps</t>
  </si>
  <si>
    <t>x</t>
  </si>
  <si>
    <t>σ</t>
  </si>
  <si>
    <t>y</t>
  </si>
  <si>
    <t>ВЫВОД ИТОГОВ</t>
  </si>
  <si>
    <t>Регрессионная статистика</t>
  </si>
  <si>
    <t>Множественный R</t>
  </si>
  <si>
    <t>R-квадрат</t>
  </si>
  <si>
    <t>Нормированный R-квадрат</t>
  </si>
  <si>
    <t>Стандартная ошибка</t>
  </si>
  <si>
    <t>Наблюдения</t>
  </si>
  <si>
    <t>Дисперсионный анализ</t>
  </si>
  <si>
    <t>Регрессия</t>
  </si>
  <si>
    <t>Остаток</t>
  </si>
  <si>
    <t>Итого</t>
  </si>
  <si>
    <t>Y-пересечение</t>
  </si>
  <si>
    <t>df</t>
  </si>
  <si>
    <t>SS</t>
  </si>
  <si>
    <t>MS</t>
  </si>
  <si>
    <t>F</t>
  </si>
  <si>
    <t>Значимость F</t>
  </si>
  <si>
    <t>Коэффициенты</t>
  </si>
  <si>
    <t>t-статистика</t>
  </si>
  <si>
    <t>P-Значение</t>
  </si>
  <si>
    <t>Нижние 95%</t>
  </si>
  <si>
    <t>Верхние 95%</t>
  </si>
  <si>
    <t>Нижние 95,0%</t>
  </si>
  <si>
    <t>Верхние 95,0%</t>
  </si>
  <si>
    <t>Переменная X 1</t>
  </si>
  <si>
    <t>ВЫВОД ОСТАТКА</t>
  </si>
  <si>
    <t>Наблюдение</t>
  </si>
  <si>
    <t>Предсказанное Y</t>
  </si>
  <si>
    <t>Остатки</t>
  </si>
  <si>
    <t xml:space="preserve">Коэффициент детерминации </t>
  </si>
  <si>
    <t>F-статистика</t>
  </si>
  <si>
    <t>Регрессионная сумма квадратов</t>
  </si>
  <si>
    <t>Оценка стандартного отклонения остатков</t>
  </si>
  <si>
    <t>Число степеней свободы</t>
  </si>
  <si>
    <t>Остаточная сумма квадратов</t>
  </si>
  <si>
    <t>Значение коэффициента a</t>
  </si>
  <si>
    <t>Значение коэффициента b</t>
  </si>
  <si>
    <t>r_xy</t>
  </si>
  <si>
    <t>ожид. y</t>
  </si>
  <si>
    <t>|yi -^yi|/|yi|</t>
  </si>
  <si>
    <t>средняя ошибка аппроксимации</t>
  </si>
  <si>
    <t>остаток e</t>
  </si>
  <si>
    <t>ta</t>
  </si>
  <si>
    <t>tb</t>
  </si>
  <si>
    <t>t(0975)</t>
  </si>
  <si>
    <t>Доверительный интервал</t>
  </si>
  <si>
    <t>b</t>
  </si>
  <si>
    <t>(xi - X)^2</t>
  </si>
  <si>
    <t>m_y</t>
  </si>
  <si>
    <t>t_tabl</t>
  </si>
  <si>
    <t>Х</t>
  </si>
  <si>
    <t>x_р</t>
  </si>
  <si>
    <t>y_р</t>
  </si>
  <si>
    <t>корреляция</t>
  </si>
  <si>
    <t>стат r</t>
  </si>
  <si>
    <t>t0975_n-2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</si>
</sst>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i/>
      <sz val="11"/>
      <color theme="1"/>
      <name val="Calibri"/>
      <family val="2"/>
      <charset val="204"/>
      <scheme val="minor"/>
    </font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Continuous"/>
    </xf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right"/>
    </xf>
    <xf numFmtId="0" fontId="2" fillId="0" borderId="3" xfId="0" applyFont="1" applyBorder="1"/>
    <xf numFmtId="0" fontId="0" fillId="0" borderId="3" xfId="0" applyBorder="1" applyAlignment="1">
      <alignment wrapText="1"/>
    </xf>
    <xf numFmtId="0" fontId="0" fillId="0" borderId="0" xfId="0" applyAlignment="1">
      <alignment wrapText="1"/>
    </xf>
    <xf numFmtId="0" fontId="0" fillId="0" borderId="15" xfId="0" applyBorder="1"/>
    <xf numFmtId="0" fontId="0" fillId="0" borderId="13" xfId="0" applyBorder="1" applyAlignment="1">
      <alignment wrapText="1"/>
    </xf>
    <xf numFmtId="0" fontId="1" fillId="0" borderId="1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14" xfId="0" applyFont="1" applyFill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y(x)</c:v>
          </c:tx>
          <c:spPr>
            <a:ln w="28575">
              <a:noFill/>
            </a:ln>
          </c:spPr>
          <c:xVal>
            <c:numRef>
              <c:f>Лист1!$E$2:$E$51</c:f>
              <c:numCache>
                <c:formatCode>General</c:formatCode>
                <c:ptCount val="50"/>
                <c:pt idx="0">
                  <c:v>-4.3215015577734448</c:v>
                </c:pt>
                <c:pt idx="1">
                  <c:v>0.36022639758448349</c:v>
                </c:pt>
                <c:pt idx="2">
                  <c:v>2.3333321999198233</c:v>
                </c:pt>
                <c:pt idx="3">
                  <c:v>3.2261274807533482</c:v>
                </c:pt>
                <c:pt idx="4">
                  <c:v>1.82098543543907</c:v>
                </c:pt>
                <c:pt idx="5">
                  <c:v>0.61767493914521765</c:v>
                </c:pt>
                <c:pt idx="6">
                  <c:v>2.4277691627739841</c:v>
                </c:pt>
                <c:pt idx="7">
                  <c:v>5.0415979765384691</c:v>
                </c:pt>
                <c:pt idx="8">
                  <c:v>6.0041929171129595</c:v>
                </c:pt>
                <c:pt idx="9">
                  <c:v>0.24707410514201911</c:v>
                </c:pt>
                <c:pt idx="10">
                  <c:v>-0.45405470675541437</c:v>
                </c:pt>
                <c:pt idx="11">
                  <c:v>-1.7897479003513581</c:v>
                </c:pt>
                <c:pt idx="12">
                  <c:v>5.1005337243404938</c:v>
                </c:pt>
                <c:pt idx="13">
                  <c:v>3.2810595623923291</c:v>
                </c:pt>
                <c:pt idx="14">
                  <c:v>-0.93449464632067225</c:v>
                </c:pt>
                <c:pt idx="15">
                  <c:v>0.28411219343615812</c:v>
                </c:pt>
                <c:pt idx="16">
                  <c:v>-0.40495828873099526</c:v>
                </c:pt>
                <c:pt idx="17">
                  <c:v>1.3537147176757571</c:v>
                </c:pt>
                <c:pt idx="18">
                  <c:v>2.6071183722488058</c:v>
                </c:pt>
                <c:pt idx="19">
                  <c:v>4.2592905176898057</c:v>
                </c:pt>
                <c:pt idx="20">
                  <c:v>0.8913998592797725</c:v>
                </c:pt>
                <c:pt idx="21">
                  <c:v>-1.7211718604812631E-3</c:v>
                </c:pt>
                <c:pt idx="22">
                  <c:v>-1.243740270841954</c:v>
                </c:pt>
                <c:pt idx="23">
                  <c:v>0.66142292691984039</c:v>
                </c:pt>
                <c:pt idx="24">
                  <c:v>2.4739895118509594</c:v>
                </c:pt>
                <c:pt idx="25">
                  <c:v>4.0432540279434761</c:v>
                </c:pt>
                <c:pt idx="26">
                  <c:v>-1.6912822136182513</c:v>
                </c:pt>
                <c:pt idx="27">
                  <c:v>8.3644897837075516E-2</c:v>
                </c:pt>
                <c:pt idx="28">
                  <c:v>3.3617955230292864</c:v>
                </c:pt>
                <c:pt idx="29">
                  <c:v>1.4669616726005188</c:v>
                </c:pt>
                <c:pt idx="30">
                  <c:v>1.4862449770826061</c:v>
                </c:pt>
                <c:pt idx="31">
                  <c:v>-2.5848013840222843</c:v>
                </c:pt>
                <c:pt idx="32">
                  <c:v>6.6879455951275304</c:v>
                </c:pt>
                <c:pt idx="33">
                  <c:v>3.360603889428603</c:v>
                </c:pt>
                <c:pt idx="34">
                  <c:v>1.9258074294393737</c:v>
                </c:pt>
                <c:pt idx="35">
                  <c:v>-0.48410726069414522</c:v>
                </c:pt>
                <c:pt idx="36">
                  <c:v>0.36177719177976542</c:v>
                </c:pt>
                <c:pt idx="37">
                  <c:v>4.1012765612103976</c:v>
                </c:pt>
                <c:pt idx="38">
                  <c:v>1.9348699700240104</c:v>
                </c:pt>
                <c:pt idx="39">
                  <c:v>1.0634238631391781</c:v>
                </c:pt>
                <c:pt idx="40">
                  <c:v>0.79245529175386764</c:v>
                </c:pt>
                <c:pt idx="41">
                  <c:v>3.1606544532914995</c:v>
                </c:pt>
                <c:pt idx="42">
                  <c:v>-1.7327944962962647</c:v>
                </c:pt>
                <c:pt idx="43">
                  <c:v>1.7505676853725163</c:v>
                </c:pt>
                <c:pt idx="44">
                  <c:v>2.6115340986289084</c:v>
                </c:pt>
                <c:pt idx="45">
                  <c:v>-0.4509252764582925</c:v>
                </c:pt>
                <c:pt idx="46">
                  <c:v>0.69996726235876849</c:v>
                </c:pt>
                <c:pt idx="47">
                  <c:v>2.0002928820540546</c:v>
                </c:pt>
                <c:pt idx="48">
                  <c:v>-0.91484939705333068</c:v>
                </c:pt>
                <c:pt idx="49">
                  <c:v>0.26708408338527079</c:v>
                </c:pt>
              </c:numCache>
            </c:numRef>
          </c:xVal>
          <c:yVal>
            <c:numRef>
              <c:f>Лист1!$F$2:$F$51</c:f>
              <c:numCache>
                <c:formatCode>General</c:formatCode>
                <c:ptCount val="50"/>
                <c:pt idx="0">
                  <c:v>-10.564968991588103</c:v>
                </c:pt>
                <c:pt idx="1">
                  <c:v>1.5253128564436338</c:v>
                </c:pt>
                <c:pt idx="2">
                  <c:v>10.488511215186008</c:v>
                </c:pt>
                <c:pt idx="3">
                  <c:v>15.231329522663145</c:v>
                </c:pt>
                <c:pt idx="4">
                  <c:v>10.85965674442923</c:v>
                </c:pt>
                <c:pt idx="5">
                  <c:v>8.319291024832637</c:v>
                </c:pt>
                <c:pt idx="6">
                  <c:v>5.9161322091367765</c:v>
                </c:pt>
                <c:pt idx="7">
                  <c:v>17.656431443043402</c:v>
                </c:pt>
                <c:pt idx="8">
                  <c:v>23.202623803314054</c:v>
                </c:pt>
                <c:pt idx="9">
                  <c:v>1.5678210164933262</c:v>
                </c:pt>
                <c:pt idx="10">
                  <c:v>0.25742755875035073</c:v>
                </c:pt>
                <c:pt idx="11">
                  <c:v>-5.7501083559545805</c:v>
                </c:pt>
                <c:pt idx="12">
                  <c:v>14.607779391240911</c:v>
                </c:pt>
                <c:pt idx="13">
                  <c:v>10.887919692464493</c:v>
                </c:pt>
                <c:pt idx="14">
                  <c:v>-1.3504980468896965</c:v>
                </c:pt>
                <c:pt idx="15">
                  <c:v>-0.38352585383472615</c:v>
                </c:pt>
                <c:pt idx="16">
                  <c:v>0.64927539065683959</c:v>
                </c:pt>
                <c:pt idx="17">
                  <c:v>6.2530490155550069</c:v>
                </c:pt>
                <c:pt idx="18">
                  <c:v>11.09106122308367</c:v>
                </c:pt>
                <c:pt idx="19">
                  <c:v>15.046885650150216</c:v>
                </c:pt>
                <c:pt idx="20">
                  <c:v>5.0202183175824757</c:v>
                </c:pt>
                <c:pt idx="21">
                  <c:v>2.2543554568128457</c:v>
                </c:pt>
                <c:pt idx="22">
                  <c:v>1.9540622944587085</c:v>
                </c:pt>
                <c:pt idx="23">
                  <c:v>4.8136998706522718</c:v>
                </c:pt>
                <c:pt idx="24">
                  <c:v>10.049653236961603</c:v>
                </c:pt>
                <c:pt idx="25">
                  <c:v>14.103347290671081</c:v>
                </c:pt>
                <c:pt idx="26">
                  <c:v>1.8705773110523296</c:v>
                </c:pt>
                <c:pt idx="27">
                  <c:v>4.9822806401207345</c:v>
                </c:pt>
                <c:pt idx="28">
                  <c:v>17.836696030513849</c:v>
                </c:pt>
                <c:pt idx="29">
                  <c:v>6.0910716755697649</c:v>
                </c:pt>
                <c:pt idx="30">
                  <c:v>10.781646583751353</c:v>
                </c:pt>
                <c:pt idx="31">
                  <c:v>-7.9791995161431242</c:v>
                </c:pt>
                <c:pt idx="32">
                  <c:v>24.141733526135795</c:v>
                </c:pt>
                <c:pt idx="33">
                  <c:v>14.886194586921192</c:v>
                </c:pt>
                <c:pt idx="34">
                  <c:v>12.615253461177417</c:v>
                </c:pt>
                <c:pt idx="35">
                  <c:v>1.3786440801195567</c:v>
                </c:pt>
                <c:pt idx="36">
                  <c:v>3.037741471785921</c:v>
                </c:pt>
                <c:pt idx="37">
                  <c:v>16.654106445144862</c:v>
                </c:pt>
                <c:pt idx="38">
                  <c:v>8.04196222284736</c:v>
                </c:pt>
                <c:pt idx="39">
                  <c:v>7.7054943100447417</c:v>
                </c:pt>
                <c:pt idx="40">
                  <c:v>2.4889926013711374</c:v>
                </c:pt>
                <c:pt idx="41">
                  <c:v>10.787488328474865</c:v>
                </c:pt>
                <c:pt idx="42">
                  <c:v>-5.2415254761799588</c:v>
                </c:pt>
                <c:pt idx="43">
                  <c:v>7.5259490214702964</c:v>
                </c:pt>
                <c:pt idx="44">
                  <c:v>10.769643910549348</c:v>
                </c:pt>
                <c:pt idx="45">
                  <c:v>1.7034582280357426</c:v>
                </c:pt>
                <c:pt idx="46">
                  <c:v>4.4544697770161292</c:v>
                </c:pt>
                <c:pt idx="47">
                  <c:v>13.38988179818989</c:v>
                </c:pt>
                <c:pt idx="48">
                  <c:v>-3.2295136096254273</c:v>
                </c:pt>
                <c:pt idx="49">
                  <c:v>2.3282982957935019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357248"/>
        <c:axId val="169656320"/>
      </c:scatterChart>
      <c:valAx>
        <c:axId val="1663572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69656320"/>
        <c:crosses val="autoZero"/>
        <c:crossBetween val="midCat"/>
      </c:valAx>
      <c:valAx>
        <c:axId val="1696563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635724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>
            <a:defRPr sz="1200"/>
          </a:pPr>
          <a:endParaRPr lang="ru-RU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 sz="1800" b="1" i="0" u="none" strike="noStrike" baseline="0">
                <a:effectLst/>
              </a:rPr>
              <a:t>е(</a:t>
            </a:r>
            <a:r>
              <a:rPr lang="en-US" sz="1800" b="1" i="0" u="none" strike="noStrike" baseline="0">
                <a:effectLst/>
              </a:rPr>
              <a:t>x</a:t>
            </a:r>
            <a:r>
              <a:rPr lang="ru-RU" sz="1800" b="1" i="0" u="none" strike="noStrike" baseline="0">
                <a:effectLst/>
              </a:rPr>
              <a:t>)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Лист1!$E$2:$E$51</c:f>
              <c:numCache>
                <c:formatCode>General</c:formatCode>
                <c:ptCount val="50"/>
                <c:pt idx="0">
                  <c:v>-4.3215015577734448</c:v>
                </c:pt>
                <c:pt idx="1">
                  <c:v>0.36022639758448349</c:v>
                </c:pt>
                <c:pt idx="2">
                  <c:v>2.3333321999198233</c:v>
                </c:pt>
                <c:pt idx="3">
                  <c:v>3.2261274807533482</c:v>
                </c:pt>
                <c:pt idx="4">
                  <c:v>1.82098543543907</c:v>
                </c:pt>
                <c:pt idx="5">
                  <c:v>0.61767493914521765</c:v>
                </c:pt>
                <c:pt idx="6">
                  <c:v>2.4277691627739841</c:v>
                </c:pt>
                <c:pt idx="7">
                  <c:v>5.0415979765384691</c:v>
                </c:pt>
                <c:pt idx="8">
                  <c:v>6.0041929171129595</c:v>
                </c:pt>
                <c:pt idx="9">
                  <c:v>0.24707410514201911</c:v>
                </c:pt>
                <c:pt idx="10">
                  <c:v>-0.45405470675541437</c:v>
                </c:pt>
                <c:pt idx="11">
                  <c:v>-1.7897479003513581</c:v>
                </c:pt>
                <c:pt idx="12">
                  <c:v>5.1005337243404938</c:v>
                </c:pt>
                <c:pt idx="13">
                  <c:v>3.2810595623923291</c:v>
                </c:pt>
                <c:pt idx="14">
                  <c:v>-0.93449464632067225</c:v>
                </c:pt>
                <c:pt idx="15">
                  <c:v>0.28411219343615812</c:v>
                </c:pt>
                <c:pt idx="16">
                  <c:v>-0.40495828873099526</c:v>
                </c:pt>
                <c:pt idx="17">
                  <c:v>1.3537147176757571</c:v>
                </c:pt>
                <c:pt idx="18">
                  <c:v>2.6071183722488058</c:v>
                </c:pt>
                <c:pt idx="19">
                  <c:v>4.2592905176898057</c:v>
                </c:pt>
                <c:pt idx="20">
                  <c:v>0.8913998592797725</c:v>
                </c:pt>
                <c:pt idx="21">
                  <c:v>-1.7211718604812631E-3</c:v>
                </c:pt>
                <c:pt idx="22">
                  <c:v>-1.243740270841954</c:v>
                </c:pt>
                <c:pt idx="23">
                  <c:v>0.66142292691984039</c:v>
                </c:pt>
                <c:pt idx="24">
                  <c:v>2.4739895118509594</c:v>
                </c:pt>
                <c:pt idx="25">
                  <c:v>4.0432540279434761</c:v>
                </c:pt>
                <c:pt idx="26">
                  <c:v>-1.6912822136182513</c:v>
                </c:pt>
                <c:pt idx="27">
                  <c:v>8.3644897837075516E-2</c:v>
                </c:pt>
                <c:pt idx="28">
                  <c:v>3.3617955230292864</c:v>
                </c:pt>
                <c:pt idx="29">
                  <c:v>1.4669616726005188</c:v>
                </c:pt>
                <c:pt idx="30">
                  <c:v>1.4862449770826061</c:v>
                </c:pt>
                <c:pt idx="31">
                  <c:v>-2.5848013840222843</c:v>
                </c:pt>
                <c:pt idx="32">
                  <c:v>6.6879455951275304</c:v>
                </c:pt>
                <c:pt idx="33">
                  <c:v>3.360603889428603</c:v>
                </c:pt>
                <c:pt idx="34">
                  <c:v>1.9258074294393737</c:v>
                </c:pt>
                <c:pt idx="35">
                  <c:v>-0.48410726069414522</c:v>
                </c:pt>
                <c:pt idx="36">
                  <c:v>0.36177719177976542</c:v>
                </c:pt>
                <c:pt idx="37">
                  <c:v>4.1012765612103976</c:v>
                </c:pt>
                <c:pt idx="38">
                  <c:v>1.9348699700240104</c:v>
                </c:pt>
                <c:pt idx="39">
                  <c:v>1.0634238631391781</c:v>
                </c:pt>
                <c:pt idx="40">
                  <c:v>0.79245529175386764</c:v>
                </c:pt>
                <c:pt idx="41">
                  <c:v>3.1606544532914995</c:v>
                </c:pt>
                <c:pt idx="42">
                  <c:v>-1.7327944962962647</c:v>
                </c:pt>
                <c:pt idx="43">
                  <c:v>1.7505676853725163</c:v>
                </c:pt>
                <c:pt idx="44">
                  <c:v>2.6115340986289084</c:v>
                </c:pt>
                <c:pt idx="45">
                  <c:v>-0.4509252764582925</c:v>
                </c:pt>
                <c:pt idx="46">
                  <c:v>0.69996726235876849</c:v>
                </c:pt>
                <c:pt idx="47">
                  <c:v>2.0002928820540546</c:v>
                </c:pt>
                <c:pt idx="48">
                  <c:v>-0.91484939705333068</c:v>
                </c:pt>
                <c:pt idx="49">
                  <c:v>0.26708408338527079</c:v>
                </c:pt>
              </c:numCache>
            </c:numRef>
          </c:xVal>
          <c:yVal>
            <c:numRef>
              <c:f>Лист1!$P$2:$P$51</c:f>
              <c:numCache>
                <c:formatCode>General</c:formatCode>
                <c:ptCount val="50"/>
                <c:pt idx="0">
                  <c:v>0.8897767880209706</c:v>
                </c:pt>
                <c:pt idx="1">
                  <c:v>-2.1199638430183554</c:v>
                </c:pt>
                <c:pt idx="2">
                  <c:v>0.47935727788665616</c:v>
                </c:pt>
                <c:pt idx="3">
                  <c:v>2.3426343265927834</c:v>
                </c:pt>
                <c:pt idx="4">
                  <c:v>2.5029797845426405</c:v>
                </c:pt>
                <c:pt idx="5">
                  <c:v>3.8436630529687168</c:v>
                </c:pt>
                <c:pt idx="6">
                  <c:v>-4.3976101783139914</c:v>
                </c:pt>
                <c:pt idx="7">
                  <c:v>-1.0877183112253945</c:v>
                </c:pt>
                <c:pt idx="8">
                  <c:v>1.35380727226676</c:v>
                </c:pt>
                <c:pt idx="9">
                  <c:v>-1.7125044991895515</c:v>
                </c:pt>
                <c:pt idx="10">
                  <c:v>-0.76154041516006199</c:v>
                </c:pt>
                <c:pt idx="11">
                  <c:v>-2.4610521471785809</c:v>
                </c:pt>
                <c:pt idx="12">
                  <c:v>-4.3264564007296222</c:v>
                </c:pt>
                <c:pt idx="13">
                  <c:v>-2.1779484780888261</c:v>
                </c:pt>
                <c:pt idx="14">
                  <c:v>-0.8198984345467335</c:v>
                </c:pt>
                <c:pt idx="15">
                  <c:v>-3.7833106741068985</c:v>
                </c:pt>
                <c:pt idx="16">
                  <c:v>-0.52804373540929905</c:v>
                </c:pt>
                <c:pt idx="17">
                  <c:v>-0.59653517659338018</c:v>
                </c:pt>
                <c:pt idx="18">
                  <c:v>0.19886209476779015</c:v>
                </c:pt>
                <c:pt idx="19">
                  <c:v>-1.1740802867759363</c:v>
                </c:pt>
                <c:pt idx="20">
                  <c:v>-0.33825728800255295</c:v>
                </c:pt>
                <c:pt idx="21">
                  <c:v>-0.22352824438462582</c:v>
                </c:pt>
                <c:pt idx="22">
                  <c:v>3.4820748121119127</c:v>
                </c:pt>
                <c:pt idx="23">
                  <c:v>0.19697109047356598</c:v>
                </c:pt>
                <c:pt idx="24">
                  <c:v>-0.41316408963724172</c:v>
                </c:pt>
                <c:pt idx="25">
                  <c:v>-1.420834065310796</c:v>
                </c:pt>
                <c:pt idx="26">
                  <c:v>4.8420511875645547</c:v>
                </c:pt>
                <c:pt idx="27">
                  <c:v>2.2290649282480497</c:v>
                </c:pt>
                <c:pt idx="28">
                  <c:v>4.5104293848436114</c:v>
                </c:pt>
                <c:pt idx="29">
                  <c:v>-1.1237690161779277</c:v>
                </c:pt>
                <c:pt idx="30">
                  <c:v>3.5046112634548034</c:v>
                </c:pt>
                <c:pt idx="31">
                  <c:v>-2.1258496128231164</c:v>
                </c:pt>
                <c:pt idx="32">
                  <c:v>8.7602866075698671E-2</c:v>
                </c:pt>
                <c:pt idx="33">
                  <c:v>1.5637713286345694</c:v>
                </c:pt>
                <c:pt idx="34">
                  <c:v>3.9204931096887563</c:v>
                </c:pt>
                <c:pt idx="35">
                  <c:v>0.45660489924356074</c:v>
                </c:pt>
                <c:pt idx="36">
                  <c:v>-0.61253701920100534</c:v>
                </c:pt>
                <c:pt idx="37">
                  <c:v>0.94278445113841158</c:v>
                </c:pt>
                <c:pt idx="38">
                  <c:v>-0.68202762848630982</c:v>
                </c:pt>
                <c:pt idx="39">
                  <c:v>1.7921880201513503</c:v>
                </c:pt>
                <c:pt idx="40">
                  <c:v>-2.5503561330950202</c:v>
                </c:pt>
                <c:pt idx="41">
                  <c:v>-1.8900360785462702</c:v>
                </c:pt>
                <c:pt idx="42">
                  <c:v>-2.1361616326357566</c:v>
                </c:pt>
                <c:pt idx="43">
                  <c:v>-0.60360888770048149</c:v>
                </c:pt>
                <c:pt idx="44">
                  <c:v>-0.13679730279086044</c:v>
                </c:pt>
                <c:pt idx="45">
                  <c:v>0.6743968723048106</c:v>
                </c:pt>
                <c:pt idx="46">
                  <c:v>-0.28657642124377602</c:v>
                </c:pt>
                <c:pt idx="47">
                  <c:v>4.4548827955941555</c:v>
                </c:pt>
                <c:pt idx="48">
                  <c:v>-2.7622760098497094</c:v>
                </c:pt>
                <c:pt idx="49">
                  <c:v>-1.016565596352073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130304"/>
        <c:axId val="172132992"/>
      </c:scatterChart>
      <c:valAx>
        <c:axId val="1721303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2132992"/>
        <c:crosses val="autoZero"/>
        <c:crossBetween val="midCat"/>
      </c:valAx>
      <c:valAx>
        <c:axId val="1721329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213030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 sz="1800" b="1" i="0" u="none" strike="noStrike" baseline="0">
                <a:effectLst/>
              </a:rPr>
              <a:t>е(</a:t>
            </a:r>
            <a:r>
              <a:rPr lang="en-US" sz="1800" b="1" i="0" u="none" strike="noStrike" baseline="0">
                <a:effectLst/>
              </a:rPr>
              <a:t>n</a:t>
            </a:r>
            <a:r>
              <a:rPr lang="ru-RU" sz="1800" b="1" i="0" u="none" strike="noStrike" baseline="0">
                <a:effectLst/>
              </a:rPr>
              <a:t>)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yVal>
            <c:numRef>
              <c:f>Лист1!$P$2:$P$51</c:f>
              <c:numCache>
                <c:formatCode>General</c:formatCode>
                <c:ptCount val="50"/>
                <c:pt idx="0">
                  <c:v>0.8897767880209706</c:v>
                </c:pt>
                <c:pt idx="1">
                  <c:v>-2.1199638430183554</c:v>
                </c:pt>
                <c:pt idx="2">
                  <c:v>0.47935727788665616</c:v>
                </c:pt>
                <c:pt idx="3">
                  <c:v>2.3426343265927834</c:v>
                </c:pt>
                <c:pt idx="4">
                  <c:v>2.5029797845426405</c:v>
                </c:pt>
                <c:pt idx="5">
                  <c:v>3.8436630529687168</c:v>
                </c:pt>
                <c:pt idx="6">
                  <c:v>-4.3976101783139914</c:v>
                </c:pt>
                <c:pt idx="7">
                  <c:v>-1.0877183112253945</c:v>
                </c:pt>
                <c:pt idx="8">
                  <c:v>1.35380727226676</c:v>
                </c:pt>
                <c:pt idx="9">
                  <c:v>-1.7125044991895515</c:v>
                </c:pt>
                <c:pt idx="10">
                  <c:v>-0.76154041516006199</c:v>
                </c:pt>
                <c:pt idx="11">
                  <c:v>-2.4610521471785809</c:v>
                </c:pt>
                <c:pt idx="12">
                  <c:v>-4.3264564007296222</c:v>
                </c:pt>
                <c:pt idx="13">
                  <c:v>-2.1779484780888261</c:v>
                </c:pt>
                <c:pt idx="14">
                  <c:v>-0.8198984345467335</c:v>
                </c:pt>
                <c:pt idx="15">
                  <c:v>-3.7833106741068985</c:v>
                </c:pt>
                <c:pt idx="16">
                  <c:v>-0.52804373540929905</c:v>
                </c:pt>
                <c:pt idx="17">
                  <c:v>-0.59653517659338018</c:v>
                </c:pt>
                <c:pt idx="18">
                  <c:v>0.19886209476779015</c:v>
                </c:pt>
                <c:pt idx="19">
                  <c:v>-1.1740802867759363</c:v>
                </c:pt>
                <c:pt idx="20">
                  <c:v>-0.33825728800255295</c:v>
                </c:pt>
                <c:pt idx="21">
                  <c:v>-0.22352824438462582</c:v>
                </c:pt>
                <c:pt idx="22">
                  <c:v>3.4820748121119127</c:v>
                </c:pt>
                <c:pt idx="23">
                  <c:v>0.19697109047356598</c:v>
                </c:pt>
                <c:pt idx="24">
                  <c:v>-0.41316408963724172</c:v>
                </c:pt>
                <c:pt idx="25">
                  <c:v>-1.420834065310796</c:v>
                </c:pt>
                <c:pt idx="26">
                  <c:v>4.8420511875645547</c:v>
                </c:pt>
                <c:pt idx="27">
                  <c:v>2.2290649282480497</c:v>
                </c:pt>
                <c:pt idx="28">
                  <c:v>4.5104293848436114</c:v>
                </c:pt>
                <c:pt idx="29">
                  <c:v>-1.1237690161779277</c:v>
                </c:pt>
                <c:pt idx="30">
                  <c:v>3.5046112634548034</c:v>
                </c:pt>
                <c:pt idx="31">
                  <c:v>-2.1258496128231164</c:v>
                </c:pt>
                <c:pt idx="32">
                  <c:v>8.7602866075698671E-2</c:v>
                </c:pt>
                <c:pt idx="33">
                  <c:v>1.5637713286345694</c:v>
                </c:pt>
                <c:pt idx="34">
                  <c:v>3.9204931096887563</c:v>
                </c:pt>
                <c:pt idx="35">
                  <c:v>0.45660489924356074</c:v>
                </c:pt>
                <c:pt idx="36">
                  <c:v>-0.61253701920100534</c:v>
                </c:pt>
                <c:pt idx="37">
                  <c:v>0.94278445113841158</c:v>
                </c:pt>
                <c:pt idx="38">
                  <c:v>-0.68202762848630982</c:v>
                </c:pt>
                <c:pt idx="39">
                  <c:v>1.7921880201513503</c:v>
                </c:pt>
                <c:pt idx="40">
                  <c:v>-2.5503561330950202</c:v>
                </c:pt>
                <c:pt idx="41">
                  <c:v>-1.8900360785462702</c:v>
                </c:pt>
                <c:pt idx="42">
                  <c:v>-2.1361616326357566</c:v>
                </c:pt>
                <c:pt idx="43">
                  <c:v>-0.60360888770048149</c:v>
                </c:pt>
                <c:pt idx="44">
                  <c:v>-0.13679730279086044</c:v>
                </c:pt>
                <c:pt idx="45">
                  <c:v>0.6743968723048106</c:v>
                </c:pt>
                <c:pt idx="46">
                  <c:v>-0.28657642124377602</c:v>
                </c:pt>
                <c:pt idx="47">
                  <c:v>4.4548827955941555</c:v>
                </c:pt>
                <c:pt idx="48">
                  <c:v>-2.7622760098497094</c:v>
                </c:pt>
                <c:pt idx="49">
                  <c:v>-1.016565596352073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033600"/>
        <c:axId val="201035136"/>
      </c:scatterChart>
      <c:valAx>
        <c:axId val="2010336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1035136"/>
        <c:crosses val="autoZero"/>
        <c:crossBetween val="midCat"/>
      </c:valAx>
      <c:valAx>
        <c:axId val="2010351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103360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r>
              <a:rPr lang="ru-RU" sz="1800" b="1" i="0" baseline="0">
                <a:effectLst/>
              </a:rPr>
              <a:t>Регрессия</a:t>
            </a:r>
          </a:p>
        </c:rich>
      </c:tx>
      <c:layout>
        <c:manualLayout>
          <c:xMode val="edge"/>
          <c:yMode val="edge"/>
          <c:x val="0.40113888559450722"/>
          <c:y val="4.034590648479675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4.1251871213619534E-2"/>
          <c:y val="0.20172953242398384"/>
          <c:w val="0.92606533670653013"/>
          <c:h val="0.71758076533674242"/>
        </c:manualLayout>
      </c:layout>
      <c:scatterChart>
        <c:scatterStyle val="lineMarker"/>
        <c:varyColors val="0"/>
        <c:ser>
          <c:idx val="0"/>
          <c:order val="0"/>
          <c:tx>
            <c:v>y</c:v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Лист1!$E$2:$E$51</c:f>
              <c:numCache>
                <c:formatCode>General</c:formatCode>
                <c:ptCount val="50"/>
                <c:pt idx="0">
                  <c:v>-4.3215015577734448</c:v>
                </c:pt>
                <c:pt idx="1">
                  <c:v>0.36022639758448349</c:v>
                </c:pt>
                <c:pt idx="2">
                  <c:v>2.3333321999198233</c:v>
                </c:pt>
                <c:pt idx="3">
                  <c:v>3.2261274807533482</c:v>
                </c:pt>
                <c:pt idx="4">
                  <c:v>1.82098543543907</c:v>
                </c:pt>
                <c:pt idx="5">
                  <c:v>0.61767493914521765</c:v>
                </c:pt>
                <c:pt idx="6">
                  <c:v>2.4277691627739841</c:v>
                </c:pt>
                <c:pt idx="7">
                  <c:v>5.0415979765384691</c:v>
                </c:pt>
                <c:pt idx="8">
                  <c:v>6.0041929171129595</c:v>
                </c:pt>
                <c:pt idx="9">
                  <c:v>0.24707410514201911</c:v>
                </c:pt>
                <c:pt idx="10">
                  <c:v>-0.45405470675541437</c:v>
                </c:pt>
                <c:pt idx="11">
                  <c:v>-1.7897479003513581</c:v>
                </c:pt>
                <c:pt idx="12">
                  <c:v>5.1005337243404938</c:v>
                </c:pt>
                <c:pt idx="13">
                  <c:v>3.2810595623923291</c:v>
                </c:pt>
                <c:pt idx="14">
                  <c:v>-0.93449464632067225</c:v>
                </c:pt>
                <c:pt idx="15">
                  <c:v>0.28411219343615812</c:v>
                </c:pt>
                <c:pt idx="16">
                  <c:v>-0.40495828873099526</c:v>
                </c:pt>
                <c:pt idx="17">
                  <c:v>1.3537147176757571</c:v>
                </c:pt>
                <c:pt idx="18">
                  <c:v>2.6071183722488058</c:v>
                </c:pt>
                <c:pt idx="19">
                  <c:v>4.2592905176898057</c:v>
                </c:pt>
                <c:pt idx="20">
                  <c:v>0.8913998592797725</c:v>
                </c:pt>
                <c:pt idx="21">
                  <c:v>-1.7211718604812631E-3</c:v>
                </c:pt>
                <c:pt idx="22">
                  <c:v>-1.243740270841954</c:v>
                </c:pt>
                <c:pt idx="23">
                  <c:v>0.66142292691984039</c:v>
                </c:pt>
                <c:pt idx="24">
                  <c:v>2.4739895118509594</c:v>
                </c:pt>
                <c:pt idx="25">
                  <c:v>4.0432540279434761</c:v>
                </c:pt>
                <c:pt idx="26">
                  <c:v>-1.6912822136182513</c:v>
                </c:pt>
                <c:pt idx="27">
                  <c:v>8.3644897837075516E-2</c:v>
                </c:pt>
                <c:pt idx="28">
                  <c:v>3.3617955230292864</c:v>
                </c:pt>
                <c:pt idx="29">
                  <c:v>1.4669616726005188</c:v>
                </c:pt>
                <c:pt idx="30">
                  <c:v>1.4862449770826061</c:v>
                </c:pt>
                <c:pt idx="31">
                  <c:v>-2.5848013840222843</c:v>
                </c:pt>
                <c:pt idx="32">
                  <c:v>6.6879455951275304</c:v>
                </c:pt>
                <c:pt idx="33">
                  <c:v>3.360603889428603</c:v>
                </c:pt>
                <c:pt idx="34">
                  <c:v>1.9258074294393737</c:v>
                </c:pt>
                <c:pt idx="35">
                  <c:v>-0.48410726069414522</c:v>
                </c:pt>
                <c:pt idx="36">
                  <c:v>0.36177719177976542</c:v>
                </c:pt>
                <c:pt idx="37">
                  <c:v>4.1012765612103976</c:v>
                </c:pt>
                <c:pt idx="38">
                  <c:v>1.9348699700240104</c:v>
                </c:pt>
                <c:pt idx="39">
                  <c:v>1.0634238631391781</c:v>
                </c:pt>
                <c:pt idx="40">
                  <c:v>0.79245529175386764</c:v>
                </c:pt>
                <c:pt idx="41">
                  <c:v>3.1606544532914995</c:v>
                </c:pt>
                <c:pt idx="42">
                  <c:v>-1.7327944962962647</c:v>
                </c:pt>
                <c:pt idx="43">
                  <c:v>1.7505676853725163</c:v>
                </c:pt>
                <c:pt idx="44">
                  <c:v>2.6115340986289084</c:v>
                </c:pt>
                <c:pt idx="45">
                  <c:v>-0.4509252764582925</c:v>
                </c:pt>
                <c:pt idx="46">
                  <c:v>0.69996726235876849</c:v>
                </c:pt>
                <c:pt idx="47">
                  <c:v>2.0002928820540546</c:v>
                </c:pt>
                <c:pt idx="48">
                  <c:v>-0.91484939705333068</c:v>
                </c:pt>
                <c:pt idx="49">
                  <c:v>0.26708408338527079</c:v>
                </c:pt>
              </c:numCache>
            </c:numRef>
          </c:xVal>
          <c:yVal>
            <c:numRef>
              <c:f>Лист1!$F$2:$F$51</c:f>
              <c:numCache>
                <c:formatCode>General</c:formatCode>
                <c:ptCount val="50"/>
                <c:pt idx="0">
                  <c:v>-10.564968991588103</c:v>
                </c:pt>
                <c:pt idx="1">
                  <c:v>1.5253128564436338</c:v>
                </c:pt>
                <c:pt idx="2">
                  <c:v>10.488511215186008</c:v>
                </c:pt>
                <c:pt idx="3">
                  <c:v>15.231329522663145</c:v>
                </c:pt>
                <c:pt idx="4">
                  <c:v>10.85965674442923</c:v>
                </c:pt>
                <c:pt idx="5">
                  <c:v>8.319291024832637</c:v>
                </c:pt>
                <c:pt idx="6">
                  <c:v>5.9161322091367765</c:v>
                </c:pt>
                <c:pt idx="7">
                  <c:v>17.656431443043402</c:v>
                </c:pt>
                <c:pt idx="8">
                  <c:v>23.202623803314054</c:v>
                </c:pt>
                <c:pt idx="9">
                  <c:v>1.5678210164933262</c:v>
                </c:pt>
                <c:pt idx="10">
                  <c:v>0.25742755875035073</c:v>
                </c:pt>
                <c:pt idx="11">
                  <c:v>-5.7501083559545805</c:v>
                </c:pt>
                <c:pt idx="12">
                  <c:v>14.607779391240911</c:v>
                </c:pt>
                <c:pt idx="13">
                  <c:v>10.887919692464493</c:v>
                </c:pt>
                <c:pt idx="14">
                  <c:v>-1.3504980468896965</c:v>
                </c:pt>
                <c:pt idx="15">
                  <c:v>-0.38352585383472615</c:v>
                </c:pt>
                <c:pt idx="16">
                  <c:v>0.64927539065683959</c:v>
                </c:pt>
                <c:pt idx="17">
                  <c:v>6.2530490155550069</c:v>
                </c:pt>
                <c:pt idx="18">
                  <c:v>11.09106122308367</c:v>
                </c:pt>
                <c:pt idx="19">
                  <c:v>15.046885650150216</c:v>
                </c:pt>
                <c:pt idx="20">
                  <c:v>5.0202183175824757</c:v>
                </c:pt>
                <c:pt idx="21">
                  <c:v>2.2543554568128457</c:v>
                </c:pt>
                <c:pt idx="22">
                  <c:v>1.9540622944587085</c:v>
                </c:pt>
                <c:pt idx="23">
                  <c:v>4.8136998706522718</c:v>
                </c:pt>
                <c:pt idx="24">
                  <c:v>10.049653236961603</c:v>
                </c:pt>
                <c:pt idx="25">
                  <c:v>14.103347290671081</c:v>
                </c:pt>
                <c:pt idx="26">
                  <c:v>1.8705773110523296</c:v>
                </c:pt>
                <c:pt idx="27">
                  <c:v>4.9822806401207345</c:v>
                </c:pt>
                <c:pt idx="28">
                  <c:v>17.836696030513849</c:v>
                </c:pt>
                <c:pt idx="29">
                  <c:v>6.0910716755697649</c:v>
                </c:pt>
                <c:pt idx="30">
                  <c:v>10.781646583751353</c:v>
                </c:pt>
                <c:pt idx="31">
                  <c:v>-7.9791995161431242</c:v>
                </c:pt>
                <c:pt idx="32">
                  <c:v>24.141733526135795</c:v>
                </c:pt>
                <c:pt idx="33">
                  <c:v>14.886194586921192</c:v>
                </c:pt>
                <c:pt idx="34">
                  <c:v>12.615253461177417</c:v>
                </c:pt>
                <c:pt idx="35">
                  <c:v>1.3786440801195567</c:v>
                </c:pt>
                <c:pt idx="36">
                  <c:v>3.037741471785921</c:v>
                </c:pt>
                <c:pt idx="37">
                  <c:v>16.654106445144862</c:v>
                </c:pt>
                <c:pt idx="38">
                  <c:v>8.04196222284736</c:v>
                </c:pt>
                <c:pt idx="39">
                  <c:v>7.7054943100447417</c:v>
                </c:pt>
                <c:pt idx="40">
                  <c:v>2.4889926013711374</c:v>
                </c:pt>
                <c:pt idx="41">
                  <c:v>10.787488328474865</c:v>
                </c:pt>
                <c:pt idx="42">
                  <c:v>-5.2415254761799588</c:v>
                </c:pt>
                <c:pt idx="43">
                  <c:v>7.5259490214702964</c:v>
                </c:pt>
                <c:pt idx="44">
                  <c:v>10.769643910549348</c:v>
                </c:pt>
                <c:pt idx="45">
                  <c:v>1.7034582280357426</c:v>
                </c:pt>
                <c:pt idx="46">
                  <c:v>4.4544697770161292</c:v>
                </c:pt>
                <c:pt idx="47">
                  <c:v>13.38988179818989</c:v>
                </c:pt>
                <c:pt idx="48">
                  <c:v>-3.2295136096254273</c:v>
                </c:pt>
                <c:pt idx="49">
                  <c:v>2.3282982957935019</c:v>
                </c:pt>
              </c:numCache>
            </c:numRef>
          </c:yVal>
          <c:smooth val="0"/>
        </c:ser>
        <c:ser>
          <c:idx val="1"/>
          <c:order val="1"/>
          <c:tx>
            <c:v>Регрессия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Лист1!$E$2:$E$51</c:f>
              <c:numCache>
                <c:formatCode>General</c:formatCode>
                <c:ptCount val="50"/>
                <c:pt idx="0">
                  <c:v>-4.3215015577734448</c:v>
                </c:pt>
                <c:pt idx="1">
                  <c:v>0.36022639758448349</c:v>
                </c:pt>
                <c:pt idx="2">
                  <c:v>2.3333321999198233</c:v>
                </c:pt>
                <c:pt idx="3">
                  <c:v>3.2261274807533482</c:v>
                </c:pt>
                <c:pt idx="4">
                  <c:v>1.82098543543907</c:v>
                </c:pt>
                <c:pt idx="5">
                  <c:v>0.61767493914521765</c:v>
                </c:pt>
                <c:pt idx="6">
                  <c:v>2.4277691627739841</c:v>
                </c:pt>
                <c:pt idx="7">
                  <c:v>5.0415979765384691</c:v>
                </c:pt>
                <c:pt idx="8">
                  <c:v>6.0041929171129595</c:v>
                </c:pt>
                <c:pt idx="9">
                  <c:v>0.24707410514201911</c:v>
                </c:pt>
                <c:pt idx="10">
                  <c:v>-0.45405470675541437</c:v>
                </c:pt>
                <c:pt idx="11">
                  <c:v>-1.7897479003513581</c:v>
                </c:pt>
                <c:pt idx="12">
                  <c:v>5.1005337243404938</c:v>
                </c:pt>
                <c:pt idx="13">
                  <c:v>3.2810595623923291</c:v>
                </c:pt>
                <c:pt idx="14">
                  <c:v>-0.93449464632067225</c:v>
                </c:pt>
                <c:pt idx="15">
                  <c:v>0.28411219343615812</c:v>
                </c:pt>
                <c:pt idx="16">
                  <c:v>-0.40495828873099526</c:v>
                </c:pt>
                <c:pt idx="17">
                  <c:v>1.3537147176757571</c:v>
                </c:pt>
                <c:pt idx="18">
                  <c:v>2.6071183722488058</c:v>
                </c:pt>
                <c:pt idx="19">
                  <c:v>4.2592905176898057</c:v>
                </c:pt>
                <c:pt idx="20">
                  <c:v>0.8913998592797725</c:v>
                </c:pt>
                <c:pt idx="21">
                  <c:v>-1.7211718604812631E-3</c:v>
                </c:pt>
                <c:pt idx="22">
                  <c:v>-1.243740270841954</c:v>
                </c:pt>
                <c:pt idx="23">
                  <c:v>0.66142292691984039</c:v>
                </c:pt>
                <c:pt idx="24">
                  <c:v>2.4739895118509594</c:v>
                </c:pt>
                <c:pt idx="25">
                  <c:v>4.0432540279434761</c:v>
                </c:pt>
                <c:pt idx="26">
                  <c:v>-1.6912822136182513</c:v>
                </c:pt>
                <c:pt idx="27">
                  <c:v>8.3644897837075516E-2</c:v>
                </c:pt>
                <c:pt idx="28">
                  <c:v>3.3617955230292864</c:v>
                </c:pt>
                <c:pt idx="29">
                  <c:v>1.4669616726005188</c:v>
                </c:pt>
                <c:pt idx="30">
                  <c:v>1.4862449770826061</c:v>
                </c:pt>
                <c:pt idx="31">
                  <c:v>-2.5848013840222843</c:v>
                </c:pt>
                <c:pt idx="32">
                  <c:v>6.6879455951275304</c:v>
                </c:pt>
                <c:pt idx="33">
                  <c:v>3.360603889428603</c:v>
                </c:pt>
                <c:pt idx="34">
                  <c:v>1.9258074294393737</c:v>
                </c:pt>
                <c:pt idx="35">
                  <c:v>-0.48410726069414522</c:v>
                </c:pt>
                <c:pt idx="36">
                  <c:v>0.36177719177976542</c:v>
                </c:pt>
                <c:pt idx="37">
                  <c:v>4.1012765612103976</c:v>
                </c:pt>
                <c:pt idx="38">
                  <c:v>1.9348699700240104</c:v>
                </c:pt>
                <c:pt idx="39">
                  <c:v>1.0634238631391781</c:v>
                </c:pt>
                <c:pt idx="40">
                  <c:v>0.79245529175386764</c:v>
                </c:pt>
                <c:pt idx="41">
                  <c:v>3.1606544532914995</c:v>
                </c:pt>
                <c:pt idx="42">
                  <c:v>-1.7327944962962647</c:v>
                </c:pt>
                <c:pt idx="43">
                  <c:v>1.7505676853725163</c:v>
                </c:pt>
                <c:pt idx="44">
                  <c:v>2.6115340986289084</c:v>
                </c:pt>
                <c:pt idx="45">
                  <c:v>-0.4509252764582925</c:v>
                </c:pt>
                <c:pt idx="46">
                  <c:v>0.69996726235876849</c:v>
                </c:pt>
                <c:pt idx="47">
                  <c:v>2.0002928820540546</c:v>
                </c:pt>
                <c:pt idx="48">
                  <c:v>-0.91484939705333068</c:v>
                </c:pt>
                <c:pt idx="49">
                  <c:v>0.26708408338527079</c:v>
                </c:pt>
              </c:numCache>
            </c:numRef>
          </c:xVal>
          <c:yVal>
            <c:numRef>
              <c:f>Лист1!$O$2:$O$51</c:f>
              <c:numCache>
                <c:formatCode>General</c:formatCode>
                <c:ptCount val="50"/>
                <c:pt idx="0">
                  <c:v>-11.454745779609073</c:v>
                </c:pt>
                <c:pt idx="1">
                  <c:v>3.6452766994619892</c:v>
                </c:pt>
                <c:pt idx="2">
                  <c:v>10.009153937299352</c:v>
                </c:pt>
                <c:pt idx="3">
                  <c:v>12.888695196070362</c:v>
                </c:pt>
                <c:pt idx="4">
                  <c:v>8.35667695988659</c:v>
                </c:pt>
                <c:pt idx="5">
                  <c:v>4.4756279718639203</c:v>
                </c:pt>
                <c:pt idx="6">
                  <c:v>10.313742387450768</c:v>
                </c:pt>
                <c:pt idx="7">
                  <c:v>18.744149754268797</c:v>
                </c:pt>
                <c:pt idx="8">
                  <c:v>21.848816531047294</c:v>
                </c:pt>
                <c:pt idx="9">
                  <c:v>3.2803255156828777</c:v>
                </c:pt>
                <c:pt idx="10">
                  <c:v>1.0189679739104127</c:v>
                </c:pt>
                <c:pt idx="11">
                  <c:v>-3.2890562087759996</c:v>
                </c:pt>
                <c:pt idx="12">
                  <c:v>18.934235791970533</c:v>
                </c:pt>
                <c:pt idx="13">
                  <c:v>13.065868170553319</c:v>
                </c:pt>
                <c:pt idx="14">
                  <c:v>-0.53059961234296305</c:v>
                </c:pt>
                <c:pt idx="15">
                  <c:v>3.3997848202721723</c:v>
                </c:pt>
                <c:pt idx="16">
                  <c:v>1.1773191260661386</c:v>
                </c:pt>
                <c:pt idx="17">
                  <c:v>6.8495841921483871</c:v>
                </c:pt>
                <c:pt idx="18">
                  <c:v>10.89219912831588</c:v>
                </c:pt>
                <c:pt idx="19">
                  <c:v>16.220965936926152</c:v>
                </c:pt>
                <c:pt idx="20">
                  <c:v>5.3584756055850287</c:v>
                </c:pt>
                <c:pt idx="21">
                  <c:v>2.4778837011974715</c:v>
                </c:pt>
                <c:pt idx="22">
                  <c:v>-1.5280125176532042</c:v>
                </c:pt>
                <c:pt idx="23">
                  <c:v>4.6167287801787058</c:v>
                </c:pt>
                <c:pt idx="24">
                  <c:v>10.462817326598845</c:v>
                </c:pt>
                <c:pt idx="25">
                  <c:v>15.524181355981877</c:v>
                </c:pt>
                <c:pt idx="26">
                  <c:v>-2.9714738765122251</c:v>
                </c:pt>
                <c:pt idx="27">
                  <c:v>2.7532157118726848</c:v>
                </c:pt>
                <c:pt idx="28">
                  <c:v>13.326266645670238</c:v>
                </c:pt>
                <c:pt idx="29">
                  <c:v>7.2148406917476926</c:v>
                </c:pt>
                <c:pt idx="30">
                  <c:v>7.2770353202965499</c:v>
                </c:pt>
                <c:pt idx="31">
                  <c:v>-5.8533499033200078</c:v>
                </c:pt>
                <c:pt idx="32">
                  <c:v>24.054130660060096</c:v>
                </c:pt>
                <c:pt idx="33">
                  <c:v>13.322423258286623</c:v>
                </c:pt>
                <c:pt idx="34">
                  <c:v>8.6947603514886609</c:v>
                </c:pt>
                <c:pt idx="35">
                  <c:v>0.92203918087599601</c:v>
                </c:pt>
                <c:pt idx="36">
                  <c:v>3.6502784909869264</c:v>
                </c:pt>
                <c:pt idx="37">
                  <c:v>15.71132199400645</c:v>
                </c:pt>
                <c:pt idx="38">
                  <c:v>8.7239898513336698</c:v>
                </c:pt>
                <c:pt idx="39">
                  <c:v>5.9133062898933915</c:v>
                </c:pt>
                <c:pt idx="40">
                  <c:v>5.0393487344661576</c:v>
                </c:pt>
                <c:pt idx="41">
                  <c:v>12.677524407021135</c:v>
                </c:pt>
                <c:pt idx="42">
                  <c:v>-3.1053638435442021</c:v>
                </c:pt>
                <c:pt idx="43">
                  <c:v>8.1295579091707779</c:v>
                </c:pt>
                <c:pt idx="44">
                  <c:v>10.906441213340209</c:v>
                </c:pt>
                <c:pt idx="45">
                  <c:v>1.029061355730932</c:v>
                </c:pt>
                <c:pt idx="46">
                  <c:v>4.7410461982599053</c:v>
                </c:pt>
                <c:pt idx="47">
                  <c:v>8.9349990025957347</c:v>
                </c:pt>
                <c:pt idx="48">
                  <c:v>-0.46723759977571788</c:v>
                </c:pt>
                <c:pt idx="49">
                  <c:v>3.3448638921455749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777216"/>
        <c:axId val="212894080"/>
      </c:scatterChart>
      <c:valAx>
        <c:axId val="2127772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212894080"/>
        <c:crosses val="autoZero"/>
        <c:crossBetween val="midCat"/>
      </c:valAx>
      <c:valAx>
        <c:axId val="21289408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212777216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txPr>
    <a:bodyPr/>
    <a:lstStyle/>
    <a:p>
      <a:pPr>
        <a:defRPr sz="800" b="0" i="0" u="none" strike="noStrike" baseline="0">
          <a:solidFill>
            <a:srgbClr val="000000"/>
          </a:solidFill>
          <a:latin typeface="Arial Cyr"/>
          <a:ea typeface="Arial Cyr"/>
          <a:cs typeface="Arial Cyr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Переменная </a:t>
            </a:r>
            <a:r>
              <a:rPr lang="en-US"/>
              <a:t>X 1 </a:t>
            </a:r>
            <a:r>
              <a:rPr lang="ru-RU"/>
              <a:t>График остатков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Лист1!$E$2:$E$51</c:f>
              <c:numCache>
                <c:formatCode>General</c:formatCode>
                <c:ptCount val="50"/>
                <c:pt idx="0">
                  <c:v>-4.3215015577734448</c:v>
                </c:pt>
                <c:pt idx="1">
                  <c:v>0.36022639758448349</c:v>
                </c:pt>
                <c:pt idx="2">
                  <c:v>2.3333321999198233</c:v>
                </c:pt>
                <c:pt idx="3">
                  <c:v>3.2261274807533482</c:v>
                </c:pt>
                <c:pt idx="4">
                  <c:v>1.82098543543907</c:v>
                </c:pt>
                <c:pt idx="5">
                  <c:v>0.61767493914521765</c:v>
                </c:pt>
                <c:pt idx="6">
                  <c:v>2.4277691627739841</c:v>
                </c:pt>
                <c:pt idx="7">
                  <c:v>5.0415979765384691</c:v>
                </c:pt>
                <c:pt idx="8">
                  <c:v>6.0041929171129595</c:v>
                </c:pt>
                <c:pt idx="9">
                  <c:v>0.24707410514201911</c:v>
                </c:pt>
                <c:pt idx="10">
                  <c:v>-0.45405470675541437</c:v>
                </c:pt>
                <c:pt idx="11">
                  <c:v>-1.7897479003513581</c:v>
                </c:pt>
                <c:pt idx="12">
                  <c:v>5.1005337243404938</c:v>
                </c:pt>
                <c:pt idx="13">
                  <c:v>3.2810595623923291</c:v>
                </c:pt>
                <c:pt idx="14">
                  <c:v>-0.93449464632067225</c:v>
                </c:pt>
                <c:pt idx="15">
                  <c:v>0.28411219343615812</c:v>
                </c:pt>
                <c:pt idx="16">
                  <c:v>-0.40495828873099526</c:v>
                </c:pt>
                <c:pt idx="17">
                  <c:v>1.3537147176757571</c:v>
                </c:pt>
                <c:pt idx="18">
                  <c:v>2.6071183722488058</c:v>
                </c:pt>
                <c:pt idx="19">
                  <c:v>4.2592905176898057</c:v>
                </c:pt>
                <c:pt idx="20">
                  <c:v>0.8913998592797725</c:v>
                </c:pt>
                <c:pt idx="21">
                  <c:v>-1.7211718604812631E-3</c:v>
                </c:pt>
                <c:pt idx="22">
                  <c:v>-1.243740270841954</c:v>
                </c:pt>
                <c:pt idx="23">
                  <c:v>0.66142292691984039</c:v>
                </c:pt>
                <c:pt idx="24">
                  <c:v>2.4739895118509594</c:v>
                </c:pt>
                <c:pt idx="25">
                  <c:v>4.0432540279434761</c:v>
                </c:pt>
                <c:pt idx="26">
                  <c:v>-1.6912822136182513</c:v>
                </c:pt>
                <c:pt idx="27">
                  <c:v>8.3644897837075516E-2</c:v>
                </c:pt>
                <c:pt idx="28">
                  <c:v>3.3617955230292864</c:v>
                </c:pt>
                <c:pt idx="29">
                  <c:v>1.4669616726005188</c:v>
                </c:pt>
                <c:pt idx="30">
                  <c:v>1.4862449770826061</c:v>
                </c:pt>
                <c:pt idx="31">
                  <c:v>-2.5848013840222843</c:v>
                </c:pt>
                <c:pt idx="32">
                  <c:v>6.6879455951275304</c:v>
                </c:pt>
                <c:pt idx="33">
                  <c:v>3.360603889428603</c:v>
                </c:pt>
                <c:pt idx="34">
                  <c:v>1.9258074294393737</c:v>
                </c:pt>
                <c:pt idx="35">
                  <c:v>-0.48410726069414522</c:v>
                </c:pt>
                <c:pt idx="36">
                  <c:v>0.36177719177976542</c:v>
                </c:pt>
                <c:pt idx="37">
                  <c:v>4.1012765612103976</c:v>
                </c:pt>
                <c:pt idx="38">
                  <c:v>1.9348699700240104</c:v>
                </c:pt>
                <c:pt idx="39">
                  <c:v>1.0634238631391781</c:v>
                </c:pt>
                <c:pt idx="40">
                  <c:v>0.79245529175386764</c:v>
                </c:pt>
                <c:pt idx="41">
                  <c:v>3.1606544532914995</c:v>
                </c:pt>
                <c:pt idx="42">
                  <c:v>-1.7327944962962647</c:v>
                </c:pt>
                <c:pt idx="43">
                  <c:v>1.7505676853725163</c:v>
                </c:pt>
                <c:pt idx="44">
                  <c:v>2.6115340986289084</c:v>
                </c:pt>
                <c:pt idx="45">
                  <c:v>-0.4509252764582925</c:v>
                </c:pt>
                <c:pt idx="46">
                  <c:v>0.69996726235876849</c:v>
                </c:pt>
                <c:pt idx="47">
                  <c:v>2.0002928820540546</c:v>
                </c:pt>
                <c:pt idx="48">
                  <c:v>-0.91484939705333068</c:v>
                </c:pt>
                <c:pt idx="49">
                  <c:v>0.26708408338527079</c:v>
                </c:pt>
              </c:numCache>
            </c:numRef>
          </c:xVal>
          <c:yVal>
            <c:numRef>
              <c:f>Лист1!$U$48:$U$97</c:f>
              <c:numCache>
                <c:formatCode>General</c:formatCode>
                <c:ptCount val="50"/>
                <c:pt idx="0">
                  <c:v>0.8897767880209706</c:v>
                </c:pt>
                <c:pt idx="1">
                  <c:v>-2.1199638430183554</c:v>
                </c:pt>
                <c:pt idx="2">
                  <c:v>0.47935727788665616</c:v>
                </c:pt>
                <c:pt idx="3">
                  <c:v>2.3426343265927834</c:v>
                </c:pt>
                <c:pt idx="4">
                  <c:v>2.5029797845426405</c:v>
                </c:pt>
                <c:pt idx="5">
                  <c:v>3.8436630529687168</c:v>
                </c:pt>
                <c:pt idx="6">
                  <c:v>-4.3976101783139914</c:v>
                </c:pt>
                <c:pt idx="7">
                  <c:v>-1.0877183112253945</c:v>
                </c:pt>
                <c:pt idx="8">
                  <c:v>1.35380727226676</c:v>
                </c:pt>
                <c:pt idx="9">
                  <c:v>-1.7125044991895515</c:v>
                </c:pt>
                <c:pt idx="10">
                  <c:v>-0.76154041516006199</c:v>
                </c:pt>
                <c:pt idx="11">
                  <c:v>-2.4610521471785809</c:v>
                </c:pt>
                <c:pt idx="12">
                  <c:v>-4.3264564007296222</c:v>
                </c:pt>
                <c:pt idx="13">
                  <c:v>-2.1779484780888261</c:v>
                </c:pt>
                <c:pt idx="14">
                  <c:v>-0.8198984345467335</c:v>
                </c:pt>
                <c:pt idx="15">
                  <c:v>-3.7833106741068985</c:v>
                </c:pt>
                <c:pt idx="16">
                  <c:v>-0.52804373540929905</c:v>
                </c:pt>
                <c:pt idx="17">
                  <c:v>-0.59653517659338018</c:v>
                </c:pt>
                <c:pt idx="18">
                  <c:v>0.19886209476779015</c:v>
                </c:pt>
                <c:pt idx="19">
                  <c:v>-1.1740802867759363</c:v>
                </c:pt>
                <c:pt idx="20">
                  <c:v>-0.33825728800255295</c:v>
                </c:pt>
                <c:pt idx="21">
                  <c:v>-0.22352824438462582</c:v>
                </c:pt>
                <c:pt idx="22">
                  <c:v>3.4820748121119127</c:v>
                </c:pt>
                <c:pt idx="23">
                  <c:v>0.19697109047356598</c:v>
                </c:pt>
                <c:pt idx="24">
                  <c:v>-0.41316408963724172</c:v>
                </c:pt>
                <c:pt idx="25">
                  <c:v>-1.420834065310796</c:v>
                </c:pt>
                <c:pt idx="26">
                  <c:v>4.8420511875645547</c:v>
                </c:pt>
                <c:pt idx="27">
                  <c:v>2.2290649282480497</c:v>
                </c:pt>
                <c:pt idx="28">
                  <c:v>4.5104293848436114</c:v>
                </c:pt>
                <c:pt idx="29">
                  <c:v>-1.1237690161779277</c:v>
                </c:pt>
                <c:pt idx="30">
                  <c:v>3.5046112634548034</c:v>
                </c:pt>
                <c:pt idx="31">
                  <c:v>-2.1258496128231164</c:v>
                </c:pt>
                <c:pt idx="32">
                  <c:v>8.7602866075698671E-2</c:v>
                </c:pt>
                <c:pt idx="33">
                  <c:v>1.5637713286345694</c:v>
                </c:pt>
                <c:pt idx="34">
                  <c:v>3.9204931096887563</c:v>
                </c:pt>
                <c:pt idx="35">
                  <c:v>0.45660489924356074</c:v>
                </c:pt>
                <c:pt idx="36">
                  <c:v>-0.61253701920100534</c:v>
                </c:pt>
                <c:pt idx="37">
                  <c:v>0.94278445113841158</c:v>
                </c:pt>
                <c:pt idx="38">
                  <c:v>-0.68202762848630982</c:v>
                </c:pt>
                <c:pt idx="39">
                  <c:v>1.7921880201513503</c:v>
                </c:pt>
                <c:pt idx="40">
                  <c:v>-2.5503561330950202</c:v>
                </c:pt>
                <c:pt idx="41">
                  <c:v>-1.8900360785462702</c:v>
                </c:pt>
                <c:pt idx="42">
                  <c:v>-2.1361616326357566</c:v>
                </c:pt>
                <c:pt idx="43">
                  <c:v>-0.60360888770048149</c:v>
                </c:pt>
                <c:pt idx="44">
                  <c:v>-0.13679730279086044</c:v>
                </c:pt>
                <c:pt idx="45">
                  <c:v>0.6743968723048106</c:v>
                </c:pt>
                <c:pt idx="46">
                  <c:v>-0.28657642124377602</c:v>
                </c:pt>
                <c:pt idx="47">
                  <c:v>4.4548827955941555</c:v>
                </c:pt>
                <c:pt idx="48">
                  <c:v>-2.7622760098497094</c:v>
                </c:pt>
                <c:pt idx="49">
                  <c:v>-1.016565596352073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3168000"/>
        <c:axId val="223222400"/>
      </c:scatterChart>
      <c:valAx>
        <c:axId val="2231680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Переменная </a:t>
                </a:r>
                <a:r>
                  <a:rPr lang="en-US"/>
                  <a:t>X 1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23222400"/>
        <c:crosses val="autoZero"/>
        <c:crossBetween val="midCat"/>
      </c:valAx>
      <c:valAx>
        <c:axId val="22322240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Остатки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2316800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Переменная </a:t>
            </a:r>
            <a:r>
              <a:rPr lang="en-US"/>
              <a:t>X 1 </a:t>
            </a:r>
            <a:r>
              <a:rPr lang="ru-RU"/>
              <a:t>График подбора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28575">
              <a:noFill/>
            </a:ln>
          </c:spPr>
          <c:xVal>
            <c:numRef>
              <c:f>Лист1!$E$2:$E$51</c:f>
              <c:numCache>
                <c:formatCode>General</c:formatCode>
                <c:ptCount val="50"/>
                <c:pt idx="0">
                  <c:v>-4.3215015577734448</c:v>
                </c:pt>
                <c:pt idx="1">
                  <c:v>0.36022639758448349</c:v>
                </c:pt>
                <c:pt idx="2">
                  <c:v>2.3333321999198233</c:v>
                </c:pt>
                <c:pt idx="3">
                  <c:v>3.2261274807533482</c:v>
                </c:pt>
                <c:pt idx="4">
                  <c:v>1.82098543543907</c:v>
                </c:pt>
                <c:pt idx="5">
                  <c:v>0.61767493914521765</c:v>
                </c:pt>
                <c:pt idx="6">
                  <c:v>2.4277691627739841</c:v>
                </c:pt>
                <c:pt idx="7">
                  <c:v>5.0415979765384691</c:v>
                </c:pt>
                <c:pt idx="8">
                  <c:v>6.0041929171129595</c:v>
                </c:pt>
                <c:pt idx="9">
                  <c:v>0.24707410514201911</c:v>
                </c:pt>
                <c:pt idx="10">
                  <c:v>-0.45405470675541437</c:v>
                </c:pt>
                <c:pt idx="11">
                  <c:v>-1.7897479003513581</c:v>
                </c:pt>
                <c:pt idx="12">
                  <c:v>5.1005337243404938</c:v>
                </c:pt>
                <c:pt idx="13">
                  <c:v>3.2810595623923291</c:v>
                </c:pt>
                <c:pt idx="14">
                  <c:v>-0.93449464632067225</c:v>
                </c:pt>
                <c:pt idx="15">
                  <c:v>0.28411219343615812</c:v>
                </c:pt>
                <c:pt idx="16">
                  <c:v>-0.40495828873099526</c:v>
                </c:pt>
                <c:pt idx="17">
                  <c:v>1.3537147176757571</c:v>
                </c:pt>
                <c:pt idx="18">
                  <c:v>2.6071183722488058</c:v>
                </c:pt>
                <c:pt idx="19">
                  <c:v>4.2592905176898057</c:v>
                </c:pt>
                <c:pt idx="20">
                  <c:v>0.8913998592797725</c:v>
                </c:pt>
                <c:pt idx="21">
                  <c:v>-1.7211718604812631E-3</c:v>
                </c:pt>
                <c:pt idx="22">
                  <c:v>-1.243740270841954</c:v>
                </c:pt>
                <c:pt idx="23">
                  <c:v>0.66142292691984039</c:v>
                </c:pt>
                <c:pt idx="24">
                  <c:v>2.4739895118509594</c:v>
                </c:pt>
                <c:pt idx="25">
                  <c:v>4.0432540279434761</c:v>
                </c:pt>
                <c:pt idx="26">
                  <c:v>-1.6912822136182513</c:v>
                </c:pt>
                <c:pt idx="27">
                  <c:v>8.3644897837075516E-2</c:v>
                </c:pt>
                <c:pt idx="28">
                  <c:v>3.3617955230292864</c:v>
                </c:pt>
                <c:pt idx="29">
                  <c:v>1.4669616726005188</c:v>
                </c:pt>
                <c:pt idx="30">
                  <c:v>1.4862449770826061</c:v>
                </c:pt>
                <c:pt idx="31">
                  <c:v>-2.5848013840222843</c:v>
                </c:pt>
                <c:pt idx="32">
                  <c:v>6.6879455951275304</c:v>
                </c:pt>
                <c:pt idx="33">
                  <c:v>3.360603889428603</c:v>
                </c:pt>
                <c:pt idx="34">
                  <c:v>1.9258074294393737</c:v>
                </c:pt>
                <c:pt idx="35">
                  <c:v>-0.48410726069414522</c:v>
                </c:pt>
                <c:pt idx="36">
                  <c:v>0.36177719177976542</c:v>
                </c:pt>
                <c:pt idx="37">
                  <c:v>4.1012765612103976</c:v>
                </c:pt>
                <c:pt idx="38">
                  <c:v>1.9348699700240104</c:v>
                </c:pt>
                <c:pt idx="39">
                  <c:v>1.0634238631391781</c:v>
                </c:pt>
                <c:pt idx="40">
                  <c:v>0.79245529175386764</c:v>
                </c:pt>
                <c:pt idx="41">
                  <c:v>3.1606544532914995</c:v>
                </c:pt>
                <c:pt idx="42">
                  <c:v>-1.7327944962962647</c:v>
                </c:pt>
                <c:pt idx="43">
                  <c:v>1.7505676853725163</c:v>
                </c:pt>
                <c:pt idx="44">
                  <c:v>2.6115340986289084</c:v>
                </c:pt>
                <c:pt idx="45">
                  <c:v>-0.4509252764582925</c:v>
                </c:pt>
                <c:pt idx="46">
                  <c:v>0.69996726235876849</c:v>
                </c:pt>
                <c:pt idx="47">
                  <c:v>2.0002928820540546</c:v>
                </c:pt>
                <c:pt idx="48">
                  <c:v>-0.91484939705333068</c:v>
                </c:pt>
                <c:pt idx="49">
                  <c:v>0.26708408338527079</c:v>
                </c:pt>
              </c:numCache>
            </c:numRef>
          </c:xVal>
          <c:yVal>
            <c:numRef>
              <c:f>Лист1!$F$2:$F$51</c:f>
              <c:numCache>
                <c:formatCode>General</c:formatCode>
                <c:ptCount val="50"/>
                <c:pt idx="0">
                  <c:v>-10.564968991588103</c:v>
                </c:pt>
                <c:pt idx="1">
                  <c:v>1.5253128564436338</c:v>
                </c:pt>
                <c:pt idx="2">
                  <c:v>10.488511215186008</c:v>
                </c:pt>
                <c:pt idx="3">
                  <c:v>15.231329522663145</c:v>
                </c:pt>
                <c:pt idx="4">
                  <c:v>10.85965674442923</c:v>
                </c:pt>
                <c:pt idx="5">
                  <c:v>8.319291024832637</c:v>
                </c:pt>
                <c:pt idx="6">
                  <c:v>5.9161322091367765</c:v>
                </c:pt>
                <c:pt idx="7">
                  <c:v>17.656431443043402</c:v>
                </c:pt>
                <c:pt idx="8">
                  <c:v>23.202623803314054</c:v>
                </c:pt>
                <c:pt idx="9">
                  <c:v>1.5678210164933262</c:v>
                </c:pt>
                <c:pt idx="10">
                  <c:v>0.25742755875035073</c:v>
                </c:pt>
                <c:pt idx="11">
                  <c:v>-5.7501083559545805</c:v>
                </c:pt>
                <c:pt idx="12">
                  <c:v>14.607779391240911</c:v>
                </c:pt>
                <c:pt idx="13">
                  <c:v>10.887919692464493</c:v>
                </c:pt>
                <c:pt idx="14">
                  <c:v>-1.3504980468896965</c:v>
                </c:pt>
                <c:pt idx="15">
                  <c:v>-0.38352585383472615</c:v>
                </c:pt>
                <c:pt idx="16">
                  <c:v>0.64927539065683959</c:v>
                </c:pt>
                <c:pt idx="17">
                  <c:v>6.2530490155550069</c:v>
                </c:pt>
                <c:pt idx="18">
                  <c:v>11.09106122308367</c:v>
                </c:pt>
                <c:pt idx="19">
                  <c:v>15.046885650150216</c:v>
                </c:pt>
                <c:pt idx="20">
                  <c:v>5.0202183175824757</c:v>
                </c:pt>
                <c:pt idx="21">
                  <c:v>2.2543554568128457</c:v>
                </c:pt>
                <c:pt idx="22">
                  <c:v>1.9540622944587085</c:v>
                </c:pt>
                <c:pt idx="23">
                  <c:v>4.8136998706522718</c:v>
                </c:pt>
                <c:pt idx="24">
                  <c:v>10.049653236961603</c:v>
                </c:pt>
                <c:pt idx="25">
                  <c:v>14.103347290671081</c:v>
                </c:pt>
                <c:pt idx="26">
                  <c:v>1.8705773110523296</c:v>
                </c:pt>
                <c:pt idx="27">
                  <c:v>4.9822806401207345</c:v>
                </c:pt>
                <c:pt idx="28">
                  <c:v>17.836696030513849</c:v>
                </c:pt>
                <c:pt idx="29">
                  <c:v>6.0910716755697649</c:v>
                </c:pt>
                <c:pt idx="30">
                  <c:v>10.781646583751353</c:v>
                </c:pt>
                <c:pt idx="31">
                  <c:v>-7.9791995161431242</c:v>
                </c:pt>
                <c:pt idx="32">
                  <c:v>24.141733526135795</c:v>
                </c:pt>
                <c:pt idx="33">
                  <c:v>14.886194586921192</c:v>
                </c:pt>
                <c:pt idx="34">
                  <c:v>12.615253461177417</c:v>
                </c:pt>
                <c:pt idx="35">
                  <c:v>1.3786440801195567</c:v>
                </c:pt>
                <c:pt idx="36">
                  <c:v>3.037741471785921</c:v>
                </c:pt>
                <c:pt idx="37">
                  <c:v>16.654106445144862</c:v>
                </c:pt>
                <c:pt idx="38">
                  <c:v>8.04196222284736</c:v>
                </c:pt>
                <c:pt idx="39">
                  <c:v>7.7054943100447417</c:v>
                </c:pt>
                <c:pt idx="40">
                  <c:v>2.4889926013711374</c:v>
                </c:pt>
                <c:pt idx="41">
                  <c:v>10.787488328474865</c:v>
                </c:pt>
                <c:pt idx="42">
                  <c:v>-5.2415254761799588</c:v>
                </c:pt>
                <c:pt idx="43">
                  <c:v>7.5259490214702964</c:v>
                </c:pt>
                <c:pt idx="44">
                  <c:v>10.769643910549348</c:v>
                </c:pt>
                <c:pt idx="45">
                  <c:v>1.7034582280357426</c:v>
                </c:pt>
                <c:pt idx="46">
                  <c:v>4.4544697770161292</c:v>
                </c:pt>
                <c:pt idx="47">
                  <c:v>13.38988179818989</c:v>
                </c:pt>
                <c:pt idx="48">
                  <c:v>-3.2295136096254273</c:v>
                </c:pt>
                <c:pt idx="49">
                  <c:v>2.3282982957935019</c:v>
                </c:pt>
              </c:numCache>
            </c:numRef>
          </c:yVal>
          <c:smooth val="0"/>
        </c:ser>
        <c:ser>
          <c:idx val="1"/>
          <c:order val="1"/>
          <c:tx>
            <c:v>Предсказанное Y</c:v>
          </c:tx>
          <c:spPr>
            <a:ln w="28575">
              <a:noFill/>
            </a:ln>
          </c:spPr>
          <c:xVal>
            <c:numRef>
              <c:f>Лист1!$E$2:$E$51</c:f>
              <c:numCache>
                <c:formatCode>General</c:formatCode>
                <c:ptCount val="50"/>
                <c:pt idx="0">
                  <c:v>-4.3215015577734448</c:v>
                </c:pt>
                <c:pt idx="1">
                  <c:v>0.36022639758448349</c:v>
                </c:pt>
                <c:pt idx="2">
                  <c:v>2.3333321999198233</c:v>
                </c:pt>
                <c:pt idx="3">
                  <c:v>3.2261274807533482</c:v>
                </c:pt>
                <c:pt idx="4">
                  <c:v>1.82098543543907</c:v>
                </c:pt>
                <c:pt idx="5">
                  <c:v>0.61767493914521765</c:v>
                </c:pt>
                <c:pt idx="6">
                  <c:v>2.4277691627739841</c:v>
                </c:pt>
                <c:pt idx="7">
                  <c:v>5.0415979765384691</c:v>
                </c:pt>
                <c:pt idx="8">
                  <c:v>6.0041929171129595</c:v>
                </c:pt>
                <c:pt idx="9">
                  <c:v>0.24707410514201911</c:v>
                </c:pt>
                <c:pt idx="10">
                  <c:v>-0.45405470675541437</c:v>
                </c:pt>
                <c:pt idx="11">
                  <c:v>-1.7897479003513581</c:v>
                </c:pt>
                <c:pt idx="12">
                  <c:v>5.1005337243404938</c:v>
                </c:pt>
                <c:pt idx="13">
                  <c:v>3.2810595623923291</c:v>
                </c:pt>
                <c:pt idx="14">
                  <c:v>-0.93449464632067225</c:v>
                </c:pt>
                <c:pt idx="15">
                  <c:v>0.28411219343615812</c:v>
                </c:pt>
                <c:pt idx="16">
                  <c:v>-0.40495828873099526</c:v>
                </c:pt>
                <c:pt idx="17">
                  <c:v>1.3537147176757571</c:v>
                </c:pt>
                <c:pt idx="18">
                  <c:v>2.6071183722488058</c:v>
                </c:pt>
                <c:pt idx="19">
                  <c:v>4.2592905176898057</c:v>
                </c:pt>
                <c:pt idx="20">
                  <c:v>0.8913998592797725</c:v>
                </c:pt>
                <c:pt idx="21">
                  <c:v>-1.7211718604812631E-3</c:v>
                </c:pt>
                <c:pt idx="22">
                  <c:v>-1.243740270841954</c:v>
                </c:pt>
                <c:pt idx="23">
                  <c:v>0.66142292691984039</c:v>
                </c:pt>
                <c:pt idx="24">
                  <c:v>2.4739895118509594</c:v>
                </c:pt>
                <c:pt idx="25">
                  <c:v>4.0432540279434761</c:v>
                </c:pt>
                <c:pt idx="26">
                  <c:v>-1.6912822136182513</c:v>
                </c:pt>
                <c:pt idx="27">
                  <c:v>8.3644897837075516E-2</c:v>
                </c:pt>
                <c:pt idx="28">
                  <c:v>3.3617955230292864</c:v>
                </c:pt>
                <c:pt idx="29">
                  <c:v>1.4669616726005188</c:v>
                </c:pt>
                <c:pt idx="30">
                  <c:v>1.4862449770826061</c:v>
                </c:pt>
                <c:pt idx="31">
                  <c:v>-2.5848013840222843</c:v>
                </c:pt>
                <c:pt idx="32">
                  <c:v>6.6879455951275304</c:v>
                </c:pt>
                <c:pt idx="33">
                  <c:v>3.360603889428603</c:v>
                </c:pt>
                <c:pt idx="34">
                  <c:v>1.9258074294393737</c:v>
                </c:pt>
                <c:pt idx="35">
                  <c:v>-0.48410726069414522</c:v>
                </c:pt>
                <c:pt idx="36">
                  <c:v>0.36177719177976542</c:v>
                </c:pt>
                <c:pt idx="37">
                  <c:v>4.1012765612103976</c:v>
                </c:pt>
                <c:pt idx="38">
                  <c:v>1.9348699700240104</c:v>
                </c:pt>
                <c:pt idx="39">
                  <c:v>1.0634238631391781</c:v>
                </c:pt>
                <c:pt idx="40">
                  <c:v>0.79245529175386764</c:v>
                </c:pt>
                <c:pt idx="41">
                  <c:v>3.1606544532914995</c:v>
                </c:pt>
                <c:pt idx="42">
                  <c:v>-1.7327944962962647</c:v>
                </c:pt>
                <c:pt idx="43">
                  <c:v>1.7505676853725163</c:v>
                </c:pt>
                <c:pt idx="44">
                  <c:v>2.6115340986289084</c:v>
                </c:pt>
                <c:pt idx="45">
                  <c:v>-0.4509252764582925</c:v>
                </c:pt>
                <c:pt idx="46">
                  <c:v>0.69996726235876849</c:v>
                </c:pt>
                <c:pt idx="47">
                  <c:v>2.0002928820540546</c:v>
                </c:pt>
                <c:pt idx="48">
                  <c:v>-0.91484939705333068</c:v>
                </c:pt>
                <c:pt idx="49">
                  <c:v>0.26708408338527079</c:v>
                </c:pt>
              </c:numCache>
            </c:numRef>
          </c:xVal>
          <c:yVal>
            <c:numRef>
              <c:f>Лист1!$T$48:$T$97</c:f>
              <c:numCache>
                <c:formatCode>General</c:formatCode>
                <c:ptCount val="50"/>
                <c:pt idx="0">
                  <c:v>-11.454745779609073</c:v>
                </c:pt>
                <c:pt idx="1">
                  <c:v>3.6452766994619892</c:v>
                </c:pt>
                <c:pt idx="2">
                  <c:v>10.009153937299352</c:v>
                </c:pt>
                <c:pt idx="3">
                  <c:v>12.888695196070362</c:v>
                </c:pt>
                <c:pt idx="4">
                  <c:v>8.35667695988659</c:v>
                </c:pt>
                <c:pt idx="5">
                  <c:v>4.4756279718639203</c:v>
                </c:pt>
                <c:pt idx="6">
                  <c:v>10.313742387450768</c:v>
                </c:pt>
                <c:pt idx="7">
                  <c:v>18.744149754268797</c:v>
                </c:pt>
                <c:pt idx="8">
                  <c:v>21.848816531047294</c:v>
                </c:pt>
                <c:pt idx="9">
                  <c:v>3.2803255156828777</c:v>
                </c:pt>
                <c:pt idx="10">
                  <c:v>1.0189679739104127</c:v>
                </c:pt>
                <c:pt idx="11">
                  <c:v>-3.2890562087759996</c:v>
                </c:pt>
                <c:pt idx="12">
                  <c:v>18.934235791970533</c:v>
                </c:pt>
                <c:pt idx="13">
                  <c:v>13.065868170553319</c:v>
                </c:pt>
                <c:pt idx="14">
                  <c:v>-0.53059961234296305</c:v>
                </c:pt>
                <c:pt idx="15">
                  <c:v>3.3997848202721723</c:v>
                </c:pt>
                <c:pt idx="16">
                  <c:v>1.1773191260661386</c:v>
                </c:pt>
                <c:pt idx="17">
                  <c:v>6.8495841921483871</c:v>
                </c:pt>
                <c:pt idx="18">
                  <c:v>10.89219912831588</c:v>
                </c:pt>
                <c:pt idx="19">
                  <c:v>16.220965936926152</c:v>
                </c:pt>
                <c:pt idx="20">
                  <c:v>5.3584756055850287</c:v>
                </c:pt>
                <c:pt idx="21">
                  <c:v>2.4778837011974715</c:v>
                </c:pt>
                <c:pt idx="22">
                  <c:v>-1.5280125176532042</c:v>
                </c:pt>
                <c:pt idx="23">
                  <c:v>4.6167287801787058</c:v>
                </c:pt>
                <c:pt idx="24">
                  <c:v>10.462817326598845</c:v>
                </c:pt>
                <c:pt idx="25">
                  <c:v>15.524181355981877</c:v>
                </c:pt>
                <c:pt idx="26">
                  <c:v>-2.9714738765122251</c:v>
                </c:pt>
                <c:pt idx="27">
                  <c:v>2.7532157118726848</c:v>
                </c:pt>
                <c:pt idx="28">
                  <c:v>13.326266645670238</c:v>
                </c:pt>
                <c:pt idx="29">
                  <c:v>7.2148406917476926</c:v>
                </c:pt>
                <c:pt idx="30">
                  <c:v>7.2770353202965499</c:v>
                </c:pt>
                <c:pt idx="31">
                  <c:v>-5.8533499033200078</c:v>
                </c:pt>
                <c:pt idx="32">
                  <c:v>24.054130660060096</c:v>
                </c:pt>
                <c:pt idx="33">
                  <c:v>13.322423258286623</c:v>
                </c:pt>
                <c:pt idx="34">
                  <c:v>8.6947603514886609</c:v>
                </c:pt>
                <c:pt idx="35">
                  <c:v>0.92203918087599601</c:v>
                </c:pt>
                <c:pt idx="36">
                  <c:v>3.6502784909869264</c:v>
                </c:pt>
                <c:pt idx="37">
                  <c:v>15.71132199400645</c:v>
                </c:pt>
                <c:pt idx="38">
                  <c:v>8.7239898513336698</c:v>
                </c:pt>
                <c:pt idx="39">
                  <c:v>5.9133062898933915</c:v>
                </c:pt>
                <c:pt idx="40">
                  <c:v>5.0393487344661576</c:v>
                </c:pt>
                <c:pt idx="41">
                  <c:v>12.677524407021135</c:v>
                </c:pt>
                <c:pt idx="42">
                  <c:v>-3.1053638435442021</c:v>
                </c:pt>
                <c:pt idx="43">
                  <c:v>8.1295579091707779</c:v>
                </c:pt>
                <c:pt idx="44">
                  <c:v>10.906441213340209</c:v>
                </c:pt>
                <c:pt idx="45">
                  <c:v>1.029061355730932</c:v>
                </c:pt>
                <c:pt idx="46">
                  <c:v>4.7410461982599053</c:v>
                </c:pt>
                <c:pt idx="47">
                  <c:v>8.9349990025957347</c:v>
                </c:pt>
                <c:pt idx="48">
                  <c:v>-0.46723759977571788</c:v>
                </c:pt>
                <c:pt idx="49">
                  <c:v>3.3448638921455749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5615872"/>
        <c:axId val="225617792"/>
      </c:scatterChart>
      <c:valAx>
        <c:axId val="2256158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Переменная </a:t>
                </a:r>
                <a:r>
                  <a:rPr lang="en-US"/>
                  <a:t>X 1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25617792"/>
        <c:crosses val="autoZero"/>
        <c:crossBetween val="midCat"/>
      </c:valAx>
      <c:valAx>
        <c:axId val="22561779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2561587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13</xdr:col>
      <xdr:colOff>0</xdr:colOff>
      <xdr:row>14</xdr:row>
      <xdr:rowOff>7620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0</xdr:colOff>
      <xdr:row>0</xdr:row>
      <xdr:rowOff>0</xdr:rowOff>
    </xdr:from>
    <xdr:to>
      <xdr:col>25</xdr:col>
      <xdr:colOff>8467</xdr:colOff>
      <xdr:row>14</xdr:row>
      <xdr:rowOff>7620</xdr:rowOff>
    </xdr:to>
    <xdr:graphicFrame macro="">
      <xdr:nvGraphicFramePr>
        <xdr:cNvPr id="3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1</xdr:colOff>
      <xdr:row>0</xdr:row>
      <xdr:rowOff>1</xdr:rowOff>
    </xdr:from>
    <xdr:to>
      <xdr:col>32</xdr:col>
      <xdr:colOff>1</xdr:colOff>
      <xdr:row>14</xdr:row>
      <xdr:rowOff>9526</xdr:rowOff>
    </xdr:to>
    <xdr:graphicFrame macro="">
      <xdr:nvGraphicFramePr>
        <xdr:cNvPr id="4" name="Диаграмма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0</xdr:colOff>
      <xdr:row>15</xdr:row>
      <xdr:rowOff>0</xdr:rowOff>
    </xdr:from>
    <xdr:to>
      <xdr:col>25</xdr:col>
      <xdr:colOff>8467</xdr:colOff>
      <xdr:row>21</xdr:row>
      <xdr:rowOff>423</xdr:rowOff>
    </xdr:to>
    <xdr:graphicFrame macro="">
      <xdr:nvGraphicFramePr>
        <xdr:cNvPr id="6" name="Диаграмма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600076</xdr:colOff>
      <xdr:row>22</xdr:row>
      <xdr:rowOff>681990</xdr:rowOff>
    </xdr:from>
    <xdr:to>
      <xdr:col>27</xdr:col>
      <xdr:colOff>600076</xdr:colOff>
      <xdr:row>32</xdr:row>
      <xdr:rowOff>150495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27</xdr:col>
      <xdr:colOff>590551</xdr:colOff>
      <xdr:row>22</xdr:row>
      <xdr:rowOff>685800</xdr:rowOff>
    </xdr:from>
    <xdr:to>
      <xdr:col>33</xdr:col>
      <xdr:colOff>590551</xdr:colOff>
      <xdr:row>32</xdr:row>
      <xdr:rowOff>140970</xdr:rowOff>
    </xdr:to>
    <xdr:graphicFrame macro="">
      <xdr:nvGraphicFramePr>
        <xdr:cNvPr id="9" name="Диаграмма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7"/>
  <sheetViews>
    <sheetView tabSelected="1" topLeftCell="A19" zoomScale="80" zoomScaleNormal="80" workbookViewId="0">
      <selection activeCell="M45" sqref="M45"/>
    </sheetView>
  </sheetViews>
  <sheetFormatPr defaultRowHeight="14.4" x14ac:dyDescent="0.3"/>
  <cols>
    <col min="8" max="8" width="8.77734375" customWidth="1"/>
    <col min="9" max="9" width="15" customWidth="1"/>
    <col min="10" max="10" width="8.77734375" customWidth="1"/>
    <col min="11" max="11" width="15.109375" customWidth="1"/>
    <col min="12" max="12" width="11.21875" customWidth="1"/>
    <col min="13" max="13" width="8.88671875" customWidth="1"/>
    <col min="14" max="14" width="9.21875" customWidth="1"/>
    <col min="15" max="16" width="8.88671875" customWidth="1"/>
    <col min="18" max="18" width="8.88671875" customWidth="1"/>
  </cols>
  <sheetData>
    <row r="1" spans="1:17" ht="28.8" x14ac:dyDescent="0.3">
      <c r="A1" s="5" t="s">
        <v>2</v>
      </c>
      <c r="B1" s="5">
        <v>0</v>
      </c>
      <c r="D1" s="5" t="s">
        <v>6</v>
      </c>
      <c r="E1" s="5" t="s">
        <v>7</v>
      </c>
      <c r="F1" s="5" t="s">
        <v>9</v>
      </c>
      <c r="O1" s="19" t="s">
        <v>48</v>
      </c>
      <c r="P1" s="19" t="s">
        <v>51</v>
      </c>
      <c r="Q1" s="19" t="s">
        <v>49</v>
      </c>
    </row>
    <row r="2" spans="1:17" x14ac:dyDescent="0.3">
      <c r="A2" s="17" t="s">
        <v>3</v>
      </c>
      <c r="B2" s="5">
        <v>4</v>
      </c>
      <c r="D2" s="8">
        <v>-0.60046431826776825</v>
      </c>
      <c r="E2" s="7">
        <v>-4.3215015577734448</v>
      </c>
      <c r="F2" s="9">
        <f t="shared" ref="F2:F33" si="0">$B$6 + $B$7 * E2 + D2</f>
        <v>-10.564968991588103</v>
      </c>
      <c r="O2">
        <f t="shared" ref="O2:O33" si="1">$I$16*E2 + $J$16</f>
        <v>-11.454745779609073</v>
      </c>
      <c r="P2">
        <f t="shared" ref="P2:P33" si="2">F2 - O2</f>
        <v>0.8897767880209706</v>
      </c>
      <c r="Q2">
        <f t="shared" ref="Q2:Q33" si="3">ABS(P2)/ABS(F2)</f>
        <v>8.4219536160438965E-2</v>
      </c>
    </row>
    <row r="3" spans="1:17" x14ac:dyDescent="0.3">
      <c r="A3" s="5" t="s">
        <v>0</v>
      </c>
      <c r="B3" s="5">
        <v>1</v>
      </c>
      <c r="D3" s="8">
        <v>-2.5553663363098167</v>
      </c>
      <c r="E3" s="7">
        <v>0.36022639758448349</v>
      </c>
      <c r="F3" s="9">
        <f t="shared" si="0"/>
        <v>1.5253128564436338</v>
      </c>
      <c r="O3">
        <f t="shared" si="1"/>
        <v>3.6452766994619892</v>
      </c>
      <c r="P3">
        <f t="shared" si="2"/>
        <v>-2.1199638430183554</v>
      </c>
      <c r="Q3">
        <f t="shared" si="3"/>
        <v>1.389855093702671</v>
      </c>
    </row>
    <row r="4" spans="1:17" x14ac:dyDescent="0.3">
      <c r="A4" s="5" t="s">
        <v>1</v>
      </c>
      <c r="B4" s="5">
        <v>6</v>
      </c>
      <c r="D4" s="8">
        <v>0.48851461542653851</v>
      </c>
      <c r="E4" s="7">
        <v>2.3333321999198233</v>
      </c>
      <c r="F4" s="9">
        <f t="shared" si="0"/>
        <v>10.488511215186008</v>
      </c>
      <c r="O4">
        <f t="shared" si="1"/>
        <v>10.009153937299352</v>
      </c>
      <c r="P4">
        <f t="shared" si="2"/>
        <v>0.47935727788665616</v>
      </c>
      <c r="Q4">
        <f t="shared" si="3"/>
        <v>4.5703081023797616E-2</v>
      </c>
    </row>
    <row r="5" spans="1:17" x14ac:dyDescent="0.3">
      <c r="A5" s="5" t="s">
        <v>8</v>
      </c>
      <c r="B5" s="5">
        <f>SQRT(B4)</f>
        <v>2.4494897427831779</v>
      </c>
      <c r="D5" s="8">
        <v>2.5529470804031007</v>
      </c>
      <c r="E5" s="7">
        <v>3.2261274807533482</v>
      </c>
      <c r="F5" s="9">
        <f t="shared" si="0"/>
        <v>15.231329522663145</v>
      </c>
      <c r="O5">
        <f t="shared" si="1"/>
        <v>12.888695196070362</v>
      </c>
      <c r="P5">
        <f t="shared" si="2"/>
        <v>2.3426343265927834</v>
      </c>
      <c r="Q5">
        <f t="shared" si="3"/>
        <v>0.15380366652215807</v>
      </c>
    </row>
    <row r="6" spans="1:17" x14ac:dyDescent="0.3">
      <c r="A6" s="5" t="s">
        <v>4</v>
      </c>
      <c r="B6" s="5">
        <v>3</v>
      </c>
      <c r="D6" s="8">
        <v>2.3967004381120205</v>
      </c>
      <c r="E6" s="7">
        <v>1.82098543543907</v>
      </c>
      <c r="F6" s="9">
        <f t="shared" si="0"/>
        <v>10.85965674442923</v>
      </c>
      <c r="O6">
        <f t="shared" si="1"/>
        <v>8.35667695988659</v>
      </c>
      <c r="P6">
        <f t="shared" si="2"/>
        <v>2.5029797845426405</v>
      </c>
      <c r="Q6">
        <f t="shared" si="3"/>
        <v>0.23048424489352437</v>
      </c>
    </row>
    <row r="7" spans="1:17" x14ac:dyDescent="0.3">
      <c r="A7" s="5" t="s">
        <v>5</v>
      </c>
      <c r="B7" s="5">
        <v>3</v>
      </c>
      <c r="D7" s="8">
        <v>3.4662662073969841</v>
      </c>
      <c r="E7" s="7">
        <v>0.61767493914521765</v>
      </c>
      <c r="F7" s="9">
        <f t="shared" si="0"/>
        <v>8.319291024832637</v>
      </c>
      <c r="O7">
        <f t="shared" si="1"/>
        <v>4.4756279718639203</v>
      </c>
      <c r="P7">
        <f t="shared" si="2"/>
        <v>3.8436630529687168</v>
      </c>
      <c r="Q7">
        <f t="shared" si="3"/>
        <v>0.46201810244353625</v>
      </c>
    </row>
    <row r="8" spans="1:17" x14ac:dyDescent="0.3">
      <c r="D8" s="8">
        <v>-4.3671752791851759</v>
      </c>
      <c r="E8" s="7">
        <v>2.4277691627739841</v>
      </c>
      <c r="F8" s="9">
        <f t="shared" si="0"/>
        <v>5.9161322091367765</v>
      </c>
      <c r="O8">
        <f t="shared" si="1"/>
        <v>10.313742387450768</v>
      </c>
      <c r="P8">
        <f t="shared" si="2"/>
        <v>-4.3976101783139914</v>
      </c>
      <c r="Q8">
        <f t="shared" si="3"/>
        <v>0.74332520350413989</v>
      </c>
    </row>
    <row r="9" spans="1:17" x14ac:dyDescent="0.3">
      <c r="D9" s="8">
        <v>-0.46836248657200485</v>
      </c>
      <c r="E9" s="7">
        <v>5.0415979765384691</v>
      </c>
      <c r="F9" s="9">
        <f t="shared" si="0"/>
        <v>17.656431443043402</v>
      </c>
      <c r="O9">
        <f t="shared" si="1"/>
        <v>18.744149754268797</v>
      </c>
      <c r="P9">
        <f t="shared" si="2"/>
        <v>-1.0877183112253945</v>
      </c>
      <c r="Q9">
        <f t="shared" si="3"/>
        <v>6.1604651808276539E-2</v>
      </c>
    </row>
    <row r="10" spans="1:17" x14ac:dyDescent="0.3">
      <c r="D10" s="8">
        <v>2.1900450519751757</v>
      </c>
      <c r="E10" s="7">
        <v>6.0041929171129595</v>
      </c>
      <c r="F10" s="9">
        <f t="shared" si="0"/>
        <v>23.202623803314054</v>
      </c>
      <c r="O10">
        <f t="shared" si="1"/>
        <v>21.848816531047294</v>
      </c>
      <c r="P10">
        <f t="shared" si="2"/>
        <v>1.35380727226676</v>
      </c>
      <c r="Q10">
        <f t="shared" si="3"/>
        <v>5.834716296496581E-2</v>
      </c>
    </row>
    <row r="11" spans="1:17" x14ac:dyDescent="0.3">
      <c r="D11" s="8">
        <v>-2.1734012989327312</v>
      </c>
      <c r="E11" s="7">
        <v>0.24707410514201911</v>
      </c>
      <c r="F11" s="9">
        <f t="shared" si="0"/>
        <v>1.5678210164933262</v>
      </c>
      <c r="O11">
        <f t="shared" si="1"/>
        <v>3.2803255156828777</v>
      </c>
      <c r="P11">
        <f t="shared" si="2"/>
        <v>-1.7125044991895515</v>
      </c>
      <c r="Q11">
        <f t="shared" si="3"/>
        <v>1.0922831631762613</v>
      </c>
    </row>
    <row r="12" spans="1:17" x14ac:dyDescent="0.3">
      <c r="D12" s="8">
        <v>-1.3804083209834062</v>
      </c>
      <c r="E12" s="7">
        <v>-0.45405470675541437</v>
      </c>
      <c r="F12" s="9">
        <f t="shared" si="0"/>
        <v>0.25742755875035073</v>
      </c>
      <c r="O12">
        <f t="shared" si="1"/>
        <v>1.0189679739104127</v>
      </c>
      <c r="P12">
        <f t="shared" si="2"/>
        <v>-0.76154041516006199</v>
      </c>
      <c r="Q12">
        <f t="shared" si="3"/>
        <v>2.9582707417063769</v>
      </c>
    </row>
    <row r="13" spans="1:17" x14ac:dyDescent="0.3">
      <c r="D13" s="8">
        <v>-3.3808646549005061</v>
      </c>
      <c r="E13" s="7">
        <v>-1.7897479003513581</v>
      </c>
      <c r="F13" s="9">
        <f t="shared" si="0"/>
        <v>-5.7501083559545805</v>
      </c>
      <c r="O13">
        <f t="shared" si="1"/>
        <v>-3.2890562087759996</v>
      </c>
      <c r="P13">
        <f t="shared" si="2"/>
        <v>-2.4610521471785809</v>
      </c>
      <c r="Q13">
        <f t="shared" si="3"/>
        <v>0.4280010036036998</v>
      </c>
    </row>
    <row r="14" spans="1:17" x14ac:dyDescent="0.3">
      <c r="D14" s="8">
        <v>-3.6938217817805707</v>
      </c>
      <c r="E14" s="7">
        <v>5.1005337243404938</v>
      </c>
      <c r="F14" s="9">
        <f t="shared" si="0"/>
        <v>14.607779391240911</v>
      </c>
      <c r="O14">
        <f t="shared" si="1"/>
        <v>18.934235791970533</v>
      </c>
      <c r="P14">
        <f t="shared" si="2"/>
        <v>-4.3264564007296222</v>
      </c>
      <c r="Q14">
        <f t="shared" si="3"/>
        <v>0.29617481787299199</v>
      </c>
    </row>
    <row r="15" spans="1:17" x14ac:dyDescent="0.3">
      <c r="D15" s="8">
        <v>-1.9552589947124943</v>
      </c>
      <c r="E15" s="7">
        <v>3.2810595623923291</v>
      </c>
      <c r="F15" s="9">
        <f t="shared" si="0"/>
        <v>10.887919692464493</v>
      </c>
      <c r="O15">
        <f t="shared" si="1"/>
        <v>13.065868170553319</v>
      </c>
      <c r="P15">
        <f t="shared" si="2"/>
        <v>-2.1779484780888261</v>
      </c>
      <c r="Q15">
        <f t="shared" si="3"/>
        <v>0.20003348110623739</v>
      </c>
    </row>
    <row r="16" spans="1:17" ht="28.8" x14ac:dyDescent="0.3">
      <c r="D16" s="8">
        <v>-1.54701410792768</v>
      </c>
      <c r="E16" s="7">
        <v>-0.93449464632067225</v>
      </c>
      <c r="F16" s="9">
        <f t="shared" si="0"/>
        <v>-1.3504980468896965</v>
      </c>
      <c r="H16" s="5" t="s">
        <v>46</v>
      </c>
      <c r="I16" s="5">
        <f t="array" ref="I16:J20">LINEST(F2:F51,E2:E51,1,1)</f>
        <v>3.2253096769089469</v>
      </c>
      <c r="J16" s="5">
        <v>2.483435013454705</v>
      </c>
      <c r="K16" s="18" t="s">
        <v>45</v>
      </c>
      <c r="O16">
        <f t="shared" si="1"/>
        <v>-0.53059961234296305</v>
      </c>
      <c r="P16">
        <f t="shared" si="2"/>
        <v>-0.8198984345467335</v>
      </c>
      <c r="Q16">
        <f t="shared" si="3"/>
        <v>0.60710819718327191</v>
      </c>
    </row>
    <row r="17" spans="4:20" ht="28.8" x14ac:dyDescent="0.3">
      <c r="D17" s="8">
        <v>-4.2358624341432005</v>
      </c>
      <c r="E17" s="7">
        <v>0.28411219343615812</v>
      </c>
      <c r="F17" s="9">
        <f t="shared" si="0"/>
        <v>-0.38352585383472615</v>
      </c>
      <c r="H17" s="5" t="s">
        <v>15</v>
      </c>
      <c r="I17" s="5">
        <v>0.14661583173818318</v>
      </c>
      <c r="J17" s="5">
        <v>0.37962748982796912</v>
      </c>
      <c r="K17" s="18" t="s">
        <v>15</v>
      </c>
      <c r="O17">
        <f t="shared" si="1"/>
        <v>3.3997848202721723</v>
      </c>
      <c r="P17">
        <f t="shared" si="2"/>
        <v>-3.7833106741068985</v>
      </c>
      <c r="Q17">
        <f t="shared" si="3"/>
        <v>9.8645518581838569</v>
      </c>
    </row>
    <row r="18" spans="4:20" ht="57.6" x14ac:dyDescent="0.3">
      <c r="D18" s="8">
        <v>-1.1358497431501746</v>
      </c>
      <c r="E18" s="7">
        <v>-0.40495828873099526</v>
      </c>
      <c r="F18" s="9">
        <f t="shared" si="0"/>
        <v>0.64927539065683959</v>
      </c>
      <c r="H18" s="5" t="s">
        <v>39</v>
      </c>
      <c r="I18" s="5">
        <v>0.90976228986188301</v>
      </c>
      <c r="J18" s="5">
        <v>2.2951441784624045</v>
      </c>
      <c r="K18" s="18" t="s">
        <v>42</v>
      </c>
      <c r="O18">
        <f t="shared" si="1"/>
        <v>1.1773191260661386</v>
      </c>
      <c r="P18">
        <f t="shared" si="2"/>
        <v>-0.52804373540929905</v>
      </c>
      <c r="Q18">
        <f t="shared" si="3"/>
        <v>0.81328161055835413</v>
      </c>
    </row>
    <row r="19" spans="4:20" ht="28.8" x14ac:dyDescent="0.3">
      <c r="D19" s="8">
        <v>-0.80809513747226447</v>
      </c>
      <c r="E19" s="7">
        <v>1.3537147176757571</v>
      </c>
      <c r="F19" s="9">
        <f t="shared" si="0"/>
        <v>6.2530490155550069</v>
      </c>
      <c r="H19" s="5" t="s">
        <v>40</v>
      </c>
      <c r="I19" s="5">
        <v>483.92839142894513</v>
      </c>
      <c r="J19" s="5">
        <v>48</v>
      </c>
      <c r="K19" s="18" t="s">
        <v>43</v>
      </c>
      <c r="O19">
        <f t="shared" si="1"/>
        <v>6.8495841921483871</v>
      </c>
      <c r="P19">
        <f t="shared" si="2"/>
        <v>-0.59653517659338018</v>
      </c>
      <c r="Q19">
        <f t="shared" si="3"/>
        <v>9.5399088526164869E-2</v>
      </c>
    </row>
    <row r="20" spans="4:20" ht="43.2" x14ac:dyDescent="0.3">
      <c r="D20" s="8">
        <v>0.269706106337253</v>
      </c>
      <c r="E20" s="7">
        <v>2.6071183722488058</v>
      </c>
      <c r="F20" s="9">
        <f t="shared" si="0"/>
        <v>11.09106122308367</v>
      </c>
      <c r="H20" s="5" t="s">
        <v>41</v>
      </c>
      <c r="I20" s="5">
        <v>2549.1831996415472</v>
      </c>
      <c r="J20" s="5">
        <v>252.8489663966335</v>
      </c>
      <c r="K20" s="18" t="s">
        <v>44</v>
      </c>
      <c r="O20">
        <f t="shared" si="1"/>
        <v>10.89219912831588</v>
      </c>
      <c r="P20">
        <f t="shared" si="2"/>
        <v>0.19886209476779015</v>
      </c>
      <c r="Q20">
        <f t="shared" si="3"/>
        <v>1.7929942930429529E-2</v>
      </c>
    </row>
    <row r="21" spans="4:20" x14ac:dyDescent="0.3">
      <c r="D21" s="8">
        <v>-0.73098590291920118</v>
      </c>
      <c r="E21" s="7">
        <v>4.2592905176898057</v>
      </c>
      <c r="F21" s="9">
        <f t="shared" si="0"/>
        <v>15.046885650150216</v>
      </c>
      <c r="O21">
        <f t="shared" si="1"/>
        <v>16.220965936926152</v>
      </c>
      <c r="P21">
        <f t="shared" si="2"/>
        <v>-1.1740802867759363</v>
      </c>
      <c r="Q21">
        <f t="shared" si="3"/>
        <v>7.8028125824443628E-2</v>
      </c>
    </row>
    <row r="22" spans="4:20" x14ac:dyDescent="0.3">
      <c r="D22" s="8">
        <v>-0.65398126025684178</v>
      </c>
      <c r="E22" s="7">
        <v>0.8913998592797725</v>
      </c>
      <c r="F22" s="9">
        <f t="shared" si="0"/>
        <v>5.0202183175824757</v>
      </c>
      <c r="O22">
        <f t="shared" si="1"/>
        <v>5.3584756055850287</v>
      </c>
      <c r="P22">
        <f t="shared" si="2"/>
        <v>-0.33825728800255295</v>
      </c>
      <c r="Q22">
        <f t="shared" si="3"/>
        <v>6.7378999598057987E-2</v>
      </c>
    </row>
    <row r="23" spans="4:20" ht="57.6" x14ac:dyDescent="0.3">
      <c r="D23" s="8">
        <v>-0.74048102760571055</v>
      </c>
      <c r="E23" s="7">
        <v>-1.7211718604812631E-3</v>
      </c>
      <c r="F23" s="9">
        <f t="shared" si="0"/>
        <v>2.2543554568128457</v>
      </c>
      <c r="H23" s="21" t="s">
        <v>50</v>
      </c>
      <c r="I23" s="6">
        <f xml:space="preserve"> 1/50 * SUM(Q2:Q51)</f>
        <v>0.61975914905174401</v>
      </c>
      <c r="K23" s="12" t="s">
        <v>60</v>
      </c>
      <c r="L23" s="13">
        <f>AVERAGE(E2:E51)</f>
        <v>1.3428560956990623</v>
      </c>
      <c r="O23">
        <f t="shared" si="1"/>
        <v>2.4778837011974715</v>
      </c>
      <c r="P23">
        <f t="shared" si="2"/>
        <v>-0.22352824438462582</v>
      </c>
      <c r="Q23">
        <f t="shared" si="3"/>
        <v>9.915394828668446E-2</v>
      </c>
    </row>
    <row r="24" spans="4:20" x14ac:dyDescent="0.3">
      <c r="D24" s="8">
        <v>2.6852831069845706</v>
      </c>
      <c r="E24" s="7">
        <v>-1.243740270841954</v>
      </c>
      <c r="F24" s="9">
        <f t="shared" si="0"/>
        <v>1.9540622944587085</v>
      </c>
      <c r="K24" s="8" t="s">
        <v>61</v>
      </c>
      <c r="L24" s="9">
        <f>L23*3</f>
        <v>4.0285682870971868</v>
      </c>
      <c r="O24">
        <f t="shared" si="1"/>
        <v>-1.5280125176532042</v>
      </c>
      <c r="P24">
        <f t="shared" si="2"/>
        <v>3.4820748121119127</v>
      </c>
      <c r="Q24">
        <f t="shared" si="3"/>
        <v>1.7819671470998197</v>
      </c>
      <c r="S24" t="s">
        <v>10</v>
      </c>
    </row>
    <row r="25" spans="4:20" ht="15" thickBot="1" x14ac:dyDescent="0.35">
      <c r="D25" s="8">
        <v>-0.17056891010724939</v>
      </c>
      <c r="E25" s="7">
        <v>0.66142292691984039</v>
      </c>
      <c r="F25" s="9">
        <f t="shared" si="0"/>
        <v>4.8136998706522718</v>
      </c>
      <c r="H25" s="12" t="s">
        <v>52</v>
      </c>
      <c r="I25" s="13">
        <f>J16/J17</f>
        <v>6.5417681279616788</v>
      </c>
      <c r="J25" s="7"/>
      <c r="K25" s="8" t="s">
        <v>62</v>
      </c>
      <c r="L25" s="9">
        <f>J16+I16*L24</f>
        <v>15.476815293917763</v>
      </c>
      <c r="O25">
        <f t="shared" si="1"/>
        <v>4.6167287801787058</v>
      </c>
      <c r="P25">
        <f t="shared" si="2"/>
        <v>0.19697109047356598</v>
      </c>
      <c r="Q25">
        <f t="shared" si="3"/>
        <v>4.0918855717291688E-2</v>
      </c>
    </row>
    <row r="26" spans="4:20" x14ac:dyDescent="0.3">
      <c r="D26" s="8">
        <v>-0.37231529859127477</v>
      </c>
      <c r="E26" s="7">
        <v>2.4739895118509594</v>
      </c>
      <c r="F26" s="9">
        <f t="shared" si="0"/>
        <v>10.049653236961603</v>
      </c>
      <c r="H26" s="8" t="s">
        <v>53</v>
      </c>
      <c r="I26" s="9">
        <f>I16/I17</f>
        <v>21.998372472274962</v>
      </c>
      <c r="J26" s="7"/>
      <c r="K26" s="8" t="s">
        <v>59</v>
      </c>
      <c r="L26" s="9">
        <f>TINV(1-0.95,48)</f>
        <v>2.0106347576242314</v>
      </c>
      <c r="O26">
        <f t="shared" si="1"/>
        <v>10.462817326598845</v>
      </c>
      <c r="P26">
        <f t="shared" si="2"/>
        <v>-0.41316408963724172</v>
      </c>
      <c r="Q26">
        <f t="shared" si="3"/>
        <v>4.1112273219305336E-2</v>
      </c>
      <c r="S26" s="4" t="s">
        <v>11</v>
      </c>
      <c r="T26" s="4"/>
    </row>
    <row r="27" spans="4:20" x14ac:dyDescent="0.3">
      <c r="D27" s="8">
        <v>-1.026414793159347</v>
      </c>
      <c r="E27" s="7">
        <v>4.0432540279434761</v>
      </c>
      <c r="F27" s="9">
        <f t="shared" si="0"/>
        <v>14.103347290671081</v>
      </c>
      <c r="H27" s="10" t="s">
        <v>54</v>
      </c>
      <c r="I27" s="11">
        <f>TINV(1-0.975,47)</f>
        <v>2.3154899684907249</v>
      </c>
      <c r="J27" s="7"/>
      <c r="K27" s="10" t="s">
        <v>58</v>
      </c>
      <c r="L27" s="11">
        <f>J18*SQRT(1+1/50+(L24-L23)^2/SUM(H33:H82))</f>
        <v>2.3511898511320632</v>
      </c>
      <c r="O27">
        <f t="shared" si="1"/>
        <v>15.524181355981877</v>
      </c>
      <c r="P27">
        <f t="shared" si="2"/>
        <v>-1.420834065310796</v>
      </c>
      <c r="Q27">
        <f t="shared" si="3"/>
        <v>0.10074445704465017</v>
      </c>
      <c r="S27" s="1" t="s">
        <v>12</v>
      </c>
      <c r="T27" s="1">
        <v>0.95381459931261436</v>
      </c>
    </row>
    <row r="28" spans="4:20" x14ac:dyDescent="0.3">
      <c r="D28" s="8">
        <v>3.9444239519070834</v>
      </c>
      <c r="E28" s="7">
        <v>-1.6912822136182513</v>
      </c>
      <c r="F28" s="9">
        <f t="shared" si="0"/>
        <v>1.8705773110523296</v>
      </c>
      <c r="H28" s="24" t="s">
        <v>55</v>
      </c>
      <c r="I28" s="24"/>
      <c r="J28" s="23"/>
      <c r="K28" s="22" t="s">
        <v>55</v>
      </c>
      <c r="L28" s="23"/>
      <c r="O28">
        <f t="shared" si="1"/>
        <v>-2.9714738765122251</v>
      </c>
      <c r="P28">
        <f t="shared" si="2"/>
        <v>4.8420511875645547</v>
      </c>
      <c r="Q28">
        <f t="shared" si="3"/>
        <v>2.5885330475010222</v>
      </c>
      <c r="S28" s="1" t="s">
        <v>13</v>
      </c>
      <c r="T28" s="1">
        <v>0.90976228986188301</v>
      </c>
    </row>
    <row r="29" spans="4:20" x14ac:dyDescent="0.3">
      <c r="D29" s="8">
        <v>1.7313459466095082</v>
      </c>
      <c r="E29" s="7">
        <v>8.3644897837075516E-2</v>
      </c>
      <c r="F29" s="9">
        <f t="shared" si="0"/>
        <v>4.9822806401207345</v>
      </c>
      <c r="H29" s="15" t="s">
        <v>0</v>
      </c>
      <c r="I29" s="8">
        <f>J16 - J17 *I27</f>
        <v>1.6044113689947279</v>
      </c>
      <c r="J29" s="9">
        <f>J16 + J17 *I27</f>
        <v>3.362458657914682</v>
      </c>
      <c r="K29" s="14">
        <f>L25-L26*L27</f>
        <v>10.749431257458294</v>
      </c>
      <c r="L29" s="6">
        <f>L25+L27*L26</f>
        <v>20.204199330377232</v>
      </c>
      <c r="O29">
        <f t="shared" si="1"/>
        <v>2.7532157118726848</v>
      </c>
      <c r="P29">
        <f t="shared" si="2"/>
        <v>2.2290649282480497</v>
      </c>
      <c r="Q29">
        <f t="shared" si="3"/>
        <v>0.44739850868658282</v>
      </c>
      <c r="S29" s="1" t="s">
        <v>14</v>
      </c>
      <c r="T29" s="1">
        <v>0.90788233756733894</v>
      </c>
    </row>
    <row r="30" spans="4:20" x14ac:dyDescent="0.3">
      <c r="D30" s="8">
        <v>4.7513094614259899</v>
      </c>
      <c r="E30" s="7">
        <v>3.3617955230292864</v>
      </c>
      <c r="F30" s="9">
        <f t="shared" si="0"/>
        <v>17.836696030513849</v>
      </c>
      <c r="H30" s="16" t="s">
        <v>56</v>
      </c>
      <c r="I30" s="10">
        <f>I16 - I17 *I27</f>
        <v>2.8858221892972598</v>
      </c>
      <c r="J30" s="11">
        <f>I16 + I17 *I27</f>
        <v>3.564797164520634</v>
      </c>
      <c r="O30">
        <f t="shared" si="1"/>
        <v>13.326266645670238</v>
      </c>
      <c r="P30">
        <f t="shared" si="2"/>
        <v>4.5104293848436114</v>
      </c>
      <c r="Q30">
        <f t="shared" si="3"/>
        <v>0.25287359145031485</v>
      </c>
      <c r="S30" s="1" t="s">
        <v>15</v>
      </c>
      <c r="T30" s="1">
        <v>2.2951441784624045</v>
      </c>
    </row>
    <row r="31" spans="4:20" ht="15" thickBot="1" x14ac:dyDescent="0.35">
      <c r="D31" s="8">
        <v>-1.3098133422317915</v>
      </c>
      <c r="E31" s="7">
        <v>1.4669616726005188</v>
      </c>
      <c r="F31" s="9">
        <f t="shared" si="0"/>
        <v>6.0910716755697649</v>
      </c>
      <c r="O31">
        <f t="shared" si="1"/>
        <v>7.2148406917476926</v>
      </c>
      <c r="P31">
        <f t="shared" si="2"/>
        <v>-1.1237690161779277</v>
      </c>
      <c r="Q31">
        <f t="shared" si="3"/>
        <v>0.18449446600426175</v>
      </c>
      <c r="S31" s="2" t="s">
        <v>16</v>
      </c>
      <c r="T31" s="2">
        <v>50</v>
      </c>
    </row>
    <row r="32" spans="4:20" x14ac:dyDescent="0.3">
      <c r="D32" s="8">
        <v>3.3229116525035352</v>
      </c>
      <c r="E32" s="7">
        <v>1.4862449770826061</v>
      </c>
      <c r="F32" s="9">
        <f t="shared" si="0"/>
        <v>10.781646583751353</v>
      </c>
      <c r="H32" t="s">
        <v>57</v>
      </c>
      <c r="K32" s="25" t="s">
        <v>63</v>
      </c>
      <c r="L32" s="26"/>
      <c r="O32">
        <f t="shared" si="1"/>
        <v>7.2770353202965499</v>
      </c>
      <c r="P32">
        <f t="shared" si="2"/>
        <v>3.5046112634548034</v>
      </c>
      <c r="Q32">
        <f t="shared" si="3"/>
        <v>0.32505343559827699</v>
      </c>
    </row>
    <row r="33" spans="4:27" ht="15" thickBot="1" x14ac:dyDescent="0.35">
      <c r="D33" s="8">
        <v>-3.2247953640762717</v>
      </c>
      <c r="E33" s="7">
        <v>-2.5848013840222843</v>
      </c>
      <c r="F33" s="9">
        <f t="shared" si="0"/>
        <v>-7.9791995161431242</v>
      </c>
      <c r="H33">
        <f t="shared" ref="H33:H64" si="4">(E2 - $L$23)^2</f>
        <v>32.084947626452568</v>
      </c>
      <c r="K33" s="21" t="s">
        <v>47</v>
      </c>
      <c r="L33" s="6">
        <f>CORREL(F2:F51,E2:E51)</f>
        <v>0.95381459931261403</v>
      </c>
      <c r="O33">
        <f t="shared" si="1"/>
        <v>-5.8533499033200078</v>
      </c>
      <c r="P33">
        <f t="shared" si="2"/>
        <v>-2.1258496128231164</v>
      </c>
      <c r="Q33">
        <f t="shared" si="3"/>
        <v>0.26642391990853243</v>
      </c>
      <c r="S33" t="s">
        <v>17</v>
      </c>
    </row>
    <row r="34" spans="4:27" x14ac:dyDescent="0.3">
      <c r="D34" s="8">
        <v>1.0778967407532036</v>
      </c>
      <c r="E34" s="7">
        <v>6.6879455951275304</v>
      </c>
      <c r="F34" s="9">
        <f t="shared" ref="F34:F65" si="5">$B$6 + $B$7 * E34 + D34</f>
        <v>24.141733526135795</v>
      </c>
      <c r="H34">
        <f t="shared" si="4"/>
        <v>0.96556112361674828</v>
      </c>
      <c r="K34" s="8" t="s">
        <v>64</v>
      </c>
      <c r="L34" s="9">
        <f>L33*SQRT( 48)/SQRT(1-L33^2)</f>
        <v>21.998372472274898</v>
      </c>
      <c r="O34">
        <f t="shared" ref="O34:O51" si="6">$I$16*E34 + $J$16</f>
        <v>24.054130660060096</v>
      </c>
      <c r="P34">
        <f t="shared" ref="P34:P65" si="7">F34 - O34</f>
        <v>8.7602866075698671E-2</v>
      </c>
      <c r="Q34">
        <f t="shared" ref="Q34:Q65" si="8">ABS(P34)/ABS(F34)</f>
        <v>3.6286899605142264E-3</v>
      </c>
      <c r="S34" s="3"/>
      <c r="T34" s="3" t="s">
        <v>22</v>
      </c>
      <c r="U34" s="3" t="s">
        <v>23</v>
      </c>
      <c r="V34" s="3" t="s">
        <v>24</v>
      </c>
      <c r="W34" s="3" t="s">
        <v>25</v>
      </c>
      <c r="X34" s="3" t="s">
        <v>26</v>
      </c>
    </row>
    <row r="35" spans="4:27" x14ac:dyDescent="0.3">
      <c r="D35" s="8">
        <v>1.8043829186353832</v>
      </c>
      <c r="E35" s="7">
        <v>3.360603889428603</v>
      </c>
      <c r="F35" s="9">
        <f t="shared" si="5"/>
        <v>14.886194586921192</v>
      </c>
      <c r="H35">
        <f t="shared" si="4"/>
        <v>0.98104291303233593</v>
      </c>
      <c r="K35" s="10" t="s">
        <v>65</v>
      </c>
      <c r="L35" s="11">
        <f>TINV(1-0.975,48)</f>
        <v>2.3138991319513313</v>
      </c>
      <c r="O35">
        <f t="shared" si="6"/>
        <v>13.322423258286623</v>
      </c>
      <c r="P35">
        <f t="shared" si="7"/>
        <v>1.5637713286345694</v>
      </c>
      <c r="Q35">
        <f t="shared" si="8"/>
        <v>0.10504842721916839</v>
      </c>
      <c r="S35" s="1" t="s">
        <v>18</v>
      </c>
      <c r="T35" s="1">
        <v>1</v>
      </c>
      <c r="U35" s="1">
        <v>2549.1831996415472</v>
      </c>
      <c r="V35" s="1">
        <v>2549.1831996415472</v>
      </c>
      <c r="W35" s="1">
        <v>483.92839142894513</v>
      </c>
      <c r="X35" s="1">
        <v>1.0187081479645977E-26</v>
      </c>
    </row>
    <row r="36" spans="4:27" x14ac:dyDescent="0.3">
      <c r="D36" s="8">
        <v>3.8378311728592962</v>
      </c>
      <c r="E36" s="7">
        <v>1.9258074294393737</v>
      </c>
      <c r="F36" s="9">
        <f t="shared" si="5"/>
        <v>12.615253461177417</v>
      </c>
      <c r="H36">
        <f t="shared" si="4"/>
        <v>3.5467111097642885</v>
      </c>
      <c r="O36">
        <f t="shared" si="6"/>
        <v>8.6947603514886609</v>
      </c>
      <c r="P36">
        <f t="shared" si="7"/>
        <v>3.9204931096887563</v>
      </c>
      <c r="Q36">
        <f t="shared" si="8"/>
        <v>0.31077402620199479</v>
      </c>
      <c r="S36" s="1" t="s">
        <v>19</v>
      </c>
      <c r="T36" s="1">
        <v>48</v>
      </c>
      <c r="U36" s="1">
        <v>252.8489663966335</v>
      </c>
      <c r="V36" s="1">
        <v>5.2676867999298649</v>
      </c>
      <c r="W36" s="1"/>
      <c r="X36" s="1"/>
    </row>
    <row r="37" spans="4:27" ht="15" thickBot="1" x14ac:dyDescent="0.35">
      <c r="D37" s="8">
        <v>-0.16903413779800758</v>
      </c>
      <c r="E37" s="7">
        <v>-0.48410726069414522</v>
      </c>
      <c r="F37" s="9">
        <f t="shared" si="5"/>
        <v>1.3786440801195567</v>
      </c>
      <c r="H37">
        <f t="shared" si="4"/>
        <v>0.22860766552021572</v>
      </c>
      <c r="O37">
        <f t="shared" si="6"/>
        <v>0.92203918087599601</v>
      </c>
      <c r="P37">
        <f t="shared" si="7"/>
        <v>0.45660489924356074</v>
      </c>
      <c r="Q37">
        <f t="shared" si="8"/>
        <v>0.33119853472548455</v>
      </c>
      <c r="S37" s="2" t="s">
        <v>20</v>
      </c>
      <c r="T37" s="2">
        <v>49</v>
      </c>
      <c r="U37" s="2">
        <v>2802.0321660381805</v>
      </c>
      <c r="V37" s="2"/>
      <c r="W37" s="2"/>
      <c r="X37" s="2"/>
    </row>
    <row r="38" spans="4:27" ht="15" thickBot="1" x14ac:dyDescent="0.35">
      <c r="D38" s="8">
        <v>-1.0475901035533752</v>
      </c>
      <c r="E38" s="7">
        <v>0.36177719177976542</v>
      </c>
      <c r="F38" s="9">
        <f t="shared" si="5"/>
        <v>3.037741471785921</v>
      </c>
      <c r="H38">
        <f t="shared" si="4"/>
        <v>0.52588770982077171</v>
      </c>
      <c r="O38">
        <f t="shared" si="6"/>
        <v>3.6502784909869264</v>
      </c>
      <c r="P38">
        <f t="shared" si="7"/>
        <v>-0.61253701920100534</v>
      </c>
      <c r="Q38">
        <f t="shared" si="8"/>
        <v>0.20164224799580729</v>
      </c>
    </row>
    <row r="39" spans="4:27" x14ac:dyDescent="0.3">
      <c r="D39" s="8">
        <v>1.350276761513669</v>
      </c>
      <c r="E39" s="7">
        <v>4.1012765612103976</v>
      </c>
      <c r="F39" s="9">
        <f t="shared" si="5"/>
        <v>16.654106445144862</v>
      </c>
      <c r="H39">
        <f t="shared" si="4"/>
        <v>1.1770363631099139</v>
      </c>
      <c r="O39">
        <f t="shared" si="6"/>
        <v>15.71132199400645</v>
      </c>
      <c r="P39">
        <f t="shared" si="7"/>
        <v>0.94278445113841158</v>
      </c>
      <c r="Q39">
        <f t="shared" si="8"/>
        <v>5.6609728912430463E-2</v>
      </c>
      <c r="S39" s="3"/>
      <c r="T39" s="3" t="s">
        <v>27</v>
      </c>
      <c r="U39" s="3" t="s">
        <v>15</v>
      </c>
      <c r="V39" s="3" t="s">
        <v>28</v>
      </c>
      <c r="W39" s="3" t="s">
        <v>29</v>
      </c>
      <c r="X39" s="3" t="s">
        <v>30</v>
      </c>
      <c r="Y39" s="3" t="s">
        <v>31</v>
      </c>
      <c r="Z39" s="3" t="s">
        <v>32</v>
      </c>
      <c r="AA39" s="3" t="s">
        <v>33</v>
      </c>
    </row>
    <row r="40" spans="4:27" x14ac:dyDescent="0.3">
      <c r="D40" s="8">
        <v>-0.76264768722467124</v>
      </c>
      <c r="E40" s="7">
        <v>1.9348699700240104</v>
      </c>
      <c r="F40" s="9">
        <f t="shared" si="5"/>
        <v>8.04196222284736</v>
      </c>
      <c r="H40">
        <f t="shared" si="4"/>
        <v>13.680691501075433</v>
      </c>
      <c r="O40">
        <f t="shared" si="6"/>
        <v>8.7239898513336698</v>
      </c>
      <c r="P40">
        <f t="shared" si="7"/>
        <v>-0.68202762848630982</v>
      </c>
      <c r="Q40">
        <f t="shared" si="8"/>
        <v>8.4808608842834032E-2</v>
      </c>
      <c r="S40" s="1" t="s">
        <v>21</v>
      </c>
      <c r="T40" s="1">
        <v>2.483435013454705</v>
      </c>
      <c r="U40" s="1">
        <v>0.37962748982796912</v>
      </c>
      <c r="V40" s="1">
        <v>6.5417681279616788</v>
      </c>
      <c r="W40" s="1">
        <v>3.7107298316937949E-8</v>
      </c>
      <c r="X40" s="1">
        <v>1.7201427874569508</v>
      </c>
      <c r="Y40" s="1">
        <v>3.2467272394524591</v>
      </c>
      <c r="Z40" s="1">
        <v>1.7201427874569508</v>
      </c>
      <c r="AA40" s="1">
        <v>3.2467272394524591</v>
      </c>
    </row>
    <row r="41" spans="4:27" ht="15" thickBot="1" x14ac:dyDescent="0.35">
      <c r="D41" s="8">
        <v>1.5152227206272073</v>
      </c>
      <c r="E41" s="7">
        <v>1.0634238631391781</v>
      </c>
      <c r="F41" s="9">
        <f t="shared" si="5"/>
        <v>7.7054943100447417</v>
      </c>
      <c r="H41">
        <f t="shared" si="4"/>
        <v>21.728060962669016</v>
      </c>
      <c r="O41">
        <f t="shared" si="6"/>
        <v>5.9133062898933915</v>
      </c>
      <c r="P41">
        <f t="shared" si="7"/>
        <v>1.7921880201513503</v>
      </c>
      <c r="Q41">
        <f t="shared" si="8"/>
        <v>0.2325857301348061</v>
      </c>
      <c r="S41" s="2" t="s">
        <v>34</v>
      </c>
      <c r="T41" s="2">
        <v>3.2253096769089469</v>
      </c>
      <c r="U41" s="2">
        <v>0.14661583173818318</v>
      </c>
      <c r="V41" s="2">
        <v>21.998372472274962</v>
      </c>
      <c r="W41" s="2">
        <v>1.0187081479646121E-26</v>
      </c>
      <c r="X41" s="2">
        <v>2.9305187895981697</v>
      </c>
      <c r="Y41" s="2">
        <v>3.5201005642197241</v>
      </c>
      <c r="Z41" s="2">
        <v>2.9305187895981697</v>
      </c>
      <c r="AA41" s="2">
        <v>3.5201005642197241</v>
      </c>
    </row>
    <row r="42" spans="4:27" x14ac:dyDescent="0.3">
      <c r="D42" s="8">
        <v>-2.8883732738904655</v>
      </c>
      <c r="E42" s="7">
        <v>0.79245529175386764</v>
      </c>
      <c r="F42" s="9">
        <f t="shared" si="5"/>
        <v>2.4889926013711374</v>
      </c>
      <c r="H42">
        <f t="shared" si="4"/>
        <v>1.2007381708291558</v>
      </c>
      <c r="O42">
        <f t="shared" si="6"/>
        <v>5.0393487344661576</v>
      </c>
      <c r="P42">
        <f t="shared" si="7"/>
        <v>-2.5503561330950202</v>
      </c>
      <c r="Q42">
        <f t="shared" si="8"/>
        <v>1.0246539630893554</v>
      </c>
    </row>
    <row r="43" spans="4:27" x14ac:dyDescent="0.3">
      <c r="D43" s="8">
        <v>-1.6944750313996337</v>
      </c>
      <c r="E43" s="7">
        <v>3.1606544532914995</v>
      </c>
      <c r="F43" s="9">
        <f t="shared" si="5"/>
        <v>10.787488328474865</v>
      </c>
      <c r="H43">
        <f t="shared" si="4"/>
        <v>3.228888431977591</v>
      </c>
      <c r="O43">
        <f t="shared" si="6"/>
        <v>12.677524407021135</v>
      </c>
      <c r="P43">
        <f t="shared" si="7"/>
        <v>-1.8900360785462702</v>
      </c>
      <c r="Q43">
        <f t="shared" si="8"/>
        <v>0.17520631503788459</v>
      </c>
    </row>
    <row r="44" spans="4:27" x14ac:dyDescent="0.3">
      <c r="D44" s="8">
        <v>-3.0431419872911647</v>
      </c>
      <c r="E44" s="7">
        <v>-1.7327944962962647</v>
      </c>
      <c r="F44" s="9">
        <f t="shared" si="5"/>
        <v>-5.2415254761799588</v>
      </c>
      <c r="H44">
        <f t="shared" si="4"/>
        <v>9.8132077960710618</v>
      </c>
      <c r="O44">
        <f t="shared" si="6"/>
        <v>-3.1053638435442021</v>
      </c>
      <c r="P44">
        <f t="shared" si="7"/>
        <v>-2.1361616326357566</v>
      </c>
      <c r="Q44">
        <f t="shared" si="8"/>
        <v>0.40754578840521027</v>
      </c>
    </row>
    <row r="45" spans="4:27" x14ac:dyDescent="0.3">
      <c r="D45" s="8">
        <v>-0.72575403464725241</v>
      </c>
      <c r="E45" s="7">
        <v>1.7505676853725163</v>
      </c>
      <c r="F45" s="9">
        <f t="shared" si="5"/>
        <v>7.5259490214702964</v>
      </c>
      <c r="H45">
        <f t="shared" si="4"/>
        <v>14.120141160792292</v>
      </c>
      <c r="O45">
        <f t="shared" si="6"/>
        <v>8.1295579091707779</v>
      </c>
      <c r="P45">
        <f t="shared" si="7"/>
        <v>-0.60360888770048149</v>
      </c>
      <c r="Q45">
        <f t="shared" si="8"/>
        <v>8.0203690721061816E-2</v>
      </c>
      <c r="S45" t="s">
        <v>35</v>
      </c>
    </row>
    <row r="46" spans="4:27" ht="15" thickBot="1" x14ac:dyDescent="0.35">
      <c r="D46" s="8">
        <v>-6.4958385337376967E-2</v>
      </c>
      <c r="E46" s="7">
        <v>2.6115340986289084</v>
      </c>
      <c r="F46" s="9">
        <f t="shared" si="5"/>
        <v>10.769643910549348</v>
      </c>
      <c r="H46">
        <f t="shared" si="4"/>
        <v>3.7566326783017976</v>
      </c>
      <c r="O46">
        <f t="shared" si="6"/>
        <v>10.906441213340209</v>
      </c>
      <c r="P46">
        <f t="shared" si="7"/>
        <v>-0.13679730279086044</v>
      </c>
      <c r="Q46">
        <f t="shared" si="8"/>
        <v>1.2702119394761173E-2</v>
      </c>
    </row>
    <row r="47" spans="4:27" x14ac:dyDescent="0.3">
      <c r="D47" s="8">
        <v>5.6234057410620153E-2</v>
      </c>
      <c r="E47" s="7">
        <v>-0.4509252764582925</v>
      </c>
      <c r="F47" s="9">
        <f t="shared" si="5"/>
        <v>1.7034582280357426</v>
      </c>
      <c r="H47">
        <f t="shared" si="4"/>
        <v>5.1863264021778361</v>
      </c>
      <c r="O47">
        <f t="shared" si="6"/>
        <v>1.029061355730932</v>
      </c>
      <c r="P47">
        <f t="shared" si="7"/>
        <v>0.6743968723048106</v>
      </c>
      <c r="Q47">
        <f t="shared" si="8"/>
        <v>0.39589868492546337</v>
      </c>
      <c r="S47" s="3" t="s">
        <v>36</v>
      </c>
      <c r="T47" s="3" t="s">
        <v>37</v>
      </c>
      <c r="U47" s="3" t="s">
        <v>38</v>
      </c>
    </row>
    <row r="48" spans="4:27" x14ac:dyDescent="0.3">
      <c r="D48" s="8">
        <v>-0.64543201006017625</v>
      </c>
      <c r="E48" s="7">
        <v>0.69996726235876849</v>
      </c>
      <c r="F48" s="9">
        <f t="shared" si="5"/>
        <v>4.4544697770161292</v>
      </c>
      <c r="H48">
        <f t="shared" si="4"/>
        <v>1.1209386505788819</v>
      </c>
      <c r="O48">
        <f t="shared" si="6"/>
        <v>4.7410461982599053</v>
      </c>
      <c r="P48">
        <f t="shared" si="7"/>
        <v>-0.28657642124377602</v>
      </c>
      <c r="Q48">
        <f t="shared" si="8"/>
        <v>6.4334575289394388E-2</v>
      </c>
      <c r="S48" s="1">
        <v>1</v>
      </c>
      <c r="T48" s="1">
        <v>-11.454745779609073</v>
      </c>
      <c r="U48" s="1">
        <v>0.8897767880209706</v>
      </c>
    </row>
    <row r="49" spans="4:21" x14ac:dyDescent="0.3">
      <c r="D49" s="8">
        <v>4.3890031520277262</v>
      </c>
      <c r="E49" s="7">
        <v>2.0002928820540546</v>
      </c>
      <c r="F49" s="9">
        <f t="shared" si="5"/>
        <v>13.38988179818989</v>
      </c>
      <c r="H49">
        <f t="shared" si="4"/>
        <v>3.0548551224206211</v>
      </c>
      <c r="O49">
        <f t="shared" si="6"/>
        <v>8.9349990025957347</v>
      </c>
      <c r="P49">
        <f t="shared" si="7"/>
        <v>4.4548827955941555</v>
      </c>
      <c r="Q49">
        <f t="shared" si="8"/>
        <v>0.332705162206614</v>
      </c>
      <c r="S49" s="1">
        <v>2</v>
      </c>
      <c r="T49" s="1">
        <v>3.6452766994619892</v>
      </c>
      <c r="U49" s="1">
        <v>-2.1199638430183554</v>
      </c>
    </row>
    <row r="50" spans="4:21" x14ac:dyDescent="0.3">
      <c r="D50" s="8">
        <v>-3.4849654184654355</v>
      </c>
      <c r="E50" s="7">
        <v>-0.91484939705333068</v>
      </c>
      <c r="F50" s="9">
        <f t="shared" si="5"/>
        <v>-3.2295136096254273</v>
      </c>
      <c r="H50">
        <f t="shared" si="4"/>
        <v>1.1790967123276035E-4</v>
      </c>
      <c r="O50">
        <f t="shared" si="6"/>
        <v>-0.46723759977571788</v>
      </c>
      <c r="P50">
        <f t="shared" si="7"/>
        <v>-2.7622760098497094</v>
      </c>
      <c r="Q50">
        <f t="shared" si="8"/>
        <v>0.8553226100725706</v>
      </c>
      <c r="S50" s="1">
        <v>3</v>
      </c>
      <c r="T50" s="1">
        <v>10.009153937299352</v>
      </c>
      <c r="U50" s="1">
        <v>0.47935727788665616</v>
      </c>
    </row>
    <row r="51" spans="4:21" x14ac:dyDescent="0.3">
      <c r="D51" s="10">
        <v>-1.4729539543623105</v>
      </c>
      <c r="E51" s="20">
        <v>0.26708408338527079</v>
      </c>
      <c r="F51" s="11">
        <f t="shared" si="5"/>
        <v>2.3282982957935019</v>
      </c>
      <c r="H51">
        <f t="shared" si="4"/>
        <v>1.5983591039067402</v>
      </c>
      <c r="O51">
        <f t="shared" si="6"/>
        <v>3.3448638921455749</v>
      </c>
      <c r="P51">
        <f t="shared" si="7"/>
        <v>-1.016565596352073</v>
      </c>
      <c r="Q51">
        <f t="shared" si="8"/>
        <v>0.43661312564145466</v>
      </c>
      <c r="S51" s="1">
        <v>4</v>
      </c>
      <c r="T51" s="1">
        <v>12.888695196070362</v>
      </c>
      <c r="U51" s="1">
        <v>2.3426343265927834</v>
      </c>
    </row>
    <row r="52" spans="4:21" x14ac:dyDescent="0.3">
      <c r="H52">
        <f t="shared" si="4"/>
        <v>8.5055897377724818</v>
      </c>
      <c r="S52" s="1">
        <v>5</v>
      </c>
      <c r="T52" s="1">
        <v>8.35667695988659</v>
      </c>
      <c r="U52" s="1">
        <v>2.5029797845426405</v>
      </c>
    </row>
    <row r="53" spans="4:21" x14ac:dyDescent="0.3">
      <c r="H53">
        <f t="shared" si="4"/>
        <v>0.20381273340186967</v>
      </c>
      <c r="S53" s="1">
        <v>6</v>
      </c>
      <c r="T53" s="1">
        <v>4.4756279718639203</v>
      </c>
      <c r="U53" s="1">
        <v>3.8436630529687168</v>
      </c>
    </row>
    <row r="54" spans="4:21" x14ac:dyDescent="0.3">
      <c r="H54">
        <f t="shared" si="4"/>
        <v>1.8078880284378884</v>
      </c>
      <c r="S54" s="1">
        <v>7</v>
      </c>
      <c r="T54" s="1">
        <v>10.313742387450768</v>
      </c>
      <c r="U54" s="1">
        <v>-4.3976101783139914</v>
      </c>
    </row>
    <row r="55" spans="4:21" x14ac:dyDescent="0.3">
      <c r="H55">
        <f t="shared" si="4"/>
        <v>6.6904807634031878</v>
      </c>
      <c r="S55" s="1">
        <v>8</v>
      </c>
      <c r="T55" s="1">
        <v>18.744149754268797</v>
      </c>
      <c r="U55" s="1">
        <v>-1.0877183112253945</v>
      </c>
    </row>
    <row r="56" spans="4:21" x14ac:dyDescent="0.3">
      <c r="H56">
        <f t="shared" si="4"/>
        <v>0.4643511635124915</v>
      </c>
      <c r="S56" s="1">
        <v>9</v>
      </c>
      <c r="T56" s="1">
        <v>21.848816531047294</v>
      </c>
      <c r="U56" s="1">
        <v>1.35380727226676</v>
      </c>
    </row>
    <row r="57" spans="4:21" x14ac:dyDescent="0.3">
      <c r="H57">
        <f t="shared" si="4"/>
        <v>1.2794628051354608</v>
      </c>
      <c r="S57" s="1">
        <v>10</v>
      </c>
      <c r="T57" s="1">
        <v>3.2803255156828777</v>
      </c>
      <c r="U57" s="1">
        <v>-1.7125044991895515</v>
      </c>
    </row>
    <row r="58" spans="4:21" x14ac:dyDescent="0.3">
      <c r="H58">
        <f t="shared" si="4"/>
        <v>7.2921489924699054</v>
      </c>
      <c r="S58" s="1">
        <v>11</v>
      </c>
      <c r="T58" s="1">
        <v>1.0189679739104127</v>
      </c>
      <c r="U58" s="1">
        <v>-0.76154041516006199</v>
      </c>
    </row>
    <row r="59" spans="4:21" x14ac:dyDescent="0.3">
      <c r="H59">
        <f t="shared" si="4"/>
        <v>9.2059952800669258</v>
      </c>
      <c r="S59" s="1">
        <v>12</v>
      </c>
      <c r="T59" s="1">
        <v>-3.2890562087759996</v>
      </c>
      <c r="U59" s="1">
        <v>-2.4610521471785809</v>
      </c>
    </row>
    <row r="60" spans="4:21" x14ac:dyDescent="0.3">
      <c r="H60">
        <f t="shared" si="4"/>
        <v>1.5856128408210199</v>
      </c>
      <c r="S60" s="1">
        <v>13</v>
      </c>
      <c r="T60" s="1">
        <v>18.934235791970533</v>
      </c>
      <c r="U60" s="1">
        <v>-4.3264564007296222</v>
      </c>
    </row>
    <row r="61" spans="4:21" x14ac:dyDescent="0.3">
      <c r="H61">
        <f t="shared" si="4"/>
        <v>4.0761164112284938</v>
      </c>
      <c r="S61" s="1">
        <v>14</v>
      </c>
      <c r="T61" s="1">
        <v>13.065868170553319</v>
      </c>
      <c r="U61" s="1">
        <v>-2.1779484780888261</v>
      </c>
    </row>
    <row r="62" spans="4:21" x14ac:dyDescent="0.3">
      <c r="H62">
        <f t="shared" si="4"/>
        <v>1.5402194218043338E-2</v>
      </c>
      <c r="S62" s="1">
        <v>15</v>
      </c>
      <c r="T62" s="1">
        <v>-0.53059961234296305</v>
      </c>
      <c r="U62" s="1">
        <v>-0.8198984345467335</v>
      </c>
    </row>
    <row r="63" spans="4:21" x14ac:dyDescent="0.3">
      <c r="H63">
        <f t="shared" si="4"/>
        <v>2.0560371304423987E-2</v>
      </c>
      <c r="S63" s="1">
        <v>16</v>
      </c>
      <c r="T63" s="1">
        <v>3.3997848202721723</v>
      </c>
      <c r="U63" s="1">
        <v>-3.7833106741068985</v>
      </c>
    </row>
    <row r="64" spans="4:21" x14ac:dyDescent="0.3">
      <c r="H64">
        <f t="shared" si="4"/>
        <v>15.426493278011041</v>
      </c>
      <c r="S64" s="1">
        <v>17</v>
      </c>
      <c r="T64" s="1">
        <v>1.1773191260661386</v>
      </c>
      <c r="U64" s="1">
        <v>-0.52804373540929905</v>
      </c>
    </row>
    <row r="65" spans="8:21" x14ac:dyDescent="0.3">
      <c r="H65">
        <f t="shared" ref="H65:H96" si="9">(E34 - $L$23)^2</f>
        <v>28.569981756900471</v>
      </c>
      <c r="S65" s="1">
        <v>18</v>
      </c>
      <c r="T65" s="1">
        <v>6.8495841921483871</v>
      </c>
      <c r="U65" s="1">
        <v>-0.59653517659338018</v>
      </c>
    </row>
    <row r="66" spans="8:21" x14ac:dyDescent="0.3">
      <c r="H66">
        <f t="shared" si="9"/>
        <v>4.0713061591004296</v>
      </c>
      <c r="S66" s="1">
        <v>19</v>
      </c>
      <c r="T66" s="1">
        <v>10.89219912831588</v>
      </c>
      <c r="U66" s="1">
        <v>0.19886209476779015</v>
      </c>
    </row>
    <row r="67" spans="8:21" x14ac:dyDescent="0.3">
      <c r="H67">
        <f t="shared" si="9"/>
        <v>0.33983225750960788</v>
      </c>
      <c r="S67" s="1">
        <v>20</v>
      </c>
      <c r="T67" s="1">
        <v>16.220965936926152</v>
      </c>
      <c r="U67" s="1">
        <v>-1.1740802867759363</v>
      </c>
    </row>
    <row r="68" spans="8:21" x14ac:dyDescent="0.3">
      <c r="H68">
        <f t="shared" si="9"/>
        <v>3.3377951056035342</v>
      </c>
      <c r="S68" s="1">
        <v>21</v>
      </c>
      <c r="T68" s="1">
        <v>5.3584756055850287</v>
      </c>
      <c r="U68" s="1">
        <v>-0.33825728800255295</v>
      </c>
    </row>
    <row r="69" spans="8:21" x14ac:dyDescent="0.3">
      <c r="H69">
        <f t="shared" si="9"/>
        <v>0.96251581571548894</v>
      </c>
      <c r="S69" s="1">
        <v>22</v>
      </c>
      <c r="T69" s="1">
        <v>2.4778837011974715</v>
      </c>
      <c r="U69" s="1">
        <v>-0.22352824438462582</v>
      </c>
    </row>
    <row r="70" spans="8:21" x14ac:dyDescent="0.3">
      <c r="H70">
        <f t="shared" si="9"/>
        <v>7.6088834645517718</v>
      </c>
      <c r="S70" s="1">
        <v>23</v>
      </c>
      <c r="T70" s="1">
        <v>-1.5280125176532042</v>
      </c>
      <c r="U70" s="1">
        <v>3.4820748121119127</v>
      </c>
    </row>
    <row r="71" spans="8:21" x14ac:dyDescent="0.3">
      <c r="H71">
        <f t="shared" si="9"/>
        <v>0.35048042739323548</v>
      </c>
      <c r="S71" s="1">
        <v>24</v>
      </c>
      <c r="T71" s="1">
        <v>4.6167287801787058</v>
      </c>
      <c r="U71" s="1">
        <v>0.19697109047356598</v>
      </c>
    </row>
    <row r="72" spans="8:21" x14ac:dyDescent="0.3">
      <c r="H72">
        <f t="shared" si="9"/>
        <v>7.8082372593401173E-2</v>
      </c>
      <c r="S72" s="1">
        <v>25</v>
      </c>
      <c r="T72" s="1">
        <v>10.462817326598845</v>
      </c>
      <c r="U72" s="1">
        <v>-0.41316408963724172</v>
      </c>
    </row>
    <row r="73" spans="8:21" x14ac:dyDescent="0.3">
      <c r="H73">
        <f t="shared" si="9"/>
        <v>0.30294104498351659</v>
      </c>
      <c r="S73" s="1">
        <v>26</v>
      </c>
      <c r="T73" s="1">
        <v>15.524181355981877</v>
      </c>
      <c r="U73" s="1">
        <v>-1.420834065310796</v>
      </c>
    </row>
    <row r="74" spans="8:21" x14ac:dyDescent="0.3">
      <c r="H74">
        <f t="shared" si="9"/>
        <v>3.3043908688657622</v>
      </c>
      <c r="S74" s="1">
        <v>27</v>
      </c>
      <c r="T74" s="1">
        <v>-2.9714738765122251</v>
      </c>
      <c r="U74" s="1">
        <v>4.8420511875645547</v>
      </c>
    </row>
    <row r="75" spans="8:21" x14ac:dyDescent="0.3">
      <c r="H75">
        <f t="shared" si="9"/>
        <v>9.4596265640412049</v>
      </c>
      <c r="S75" s="1">
        <v>28</v>
      </c>
      <c r="T75" s="1">
        <v>2.7532157118726848</v>
      </c>
      <c r="U75" s="1">
        <v>2.2290649282480497</v>
      </c>
    </row>
    <row r="76" spans="8:21" x14ac:dyDescent="0.3">
      <c r="H76">
        <f t="shared" si="9"/>
        <v>0.16622874035405491</v>
      </c>
      <c r="S76" s="1">
        <v>29</v>
      </c>
      <c r="T76" s="1">
        <v>13.326266645670238</v>
      </c>
      <c r="U76" s="1">
        <v>4.5104293848436114</v>
      </c>
    </row>
    <row r="77" spans="8:21" x14ac:dyDescent="0.3">
      <c r="H77">
        <f t="shared" si="9"/>
        <v>1.6095438751180626</v>
      </c>
      <c r="S77" s="1">
        <v>30</v>
      </c>
      <c r="T77" s="1">
        <v>7.2148406917476926</v>
      </c>
      <c r="U77" s="1">
        <v>-1.1237690161779277</v>
      </c>
    </row>
    <row r="78" spans="8:21" x14ac:dyDescent="0.3">
      <c r="H78">
        <f t="shared" si="9"/>
        <v>3.2176516110987223</v>
      </c>
      <c r="S78" s="1">
        <v>31</v>
      </c>
      <c r="T78" s="1">
        <v>7.2770353202965499</v>
      </c>
      <c r="U78" s="1">
        <v>3.5046112634548034</v>
      </c>
    </row>
    <row r="79" spans="8:21" x14ac:dyDescent="0.3">
      <c r="H79">
        <f t="shared" si="9"/>
        <v>0.41330605203364401</v>
      </c>
      <c r="S79" s="1">
        <v>32</v>
      </c>
      <c r="T79" s="1">
        <v>-5.8533499033200078</v>
      </c>
      <c r="U79" s="1">
        <v>-2.1258496128231164</v>
      </c>
    </row>
    <row r="80" spans="8:21" x14ac:dyDescent="0.3">
      <c r="H80">
        <f t="shared" si="9"/>
        <v>0.43222312805277985</v>
      </c>
      <c r="S80" s="1">
        <v>33</v>
      </c>
      <c r="T80" s="1">
        <v>24.054130660060096</v>
      </c>
      <c r="U80" s="1">
        <v>8.7602866075698671E-2</v>
      </c>
    </row>
    <row r="81" spans="8:21" x14ac:dyDescent="0.3">
      <c r="H81">
        <f t="shared" si="9"/>
        <v>5.0972340920043262</v>
      </c>
      <c r="S81" s="1">
        <v>34</v>
      </c>
      <c r="T81" s="1">
        <v>13.322423258286623</v>
      </c>
      <c r="U81" s="1">
        <v>1.5637713286345694</v>
      </c>
    </row>
    <row r="82" spans="8:21" x14ac:dyDescent="0.3">
      <c r="H82">
        <f t="shared" si="9"/>
        <v>1.1572854224776643</v>
      </c>
      <c r="S82" s="1">
        <v>35</v>
      </c>
      <c r="T82" s="1">
        <v>8.6947603514886609</v>
      </c>
      <c r="U82" s="1">
        <v>3.9204931096887563</v>
      </c>
    </row>
    <row r="83" spans="8:21" x14ac:dyDescent="0.3">
      <c r="S83" s="1">
        <v>36</v>
      </c>
      <c r="T83" s="1">
        <v>0.92203918087599601</v>
      </c>
      <c r="U83" s="1">
        <v>0.45660489924356074</v>
      </c>
    </row>
    <row r="84" spans="8:21" x14ac:dyDescent="0.3">
      <c r="S84" s="1">
        <v>37</v>
      </c>
      <c r="T84" s="1">
        <v>3.6502784909869264</v>
      </c>
      <c r="U84" s="1">
        <v>-0.61253701920100534</v>
      </c>
    </row>
    <row r="85" spans="8:21" x14ac:dyDescent="0.3">
      <c r="S85" s="1">
        <v>38</v>
      </c>
      <c r="T85" s="1">
        <v>15.71132199400645</v>
      </c>
      <c r="U85" s="1">
        <v>0.94278445113841158</v>
      </c>
    </row>
    <row r="86" spans="8:21" x14ac:dyDescent="0.3">
      <c r="S86" s="1">
        <v>39</v>
      </c>
      <c r="T86" s="1">
        <v>8.7239898513336698</v>
      </c>
      <c r="U86" s="1">
        <v>-0.68202762848630982</v>
      </c>
    </row>
    <row r="87" spans="8:21" x14ac:dyDescent="0.3">
      <c r="S87" s="1">
        <v>40</v>
      </c>
      <c r="T87" s="1">
        <v>5.9133062898933915</v>
      </c>
      <c r="U87" s="1">
        <v>1.7921880201513503</v>
      </c>
    </row>
    <row r="88" spans="8:21" x14ac:dyDescent="0.3">
      <c r="S88" s="1">
        <v>41</v>
      </c>
      <c r="T88" s="1">
        <v>5.0393487344661576</v>
      </c>
      <c r="U88" s="1">
        <v>-2.5503561330950202</v>
      </c>
    </row>
    <row r="89" spans="8:21" x14ac:dyDescent="0.3">
      <c r="S89" s="1">
        <v>42</v>
      </c>
      <c r="T89" s="1">
        <v>12.677524407021135</v>
      </c>
      <c r="U89" s="1">
        <v>-1.8900360785462702</v>
      </c>
    </row>
    <row r="90" spans="8:21" x14ac:dyDescent="0.3">
      <c r="S90" s="1">
        <v>43</v>
      </c>
      <c r="T90" s="1">
        <v>-3.1053638435442021</v>
      </c>
      <c r="U90" s="1">
        <v>-2.1361616326357566</v>
      </c>
    </row>
    <row r="91" spans="8:21" x14ac:dyDescent="0.3">
      <c r="S91" s="1">
        <v>44</v>
      </c>
      <c r="T91" s="1">
        <v>8.1295579091707779</v>
      </c>
      <c r="U91" s="1">
        <v>-0.60360888770048149</v>
      </c>
    </row>
    <row r="92" spans="8:21" x14ac:dyDescent="0.3">
      <c r="S92" s="1">
        <v>45</v>
      </c>
      <c r="T92" s="1">
        <v>10.906441213340209</v>
      </c>
      <c r="U92" s="1">
        <v>-0.13679730279086044</v>
      </c>
    </row>
    <row r="93" spans="8:21" x14ac:dyDescent="0.3">
      <c r="S93" s="1">
        <v>46</v>
      </c>
      <c r="T93" s="1">
        <v>1.029061355730932</v>
      </c>
      <c r="U93" s="1">
        <v>0.6743968723048106</v>
      </c>
    </row>
    <row r="94" spans="8:21" x14ac:dyDescent="0.3">
      <c r="S94" s="1">
        <v>47</v>
      </c>
      <c r="T94" s="1">
        <v>4.7410461982599053</v>
      </c>
      <c r="U94" s="1">
        <v>-0.28657642124377602</v>
      </c>
    </row>
    <row r="95" spans="8:21" x14ac:dyDescent="0.3">
      <c r="S95" s="1">
        <v>48</v>
      </c>
      <c r="T95" s="1">
        <v>8.9349990025957347</v>
      </c>
      <c r="U95" s="1">
        <v>4.4548827955941555</v>
      </c>
    </row>
    <row r="96" spans="8:21" x14ac:dyDescent="0.3">
      <c r="S96" s="1">
        <v>49</v>
      </c>
      <c r="T96" s="1">
        <v>-0.46723759977571788</v>
      </c>
      <c r="U96" s="1">
        <v>-2.7622760098497094</v>
      </c>
    </row>
    <row r="97" spans="19:21" ht="15" thickBot="1" x14ac:dyDescent="0.35">
      <c r="S97" s="2">
        <v>50</v>
      </c>
      <c r="T97" s="2">
        <v>3.3448638921455749</v>
      </c>
      <c r="U97" s="2">
        <v>-1.016565596352073</v>
      </c>
    </row>
  </sheetData>
  <mergeCells count="3">
    <mergeCell ref="K28:L28"/>
    <mergeCell ref="H28:J28"/>
    <mergeCell ref="K32:L32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58" workbookViewId="0">
      <selection activeCell="I10" sqref="I10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Krokoz™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2022-01-17T06:47:02Z</dcterms:created>
  <dcterms:modified xsi:type="dcterms:W3CDTF">2022-01-18T03:45:38Z</dcterms:modified>
</cp:coreProperties>
</file>