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ychev/Desktop/Лабы/Лаба 15/"/>
    </mc:Choice>
  </mc:AlternateContent>
  <xr:revisionPtr revIDLastSave="0" documentId="13_ncr:1_{58AFD4F8-8B6A-FF49-B172-166D295DC029}" xr6:coauthVersionLast="47" xr6:coauthVersionMax="47" xr10:uidLastSave="{00000000-0000-0000-0000-000000000000}"/>
  <bookViews>
    <workbookView xWindow="0" yWindow="500" windowWidth="28800" windowHeight="16100" xr2:uid="{B9955528-2B5E-C14C-AF71-EA25F18EFDA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1" l="1"/>
  <c r="F21" i="1"/>
  <c r="H2" i="1" s="1"/>
  <c r="F22" i="1" l="1"/>
  <c r="H3" i="1" s="1"/>
  <c r="F27" i="1"/>
  <c r="H8" i="1" s="1"/>
  <c r="F18" i="1"/>
  <c r="F23" i="1"/>
  <c r="H4" i="1" s="1"/>
  <c r="F28" i="1"/>
  <c r="H9" i="1" s="1"/>
  <c r="F3" i="1"/>
  <c r="G3" i="1" s="1"/>
  <c r="F11" i="1"/>
  <c r="G11" i="1" s="1"/>
  <c r="F2" i="1"/>
  <c r="F10" i="1"/>
  <c r="G10" i="1" s="1"/>
  <c r="F4" i="1"/>
  <c r="G4" i="1" s="1"/>
  <c r="F12" i="1"/>
  <c r="G12" i="1" s="1"/>
  <c r="F6" i="1"/>
  <c r="G6" i="1" s="1"/>
  <c r="F20" i="1"/>
  <c r="F24" i="1"/>
  <c r="H5" i="1" s="1"/>
  <c r="F29" i="1"/>
  <c r="H10" i="1" s="1"/>
  <c r="F9" i="1"/>
  <c r="G9" i="1" s="1"/>
  <c r="F14" i="1"/>
  <c r="F25" i="1"/>
  <c r="H6" i="1" s="1"/>
  <c r="F30" i="1"/>
  <c r="H11" i="1" s="1"/>
  <c r="F8" i="1"/>
  <c r="G8" i="1" s="1"/>
  <c r="F15" i="1"/>
  <c r="F26" i="1"/>
  <c r="H7" i="1" s="1"/>
  <c r="F31" i="1"/>
  <c r="H12" i="1" s="1"/>
  <c r="F7" i="1"/>
  <c r="G7" i="1" s="1"/>
  <c r="F16" i="1"/>
  <c r="F19" i="1"/>
  <c r="F5" i="1"/>
  <c r="G5" i="1" s="1"/>
  <c r="F13" i="1"/>
  <c r="F17" i="1"/>
  <c r="G2" i="1" l="1"/>
  <c r="D36" i="1" a="1"/>
  <c r="J36" i="1" a="1"/>
  <c r="K40" i="1" l="1"/>
  <c r="K36" i="1"/>
  <c r="J40" i="1"/>
  <c r="J36" i="1"/>
  <c r="K39" i="1"/>
  <c r="J39" i="1"/>
  <c r="K38" i="1"/>
  <c r="J38" i="1"/>
  <c r="K37" i="1"/>
  <c r="J37" i="1"/>
  <c r="D38" i="1"/>
  <c r="D37" i="1"/>
  <c r="E40" i="1"/>
  <c r="E36" i="1"/>
  <c r="D40" i="1"/>
  <c r="D36" i="1"/>
  <c r="E39" i="1"/>
  <c r="E37" i="1"/>
  <c r="D39" i="1"/>
  <c r="E38" i="1"/>
  <c r="G36" i="1" a="1"/>
  <c r="H40" i="1" l="1"/>
  <c r="H36" i="1"/>
  <c r="G39" i="1"/>
  <c r="H38" i="1"/>
  <c r="G38" i="1"/>
  <c r="G40" i="1"/>
  <c r="G36" i="1"/>
  <c r="H39" i="1"/>
  <c r="H37" i="1"/>
  <c r="G37" i="1"/>
  <c r="K9" i="1"/>
  <c r="K23" i="1" s="1"/>
  <c r="K11" i="1"/>
  <c r="K25" i="1" s="1"/>
  <c r="K3" i="1"/>
  <c r="K17" i="1" s="1"/>
  <c r="K12" i="1"/>
  <c r="K26" i="1" s="1"/>
  <c r="K4" i="1"/>
  <c r="K18" i="1" s="1"/>
  <c r="K5" i="1"/>
  <c r="K19" i="1" s="1"/>
  <c r="K10" i="1"/>
  <c r="K24" i="1" s="1"/>
  <c r="K2" i="1"/>
  <c r="K16" i="1" s="1"/>
  <c r="K8" i="1"/>
  <c r="K22" i="1" s="1"/>
  <c r="K6" i="1"/>
  <c r="K20" i="1" s="1"/>
  <c r="K7" i="1"/>
  <c r="K21" i="1" s="1"/>
  <c r="J8" i="1" l="1"/>
  <c r="J22" i="1" s="1"/>
  <c r="J10" i="1"/>
  <c r="J24" i="1" s="1"/>
  <c r="J2" i="1"/>
  <c r="J16" i="1" s="1"/>
  <c r="J11" i="1"/>
  <c r="J25" i="1" s="1"/>
  <c r="J3" i="1"/>
  <c r="J17" i="1" s="1"/>
  <c r="J12" i="1"/>
  <c r="J26" i="1" s="1"/>
  <c r="J4" i="1"/>
  <c r="J18" i="1" s="1"/>
  <c r="J9" i="1"/>
  <c r="J23" i="1" s="1"/>
  <c r="J7" i="1"/>
  <c r="J21" i="1" s="1"/>
  <c r="J5" i="1"/>
  <c r="J19" i="1" s="1"/>
  <c r="J6" i="1"/>
  <c r="J20" i="1" s="1"/>
  <c r="K27" i="1"/>
  <c r="J27" i="1" l="1"/>
  <c r="J30" i="1" s="1"/>
</calcChain>
</file>

<file path=xl/sharedStrings.xml><?xml version="1.0" encoding="utf-8"?>
<sst xmlns="http://schemas.openxmlformats.org/spreadsheetml/2006/main" count="35" uniqueCount="31">
  <si>
    <t>№</t>
  </si>
  <si>
    <t>eps</t>
  </si>
  <si>
    <t>x</t>
  </si>
  <si>
    <t>y</t>
  </si>
  <si>
    <t>y начало</t>
  </si>
  <si>
    <t>у конец</t>
  </si>
  <si>
    <t>y^ нач.</t>
  </si>
  <si>
    <t>y^ кон.</t>
  </si>
  <si>
    <t>сум. квадратов</t>
  </si>
  <si>
    <t>n</t>
  </si>
  <si>
    <t>a_eps</t>
  </si>
  <si>
    <t>sigma_eps</t>
  </si>
  <si>
    <t>a_x</t>
  </si>
  <si>
    <t>sigma_x</t>
  </si>
  <si>
    <t>sigma_1</t>
  </si>
  <si>
    <t>sigma_2</t>
  </si>
  <si>
    <t>sigma_3</t>
  </si>
  <si>
    <t>sigma_4</t>
  </si>
  <si>
    <t>sigma_5</t>
  </si>
  <si>
    <t>sigma_6</t>
  </si>
  <si>
    <t>сумма</t>
  </si>
  <si>
    <t>alpha</t>
  </si>
  <si>
    <t>beta</t>
  </si>
  <si>
    <t>F</t>
  </si>
  <si>
    <t>m</t>
  </si>
  <si>
    <t>F табл</t>
  </si>
  <si>
    <t>b</t>
  </si>
  <si>
    <t>a</t>
  </si>
  <si>
    <t>Коэфф регрессии начало</t>
  </si>
  <si>
    <t>Коэфф регрессии конец</t>
  </si>
  <si>
    <t>Коэфф регрессии вся выборка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</si>
</sst>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3" fontId="2" fillId="0" borderId="6" xfId="1" applyFont="1" applyBorder="1" applyAlignment="1">
      <alignment horizontal="center" wrapText="1"/>
    </xf>
    <xf numFmtId="43" fontId="2" fillId="0" borderId="7" xfId="1" applyFont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1248906386701742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G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Лист1!$E$2:$E$31</c:f>
              <c:numCache>
                <c:formatCode>General</c:formatCode>
                <c:ptCount val="30"/>
                <c:pt idx="0">
                  <c:v>-11.193508730642527</c:v>
                </c:pt>
                <c:pt idx="1">
                  <c:v>-11.102059141337248</c:v>
                </c:pt>
                <c:pt idx="2">
                  <c:v>-8.1554370263703291</c:v>
                </c:pt>
                <c:pt idx="3">
                  <c:v>-7.5600714680744385</c:v>
                </c:pt>
                <c:pt idx="4">
                  <c:v>-6.7592185761160897</c:v>
                </c:pt>
                <c:pt idx="5">
                  <c:v>-6.6716794220962825</c:v>
                </c:pt>
                <c:pt idx="6">
                  <c:v>-6.6589343906200895</c:v>
                </c:pt>
                <c:pt idx="7">
                  <c:v>-6.619821585206191</c:v>
                </c:pt>
                <c:pt idx="8">
                  <c:v>-5.8938613889422751</c:v>
                </c:pt>
                <c:pt idx="9">
                  <c:v>-5.8195151206882709</c:v>
                </c:pt>
                <c:pt idx="10">
                  <c:v>-1.161718011521381</c:v>
                </c:pt>
                <c:pt idx="11">
                  <c:v>-0.89272991838610372</c:v>
                </c:pt>
                <c:pt idx="12">
                  <c:v>-0.68390919624605306</c:v>
                </c:pt>
                <c:pt idx="13">
                  <c:v>-0.18610463086943785</c:v>
                </c:pt>
                <c:pt idx="14">
                  <c:v>1.1374291248888166</c:v>
                </c:pt>
                <c:pt idx="15">
                  <c:v>1.7604357189455566</c:v>
                </c:pt>
                <c:pt idx="16">
                  <c:v>1.8784256257999372</c:v>
                </c:pt>
                <c:pt idx="17">
                  <c:v>2.2591350165460096</c:v>
                </c:pt>
                <c:pt idx="18">
                  <c:v>2.5424917758948169</c:v>
                </c:pt>
                <c:pt idx="19">
                  <c:v>2.8670137325114826</c:v>
                </c:pt>
                <c:pt idx="20">
                  <c:v>3.4161473507289735</c:v>
                </c:pt>
                <c:pt idx="21">
                  <c:v>3.5646801399691954</c:v>
                </c:pt>
                <c:pt idx="22">
                  <c:v>3.6072539309969383</c:v>
                </c:pt>
                <c:pt idx="23">
                  <c:v>4.2291588730873748</c:v>
                </c:pt>
                <c:pt idx="24">
                  <c:v>4.8276630372105931</c:v>
                </c:pt>
                <c:pt idx="25">
                  <c:v>6.9226102042065918</c:v>
                </c:pt>
                <c:pt idx="26">
                  <c:v>8.1041005301271856</c:v>
                </c:pt>
                <c:pt idx="27">
                  <c:v>8.7662579497700861</c:v>
                </c:pt>
                <c:pt idx="28">
                  <c:v>11.133751607431954</c:v>
                </c:pt>
                <c:pt idx="29">
                  <c:v>13.554595628589098</c:v>
                </c:pt>
              </c:numCache>
            </c:numRef>
          </c:xVal>
          <c:yVal>
            <c:numRef>
              <c:f>Лист1!$F$2:$F$31</c:f>
              <c:numCache>
                <c:formatCode>General</c:formatCode>
                <c:ptCount val="30"/>
                <c:pt idx="0">
                  <c:v>-65.151815083146673</c:v>
                </c:pt>
                <c:pt idx="1">
                  <c:v>-63.297842437622961</c:v>
                </c:pt>
                <c:pt idx="2">
                  <c:v>-46.393576727500196</c:v>
                </c:pt>
                <c:pt idx="3">
                  <c:v>-41.05484345500858</c:v>
                </c:pt>
                <c:pt idx="4">
                  <c:v>-36.847929415702382</c:v>
                </c:pt>
                <c:pt idx="5">
                  <c:v>-34.559931141107747</c:v>
                </c:pt>
                <c:pt idx="6">
                  <c:v>-34.020638039948068</c:v>
                </c:pt>
                <c:pt idx="7">
                  <c:v>-34.282034508277526</c:v>
                </c:pt>
                <c:pt idx="8">
                  <c:v>-31.059471655723943</c:v>
                </c:pt>
                <c:pt idx="9">
                  <c:v>-36.154759666349015</c:v>
                </c:pt>
                <c:pt idx="10">
                  <c:v>-8.1485332521603464</c:v>
                </c:pt>
                <c:pt idx="11">
                  <c:v>1.3745244183051826</c:v>
                </c:pt>
                <c:pt idx="12">
                  <c:v>10.628941958079947</c:v>
                </c:pt>
                <c:pt idx="13">
                  <c:v>-3.6328884109645987</c:v>
                </c:pt>
                <c:pt idx="14">
                  <c:v>12.018353812026428</c:v>
                </c:pt>
                <c:pt idx="15">
                  <c:v>7.4070188067767937</c:v>
                </c:pt>
                <c:pt idx="16">
                  <c:v>14.419012448453193</c:v>
                </c:pt>
                <c:pt idx="17">
                  <c:v>14.273980464586685</c:v>
                </c:pt>
                <c:pt idx="18">
                  <c:v>14.398328075320642</c:v>
                </c:pt>
                <c:pt idx="19">
                  <c:v>16.279955166440537</c:v>
                </c:pt>
                <c:pt idx="20">
                  <c:v>29.889302740003288</c:v>
                </c:pt>
                <c:pt idx="21">
                  <c:v>32.253750193741496</c:v>
                </c:pt>
                <c:pt idx="22">
                  <c:v>38.737630317830437</c:v>
                </c:pt>
                <c:pt idx="23">
                  <c:v>13.383141967647596</c:v>
                </c:pt>
                <c:pt idx="24">
                  <c:v>40.521059264688752</c:v>
                </c:pt>
                <c:pt idx="25">
                  <c:v>26.368502570378869</c:v>
                </c:pt>
                <c:pt idx="26">
                  <c:v>43.199211509488784</c:v>
                </c:pt>
                <c:pt idx="27">
                  <c:v>63.271544278022773</c:v>
                </c:pt>
                <c:pt idx="28">
                  <c:v>76.27137712277873</c:v>
                </c:pt>
                <c:pt idx="29">
                  <c:v>93.570534214260661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6-154C-9522-D57EA5F51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92943"/>
        <c:axId val="396785552"/>
      </c:scatterChart>
      <c:valAx>
        <c:axId val="156829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396785552"/>
        <c:crosses val="autoZero"/>
        <c:crossBetween val="midCat"/>
      </c:valAx>
      <c:valAx>
        <c:axId val="3967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GE"/>
          </a:p>
        </c:txPr>
        <c:crossAx val="156829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G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806450</xdr:colOff>
      <xdr:row>0</xdr:row>
      <xdr:rowOff>12700</xdr:rowOff>
    </xdr:from>
    <xdr:to>
      <xdr:col>17</xdr:col>
      <xdr:colOff>425450</xdr:colOff>
      <xdr:row>13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96C146B-3EB3-D647-8769-78584F29A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9625-A6C6-C14C-B1DF-0F8AE8AD55DE}">
  <dimension ref="A1:O50"/>
  <sheetViews>
    <sheetView tabSelected="1" workbookViewId="0">
      <selection activeCell="I30" sqref="I30:J31"/>
    </sheetView>
  </sheetViews>
  <sheetFormatPr baseColWidth="10" defaultRowHeight="16"/>
  <sheetData>
    <row r="1" spans="1:15">
      <c r="A1" s="2"/>
      <c r="B1" s="2"/>
      <c r="C1" s="18" t="s">
        <v>0</v>
      </c>
      <c r="D1" s="16" t="s">
        <v>1</v>
      </c>
      <c r="E1" s="16" t="s">
        <v>2</v>
      </c>
      <c r="F1" s="17" t="s">
        <v>3</v>
      </c>
      <c r="G1" s="15" t="s">
        <v>4</v>
      </c>
      <c r="H1" s="17" t="s">
        <v>5</v>
      </c>
      <c r="I1" s="2"/>
      <c r="J1" s="15" t="s">
        <v>6</v>
      </c>
      <c r="K1" s="17" t="s">
        <v>7</v>
      </c>
      <c r="O1" s="2"/>
    </row>
    <row r="2" spans="1:15">
      <c r="A2" s="21" t="s">
        <v>9</v>
      </c>
      <c r="B2" s="9">
        <v>30</v>
      </c>
      <c r="C2" s="19">
        <v>1</v>
      </c>
      <c r="D2" s="3">
        <v>-1.9907626992915137</v>
      </c>
      <c r="E2" s="3">
        <v>-11.193508730642527</v>
      </c>
      <c r="F2" s="11">
        <f>$B$14+$B$15*E2+D2*$B$7</f>
        <v>-65.151815083146673</v>
      </c>
      <c r="G2" s="10">
        <f>F2</f>
        <v>-65.151815083146673</v>
      </c>
      <c r="H2" s="11">
        <f>F21</f>
        <v>16.279955166440537</v>
      </c>
      <c r="I2" s="2"/>
      <c r="J2" s="10">
        <f t="shared" ref="J2:J12" si="0">E2*$G$36+$H$36</f>
        <v>-62.753911116751709</v>
      </c>
      <c r="K2" s="11">
        <f t="shared" ref="K2:K12" si="1">$J$36*E21+$K$36</f>
        <v>20.344337127497322</v>
      </c>
    </row>
    <row r="3" spans="1:15">
      <c r="A3" s="10" t="s">
        <v>10</v>
      </c>
      <c r="B3" s="22">
        <v>0</v>
      </c>
      <c r="C3" s="19">
        <v>2</v>
      </c>
      <c r="D3" s="3">
        <v>-0.68548758959947664</v>
      </c>
      <c r="E3" s="3">
        <v>-11.102059141337248</v>
      </c>
      <c r="F3" s="11">
        <f>$B$14+$B$15*E3+D3*$B$7</f>
        <v>-63.297842437622961</v>
      </c>
      <c r="G3" s="10">
        <f t="shared" ref="G3:G9" si="2">F3</f>
        <v>-63.297842437622961</v>
      </c>
      <c r="H3" s="11">
        <f t="shared" ref="H3:H12" si="3">F22</f>
        <v>29.889302740003288</v>
      </c>
      <c r="I3" s="2"/>
      <c r="J3" s="10">
        <f t="shared" si="0"/>
        <v>-62.233080569984637</v>
      </c>
      <c r="K3" s="11">
        <f t="shared" si="1"/>
        <v>23.823154574555677</v>
      </c>
    </row>
    <row r="4" spans="1:15">
      <c r="A4" s="10" t="s">
        <v>11</v>
      </c>
      <c r="B4" s="22">
        <v>1</v>
      </c>
      <c r="C4" s="19">
        <v>3</v>
      </c>
      <c r="D4" s="3">
        <v>-1.4609545692782224</v>
      </c>
      <c r="E4" s="3">
        <v>-8.1554370263703291</v>
      </c>
      <c r="F4" s="11">
        <f>$B$14+$B$15*E4+D4*$B$7</f>
        <v>-46.393576727500196</v>
      </c>
      <c r="G4" s="10">
        <f t="shared" si="2"/>
        <v>-46.393576727500196</v>
      </c>
      <c r="H4" s="11">
        <f t="shared" si="3"/>
        <v>32.253750193741496</v>
      </c>
      <c r="I4" s="2"/>
      <c r="J4" s="10">
        <f t="shared" si="0"/>
        <v>-45.451257721868522</v>
      </c>
      <c r="K4" s="11">
        <f t="shared" si="1"/>
        <v>24.764124935005313</v>
      </c>
    </row>
    <row r="5" spans="1:15">
      <c r="A5" s="10" t="s">
        <v>12</v>
      </c>
      <c r="B5" s="22">
        <v>0</v>
      </c>
      <c r="C5" s="19">
        <v>4</v>
      </c>
      <c r="D5" s="3">
        <v>0.30558535343804799</v>
      </c>
      <c r="E5" s="3">
        <v>-7.5600714680744385</v>
      </c>
      <c r="F5" s="11">
        <f>$B$14+$B$15*E5+D5*$B$7</f>
        <v>-41.05484345500858</v>
      </c>
      <c r="G5" s="10">
        <f t="shared" si="2"/>
        <v>-41.05484345500858</v>
      </c>
      <c r="H5" s="11">
        <f t="shared" si="3"/>
        <v>38.737630317830437</v>
      </c>
      <c r="I5" s="2"/>
      <c r="J5" s="10">
        <f t="shared" si="0"/>
        <v>-42.06048722624169</v>
      </c>
      <c r="K5" s="11">
        <f t="shared" si="1"/>
        <v>25.033834240903371</v>
      </c>
    </row>
    <row r="6" spans="1:15">
      <c r="A6" s="10" t="s">
        <v>13</v>
      </c>
      <c r="B6" s="22">
        <v>6</v>
      </c>
      <c r="C6" s="19">
        <v>5</v>
      </c>
      <c r="D6" s="3">
        <v>-0.29261795900584447</v>
      </c>
      <c r="E6" s="3">
        <v>-6.7592185761160897</v>
      </c>
      <c r="F6" s="11">
        <f>$B$14+$B$15*E6+D6*$B$7</f>
        <v>-36.847929415702382</v>
      </c>
      <c r="G6" s="10">
        <f t="shared" si="2"/>
        <v>-36.847929415702382</v>
      </c>
      <c r="H6" s="11">
        <f t="shared" si="3"/>
        <v>13.383141967647596</v>
      </c>
      <c r="I6" s="2"/>
      <c r="J6" s="10">
        <f t="shared" si="0"/>
        <v>-37.499409885519505</v>
      </c>
      <c r="K6" s="11">
        <f t="shared" si="1"/>
        <v>28.973665442603991</v>
      </c>
    </row>
    <row r="7" spans="1:15">
      <c r="A7" s="10" t="s">
        <v>14</v>
      </c>
      <c r="B7" s="22">
        <v>1</v>
      </c>
      <c r="C7" s="19">
        <v>6</v>
      </c>
      <c r="D7" s="3">
        <v>0.49004846382331535</v>
      </c>
      <c r="E7" s="3">
        <v>-6.6716794220962825</v>
      </c>
      <c r="F7" s="11">
        <f>$B$14+$B$15*E7+D7*$B$8</f>
        <v>-34.559931141107747</v>
      </c>
      <c r="G7" s="10">
        <f t="shared" si="2"/>
        <v>-34.559931141107747</v>
      </c>
      <c r="H7" s="11">
        <f t="shared" si="3"/>
        <v>40.521059264688752</v>
      </c>
      <c r="I7" s="2"/>
      <c r="J7" s="10">
        <f t="shared" si="0"/>
        <v>-37.000850342518575</v>
      </c>
      <c r="K7" s="11">
        <f t="shared" si="1"/>
        <v>32.765250330536119</v>
      </c>
    </row>
    <row r="8" spans="1:15">
      <c r="A8" s="10" t="s">
        <v>15</v>
      </c>
      <c r="B8" s="22">
        <v>3</v>
      </c>
      <c r="C8" s="19">
        <v>7</v>
      </c>
      <c r="D8" s="3">
        <v>0.6443227679241571</v>
      </c>
      <c r="E8" s="3">
        <v>-6.6589343906200895</v>
      </c>
      <c r="F8" s="11">
        <f>$B$14+$B$15*E8+D8*$B$8</f>
        <v>-34.020638039948068</v>
      </c>
      <c r="G8" s="10">
        <f t="shared" si="2"/>
        <v>-34.020638039948068</v>
      </c>
      <c r="H8" s="11">
        <f t="shared" si="3"/>
        <v>26.368502570378869</v>
      </c>
      <c r="I8" s="2"/>
      <c r="J8" s="10">
        <f t="shared" si="0"/>
        <v>-36.928263885184684</v>
      </c>
      <c r="K8" s="11">
        <f t="shared" si="1"/>
        <v>46.036954180808642</v>
      </c>
    </row>
    <row r="9" spans="1:15">
      <c r="A9" s="10" t="s">
        <v>16</v>
      </c>
      <c r="B9" s="22">
        <v>5</v>
      </c>
      <c r="C9" s="19">
        <v>8</v>
      </c>
      <c r="D9" s="3">
        <v>0.4789650009865416</v>
      </c>
      <c r="E9" s="3">
        <v>-6.619821585206191</v>
      </c>
      <c r="F9" s="11">
        <f>$B$14+$B$15*E9+D9*$B$8</f>
        <v>-34.282034508277526</v>
      </c>
      <c r="G9" s="10">
        <f t="shared" si="2"/>
        <v>-34.282034508277526</v>
      </c>
      <c r="H9" s="11">
        <f t="shared" si="3"/>
        <v>43.199211509488784</v>
      </c>
      <c r="I9" s="2"/>
      <c r="J9" s="10">
        <f t="shared" si="0"/>
        <v>-36.705505707875531</v>
      </c>
      <c r="K9" s="11">
        <f t="shared" si="1"/>
        <v>53.521815830119166</v>
      </c>
    </row>
    <row r="10" spans="1:15">
      <c r="A10" s="10" t="s">
        <v>17</v>
      </c>
      <c r="B10" s="22">
        <v>6</v>
      </c>
      <c r="C10" s="19">
        <v>9</v>
      </c>
      <c r="D10" s="3">
        <v>0.10123222597656747</v>
      </c>
      <c r="E10" s="3">
        <v>-5.8938613889422751</v>
      </c>
      <c r="F10" s="11">
        <f>$B$14+$B$15*E10+D10*$B$8</f>
        <v>-31.059471655723943</v>
      </c>
      <c r="G10" s="10">
        <f>F10</f>
        <v>-31.059471655723943</v>
      </c>
      <c r="H10" s="11">
        <f t="shared" si="3"/>
        <v>63.271544278022773</v>
      </c>
      <c r="I10" s="2"/>
      <c r="J10" s="10">
        <f t="shared" si="0"/>
        <v>-32.570962854007952</v>
      </c>
      <c r="K10" s="11">
        <f t="shared" si="1"/>
        <v>57.716650580230073</v>
      </c>
    </row>
    <row r="11" spans="1:15">
      <c r="A11" s="10" t="s">
        <v>18</v>
      </c>
      <c r="B11" s="22">
        <v>8</v>
      </c>
      <c r="C11" s="19">
        <v>10</v>
      </c>
      <c r="D11" s="3">
        <v>-1.7458896474064647</v>
      </c>
      <c r="E11" s="3">
        <v>-5.8195151206882709</v>
      </c>
      <c r="F11" s="11">
        <f>$B$14+$B$15*E11+D11*$B$8</f>
        <v>-36.154759666349015</v>
      </c>
      <c r="G11" s="10">
        <f>F11</f>
        <v>-36.154759666349015</v>
      </c>
      <c r="H11" s="11">
        <f t="shared" si="3"/>
        <v>76.27137712277873</v>
      </c>
      <c r="I11" s="2"/>
      <c r="J11" s="10">
        <f t="shared" si="0"/>
        <v>-32.147540421616675</v>
      </c>
      <c r="K11" s="11">
        <f t="shared" si="1"/>
        <v>72.714964230756038</v>
      </c>
    </row>
    <row r="12" spans="1:15">
      <c r="A12" s="10" t="s">
        <v>19</v>
      </c>
      <c r="B12" s="22">
        <v>15</v>
      </c>
      <c r="C12" s="19">
        <v>11</v>
      </c>
      <c r="D12" s="3">
        <v>-1.0356450366064121</v>
      </c>
      <c r="E12" s="3">
        <v>-1.161718011521381</v>
      </c>
      <c r="F12" s="11">
        <f>$B$14+$B$15*E12+D12*$B$9</f>
        <v>-8.1485332521603464</v>
      </c>
      <c r="G12" s="12">
        <f>F12</f>
        <v>-8.1485332521603464</v>
      </c>
      <c r="H12" s="14">
        <f t="shared" si="3"/>
        <v>93.570534214260661</v>
      </c>
      <c r="I12" s="2"/>
      <c r="J12" s="12">
        <f t="shared" si="0"/>
        <v>-5.6201056509780809</v>
      </c>
      <c r="K12" s="14">
        <f t="shared" si="1"/>
        <v>88.051257872266206</v>
      </c>
    </row>
    <row r="13" spans="1:15">
      <c r="A13" s="10"/>
      <c r="B13" s="22"/>
      <c r="C13" s="19">
        <v>12</v>
      </c>
      <c r="D13" s="3">
        <v>0.54618078572436102</v>
      </c>
      <c r="E13" s="3">
        <v>-0.89272991838610372</v>
      </c>
      <c r="F13" s="11">
        <f>$B$14+$B$15*E13+D13*$B$9</f>
        <v>1.3745244183051826</v>
      </c>
      <c r="G13" s="2"/>
      <c r="H13" s="2"/>
      <c r="I13" s="2"/>
      <c r="J13" s="2"/>
      <c r="K13" s="2"/>
    </row>
    <row r="14" spans="1:15">
      <c r="A14" s="10" t="s">
        <v>21</v>
      </c>
      <c r="B14" s="22">
        <v>4</v>
      </c>
      <c r="C14" s="19">
        <v>13</v>
      </c>
      <c r="D14" s="3">
        <v>2.1464794271112533</v>
      </c>
      <c r="E14" s="3">
        <v>-0.68390919624605306</v>
      </c>
      <c r="F14" s="11">
        <f>$B$14+$B$15*E14+D14*$B$9</f>
        <v>10.628941958079947</v>
      </c>
      <c r="G14" s="2"/>
      <c r="H14" s="2"/>
      <c r="I14" s="2"/>
      <c r="J14" s="2"/>
      <c r="K14" s="2"/>
    </row>
    <row r="15" spans="1:15">
      <c r="A15" s="10" t="s">
        <v>22</v>
      </c>
      <c r="B15" s="22">
        <v>6</v>
      </c>
      <c r="C15" s="19">
        <v>14</v>
      </c>
      <c r="D15" s="3">
        <v>-1.3032521251495943</v>
      </c>
      <c r="E15" s="3">
        <v>-0.18610463086943785</v>
      </c>
      <c r="F15" s="11">
        <f>$B$14+$B$15*E15+D15*$B$9</f>
        <v>-3.6328884109645987</v>
      </c>
      <c r="G15" s="2"/>
      <c r="H15" s="2"/>
      <c r="I15" s="2"/>
      <c r="J15" s="25" t="s">
        <v>8</v>
      </c>
      <c r="K15" s="26"/>
    </row>
    <row r="16" spans="1:15">
      <c r="A16" s="10"/>
      <c r="B16" s="22"/>
      <c r="C16" s="19">
        <v>15</v>
      </c>
      <c r="D16" s="3">
        <v>0.2387558125387057</v>
      </c>
      <c r="E16" s="3">
        <v>1.1374291248888166</v>
      </c>
      <c r="F16" s="11">
        <f>$B$14+$B$15*E16+D16*$B$9</f>
        <v>12.018353812026428</v>
      </c>
      <c r="G16" s="2"/>
      <c r="H16" s="2"/>
      <c r="I16" s="2"/>
      <c r="J16" s="10">
        <f t="shared" ref="J16:J26" si="4">(G2-J2)^2</f>
        <v>5.7499434320526985</v>
      </c>
      <c r="K16" s="11">
        <f t="shared" ref="K16:K26" si="5">(H2-K2)^2</f>
        <v>16.519200725363799</v>
      </c>
    </row>
    <row r="17" spans="1:11">
      <c r="A17" s="12" t="s">
        <v>24</v>
      </c>
      <c r="B17" s="23">
        <v>8</v>
      </c>
      <c r="C17" s="19">
        <v>16</v>
      </c>
      <c r="D17" s="3">
        <v>-1.1925992511494243</v>
      </c>
      <c r="E17" s="3">
        <v>1.7604357189455566</v>
      </c>
      <c r="F17" s="11">
        <f>$B$14+$B$15*E17+D17*$B$10</f>
        <v>7.4070188067767937</v>
      </c>
      <c r="G17" s="2"/>
      <c r="H17" s="2"/>
      <c r="I17" s="2"/>
      <c r="J17" s="10">
        <f t="shared" si="4"/>
        <v>1.133717834776653</v>
      </c>
      <c r="K17" s="11">
        <f t="shared" si="5"/>
        <v>36.798153565163418</v>
      </c>
    </row>
    <row r="18" spans="1:11">
      <c r="A18" s="2"/>
      <c r="B18" s="2"/>
      <c r="C18" s="19">
        <v>17</v>
      </c>
      <c r="D18" s="3">
        <v>-0.1419235510577383</v>
      </c>
      <c r="E18" s="3">
        <v>1.8784256257999372</v>
      </c>
      <c r="F18" s="11">
        <f>$B$14+$B$15*E18+D18*$B$10</f>
        <v>14.419012448453193</v>
      </c>
      <c r="G18" s="2"/>
      <c r="H18" s="2"/>
      <c r="I18" s="2"/>
      <c r="J18" s="10">
        <f t="shared" si="4"/>
        <v>0.88796510837466713</v>
      </c>
      <c r="K18" s="11">
        <f t="shared" si="5"/>
        <v>56.094486516299035</v>
      </c>
    </row>
    <row r="19" spans="1:11">
      <c r="A19" s="2"/>
      <c r="B19" s="2"/>
      <c r="C19" s="19">
        <v>18</v>
      </c>
      <c r="D19" s="3">
        <v>-0.54680493911489547</v>
      </c>
      <c r="E19" s="3">
        <v>2.2591350165460096</v>
      </c>
      <c r="F19" s="11">
        <f>$B$14+$B$15*E19+D19*$B$10</f>
        <v>14.273980464586685</v>
      </c>
      <c r="G19" s="2"/>
      <c r="H19" s="2"/>
      <c r="I19" s="2"/>
      <c r="J19" s="10">
        <f t="shared" si="4"/>
        <v>1.0113193946199523</v>
      </c>
      <c r="K19" s="11">
        <f t="shared" si="5"/>
        <v>187.79402691800163</v>
      </c>
    </row>
    <row r="20" spans="1:11">
      <c r="A20" s="2"/>
      <c r="B20" s="2"/>
      <c r="C20" s="19">
        <v>19</v>
      </c>
      <c r="D20" s="3">
        <v>-0.80943709667470998</v>
      </c>
      <c r="E20" s="3">
        <v>2.5424917758948169</v>
      </c>
      <c r="F20" s="11">
        <f>$B$14+$B$15*E20+D20*$B$10</f>
        <v>14.398328075320642</v>
      </c>
      <c r="G20" s="2"/>
      <c r="H20" s="2"/>
      <c r="I20" s="2"/>
      <c r="J20" s="10">
        <f t="shared" si="4"/>
        <v>0.42442680255313964</v>
      </c>
      <c r="K20" s="11">
        <f t="shared" si="5"/>
        <v>243.06442222316645</v>
      </c>
    </row>
    <row r="21" spans="1:11">
      <c r="A21" s="2"/>
      <c r="B21" s="2"/>
      <c r="C21" s="19">
        <v>20</v>
      </c>
      <c r="D21" s="3">
        <v>-0.82035453810472614</v>
      </c>
      <c r="E21" s="3">
        <v>2.8670137325114826</v>
      </c>
      <c r="F21" s="11">
        <f>$B$14+$B$15*E21+D21*$B$10</f>
        <v>16.279955166440537</v>
      </c>
      <c r="G21" s="2"/>
      <c r="H21" s="2"/>
      <c r="I21" s="2"/>
      <c r="J21" s="10">
        <f t="shared" si="4"/>
        <v>5.9580865478160767</v>
      </c>
      <c r="K21" s="11">
        <f t="shared" si="5"/>
        <v>60.152572223081798</v>
      </c>
    </row>
    <row r="22" spans="1:11">
      <c r="A22" s="2"/>
      <c r="B22" s="2"/>
      <c r="C22" s="19">
        <v>21</v>
      </c>
      <c r="D22" s="3">
        <v>0.67405232945368065</v>
      </c>
      <c r="E22" s="3">
        <v>3.4161473507289735</v>
      </c>
      <c r="F22" s="11">
        <f>$B$14+$B$15*E22+D22*$B$11</f>
        <v>29.889302740003288</v>
      </c>
      <c r="G22" s="2"/>
      <c r="H22" s="2"/>
      <c r="I22" s="2"/>
      <c r="J22" s="10">
        <f t="shared" si="4"/>
        <v>8.4542880558879467</v>
      </c>
      <c r="K22" s="11">
        <f t="shared" si="5"/>
        <v>386.84798875181752</v>
      </c>
    </row>
    <row r="23" spans="1:11">
      <c r="A23" s="2"/>
      <c r="B23" s="2"/>
      <c r="C23" s="19">
        <v>22</v>
      </c>
      <c r="D23" s="3">
        <v>0.85820866924079031</v>
      </c>
      <c r="E23" s="3">
        <v>3.5646801399691954</v>
      </c>
      <c r="F23" s="11">
        <f>$B$14+$B$15*E23+D23*$B$11</f>
        <v>32.253750193741496</v>
      </c>
      <c r="G23" s="2"/>
      <c r="H23" s="2"/>
      <c r="I23" s="2"/>
      <c r="J23" s="10">
        <f t="shared" si="4"/>
        <v>5.8732126552809927</v>
      </c>
      <c r="K23" s="11">
        <f t="shared" si="5"/>
        <v>106.55615996029705</v>
      </c>
    </row>
    <row r="24" spans="1:11">
      <c r="A24" s="2"/>
      <c r="B24" s="2"/>
      <c r="C24" s="19">
        <v>23</v>
      </c>
      <c r="D24" s="3">
        <v>1.6367633414811005</v>
      </c>
      <c r="E24" s="3">
        <v>3.6072539309969383</v>
      </c>
      <c r="F24" s="11">
        <f>$B$14+$B$15*E24+D24*$B$11</f>
        <v>38.737630317830437</v>
      </c>
      <c r="G24" s="2"/>
      <c r="H24" s="2"/>
      <c r="I24" s="2"/>
      <c r="J24" s="10">
        <f t="shared" si="4"/>
        <v>2.2846056424900296</v>
      </c>
      <c r="K24" s="11">
        <f t="shared" si="5"/>
        <v>30.856843993777055</v>
      </c>
    </row>
    <row r="25" spans="1:11">
      <c r="A25" s="2"/>
      <c r="B25" s="2"/>
      <c r="C25" s="19">
        <v>24</v>
      </c>
      <c r="D25" s="3">
        <v>-1.9989764088595816</v>
      </c>
      <c r="E25" s="3">
        <v>4.2291588730873748</v>
      </c>
      <c r="F25" s="11">
        <f>$B$14+$B$15*E25+D25*$B$11</f>
        <v>13.383141967647596</v>
      </c>
      <c r="G25" s="2"/>
      <c r="H25" s="2"/>
      <c r="I25" s="2"/>
      <c r="J25" s="10">
        <f t="shared" si="4"/>
        <v>16.057806075353227</v>
      </c>
      <c r="K25" s="11">
        <f t="shared" si="5"/>
        <v>12.648072658545209</v>
      </c>
    </row>
    <row r="26" spans="1:11">
      <c r="A26" s="2"/>
      <c r="B26" s="2"/>
      <c r="C26" s="19">
        <v>25</v>
      </c>
      <c r="D26" s="3">
        <v>0.94438513017814851</v>
      </c>
      <c r="E26" s="3">
        <v>4.8276630372105931</v>
      </c>
      <c r="F26" s="11">
        <f>$B$14+$B$15*E26+D26*$B$11</f>
        <v>40.521059264688752</v>
      </c>
      <c r="G26" s="2"/>
      <c r="H26" s="2"/>
      <c r="I26" s="2"/>
      <c r="J26" s="12">
        <f t="shared" si="4"/>
        <v>6.3929461344203053</v>
      </c>
      <c r="K26" s="14">
        <f t="shared" si="5"/>
        <v>30.462411339299699</v>
      </c>
    </row>
    <row r="27" spans="1:11">
      <c r="A27" s="2"/>
      <c r="B27" s="2"/>
      <c r="C27" s="19">
        <v>26</v>
      </c>
      <c r="D27" s="3">
        <v>-1.2778105769907122</v>
      </c>
      <c r="E27" s="3">
        <v>6.9226102042065918</v>
      </c>
      <c r="F27" s="11">
        <f>$B$14+$B$15*E27+D27*$B$12</f>
        <v>26.368502570378869</v>
      </c>
      <c r="G27" s="2"/>
      <c r="H27" s="2"/>
      <c r="I27" s="1" t="s">
        <v>20</v>
      </c>
      <c r="J27" s="1">
        <f>SUM(J16:J26)</f>
        <v>54.22831768362569</v>
      </c>
      <c r="K27" s="1">
        <f>SUM(K16:K26)</f>
        <v>1167.7943388748129</v>
      </c>
    </row>
    <row r="28" spans="1:11">
      <c r="A28" s="2"/>
      <c r="B28" s="2"/>
      <c r="C28" s="19">
        <v>27</v>
      </c>
      <c r="D28" s="3">
        <v>-0.62835944475162209</v>
      </c>
      <c r="E28" s="3">
        <v>8.1041005301271856</v>
      </c>
      <c r="F28" s="11">
        <f>$B$14+$B$15*E28+D28*$B$12</f>
        <v>43.199211509488784</v>
      </c>
      <c r="G28" s="2"/>
      <c r="H28" s="2"/>
      <c r="I28" s="2"/>
      <c r="J28" s="2"/>
      <c r="K28" s="2"/>
    </row>
    <row r="29" spans="1:11" ht="17" thickBot="1">
      <c r="A29" s="2"/>
      <c r="B29" s="2"/>
      <c r="C29" s="19">
        <v>28</v>
      </c>
      <c r="D29" s="3">
        <v>0.44493310529348357</v>
      </c>
      <c r="E29" s="3">
        <v>8.7662579497700861</v>
      </c>
      <c r="F29" s="11">
        <f>$B$14+$B$15*E29+D29*$B$12</f>
        <v>63.271544278022773</v>
      </c>
      <c r="G29" s="2"/>
      <c r="H29" s="2"/>
      <c r="I29" s="2"/>
      <c r="J29" s="2"/>
      <c r="K29" s="2"/>
    </row>
    <row r="30" spans="1:11">
      <c r="A30" s="2"/>
      <c r="B30" s="2"/>
      <c r="C30" s="19">
        <v>29</v>
      </c>
      <c r="D30" s="3">
        <v>0.36459116521246732</v>
      </c>
      <c r="E30" s="3">
        <v>11.133751607431954</v>
      </c>
      <c r="F30" s="11">
        <f>$B$14+$B$15*E30+D30*$B$12</f>
        <v>76.27137712277873</v>
      </c>
      <c r="G30" s="2"/>
      <c r="H30" s="2"/>
      <c r="I30" s="5" t="s">
        <v>23</v>
      </c>
      <c r="J30" s="7">
        <f>K27/J27</f>
        <v>21.534769816903797</v>
      </c>
      <c r="K30" s="2"/>
    </row>
    <row r="31" spans="1:11" ht="17" thickBot="1">
      <c r="A31" s="2"/>
      <c r="B31" s="2"/>
      <c r="C31" s="20">
        <v>30</v>
      </c>
      <c r="D31" s="13">
        <v>0.54953069618173833</v>
      </c>
      <c r="E31" s="13">
        <v>13.554595628589098</v>
      </c>
      <c r="F31" s="14">
        <f>$B$14+$B$15*E31+D31*$B$12</f>
        <v>93.570534214260661</v>
      </c>
      <c r="G31" s="2"/>
      <c r="H31" s="2"/>
      <c r="I31" s="6" t="s">
        <v>25</v>
      </c>
      <c r="J31" s="8">
        <f>FINV(0.05,9,9)</f>
        <v>3.17889310445827</v>
      </c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28" customHeight="1">
      <c r="A34" s="2"/>
      <c r="B34" s="2"/>
      <c r="C34" s="2"/>
      <c r="D34" s="27" t="s">
        <v>30</v>
      </c>
      <c r="E34" s="28"/>
      <c r="F34" s="2"/>
      <c r="G34" s="29" t="s">
        <v>28</v>
      </c>
      <c r="H34" s="30"/>
      <c r="I34" s="2"/>
      <c r="J34" s="27" t="s">
        <v>29</v>
      </c>
      <c r="K34" s="28"/>
    </row>
    <row r="35" spans="1:11">
      <c r="A35" s="2"/>
      <c r="B35" s="2"/>
      <c r="C35" s="2"/>
      <c r="D35" s="24" t="s">
        <v>26</v>
      </c>
      <c r="E35" s="22" t="s">
        <v>27</v>
      </c>
      <c r="F35" s="2"/>
      <c r="G35" s="24" t="s">
        <v>26</v>
      </c>
      <c r="H35" s="22" t="s">
        <v>27</v>
      </c>
      <c r="I35" s="2"/>
      <c r="J35" s="24" t="s">
        <v>26</v>
      </c>
      <c r="K35" s="22" t="s">
        <v>27</v>
      </c>
    </row>
    <row r="36" spans="1:11">
      <c r="A36" s="2"/>
      <c r="B36" s="2"/>
      <c r="C36" s="2"/>
      <c r="D36" s="10">
        <f t="array" ref="D36:E40">LINEST(F2:F31,E2:E31,1,1)</f>
        <v>6.0573230937733946</v>
      </c>
      <c r="E36" s="11">
        <v>3.5438968922252458</v>
      </c>
      <c r="F36" s="2"/>
      <c r="G36" s="10">
        <f t="array" ref="G36:H40">LINEST(G2:G12,E2:E12,1,1)</f>
        <v>5.6952748582437476</v>
      </c>
      <c r="H36" s="11">
        <v>0.99619773240856091</v>
      </c>
      <c r="I36" s="2"/>
      <c r="J36" s="10">
        <f t="array" ref="J36:K40">LINEST(H2:H12,E21:E31,1,1)</f>
        <v>6.3351019344813251</v>
      </c>
      <c r="K36" s="11">
        <v>2.1815128844793037</v>
      </c>
    </row>
    <row r="37" spans="1:11">
      <c r="A37" s="2"/>
      <c r="B37" s="2"/>
      <c r="C37" s="2"/>
      <c r="D37" s="10">
        <v>0.20866845595557151</v>
      </c>
      <c r="E37" s="11">
        <v>1.3340946947381731</v>
      </c>
      <c r="F37" s="2"/>
      <c r="G37" s="10">
        <v>0.28698592548471757</v>
      </c>
      <c r="H37" s="11">
        <v>2.1554915265394099</v>
      </c>
      <c r="I37" s="2"/>
      <c r="J37" s="10">
        <v>1.0117861583618215</v>
      </c>
      <c r="K37" s="11">
        <v>7.3781276320046096</v>
      </c>
    </row>
    <row r="38" spans="1:11">
      <c r="A38" s="2"/>
      <c r="B38" s="2"/>
      <c r="C38" s="2"/>
      <c r="D38" s="10">
        <v>0.96784016592439115</v>
      </c>
      <c r="E38" s="11">
        <v>7.3069915517958339</v>
      </c>
      <c r="F38" s="2"/>
      <c r="G38" s="10">
        <v>0.97765803820116781</v>
      </c>
      <c r="H38" s="11">
        <v>2.4546626308953265</v>
      </c>
      <c r="I38" s="2"/>
      <c r="J38" s="10">
        <v>0.81329328108498566</v>
      </c>
      <c r="K38" s="11">
        <v>11.391001999018606</v>
      </c>
    </row>
    <row r="39" spans="1:11">
      <c r="A39" s="2"/>
      <c r="B39" s="2"/>
      <c r="C39" s="2"/>
      <c r="D39" s="10">
        <v>842.65125815547265</v>
      </c>
      <c r="E39" s="11">
        <v>28</v>
      </c>
      <c r="F39" s="2"/>
      <c r="G39" s="10">
        <v>393.82944179371196</v>
      </c>
      <c r="H39" s="11">
        <v>9</v>
      </c>
      <c r="I39" s="2"/>
      <c r="J39" s="10">
        <v>39.203942805596839</v>
      </c>
      <c r="K39" s="11">
        <v>9</v>
      </c>
    </row>
    <row r="40" spans="1:11">
      <c r="A40" s="2"/>
      <c r="B40" s="2"/>
      <c r="C40" s="2"/>
      <c r="D40" s="12">
        <v>44990.941760203859</v>
      </c>
      <c r="E40" s="14">
        <v>1494.9795150644391</v>
      </c>
      <c r="F40" s="2"/>
      <c r="G40" s="12">
        <v>2372.9675647504878</v>
      </c>
      <c r="H40" s="14">
        <v>54.228317683625697</v>
      </c>
      <c r="I40" s="2"/>
      <c r="J40" s="12">
        <v>5086.9047188831046</v>
      </c>
      <c r="K40" s="14">
        <v>1167.7943388748131</v>
      </c>
    </row>
    <row r="41" spans="1:11" ht="18" customHeight="1">
      <c r="D41" s="4"/>
      <c r="E41" s="4"/>
    </row>
    <row r="42" spans="1:11" ht="28" customHeight="1"/>
    <row r="49" spans="4:5">
      <c r="D49" s="4"/>
      <c r="E49" s="4"/>
    </row>
    <row r="50" spans="4:5" ht="33" customHeight="1"/>
  </sheetData>
  <sortState xmlns:xlrd2="http://schemas.microsoft.com/office/spreadsheetml/2017/richdata2" ref="E2:E31">
    <sortCondition ref="E2:E31"/>
  </sortState>
  <mergeCells count="4">
    <mergeCell ref="J15:K15"/>
    <mergeCell ref="D34:E34"/>
    <mergeCell ref="G34:H34"/>
    <mergeCell ref="J34:K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Романычев Леонид Романович</dc:creator>
  <cp:lastModifiedBy>Романычев Леонид Романович</cp:lastModifiedBy>
  <dcterms:created xsi:type="dcterms:W3CDTF">2022-01-17T23:19:59Z</dcterms:created>
  <dcterms:modified xsi:type="dcterms:W3CDTF">2022-01-19T12:20:37Z</dcterms:modified>
</cp:coreProperties>
</file>