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1-3" sheetId="1" r:id="rId1"/>
    <sheet name="4-9" sheetId="2" r:id="rId2"/>
    <sheet name="10" sheetId="3" r:id="rId3"/>
  </sheets>
  <calcPr calcId="144525"/>
</workbook>
</file>

<file path=xl/calcChain.xml><?xml version="1.0" encoding="utf-8"?>
<calcChain xmlns="http://schemas.openxmlformats.org/spreadsheetml/2006/main">
  <c r="X6" i="2" l="1"/>
  <c r="U4" i="2"/>
  <c r="T4" i="2"/>
  <c r="T5" i="2"/>
  <c r="U10" i="2" l="1"/>
  <c r="U9" i="2"/>
  <c r="T10" i="2"/>
  <c r="T9" i="2"/>
  <c r="Y1" i="1"/>
  <c r="Y2" i="1"/>
  <c r="Y3" i="1" s="1"/>
  <c r="F2" i="3" l="1"/>
  <c r="E1" i="3"/>
  <c r="F5" i="3" l="1"/>
  <c r="F1" i="3"/>
  <c r="AC3" i="2"/>
  <c r="AB8" i="2" s="1"/>
  <c r="AB3" i="2"/>
  <c r="AC7" i="2" s="1"/>
  <c r="AB2" i="2"/>
  <c r="AC11" i="2" s="1"/>
  <c r="AC2" i="2"/>
  <c r="AB11" i="2" s="1"/>
  <c r="X3" i="2"/>
  <c r="X2" i="2"/>
  <c r="T1" i="2"/>
  <c r="Q46" i="2"/>
  <c r="Q45" i="2"/>
  <c r="Q44" i="2"/>
  <c r="Q43" i="2"/>
  <c r="Q42" i="2"/>
  <c r="Q41" i="2"/>
  <c r="Q40" i="2"/>
  <c r="K45" i="2"/>
  <c r="K46" i="2"/>
  <c r="K44" i="2"/>
  <c r="K43" i="2"/>
  <c r="K42" i="2"/>
  <c r="K41" i="2"/>
  <c r="K40" i="2"/>
  <c r="N46" i="2"/>
  <c r="H46" i="2"/>
  <c r="Q25" i="2"/>
  <c r="Q24" i="2"/>
  <c r="Q23" i="2"/>
  <c r="Q22" i="2"/>
  <c r="Q21" i="2"/>
  <c r="K22" i="2"/>
  <c r="K23" i="2"/>
  <c r="K24" i="2"/>
  <c r="K25" i="2"/>
  <c r="K21" i="2"/>
  <c r="N25" i="2"/>
  <c r="H25" i="2"/>
  <c r="N18" i="2"/>
  <c r="N43" i="2" s="1"/>
  <c r="H18" i="2"/>
  <c r="H44" i="2" s="1"/>
  <c r="N17" i="2"/>
  <c r="N24" i="2" s="1"/>
  <c r="H17" i="2"/>
  <c r="H23" i="2" s="1"/>
  <c r="AA7" i="1"/>
  <c r="AA6" i="1"/>
  <c r="J34" i="1"/>
  <c r="J33" i="1"/>
  <c r="J32" i="1"/>
  <c r="J31" i="1"/>
  <c r="J30" i="1"/>
  <c r="J29" i="1"/>
  <c r="J28" i="1"/>
  <c r="J27" i="1"/>
  <c r="J26" i="1"/>
  <c r="J25" i="1"/>
  <c r="J24" i="1"/>
  <c r="J23" i="1"/>
  <c r="G34" i="1"/>
  <c r="F20" i="1"/>
  <c r="G24" i="1" s="1"/>
  <c r="J8" i="1"/>
  <c r="J9" i="1"/>
  <c r="J10" i="1"/>
  <c r="J11" i="1"/>
  <c r="J12" i="1"/>
  <c r="J13" i="1"/>
  <c r="J14" i="1"/>
  <c r="J7" i="1"/>
  <c r="G14" i="1"/>
  <c r="F4" i="1"/>
  <c r="G8" i="1" s="1"/>
  <c r="U6" i="2" l="1"/>
  <c r="AC8" i="2"/>
  <c r="AB7" i="2"/>
  <c r="AB13" i="2"/>
  <c r="AB6" i="2"/>
  <c r="AB12" i="2"/>
  <c r="AC13" i="2"/>
  <c r="AC6" i="2"/>
  <c r="AC12" i="2"/>
  <c r="G6" i="3"/>
  <c r="F6" i="3"/>
  <c r="X7" i="2"/>
  <c r="X8" i="2"/>
  <c r="Y8" i="2"/>
  <c r="Y7" i="2"/>
  <c r="Y6" i="2"/>
  <c r="U5" i="2"/>
  <c r="T6" i="2"/>
  <c r="H42" i="2"/>
  <c r="H40" i="2"/>
  <c r="H43" i="2"/>
  <c r="N42" i="2"/>
  <c r="H41" i="2"/>
  <c r="H45" i="2"/>
  <c r="N23" i="2"/>
  <c r="H22" i="2"/>
  <c r="N21" i="2"/>
  <c r="N40" i="2"/>
  <c r="N44" i="2"/>
  <c r="H21" i="2"/>
  <c r="N22" i="2"/>
  <c r="N41" i="2"/>
  <c r="N45" i="2"/>
  <c r="H24" i="2"/>
  <c r="G31" i="1"/>
  <c r="G27" i="1"/>
  <c r="G23" i="1"/>
  <c r="G30" i="1"/>
  <c r="G26" i="1"/>
  <c r="G33" i="1"/>
  <c r="G29" i="1"/>
  <c r="G25" i="1"/>
  <c r="G32" i="1"/>
  <c r="G28" i="1"/>
  <c r="G11" i="1"/>
  <c r="G7" i="1"/>
  <c r="G10" i="1"/>
  <c r="G13" i="1"/>
  <c r="G9" i="1"/>
  <c r="G12" i="1"/>
</calcChain>
</file>

<file path=xl/sharedStrings.xml><?xml version="1.0" encoding="utf-8"?>
<sst xmlns="http://schemas.openxmlformats.org/spreadsheetml/2006/main" count="112" uniqueCount="47">
  <si>
    <t>n</t>
  </si>
  <si>
    <t>a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</si>
  <si>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</si>
  <si>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</si>
  <si>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</si>
  <si>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</si>
  <si>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</si>
  <si>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</si>
  <si>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</si>
  <si>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</si>
  <si>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</si>
  <si>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</si>
  <si>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</si>
  <si>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</si>
  <si>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</si>
  <si>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xi</t>
  </si>
  <si>
    <t>ni / n</t>
  </si>
  <si>
    <t>i</t>
  </si>
  <si>
    <t>Карман</t>
  </si>
  <si>
    <t>Частота</t>
  </si>
  <si>
    <t>F(5)</t>
  </si>
  <si>
    <t xml:space="preserve"> </t>
  </si>
  <si>
    <t>F(11)</t>
  </si>
  <si>
    <t>F(11) - F(5)</t>
  </si>
  <si>
    <t>выбока 2</t>
  </si>
  <si>
    <t>Z_tabl</t>
  </si>
  <si>
    <t>доверительный интервал</t>
  </si>
  <si>
    <t>проверка</t>
  </si>
  <si>
    <t>выбока 3</t>
  </si>
  <si>
    <t>2, 3</t>
  </si>
  <si>
    <t>t_tabl</t>
  </si>
  <si>
    <t>t1</t>
  </si>
  <si>
    <t>t2</t>
  </si>
  <si>
    <t>p</t>
  </si>
  <si>
    <t>q</t>
  </si>
  <si>
    <t>квантиль</t>
  </si>
  <si>
    <t>sigma</t>
  </si>
  <si>
    <t>12 интервалов</t>
  </si>
  <si>
    <t>8 интервалов</t>
  </si>
  <si>
    <t>N1</t>
  </si>
  <si>
    <t>N2</t>
  </si>
  <si>
    <t>d1</t>
  </si>
  <si>
    <t>d2</t>
  </si>
  <si>
    <t>доверительный интервал sigma^2</t>
  </si>
  <si>
    <t>доверительный интервал sigma</t>
  </si>
  <si>
    <t>Полигон частот</t>
  </si>
  <si>
    <t>Гистограмма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</si>
</sst>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 applyAlignment="1"/>
    <xf numFmtId="0" fontId="0" fillId="0" borderId="14" xfId="0" applyBorder="1"/>
    <xf numFmtId="0" fontId="0" fillId="0" borderId="11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8" xfId="0" applyFont="1" applyFill="1" applyBorder="1" applyAlignment="1">
      <alignment horizontal="center"/>
    </xf>
    <xf numFmtId="0" fontId="0" fillId="0" borderId="14" xfId="0" applyNumberFormat="1" applyFill="1" applyBorder="1"/>
    <xf numFmtId="0" fontId="0" fillId="0" borderId="14" xfId="0" applyFill="1" applyBorder="1"/>
    <xf numFmtId="0" fontId="0" fillId="0" borderId="0" xfId="0" applyFill="1"/>
    <xf numFmtId="0" fontId="3" fillId="0" borderId="7" xfId="0" applyFont="1" applyFill="1" applyBorder="1" applyAlignment="1">
      <alignment horizontal="center"/>
    </xf>
    <xf numFmtId="0" fontId="0" fillId="0" borderId="13" xfId="0" applyNumberFormat="1" applyFill="1" applyBorder="1" applyAlignment="1"/>
    <xf numFmtId="0" fontId="2" fillId="0" borderId="0" xfId="0" applyNumberFormat="1" applyFont="1" applyBorder="1"/>
    <xf numFmtId="0" fontId="0" fillId="0" borderId="0" xfId="0" applyNumberFormat="1" applyBorder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4" xfId="0" applyFill="1" applyBorder="1" applyAlignment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6" xfId="0" applyBorder="1"/>
    <xf numFmtId="0" fontId="0" fillId="0" borderId="28" xfId="0" applyBorder="1"/>
    <xf numFmtId="0" fontId="0" fillId="0" borderId="22" xfId="0" applyNumberFormat="1" applyBorder="1"/>
    <xf numFmtId="0" fontId="0" fillId="0" borderId="6" xfId="0" applyNumberFormat="1" applyFill="1" applyBorder="1" applyAlignment="1"/>
    <xf numFmtId="0" fontId="0" fillId="0" borderId="28" xfId="0" applyNumberFormat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6" xfId="0" applyNumberFormat="1" applyBorder="1"/>
    <xf numFmtId="0" fontId="0" fillId="0" borderId="18" xfId="0" applyNumberFormat="1" applyBorder="1"/>
    <xf numFmtId="0" fontId="0" fillId="0" borderId="20" xfId="0" applyNumberFormat="1" applyBorder="1"/>
    <xf numFmtId="10" fontId="0" fillId="0" borderId="0" xfId="0" applyNumberFormat="1" applyBorder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7" xfId="0" applyFill="1" applyBorder="1" applyAlignme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18" xfId="0" applyFont="1" applyFill="1" applyBorder="1" applyAlignment="1">
      <alignment horizontal="centerContinuous"/>
    </xf>
    <xf numFmtId="0" fontId="0" fillId="0" borderId="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" xfId="0" applyFill="1" applyBorder="1"/>
    <xf numFmtId="0" fontId="0" fillId="2" borderId="17" xfId="0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2" borderId="7" xfId="0" applyFont="1" applyFill="1" applyBorder="1"/>
    <xf numFmtId="0" fontId="0" fillId="2" borderId="17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2" xfId="0" applyFont="1" applyBorder="1" applyAlignment="1">
      <alignment horizontal="right"/>
    </xf>
    <xf numFmtId="0" fontId="0" fillId="0" borderId="14" xfId="0" applyFont="1" applyBorder="1"/>
    <xf numFmtId="0" fontId="0" fillId="0" borderId="4" xfId="0" applyFont="1" applyBorder="1" applyAlignment="1">
      <alignment horizontal="right"/>
    </xf>
    <xf numFmtId="0" fontId="0" fillId="0" borderId="12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13" xfId="0" applyFont="1" applyBorder="1"/>
    <xf numFmtId="0" fontId="0" fillId="0" borderId="2" xfId="0" applyFont="1" applyBorder="1" applyAlignment="1">
      <alignment horizontal="right"/>
    </xf>
    <xf numFmtId="0" fontId="0" fillId="0" borderId="5" xfId="0" applyFont="1" applyBorder="1"/>
    <xf numFmtId="0" fontId="0" fillId="0" borderId="36" xfId="0" applyBorder="1"/>
    <xf numFmtId="0" fontId="0" fillId="0" borderId="37" xfId="0" applyBorder="1"/>
    <xf numFmtId="0" fontId="0" fillId="2" borderId="35" xfId="0" applyFont="1" applyFill="1" applyBorder="1"/>
    <xf numFmtId="0" fontId="0" fillId="0" borderId="12" xfId="0" applyFill="1" applyBorder="1"/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'1-3'!$H$7:$H$14</c:f>
              <c:numCache>
                <c:formatCode>General</c:formatCode>
                <c:ptCount val="8"/>
                <c:pt idx="0">
                  <c:v>-1.068845788375</c:v>
                </c:pt>
                <c:pt idx="1">
                  <c:v>-0.36824382975000014</c:v>
                </c:pt>
                <c:pt idx="2">
                  <c:v>0.33235812887499971</c:v>
                </c:pt>
                <c:pt idx="3">
                  <c:v>1.0329600874999998</c:v>
                </c:pt>
                <c:pt idx="4">
                  <c:v>1.7335620461249999</c:v>
                </c:pt>
                <c:pt idx="5">
                  <c:v>2.4341640047499995</c:v>
                </c:pt>
                <c:pt idx="6">
                  <c:v>3.134765963375</c:v>
                </c:pt>
                <c:pt idx="7">
                  <c:v>3.8353679230000002</c:v>
                </c:pt>
              </c:numCache>
            </c:numRef>
          </c:cat>
          <c:val>
            <c:numRef>
              <c:f>'1-3'!$J$7:$J$14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0.255</c:v>
                </c:pt>
                <c:pt idx="4">
                  <c:v>0.26500000000000001</c:v>
                </c:pt>
                <c:pt idx="5">
                  <c:v>0.17</c:v>
                </c:pt>
                <c:pt idx="6">
                  <c:v>7.4999999999999997E-2</c:v>
                </c:pt>
                <c:pt idx="7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83968"/>
        <c:axId val="208011264"/>
      </c:lineChart>
      <c:catAx>
        <c:axId val="2152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11264"/>
        <c:crosses val="autoZero"/>
        <c:auto val="1"/>
        <c:lblAlgn val="ctr"/>
        <c:lblOffset val="100"/>
        <c:noMultiLvlLbl val="0"/>
      </c:catAx>
      <c:valAx>
        <c:axId val="2080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8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'1-3'!$H$7:$H$14</c:f>
              <c:numCache>
                <c:formatCode>General</c:formatCode>
                <c:ptCount val="8"/>
                <c:pt idx="0">
                  <c:v>-1.068845788375</c:v>
                </c:pt>
                <c:pt idx="1">
                  <c:v>-0.36824382975000014</c:v>
                </c:pt>
                <c:pt idx="2">
                  <c:v>0.33235812887499971</c:v>
                </c:pt>
                <c:pt idx="3">
                  <c:v>1.0329600874999998</c:v>
                </c:pt>
                <c:pt idx="4">
                  <c:v>1.7335620461249999</c:v>
                </c:pt>
                <c:pt idx="5">
                  <c:v>2.4341640047499995</c:v>
                </c:pt>
                <c:pt idx="6">
                  <c:v>3.134765963375</c:v>
                </c:pt>
                <c:pt idx="7">
                  <c:v>3.8353679230000002</c:v>
                </c:pt>
              </c:numCache>
            </c:numRef>
          </c:cat>
          <c:val>
            <c:numRef>
              <c:f>'1-3'!$J$7:$J$14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0.255</c:v>
                </c:pt>
                <c:pt idx="4">
                  <c:v>0.26500000000000001</c:v>
                </c:pt>
                <c:pt idx="5">
                  <c:v>0.17</c:v>
                </c:pt>
                <c:pt idx="6">
                  <c:v>7.4999999999999997E-2</c:v>
                </c:pt>
                <c:pt idx="7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2528"/>
        <c:axId val="208028416"/>
      </c:barChart>
      <c:catAx>
        <c:axId val="2080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28416"/>
        <c:crosses val="autoZero"/>
        <c:auto val="1"/>
        <c:lblAlgn val="ctr"/>
        <c:lblOffset val="100"/>
        <c:noMultiLvlLbl val="0"/>
      </c:catAx>
      <c:valAx>
        <c:axId val="2080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2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'1-3'!$H$23:$H$34</c:f>
              <c:numCache>
                <c:formatCode>General</c:formatCode>
                <c:ptCount val="12"/>
                <c:pt idx="0">
                  <c:v>-1.3023797745833334</c:v>
                </c:pt>
                <c:pt idx="1">
                  <c:v>-0.83531180216666678</c:v>
                </c:pt>
                <c:pt idx="2">
                  <c:v>-0.36824382975000014</c:v>
                </c:pt>
                <c:pt idx="3">
                  <c:v>9.8824142666666503E-2</c:v>
                </c:pt>
                <c:pt idx="4">
                  <c:v>0.56589211508333292</c:v>
                </c:pt>
                <c:pt idx="5">
                  <c:v>1.0329600874999998</c:v>
                </c:pt>
                <c:pt idx="6">
                  <c:v>1.5000280599166667</c:v>
                </c:pt>
                <c:pt idx="7">
                  <c:v>1.9670960323333331</c:v>
                </c:pt>
                <c:pt idx="8">
                  <c:v>2.4341640047499995</c:v>
                </c:pt>
                <c:pt idx="9">
                  <c:v>2.9012319771666659</c:v>
                </c:pt>
                <c:pt idx="10">
                  <c:v>3.3682999495833332</c:v>
                </c:pt>
                <c:pt idx="11">
                  <c:v>3.8353679230000002</c:v>
                </c:pt>
              </c:numCache>
            </c:numRef>
          </c:cat>
          <c:val>
            <c:numRef>
              <c:f>'1-3'!$J$23:$J$34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6.5000000000000002E-2</c:v>
                </c:pt>
                <c:pt idx="3">
                  <c:v>0.08</c:v>
                </c:pt>
                <c:pt idx="4">
                  <c:v>0.13</c:v>
                </c:pt>
                <c:pt idx="5">
                  <c:v>0.16500000000000001</c:v>
                </c:pt>
                <c:pt idx="6">
                  <c:v>0.17</c:v>
                </c:pt>
                <c:pt idx="7">
                  <c:v>0.17499999999999999</c:v>
                </c:pt>
                <c:pt idx="8">
                  <c:v>0.09</c:v>
                </c:pt>
                <c:pt idx="9">
                  <c:v>0.06</c:v>
                </c:pt>
                <c:pt idx="10">
                  <c:v>2.5000000000000001E-2</c:v>
                </c:pt>
                <c:pt idx="11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8128"/>
        <c:axId val="208049664"/>
      </c:lineChart>
      <c:catAx>
        <c:axId val="2080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49664"/>
        <c:crosses val="autoZero"/>
        <c:auto val="1"/>
        <c:lblAlgn val="ctr"/>
        <c:lblOffset val="100"/>
        <c:noMultiLvlLbl val="0"/>
      </c:catAx>
      <c:valAx>
        <c:axId val="208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'1-3'!$H$23:$H$34</c:f>
              <c:numCache>
                <c:formatCode>General</c:formatCode>
                <c:ptCount val="12"/>
                <c:pt idx="0">
                  <c:v>-1.3023797745833334</c:v>
                </c:pt>
                <c:pt idx="1">
                  <c:v>-0.83531180216666678</c:v>
                </c:pt>
                <c:pt idx="2">
                  <c:v>-0.36824382975000014</c:v>
                </c:pt>
                <c:pt idx="3">
                  <c:v>9.8824142666666503E-2</c:v>
                </c:pt>
                <c:pt idx="4">
                  <c:v>0.56589211508333292</c:v>
                </c:pt>
                <c:pt idx="5">
                  <c:v>1.0329600874999998</c:v>
                </c:pt>
                <c:pt idx="6">
                  <c:v>1.5000280599166667</c:v>
                </c:pt>
                <c:pt idx="7">
                  <c:v>1.9670960323333331</c:v>
                </c:pt>
                <c:pt idx="8">
                  <c:v>2.4341640047499995</c:v>
                </c:pt>
                <c:pt idx="9">
                  <c:v>2.9012319771666659</c:v>
                </c:pt>
                <c:pt idx="10">
                  <c:v>3.3682999495833332</c:v>
                </c:pt>
                <c:pt idx="11">
                  <c:v>3.8353679230000002</c:v>
                </c:pt>
              </c:numCache>
            </c:numRef>
          </c:cat>
          <c:val>
            <c:numRef>
              <c:f>'1-3'!$J$23:$J$34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6.5000000000000002E-2</c:v>
                </c:pt>
                <c:pt idx="3">
                  <c:v>0.08</c:v>
                </c:pt>
                <c:pt idx="4">
                  <c:v>0.13</c:v>
                </c:pt>
                <c:pt idx="5">
                  <c:v>0.16500000000000001</c:v>
                </c:pt>
                <c:pt idx="6">
                  <c:v>0.17</c:v>
                </c:pt>
                <c:pt idx="7">
                  <c:v>0.17499999999999999</c:v>
                </c:pt>
                <c:pt idx="8">
                  <c:v>0.09</c:v>
                </c:pt>
                <c:pt idx="9">
                  <c:v>0.06</c:v>
                </c:pt>
                <c:pt idx="10">
                  <c:v>2.5000000000000001E-2</c:v>
                </c:pt>
                <c:pt idx="1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9136"/>
        <c:axId val="210300928"/>
      </c:barChart>
      <c:catAx>
        <c:axId val="2102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00928"/>
        <c:crosses val="autoZero"/>
        <c:auto val="1"/>
        <c:lblAlgn val="ctr"/>
        <c:lblOffset val="100"/>
        <c:noMultiLvlLbl val="0"/>
      </c:catAx>
      <c:valAx>
        <c:axId val="2103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'4-9'!$I$21:$I$25</c:f>
              <c:numCache>
                <c:formatCode>General</c:formatCode>
                <c:ptCount val="5"/>
                <c:pt idx="0">
                  <c:v>-0.19597825687378645</c:v>
                </c:pt>
                <c:pt idx="1">
                  <c:v>0.80085340212099254</c:v>
                </c:pt>
                <c:pt idx="2">
                  <c:v>1.7976850611157715</c:v>
                </c:pt>
                <c:pt idx="3">
                  <c:v>2.7945167201105505</c:v>
                </c:pt>
                <c:pt idx="4">
                  <c:v>3.7913483791053295</c:v>
                </c:pt>
              </c:numCache>
            </c:numRef>
          </c:cat>
          <c:val>
            <c:numRef>
              <c:f>'4-9'!$K$21:$K$25</c:f>
              <c:numCache>
                <c:formatCode>General</c:formatCode>
                <c:ptCount val="5"/>
                <c:pt idx="0">
                  <c:v>0.1</c:v>
                </c:pt>
                <c:pt idx="1">
                  <c:v>0.36666666666666664</c:v>
                </c:pt>
                <c:pt idx="2">
                  <c:v>0.26666666666666666</c:v>
                </c:pt>
                <c:pt idx="3">
                  <c:v>0.2</c:v>
                </c:pt>
                <c:pt idx="4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87520"/>
        <c:axId val="215409792"/>
      </c:barChart>
      <c:catAx>
        <c:axId val="2153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409792"/>
        <c:crosses val="autoZero"/>
        <c:auto val="1"/>
        <c:lblAlgn val="ctr"/>
        <c:lblOffset val="100"/>
        <c:noMultiLvlLbl val="0"/>
      </c:catAx>
      <c:valAx>
        <c:axId val="21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'4-9'!$O$21:$O$25</c:f>
              <c:numCache>
                <c:formatCode>General</c:formatCode>
                <c:ptCount val="5"/>
                <c:pt idx="0">
                  <c:v>-0.43685610964894295</c:v>
                </c:pt>
                <c:pt idx="1">
                  <c:v>0.58101398078724742</c:v>
                </c:pt>
                <c:pt idx="2">
                  <c:v>1.5988840712234378</c:v>
                </c:pt>
                <c:pt idx="3">
                  <c:v>2.6167541616596282</c:v>
                </c:pt>
                <c:pt idx="4">
                  <c:v>3.6346242520958185</c:v>
                </c:pt>
              </c:numCache>
            </c:numRef>
          </c:cat>
          <c:val>
            <c:numRef>
              <c:f>'4-9'!$Q$21:$Q$25</c:f>
              <c:numCache>
                <c:formatCode>General</c:formatCode>
                <c:ptCount val="5"/>
                <c:pt idx="0">
                  <c:v>6.6666666666666666E-2</c:v>
                </c:pt>
                <c:pt idx="1">
                  <c:v>0.3</c:v>
                </c:pt>
                <c:pt idx="2">
                  <c:v>0.23333333333333334</c:v>
                </c:pt>
                <c:pt idx="3">
                  <c:v>0.36666666666666664</c:v>
                </c:pt>
                <c:pt idx="4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98432"/>
        <c:axId val="215299968"/>
      </c:barChart>
      <c:catAx>
        <c:axId val="2152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299968"/>
        <c:crosses val="autoZero"/>
        <c:auto val="1"/>
        <c:lblAlgn val="ctr"/>
        <c:lblOffset val="100"/>
        <c:noMultiLvlLbl val="0"/>
      </c:catAx>
      <c:valAx>
        <c:axId val="2152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9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'4-9'!$I$40:$I$46</c:f>
              <c:numCache>
                <c:formatCode>General</c:formatCode>
                <c:ptCount val="7"/>
                <c:pt idx="0">
                  <c:v>-0.48078730230086619</c:v>
                </c:pt>
                <c:pt idx="1">
                  <c:v>0.23123531126683305</c:v>
                </c:pt>
                <c:pt idx="2">
                  <c:v>0.94325792483453252</c:v>
                </c:pt>
                <c:pt idx="3">
                  <c:v>1.6552805384022315</c:v>
                </c:pt>
                <c:pt idx="4">
                  <c:v>2.3673031519699306</c:v>
                </c:pt>
                <c:pt idx="5">
                  <c:v>3.0793257655376305</c:v>
                </c:pt>
                <c:pt idx="6">
                  <c:v>3.7913483791053295</c:v>
                </c:pt>
              </c:numCache>
            </c:numRef>
          </c:cat>
          <c:val>
            <c:numRef>
              <c:f>'4-9'!$K$40:$K$46</c:f>
              <c:numCache>
                <c:formatCode>General</c:formatCode>
                <c:ptCount val="7"/>
                <c:pt idx="0">
                  <c:v>0.1</c:v>
                </c:pt>
                <c:pt idx="1">
                  <c:v>6.6666666666666666E-2</c:v>
                </c:pt>
                <c:pt idx="2">
                  <c:v>0.33333333333333331</c:v>
                </c:pt>
                <c:pt idx="3">
                  <c:v>0.2</c:v>
                </c:pt>
                <c:pt idx="4">
                  <c:v>0.23333333333333334</c:v>
                </c:pt>
                <c:pt idx="5">
                  <c:v>0</c:v>
                </c:pt>
                <c:pt idx="6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13792"/>
        <c:axId val="215327872"/>
      </c:barChart>
      <c:catAx>
        <c:axId val="2153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327872"/>
        <c:crosses val="autoZero"/>
        <c:auto val="1"/>
        <c:lblAlgn val="ctr"/>
        <c:lblOffset val="100"/>
        <c:noMultiLvlLbl val="0"/>
      </c:catAx>
      <c:valAx>
        <c:axId val="2153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1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'4-9'!$O$40:$O$46</c:f>
              <c:numCache>
                <c:formatCode>General</c:formatCode>
                <c:ptCount val="7"/>
                <c:pt idx="0">
                  <c:v>-0.72767613548785448</c:v>
                </c:pt>
                <c:pt idx="1">
                  <c:v>-6.2607089057564735E-4</c:v>
                </c:pt>
                <c:pt idx="2">
                  <c:v>0.72642399370670319</c:v>
                </c:pt>
                <c:pt idx="3">
                  <c:v>1.453474058303982</c:v>
                </c:pt>
                <c:pt idx="4">
                  <c:v>2.1805241229012609</c:v>
                </c:pt>
                <c:pt idx="5">
                  <c:v>2.9075741874985397</c:v>
                </c:pt>
                <c:pt idx="6">
                  <c:v>3.6346242520958185</c:v>
                </c:pt>
              </c:numCache>
            </c:numRef>
          </c:cat>
          <c:val>
            <c:numRef>
              <c:f>'4-9'!$Q$40:$Q$46</c:f>
              <c:numCache>
                <c:formatCode>General</c:formatCode>
                <c:ptCount val="7"/>
                <c:pt idx="0">
                  <c:v>3.3333333333333333E-2</c:v>
                </c:pt>
                <c:pt idx="1">
                  <c:v>0.13333333333333333</c:v>
                </c:pt>
                <c:pt idx="2">
                  <c:v>0.23333333333333334</c:v>
                </c:pt>
                <c:pt idx="3">
                  <c:v>0.2</c:v>
                </c:pt>
                <c:pt idx="4">
                  <c:v>0.26666666666666666</c:v>
                </c:pt>
                <c:pt idx="5">
                  <c:v>0.1</c:v>
                </c:pt>
                <c:pt idx="6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36704"/>
        <c:axId val="232138240"/>
      </c:barChart>
      <c:catAx>
        <c:axId val="2321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138240"/>
        <c:crosses val="autoZero"/>
        <c:auto val="1"/>
        <c:lblAlgn val="ctr"/>
        <c:lblOffset val="100"/>
        <c:noMultiLvlLbl val="0"/>
      </c:catAx>
      <c:valAx>
        <c:axId val="2321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3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0</xdr:rowOff>
    </xdr:from>
    <xdr:to>
      <xdr:col>16</xdr:col>
      <xdr:colOff>15240</xdr:colOff>
      <xdr:row>10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0</xdr:row>
      <xdr:rowOff>0</xdr:rowOff>
    </xdr:from>
    <xdr:to>
      <xdr:col>22</xdr:col>
      <xdr:colOff>15240</xdr:colOff>
      <xdr:row>11</xdr:row>
      <xdr:rowOff>3810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16</xdr:row>
      <xdr:rowOff>7620</xdr:rowOff>
    </xdr:from>
    <xdr:to>
      <xdr:col>16</xdr:col>
      <xdr:colOff>15240</xdr:colOff>
      <xdr:row>27</xdr:row>
      <xdr:rowOff>3810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</xdr:colOff>
      <xdr:row>16</xdr:row>
      <xdr:rowOff>15240</xdr:rowOff>
    </xdr:from>
    <xdr:to>
      <xdr:col>22</xdr:col>
      <xdr:colOff>15240</xdr:colOff>
      <xdr:row>27</xdr:row>
      <xdr:rowOff>11430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26</xdr:row>
      <xdr:rowOff>7620</xdr:rowOff>
    </xdr:from>
    <xdr:to>
      <xdr:col>9</xdr:col>
      <xdr:colOff>114300</xdr:colOff>
      <xdr:row>37</xdr:row>
      <xdr:rowOff>11430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26</xdr:row>
      <xdr:rowOff>7620</xdr:rowOff>
    </xdr:from>
    <xdr:to>
      <xdr:col>15</xdr:col>
      <xdr:colOff>121920</xdr:colOff>
      <xdr:row>37</xdr:row>
      <xdr:rowOff>11430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47</xdr:row>
      <xdr:rowOff>0</xdr:rowOff>
    </xdr:from>
    <xdr:to>
      <xdr:col>9</xdr:col>
      <xdr:colOff>114300</xdr:colOff>
      <xdr:row>58</xdr:row>
      <xdr:rowOff>3810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</xdr:colOff>
      <xdr:row>47</xdr:row>
      <xdr:rowOff>15240</xdr:rowOff>
    </xdr:from>
    <xdr:to>
      <xdr:col>15</xdr:col>
      <xdr:colOff>114300</xdr:colOff>
      <xdr:row>58</xdr:row>
      <xdr:rowOff>19050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workbookViewId="0">
      <selection activeCell="AB13" sqref="AB13"/>
    </sheetView>
  </sheetViews>
  <sheetFormatPr defaultRowHeight="14.4" x14ac:dyDescent="0.3"/>
  <cols>
    <col min="1" max="1" width="8.88671875" customWidth="1"/>
    <col min="3" max="3" width="22.44140625" customWidth="1"/>
    <col min="4" max="4" width="8.88671875" customWidth="1"/>
    <col min="8" max="8" width="8.88671875" customWidth="1"/>
    <col min="19" max="19" width="8.88671875" customWidth="1"/>
  </cols>
  <sheetData>
    <row r="1" spans="1:31" x14ac:dyDescent="0.3">
      <c r="A1" s="1">
        <v>1</v>
      </c>
      <c r="C1" s="1">
        <v>200</v>
      </c>
      <c r="F1" s="94" t="s">
        <v>38</v>
      </c>
      <c r="G1" s="95"/>
      <c r="H1" s="95"/>
      <c r="I1" s="95"/>
      <c r="J1" s="96"/>
      <c r="K1" s="47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  <c r="X1" s="17" t="s">
        <v>20</v>
      </c>
      <c r="Y1" s="18">
        <f>NORMDIST(5, C2, C3, 1)</f>
        <v>0.99996832875816688</v>
      </c>
    </row>
    <row r="2" spans="1:31" x14ac:dyDescent="0.3">
      <c r="A2">
        <v>0.699767841</v>
      </c>
      <c r="C2" s="1">
        <v>1</v>
      </c>
      <c r="F2" s="34"/>
      <c r="G2" s="6"/>
      <c r="H2" s="6"/>
      <c r="I2" s="6"/>
      <c r="J2" s="35"/>
      <c r="K2" s="37"/>
      <c r="L2" s="6"/>
      <c r="M2" s="6"/>
      <c r="N2" s="6"/>
      <c r="O2" s="6"/>
      <c r="P2" s="6"/>
      <c r="Q2" s="6"/>
      <c r="R2" s="6"/>
      <c r="S2" s="6"/>
      <c r="T2" s="6"/>
      <c r="U2" s="6"/>
      <c r="V2" s="35"/>
      <c r="X2" s="11" t="s">
        <v>22</v>
      </c>
      <c r="Y2" s="12">
        <f>NORMDIST(11, C2, C3, 1)</f>
        <v>1</v>
      </c>
    </row>
    <row r="3" spans="1:31" x14ac:dyDescent="0.3">
      <c r="A3">
        <v>-0.27768316799999998</v>
      </c>
      <c r="C3" s="2">
        <v>1</v>
      </c>
      <c r="F3" s="36">
        <v>8</v>
      </c>
      <c r="G3" s="6"/>
      <c r="H3" s="6"/>
      <c r="I3" s="6"/>
      <c r="J3" s="35"/>
      <c r="K3" s="37"/>
      <c r="L3" s="6"/>
      <c r="M3" s="6"/>
      <c r="N3" s="6"/>
      <c r="O3" s="6"/>
      <c r="P3" s="6"/>
      <c r="Q3" s="6"/>
      <c r="R3" s="6"/>
      <c r="S3" s="6"/>
      <c r="T3" s="6"/>
      <c r="U3" s="6"/>
      <c r="V3" s="35"/>
      <c r="X3" s="93" t="s">
        <v>23</v>
      </c>
      <c r="Y3" s="22">
        <f>Y2-Y1</f>
        <v>3.1671241833119979E-5</v>
      </c>
    </row>
    <row r="4" spans="1:31" x14ac:dyDescent="0.3">
      <c r="A4">
        <v>1.2442573079999999</v>
      </c>
      <c r="F4" s="36">
        <f>D15/F3</f>
        <v>0.70060195862499997</v>
      </c>
      <c r="G4" s="6"/>
      <c r="H4" s="6"/>
      <c r="I4" s="6"/>
      <c r="J4" s="35"/>
      <c r="K4" s="37"/>
      <c r="L4" s="6"/>
      <c r="M4" s="6"/>
      <c r="N4" s="6"/>
      <c r="O4" s="6"/>
      <c r="P4" s="6"/>
      <c r="Q4" s="27"/>
      <c r="R4" s="6"/>
      <c r="S4" s="6"/>
      <c r="T4" s="6"/>
      <c r="U4" s="6"/>
      <c r="V4" s="35"/>
      <c r="W4" s="9"/>
      <c r="X4" s="9"/>
      <c r="Y4" s="9"/>
      <c r="Z4" s="9"/>
      <c r="AA4" s="9"/>
      <c r="AC4" s="9"/>
      <c r="AD4" s="9"/>
      <c r="AE4" s="9"/>
    </row>
    <row r="5" spans="1:31" x14ac:dyDescent="0.3">
      <c r="A5">
        <v>2.27647354</v>
      </c>
      <c r="F5" s="37"/>
      <c r="G5" s="6"/>
      <c r="H5" s="6"/>
      <c r="I5" s="6"/>
      <c r="J5" s="35"/>
      <c r="K5" s="37"/>
      <c r="L5" s="6"/>
      <c r="M5" s="6"/>
      <c r="N5" s="6"/>
      <c r="O5" s="6"/>
      <c r="P5" s="6"/>
      <c r="Q5" s="27"/>
      <c r="R5" s="6"/>
      <c r="S5" s="6"/>
      <c r="T5" s="6"/>
      <c r="U5" s="6"/>
      <c r="V5" s="35"/>
      <c r="W5" s="9"/>
      <c r="X5" s="1" t="s">
        <v>15</v>
      </c>
      <c r="Y5" s="24" t="s">
        <v>18</v>
      </c>
      <c r="Z5" s="24" t="s">
        <v>19</v>
      </c>
      <c r="AA5" s="1" t="s">
        <v>16</v>
      </c>
      <c r="AC5" s="9"/>
      <c r="AD5" s="9"/>
      <c r="AE5" s="9"/>
    </row>
    <row r="6" spans="1:31" x14ac:dyDescent="0.3">
      <c r="A6">
        <v>2.1983502189999999</v>
      </c>
      <c r="F6" s="36" t="s">
        <v>17</v>
      </c>
      <c r="G6" s="1" t="s">
        <v>15</v>
      </c>
      <c r="H6" s="24" t="s">
        <v>18</v>
      </c>
      <c r="I6" s="24" t="s">
        <v>19</v>
      </c>
      <c r="J6" s="38" t="s">
        <v>16</v>
      </c>
      <c r="K6" s="37"/>
      <c r="L6" s="6"/>
      <c r="M6" s="6"/>
      <c r="N6" s="6"/>
      <c r="O6" s="6"/>
      <c r="P6" s="6"/>
      <c r="Q6" s="27"/>
      <c r="R6" s="6"/>
      <c r="S6" s="6"/>
      <c r="T6" s="6"/>
      <c r="U6" s="6"/>
      <c r="V6" s="35"/>
      <c r="W6" s="9"/>
      <c r="X6" s="11">
        <v>5</v>
      </c>
      <c r="Y6" s="10">
        <v>5</v>
      </c>
      <c r="Z6" s="7">
        <v>200</v>
      </c>
      <c r="AA6" s="16">
        <f>Z6/$D$19</f>
        <v>1</v>
      </c>
      <c r="AC6" s="9"/>
      <c r="AD6" s="9"/>
      <c r="AE6" s="9"/>
    </row>
    <row r="7" spans="1:31" x14ac:dyDescent="0.3">
      <c r="A7">
        <v>2.7331331040000002</v>
      </c>
      <c r="C7" s="28" t="s">
        <v>2</v>
      </c>
      <c r="D7" s="29">
        <v>1.0685991210000001</v>
      </c>
      <c r="F7" s="37">
        <v>1</v>
      </c>
      <c r="G7" s="6">
        <f t="shared" ref="G7:G13" si="0">F7 * $F$4 + $D$16</f>
        <v>-1.068845788375</v>
      </c>
      <c r="H7" s="10">
        <v>-1.068845788375</v>
      </c>
      <c r="I7" s="7">
        <v>5</v>
      </c>
      <c r="J7" s="35">
        <f>I7/$D$19</f>
        <v>2.5000000000000001E-2</v>
      </c>
      <c r="K7" s="37"/>
      <c r="L7" s="6"/>
      <c r="M7" s="6"/>
      <c r="N7" s="6"/>
      <c r="O7" s="6"/>
      <c r="P7" s="6"/>
      <c r="Q7" s="27"/>
      <c r="R7" s="6"/>
      <c r="S7" s="6"/>
      <c r="T7" s="6"/>
      <c r="U7" s="6"/>
      <c r="V7" s="35"/>
      <c r="W7" s="9"/>
      <c r="X7" s="13">
        <v>11</v>
      </c>
      <c r="Y7" s="25">
        <v>11</v>
      </c>
      <c r="Z7" s="14">
        <v>0</v>
      </c>
      <c r="AA7" s="21">
        <f t="shared" ref="AA7" si="1">Z7/$D$19</f>
        <v>0</v>
      </c>
      <c r="AC7" s="9"/>
      <c r="AD7" s="9"/>
      <c r="AE7" s="9"/>
    </row>
    <row r="8" spans="1:31" x14ac:dyDescent="0.3">
      <c r="A8">
        <v>-1.1835876400000001</v>
      </c>
      <c r="C8" s="30" t="s">
        <v>3</v>
      </c>
      <c r="D8" s="31">
        <v>7.3214843000000002E-2</v>
      </c>
      <c r="F8" s="37">
        <v>2</v>
      </c>
      <c r="G8" s="6">
        <f t="shared" si="0"/>
        <v>-0.36824382975000014</v>
      </c>
      <c r="H8" s="10">
        <v>-0.36824382975000014</v>
      </c>
      <c r="I8" s="7">
        <v>14</v>
      </c>
      <c r="J8" s="35">
        <f t="shared" ref="J8:J14" si="2">I8/$D$19</f>
        <v>7.0000000000000007E-2</v>
      </c>
      <c r="K8" s="37"/>
      <c r="L8" s="6"/>
      <c r="M8" s="6"/>
      <c r="N8" s="6"/>
      <c r="O8" s="6"/>
      <c r="P8" s="6"/>
      <c r="Q8" s="27"/>
      <c r="R8" s="6"/>
      <c r="S8" s="6"/>
      <c r="T8" s="6"/>
      <c r="U8" s="6"/>
      <c r="V8" s="35"/>
      <c r="W8" s="9"/>
      <c r="X8" s="9"/>
      <c r="Y8" s="9"/>
      <c r="Z8" s="9"/>
      <c r="AA8" s="9"/>
      <c r="AB8" s="9"/>
      <c r="AC8" s="9"/>
      <c r="AD8" s="9"/>
      <c r="AE8" s="9"/>
    </row>
    <row r="9" spans="1:31" x14ac:dyDescent="0.3">
      <c r="A9">
        <v>0.76581875700000002</v>
      </c>
      <c r="C9" s="30" t="s">
        <v>4</v>
      </c>
      <c r="D9" s="31">
        <v>1.085706802</v>
      </c>
      <c r="F9" s="37">
        <v>3</v>
      </c>
      <c r="G9" s="6">
        <f t="shared" si="0"/>
        <v>0.33235812887499971</v>
      </c>
      <c r="H9" s="10">
        <v>0.33235812887499971</v>
      </c>
      <c r="I9" s="7">
        <v>24</v>
      </c>
      <c r="J9" s="35">
        <f t="shared" si="2"/>
        <v>0.12</v>
      </c>
      <c r="K9" s="37"/>
      <c r="L9" s="6"/>
      <c r="M9" s="6"/>
      <c r="N9" s="6"/>
      <c r="O9" s="6"/>
      <c r="P9" s="6"/>
      <c r="Q9" s="27"/>
      <c r="R9" s="6"/>
      <c r="S9" s="6"/>
      <c r="T9" s="6"/>
      <c r="U9" s="6"/>
      <c r="V9" s="35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3">
      <c r="A10">
        <v>2.0950225260000002</v>
      </c>
      <c r="C10" s="30" t="s">
        <v>5</v>
      </c>
      <c r="D10" s="31">
        <v>0.47620494800000002</v>
      </c>
      <c r="F10" s="37">
        <v>4</v>
      </c>
      <c r="G10" s="6">
        <f t="shared" si="0"/>
        <v>1.0329600874999998</v>
      </c>
      <c r="H10" s="10">
        <v>1.0329600874999998</v>
      </c>
      <c r="I10" s="7">
        <v>51</v>
      </c>
      <c r="J10" s="35">
        <f t="shared" si="2"/>
        <v>0.255</v>
      </c>
      <c r="K10" s="37"/>
      <c r="L10" s="6"/>
      <c r="M10" s="6"/>
      <c r="N10" s="6"/>
      <c r="O10" s="6"/>
      <c r="P10" s="6"/>
      <c r="Q10" s="27"/>
      <c r="R10" s="6"/>
      <c r="S10" s="6"/>
      <c r="T10" s="6"/>
      <c r="U10" s="6"/>
      <c r="V10" s="35"/>
      <c r="W10" s="9"/>
      <c r="X10" s="9"/>
      <c r="Y10" s="9"/>
      <c r="Z10" s="9"/>
      <c r="AA10" s="9"/>
      <c r="AB10" s="9"/>
      <c r="AC10" s="9"/>
      <c r="AD10" s="9"/>
      <c r="AE10" s="9"/>
    </row>
    <row r="11" spans="1:31" x14ac:dyDescent="0.3">
      <c r="A11">
        <v>-8.6700649000000005E-2</v>
      </c>
      <c r="C11" s="30" t="s">
        <v>6</v>
      </c>
      <c r="D11" s="31">
        <v>1.035414238</v>
      </c>
      <c r="F11" s="37">
        <v>5</v>
      </c>
      <c r="G11" s="6">
        <f t="shared" si="0"/>
        <v>1.7335620461249999</v>
      </c>
      <c r="H11" s="10">
        <v>1.7335620461249999</v>
      </c>
      <c r="I11" s="7">
        <v>53</v>
      </c>
      <c r="J11" s="35">
        <f t="shared" si="2"/>
        <v>0.26500000000000001</v>
      </c>
      <c r="K11" s="37"/>
      <c r="L11" s="6"/>
      <c r="M11" s="6"/>
      <c r="N11" s="6"/>
      <c r="O11" s="6"/>
      <c r="P11" s="6"/>
      <c r="Q11" s="27"/>
      <c r="R11" s="6"/>
      <c r="S11" s="6"/>
      <c r="T11" s="6"/>
      <c r="U11" s="6"/>
      <c r="V11" s="35"/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3">
      <c r="A12">
        <v>0.30979583999999999</v>
      </c>
      <c r="C12" s="30" t="s">
        <v>7</v>
      </c>
      <c r="D12" s="31">
        <v>1.072082644</v>
      </c>
      <c r="F12" s="37">
        <v>6</v>
      </c>
      <c r="G12" s="6">
        <f t="shared" si="0"/>
        <v>2.4341640047499995</v>
      </c>
      <c r="H12" s="10">
        <v>2.4341640047499995</v>
      </c>
      <c r="I12" s="7">
        <v>34</v>
      </c>
      <c r="J12" s="35">
        <f t="shared" si="2"/>
        <v>0.17</v>
      </c>
      <c r="K12" s="37"/>
      <c r="L12" s="6"/>
      <c r="M12" s="6"/>
      <c r="N12" s="6"/>
      <c r="O12" s="6"/>
      <c r="P12" s="6"/>
      <c r="Q12" s="27"/>
      <c r="R12" s="6"/>
      <c r="S12" s="6"/>
      <c r="T12" s="6"/>
      <c r="U12" s="6"/>
      <c r="V12" s="35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3">
      <c r="A13">
        <v>-0.69043232700000001</v>
      </c>
      <c r="C13" s="30" t="s">
        <v>8</v>
      </c>
      <c r="D13" s="31">
        <v>-0.11387282</v>
      </c>
      <c r="F13" s="37">
        <v>7</v>
      </c>
      <c r="G13" s="6">
        <f t="shared" si="0"/>
        <v>3.134765963375</v>
      </c>
      <c r="H13" s="10">
        <v>3.134765963375</v>
      </c>
      <c r="I13" s="7">
        <v>15</v>
      </c>
      <c r="J13" s="35">
        <f t="shared" si="2"/>
        <v>7.4999999999999997E-2</v>
      </c>
      <c r="K13" s="37"/>
      <c r="W13" s="9"/>
      <c r="X13" s="9"/>
      <c r="Y13" s="9"/>
      <c r="Z13" s="9"/>
      <c r="AA13" s="9"/>
      <c r="AB13" s="9"/>
      <c r="AC13" s="9"/>
      <c r="AD13" s="9"/>
      <c r="AE13" s="9"/>
    </row>
    <row r="14" spans="1:31" x14ac:dyDescent="0.3">
      <c r="A14">
        <v>-0.84691089100000005</v>
      </c>
      <c r="C14" s="30" t="s">
        <v>9</v>
      </c>
      <c r="D14" s="31">
        <v>-0.13004645100000001</v>
      </c>
      <c r="F14" s="39">
        <v>8</v>
      </c>
      <c r="G14" s="14">
        <f>D17</f>
        <v>3.8353679230000002</v>
      </c>
      <c r="H14" s="25">
        <v>3.8353679230000002</v>
      </c>
      <c r="I14" s="14">
        <v>4</v>
      </c>
      <c r="J14" s="40">
        <f t="shared" si="2"/>
        <v>0.02</v>
      </c>
      <c r="K14" s="37"/>
      <c r="L14" s="97" t="s">
        <v>45</v>
      </c>
      <c r="M14" s="97"/>
      <c r="N14" s="97"/>
      <c r="O14" s="97"/>
      <c r="P14" s="97"/>
      <c r="Q14" s="27"/>
      <c r="R14" s="97" t="s">
        <v>46</v>
      </c>
      <c r="S14" s="97"/>
      <c r="T14" s="97"/>
      <c r="U14" s="97"/>
      <c r="V14" s="98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3">
      <c r="A15">
        <v>2.2370503E-2</v>
      </c>
      <c r="C15" s="30" t="s">
        <v>10</v>
      </c>
      <c r="D15" s="31">
        <v>5.6048156689999997</v>
      </c>
      <c r="F15" s="37"/>
      <c r="G15" s="6"/>
      <c r="H15" s="6"/>
      <c r="I15" s="6"/>
      <c r="J15" s="35"/>
      <c r="K15" s="37"/>
      <c r="L15" s="6"/>
      <c r="M15" s="6"/>
      <c r="N15" s="6"/>
      <c r="O15" s="6"/>
      <c r="P15" s="6"/>
      <c r="Q15" s="27"/>
      <c r="R15" s="27"/>
      <c r="S15" s="27"/>
      <c r="T15" s="27"/>
      <c r="U15" s="27"/>
      <c r="V15" s="44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" thickBot="1" x14ac:dyDescent="0.35">
      <c r="A16">
        <v>0.226492946</v>
      </c>
      <c r="C16" s="30" t="s">
        <v>11</v>
      </c>
      <c r="D16" s="31">
        <v>-1.7694477470000001</v>
      </c>
      <c r="F16" s="41"/>
      <c r="G16" s="42"/>
      <c r="H16" s="42"/>
      <c r="I16" s="42"/>
      <c r="J16" s="43"/>
      <c r="K16" s="41"/>
      <c r="L16" s="42"/>
      <c r="M16" s="42"/>
      <c r="N16" s="42"/>
      <c r="O16" s="42"/>
      <c r="P16" s="42"/>
      <c r="Q16" s="50"/>
      <c r="R16" s="50"/>
      <c r="S16" s="50"/>
      <c r="T16" s="50"/>
      <c r="U16" s="50"/>
      <c r="V16" s="46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3">
      <c r="A17">
        <v>-1.117931217</v>
      </c>
      <c r="C17" s="30" t="s">
        <v>12</v>
      </c>
      <c r="D17" s="31">
        <v>3.8353679230000002</v>
      </c>
      <c r="F17" s="94" t="s">
        <v>37</v>
      </c>
      <c r="G17" s="95"/>
      <c r="H17" s="95"/>
      <c r="I17" s="95"/>
      <c r="J17" s="96"/>
      <c r="K17" s="47"/>
      <c r="L17" s="48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3">
      <c r="A18">
        <v>0.43207512799999997</v>
      </c>
      <c r="C18" s="30" t="s">
        <v>13</v>
      </c>
      <c r="D18" s="31">
        <v>213.71982420000001</v>
      </c>
      <c r="F18" s="37"/>
      <c r="G18" s="6"/>
      <c r="H18" s="6"/>
      <c r="I18" s="6"/>
      <c r="J18" s="35"/>
      <c r="K18" s="37"/>
      <c r="L18" s="6"/>
      <c r="M18" s="6"/>
      <c r="N18" s="6"/>
      <c r="O18" s="6"/>
      <c r="P18" s="6"/>
      <c r="Q18" s="27"/>
      <c r="R18" s="27"/>
      <c r="S18" s="27"/>
      <c r="T18" s="27"/>
      <c r="U18" s="27"/>
      <c r="V18" s="44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3">
      <c r="A19">
        <v>0.59595243099999995</v>
      </c>
      <c r="C19" s="32" t="s">
        <v>14</v>
      </c>
      <c r="D19" s="33">
        <v>200</v>
      </c>
      <c r="F19" s="36">
        <v>12</v>
      </c>
      <c r="G19" s="6"/>
      <c r="H19" s="6"/>
      <c r="I19" s="6"/>
      <c r="J19" s="35"/>
      <c r="K19" s="37"/>
      <c r="L19" s="6"/>
      <c r="M19" s="6"/>
      <c r="N19" s="6"/>
      <c r="O19" s="6"/>
      <c r="P19" s="53"/>
      <c r="Q19" s="27"/>
      <c r="R19" s="27"/>
      <c r="S19" s="27"/>
      <c r="T19" s="27"/>
      <c r="U19" s="27"/>
      <c r="V19" s="44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3">
      <c r="A20">
        <v>1.1348530530000001</v>
      </c>
      <c r="F20" s="36">
        <f>D15/F19</f>
        <v>0.46706797241666664</v>
      </c>
      <c r="G20" s="6"/>
      <c r="H20" s="6"/>
      <c r="I20" s="6"/>
      <c r="J20" s="35"/>
      <c r="K20" s="37"/>
      <c r="L20" s="6"/>
      <c r="M20" s="6"/>
      <c r="N20" s="6"/>
      <c r="O20" s="6"/>
      <c r="P20" s="6"/>
      <c r="Q20" s="27"/>
      <c r="R20" s="27"/>
      <c r="S20" s="27"/>
      <c r="T20" s="27"/>
      <c r="U20" s="27"/>
      <c r="V20" s="44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3">
      <c r="A21">
        <v>0.63450704899999999</v>
      </c>
      <c r="F21" s="37"/>
      <c r="G21" s="6"/>
      <c r="H21" s="6"/>
      <c r="I21" s="6"/>
      <c r="J21" s="35"/>
      <c r="K21" s="37"/>
      <c r="L21" s="6"/>
      <c r="M21" s="6"/>
      <c r="N21" s="6"/>
      <c r="O21" s="6"/>
      <c r="P21" s="6"/>
      <c r="Q21" s="27"/>
      <c r="R21" s="27"/>
      <c r="S21" s="27"/>
      <c r="T21" s="27"/>
      <c r="U21" s="27"/>
      <c r="V21" s="44"/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3">
      <c r="A22">
        <v>0.67300937000000005</v>
      </c>
      <c r="F22" s="36" t="s">
        <v>17</v>
      </c>
      <c r="G22" s="1" t="s">
        <v>15</v>
      </c>
      <c r="H22" s="24" t="s">
        <v>18</v>
      </c>
      <c r="I22" s="24" t="s">
        <v>19</v>
      </c>
      <c r="J22" s="38" t="s">
        <v>16</v>
      </c>
      <c r="K22" s="37"/>
      <c r="L22" s="6"/>
      <c r="M22" s="6"/>
      <c r="N22" s="6"/>
      <c r="O22" s="6"/>
      <c r="P22" s="6"/>
      <c r="Q22" s="27"/>
      <c r="R22" s="27"/>
      <c r="S22" s="27"/>
      <c r="T22" s="27"/>
      <c r="U22" s="27"/>
      <c r="V22" s="44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3">
      <c r="A23">
        <v>0.62975948599999998</v>
      </c>
      <c r="F23" s="37">
        <v>1</v>
      </c>
      <c r="G23" s="6">
        <f t="shared" ref="G23:G33" si="3">F23 * $F$20 + $D$16</f>
        <v>-1.3023797745833334</v>
      </c>
      <c r="H23" s="10">
        <v>-1.3023797745833334</v>
      </c>
      <c r="I23" s="7">
        <v>3</v>
      </c>
      <c r="J23" s="44">
        <f t="shared" ref="J23:J34" si="4">I23/$D$19</f>
        <v>1.4999999999999999E-2</v>
      </c>
      <c r="K23" s="37"/>
      <c r="L23" s="6"/>
      <c r="M23" s="6"/>
      <c r="N23" s="6"/>
      <c r="O23" s="6"/>
      <c r="P23" s="6"/>
      <c r="Q23" s="27"/>
      <c r="R23" s="27"/>
      <c r="S23" s="27"/>
      <c r="T23" s="27"/>
      <c r="U23" s="27"/>
      <c r="V23" s="44"/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3">
      <c r="A24">
        <v>2.342641553</v>
      </c>
      <c r="F24" s="37">
        <v>2</v>
      </c>
      <c r="G24" s="6">
        <f t="shared" si="3"/>
        <v>-0.83531180216666678</v>
      </c>
      <c r="H24" s="10">
        <v>-0.83531180216666678</v>
      </c>
      <c r="I24" s="7">
        <v>3</v>
      </c>
      <c r="J24" s="44">
        <f t="shared" si="4"/>
        <v>1.4999999999999999E-2</v>
      </c>
      <c r="K24" s="37"/>
      <c r="L24" s="6"/>
      <c r="M24" s="6"/>
      <c r="N24" s="6"/>
      <c r="O24" s="6"/>
      <c r="P24" s="6"/>
      <c r="Q24" s="27"/>
      <c r="R24" s="27"/>
      <c r="S24" s="27"/>
      <c r="T24" s="27"/>
      <c r="U24" s="27"/>
      <c r="V24" s="44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3">
      <c r="A25">
        <v>0.91471554499999996</v>
      </c>
      <c r="F25" s="37">
        <v>3</v>
      </c>
      <c r="G25" s="6">
        <f t="shared" si="3"/>
        <v>-0.36824382975000014</v>
      </c>
      <c r="H25" s="10">
        <v>-0.36824382975000014</v>
      </c>
      <c r="I25" s="7">
        <v>13</v>
      </c>
      <c r="J25" s="44">
        <f t="shared" si="4"/>
        <v>6.5000000000000002E-2</v>
      </c>
      <c r="K25" s="37"/>
      <c r="L25" s="6"/>
      <c r="M25" s="6"/>
      <c r="N25" s="6"/>
      <c r="O25" s="6"/>
      <c r="P25" s="6"/>
      <c r="Q25" s="27"/>
      <c r="R25" s="27"/>
      <c r="S25" s="27"/>
      <c r="T25" s="27"/>
      <c r="U25" s="27"/>
      <c r="V25" s="44"/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3">
      <c r="A26">
        <v>0.81384235100000002</v>
      </c>
      <c r="F26" s="37">
        <v>4</v>
      </c>
      <c r="G26" s="6">
        <f t="shared" si="3"/>
        <v>9.8824142666666503E-2</v>
      </c>
      <c r="H26" s="10">
        <v>9.8824142666666503E-2</v>
      </c>
      <c r="I26" s="7">
        <v>16</v>
      </c>
      <c r="J26" s="44">
        <f t="shared" si="4"/>
        <v>0.08</v>
      </c>
      <c r="K26" s="37"/>
      <c r="L26" s="6"/>
      <c r="M26" s="6"/>
      <c r="N26" s="6"/>
      <c r="O26" s="6"/>
      <c r="P26" s="6"/>
      <c r="Q26" s="27"/>
      <c r="R26" s="27"/>
      <c r="S26" s="27"/>
      <c r="T26" s="27"/>
      <c r="U26" s="27"/>
      <c r="V26" s="44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3">
      <c r="A27">
        <v>0.48679260299999999</v>
      </c>
      <c r="F27" s="37">
        <v>5</v>
      </c>
      <c r="G27" s="6">
        <f t="shared" si="3"/>
        <v>0.56589211508333292</v>
      </c>
      <c r="H27" s="10">
        <v>0.56589211508333292</v>
      </c>
      <c r="I27" s="7">
        <v>26</v>
      </c>
      <c r="J27" s="44">
        <f t="shared" si="4"/>
        <v>0.13</v>
      </c>
      <c r="K27" s="37"/>
      <c r="L27" s="6"/>
      <c r="M27" s="6"/>
      <c r="N27" s="6"/>
      <c r="O27" s="6"/>
      <c r="P27" s="6"/>
      <c r="Q27" s="27"/>
      <c r="R27" s="27"/>
      <c r="S27" s="27"/>
      <c r="T27" s="27"/>
      <c r="U27" s="27"/>
      <c r="V27" s="44"/>
      <c r="W27" s="9"/>
      <c r="X27" s="9"/>
      <c r="Y27" s="9"/>
      <c r="Z27" s="9"/>
      <c r="AA27" s="9"/>
      <c r="AB27" s="9"/>
      <c r="AC27" s="9"/>
      <c r="AD27" s="9"/>
      <c r="AE27" s="9"/>
    </row>
    <row r="28" spans="1:31" x14ac:dyDescent="0.3">
      <c r="A28">
        <v>2.9722119760000001</v>
      </c>
      <c r="F28" s="37">
        <v>6</v>
      </c>
      <c r="G28" s="6">
        <f t="shared" si="3"/>
        <v>1.0329600874999998</v>
      </c>
      <c r="H28" s="10">
        <v>1.0329600874999998</v>
      </c>
      <c r="I28" s="7">
        <v>33</v>
      </c>
      <c r="J28" s="44">
        <f t="shared" si="4"/>
        <v>0.16500000000000001</v>
      </c>
      <c r="K28" s="37"/>
      <c r="L28" s="6"/>
      <c r="M28" s="6"/>
      <c r="N28" s="6"/>
      <c r="O28" s="6"/>
      <c r="P28" s="6"/>
      <c r="Q28" s="6"/>
      <c r="R28" s="6"/>
      <c r="S28" s="6"/>
      <c r="T28" s="6"/>
      <c r="U28" s="6"/>
      <c r="V28" s="35"/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3">
      <c r="A29">
        <v>1.8656729729999999</v>
      </c>
      <c r="F29" s="37">
        <v>7</v>
      </c>
      <c r="G29" s="6">
        <f t="shared" si="3"/>
        <v>1.5000280599166667</v>
      </c>
      <c r="H29" s="10">
        <v>1.5000280599166667</v>
      </c>
      <c r="I29" s="7">
        <v>34</v>
      </c>
      <c r="J29" s="44">
        <f t="shared" si="4"/>
        <v>0.17</v>
      </c>
      <c r="K29" s="37"/>
      <c r="L29" s="6"/>
      <c r="M29" s="6"/>
      <c r="N29" s="6"/>
      <c r="O29" s="6"/>
      <c r="P29" s="6"/>
      <c r="Q29" s="6"/>
      <c r="R29" s="6"/>
      <c r="S29" s="6"/>
      <c r="T29" s="6"/>
      <c r="U29" s="6"/>
      <c r="V29" s="35"/>
      <c r="W29" s="9"/>
      <c r="X29" s="9"/>
      <c r="Y29" s="9"/>
      <c r="Z29" s="9"/>
      <c r="AA29" s="9"/>
      <c r="AB29" s="9"/>
      <c r="AC29" s="9"/>
      <c r="AD29" s="9"/>
      <c r="AE29" s="9"/>
    </row>
    <row r="30" spans="1:31" x14ac:dyDescent="0.3">
      <c r="A30">
        <v>3.375654731</v>
      </c>
      <c r="F30" s="37">
        <v>8</v>
      </c>
      <c r="G30" s="6">
        <f t="shared" si="3"/>
        <v>1.9670960323333331</v>
      </c>
      <c r="H30" s="10">
        <v>1.9670960323333331</v>
      </c>
      <c r="I30" s="7">
        <v>35</v>
      </c>
      <c r="J30" s="44">
        <f t="shared" si="4"/>
        <v>0.17499999999999999</v>
      </c>
      <c r="K30" s="37"/>
      <c r="L30" s="6"/>
      <c r="M30" s="6"/>
      <c r="N30" s="6"/>
      <c r="O30" s="6"/>
      <c r="P30" s="6"/>
      <c r="Q30" s="6"/>
      <c r="R30" s="6"/>
      <c r="S30" s="6"/>
      <c r="T30" s="6"/>
      <c r="U30" s="6"/>
      <c r="V30" s="35"/>
      <c r="W30" s="9"/>
      <c r="X30" s="9"/>
      <c r="Y30" s="9"/>
      <c r="Z30" s="9"/>
      <c r="AA30" s="9"/>
      <c r="AB30" s="9"/>
      <c r="AC30" s="9"/>
      <c r="AD30" s="9"/>
      <c r="AE30" s="9"/>
    </row>
    <row r="31" spans="1:31" x14ac:dyDescent="0.3">
      <c r="A31">
        <v>0.345093329</v>
      </c>
      <c r="F31" s="37">
        <v>9</v>
      </c>
      <c r="G31" s="6">
        <f t="shared" si="3"/>
        <v>2.4341640047499995</v>
      </c>
      <c r="H31" s="10">
        <v>2.4341640047499995</v>
      </c>
      <c r="I31" s="7">
        <v>18</v>
      </c>
      <c r="J31" s="44">
        <f t="shared" si="4"/>
        <v>0.09</v>
      </c>
      <c r="K31" s="37"/>
      <c r="L31" s="6"/>
      <c r="M31" s="6"/>
      <c r="N31" s="6"/>
      <c r="O31" s="6"/>
      <c r="P31" s="6"/>
      <c r="Q31" s="6"/>
      <c r="R31" s="6"/>
      <c r="S31" s="6"/>
      <c r="T31" s="6"/>
      <c r="U31" s="6"/>
      <c r="V31" s="44"/>
      <c r="W31" s="9"/>
      <c r="X31" s="9"/>
      <c r="Y31" s="9"/>
      <c r="Z31" s="9"/>
      <c r="AA31" s="9"/>
      <c r="AB31" s="9"/>
      <c r="AC31" s="9"/>
      <c r="AD31" s="9"/>
      <c r="AE31" s="9"/>
    </row>
    <row r="32" spans="1:31" x14ac:dyDescent="0.3">
      <c r="A32">
        <v>2.6614558260000001</v>
      </c>
      <c r="F32" s="37">
        <v>10</v>
      </c>
      <c r="G32" s="6">
        <f t="shared" si="3"/>
        <v>2.9012319771666659</v>
      </c>
      <c r="H32" s="10">
        <v>2.9012319771666659</v>
      </c>
      <c r="I32" s="7">
        <v>12</v>
      </c>
      <c r="J32" s="44">
        <f t="shared" si="4"/>
        <v>0.06</v>
      </c>
      <c r="K32" s="37"/>
      <c r="L32" s="6"/>
      <c r="M32" s="6"/>
      <c r="N32" s="6"/>
      <c r="O32" s="6"/>
      <c r="P32" s="6"/>
      <c r="Q32" s="6"/>
      <c r="R32" s="6"/>
      <c r="S32" s="6"/>
      <c r="T32" s="6"/>
      <c r="U32" s="6"/>
      <c r="V32" s="44"/>
      <c r="W32" s="9"/>
      <c r="X32" s="9"/>
      <c r="Y32" s="9"/>
      <c r="Z32" s="9"/>
      <c r="AA32" s="9"/>
      <c r="AB32" s="9"/>
      <c r="AC32" s="9"/>
      <c r="AD32" s="9"/>
      <c r="AE32" s="9"/>
    </row>
    <row r="33" spans="1:31" x14ac:dyDescent="0.3">
      <c r="A33">
        <v>-0.612397682</v>
      </c>
      <c r="F33" s="37">
        <v>11</v>
      </c>
      <c r="G33" s="6">
        <f t="shared" si="3"/>
        <v>3.3682999495833332</v>
      </c>
      <c r="H33" s="10">
        <v>3.3682999495833332</v>
      </c>
      <c r="I33" s="7">
        <v>5</v>
      </c>
      <c r="J33" s="44">
        <f t="shared" si="4"/>
        <v>2.5000000000000001E-2</v>
      </c>
      <c r="K33" s="37"/>
      <c r="L33" s="6"/>
      <c r="M33" s="6"/>
      <c r="N33" s="6"/>
      <c r="O33" s="6"/>
      <c r="P33" s="6"/>
      <c r="Q33" s="6"/>
      <c r="R33" s="6"/>
      <c r="S33" s="6"/>
      <c r="T33" s="6"/>
      <c r="U33" s="6"/>
      <c r="V33" s="44"/>
      <c r="W33" s="9"/>
      <c r="X33" s="9"/>
      <c r="Y33" s="9"/>
      <c r="Z33" s="9"/>
      <c r="AA33" s="9"/>
      <c r="AB33" s="9"/>
      <c r="AC33" s="9"/>
      <c r="AD33" s="9"/>
      <c r="AE33" s="9"/>
    </row>
    <row r="34" spans="1:31" ht="15" thickBot="1" x14ac:dyDescent="0.35">
      <c r="A34">
        <v>1.53894837</v>
      </c>
      <c r="F34" s="41">
        <v>12</v>
      </c>
      <c r="G34" s="42">
        <f>D17</f>
        <v>3.8353679230000002</v>
      </c>
      <c r="H34" s="45">
        <v>3.8353679230000002</v>
      </c>
      <c r="I34" s="8">
        <v>2</v>
      </c>
      <c r="J34" s="46">
        <f t="shared" si="4"/>
        <v>0.01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6"/>
      <c r="W34" s="9"/>
      <c r="X34" s="9"/>
      <c r="Y34" s="9"/>
      <c r="Z34" s="9"/>
      <c r="AA34" s="9"/>
      <c r="AB34" s="9"/>
      <c r="AC34" s="9"/>
      <c r="AD34" s="9"/>
      <c r="AE34" s="9"/>
    </row>
    <row r="35" spans="1:31" x14ac:dyDescent="0.3">
      <c r="A35">
        <v>1.902191459</v>
      </c>
      <c r="Q35" s="9"/>
      <c r="R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x14ac:dyDescent="0.3">
      <c r="A36">
        <v>2.9189155859999998</v>
      </c>
      <c r="R36" s="9"/>
      <c r="U36" s="9"/>
      <c r="V36" s="9"/>
    </row>
    <row r="37" spans="1:31" x14ac:dyDescent="0.3">
      <c r="A37">
        <v>0.915482931</v>
      </c>
      <c r="R37" s="9"/>
      <c r="S37" s="9"/>
      <c r="T37" s="9"/>
      <c r="U37" s="9"/>
      <c r="V37" s="9"/>
    </row>
    <row r="38" spans="1:31" x14ac:dyDescent="0.3">
      <c r="A38">
        <v>0.47620494800000002</v>
      </c>
      <c r="Q38" s="6"/>
      <c r="R38" s="26"/>
      <c r="S38" s="27"/>
      <c r="T38" s="27"/>
      <c r="U38" s="9"/>
      <c r="V38" s="9"/>
    </row>
    <row r="39" spans="1:31" x14ac:dyDescent="0.3">
      <c r="A39">
        <v>1.675138381</v>
      </c>
      <c r="Q39" s="6"/>
      <c r="R39" s="27"/>
      <c r="S39" s="27"/>
      <c r="T39" s="27"/>
      <c r="U39" s="9"/>
      <c r="V39" s="9"/>
    </row>
    <row r="40" spans="1:31" x14ac:dyDescent="0.3">
      <c r="A40">
        <v>0.61867615600000003</v>
      </c>
      <c r="R40" s="9"/>
      <c r="S40" s="9"/>
      <c r="T40" s="9"/>
      <c r="U40" s="9"/>
      <c r="V40" s="9"/>
    </row>
    <row r="41" spans="1:31" x14ac:dyDescent="0.3">
      <c r="A41">
        <v>1.7576113600000001</v>
      </c>
    </row>
    <row r="42" spans="1:31" x14ac:dyDescent="0.3">
      <c r="A42">
        <v>-0.444186637</v>
      </c>
    </row>
    <row r="43" spans="1:31" x14ac:dyDescent="0.3">
      <c r="A43">
        <v>0.152762484</v>
      </c>
    </row>
    <row r="44" spans="1:31" x14ac:dyDescent="0.3">
      <c r="A44">
        <v>-0.52157099399999995</v>
      </c>
    </row>
    <row r="45" spans="1:31" x14ac:dyDescent="0.3">
      <c r="A45">
        <v>0.63712298300000003</v>
      </c>
    </row>
    <row r="46" spans="1:31" x14ac:dyDescent="0.3">
      <c r="A46">
        <v>0.96752080699999998</v>
      </c>
    </row>
    <row r="47" spans="1:31" x14ac:dyDescent="0.3">
      <c r="A47">
        <v>1.0281170289999999</v>
      </c>
    </row>
    <row r="48" spans="1:31" x14ac:dyDescent="0.3">
      <c r="A48">
        <v>0.67728399500000003</v>
      </c>
    </row>
    <row r="49" spans="1:1" x14ac:dyDescent="0.3">
      <c r="A49">
        <v>3.194501576</v>
      </c>
    </row>
    <row r="50" spans="1:1" x14ac:dyDescent="0.3">
      <c r="A50">
        <v>-0.74248270900000002</v>
      </c>
    </row>
    <row r="51" spans="1:1" x14ac:dyDescent="0.3">
      <c r="A51">
        <v>0.26352302300000002</v>
      </c>
    </row>
    <row r="52" spans="1:1" x14ac:dyDescent="0.3">
      <c r="A52">
        <v>-1.577580744</v>
      </c>
    </row>
    <row r="53" spans="1:1" x14ac:dyDescent="0.3">
      <c r="A53">
        <v>2.4476700020000002</v>
      </c>
    </row>
    <row r="54" spans="1:1" x14ac:dyDescent="0.3">
      <c r="A54">
        <v>-0.27976363700000001</v>
      </c>
    </row>
    <row r="55" spans="1:1" x14ac:dyDescent="0.3">
      <c r="A55">
        <v>0.34642005399999998</v>
      </c>
    </row>
    <row r="56" spans="1:1" x14ac:dyDescent="0.3">
      <c r="A56">
        <v>1.757713678</v>
      </c>
    </row>
    <row r="57" spans="1:1" x14ac:dyDescent="0.3">
      <c r="A57">
        <v>1.4667117540000001</v>
      </c>
    </row>
    <row r="58" spans="1:1" x14ac:dyDescent="0.3">
      <c r="A58">
        <v>1.874608759</v>
      </c>
    </row>
    <row r="59" spans="1:1" x14ac:dyDescent="0.3">
      <c r="A59">
        <v>1.595741767</v>
      </c>
    </row>
    <row r="60" spans="1:1" x14ac:dyDescent="0.3">
      <c r="A60">
        <v>-0.37184997600000003</v>
      </c>
    </row>
    <row r="61" spans="1:1" x14ac:dyDescent="0.3">
      <c r="A61">
        <v>-0.115738542</v>
      </c>
    </row>
    <row r="62" spans="1:1" x14ac:dyDescent="0.3">
      <c r="A62">
        <v>1.69399448</v>
      </c>
    </row>
    <row r="63" spans="1:1" x14ac:dyDescent="0.3">
      <c r="A63">
        <v>1.3226364239999999</v>
      </c>
    </row>
    <row r="64" spans="1:1" x14ac:dyDescent="0.3">
      <c r="A64">
        <v>6.0162280999999998E-2</v>
      </c>
    </row>
    <row r="65" spans="1:1" x14ac:dyDescent="0.3">
      <c r="A65">
        <v>0.759052116</v>
      </c>
    </row>
    <row r="66" spans="1:1" x14ac:dyDescent="0.3">
      <c r="A66">
        <v>1.131535671</v>
      </c>
    </row>
    <row r="67" spans="1:1" x14ac:dyDescent="0.3">
      <c r="A67">
        <v>1.557797648</v>
      </c>
    </row>
    <row r="68" spans="1:1" x14ac:dyDescent="0.3">
      <c r="A68">
        <v>1.138714995</v>
      </c>
    </row>
    <row r="69" spans="1:1" x14ac:dyDescent="0.3">
      <c r="A69">
        <v>8.9038738000000006E-2</v>
      </c>
    </row>
    <row r="70" spans="1:1" x14ac:dyDescent="0.3">
      <c r="A70">
        <v>2.8848459150000001</v>
      </c>
    </row>
    <row r="71" spans="1:1" x14ac:dyDescent="0.3">
      <c r="A71">
        <v>1.4871981219999999</v>
      </c>
    </row>
    <row r="72" spans="1:1" x14ac:dyDescent="0.3">
      <c r="A72">
        <v>1.0722388899999999</v>
      </c>
    </row>
    <row r="73" spans="1:1" x14ac:dyDescent="0.3">
      <c r="A73">
        <v>1.8298411560000001</v>
      </c>
    </row>
    <row r="74" spans="1:1" x14ac:dyDescent="0.3">
      <c r="A74">
        <v>1.8620077100000001</v>
      </c>
    </row>
    <row r="75" spans="1:1" x14ac:dyDescent="0.3">
      <c r="A75">
        <v>0.36346853200000001</v>
      </c>
    </row>
    <row r="76" spans="1:1" x14ac:dyDescent="0.3">
      <c r="A76">
        <v>7.6808308000000006E-2</v>
      </c>
    </row>
    <row r="77" spans="1:1" x14ac:dyDescent="0.3">
      <c r="A77">
        <v>2.1111887939999998</v>
      </c>
    </row>
    <row r="78" spans="1:1" x14ac:dyDescent="0.3">
      <c r="A78">
        <v>-0.20117874799999999</v>
      </c>
    </row>
    <row r="79" spans="1:1" x14ac:dyDescent="0.3">
      <c r="A79">
        <v>-0.55889210899999997</v>
      </c>
    </row>
    <row r="80" spans="1:1" x14ac:dyDescent="0.3">
      <c r="A80">
        <v>1.711324901</v>
      </c>
    </row>
    <row r="81" spans="1:1" x14ac:dyDescent="0.3">
      <c r="A81">
        <v>1.638406163</v>
      </c>
    </row>
    <row r="82" spans="1:1" x14ac:dyDescent="0.3">
      <c r="A82">
        <v>3.205688361</v>
      </c>
    </row>
    <row r="83" spans="1:1" x14ac:dyDescent="0.3">
      <c r="A83">
        <v>2.4437546270000001</v>
      </c>
    </row>
    <row r="84" spans="1:1" x14ac:dyDescent="0.3">
      <c r="A84">
        <v>2.3039038999999999</v>
      </c>
    </row>
    <row r="85" spans="1:1" x14ac:dyDescent="0.3">
      <c r="A85">
        <v>1.112960379</v>
      </c>
    </row>
    <row r="86" spans="1:1" x14ac:dyDescent="0.3">
      <c r="A86">
        <v>1.0019508660000001</v>
      </c>
    </row>
    <row r="87" spans="1:1" x14ac:dyDescent="0.3">
      <c r="A87">
        <v>1.4537014319999999</v>
      </c>
    </row>
    <row r="88" spans="1:1" x14ac:dyDescent="0.3">
      <c r="A88">
        <v>0.97448526300000005</v>
      </c>
    </row>
    <row r="89" spans="1:1" x14ac:dyDescent="0.3">
      <c r="A89">
        <v>-5.4675067000000001E-2</v>
      </c>
    </row>
    <row r="90" spans="1:1" x14ac:dyDescent="0.3">
      <c r="A90">
        <v>-0.77480615100000005</v>
      </c>
    </row>
    <row r="91" spans="1:1" x14ac:dyDescent="0.3">
      <c r="A91">
        <v>1.828331395</v>
      </c>
    </row>
    <row r="92" spans="1:1" x14ac:dyDescent="0.3">
      <c r="A92">
        <v>1.444224497</v>
      </c>
    </row>
    <row r="93" spans="1:1" x14ac:dyDescent="0.3">
      <c r="A93">
        <v>1.6179061530000001</v>
      </c>
    </row>
    <row r="94" spans="1:1" x14ac:dyDescent="0.3">
      <c r="A94">
        <v>1.2134731860000001</v>
      </c>
    </row>
    <row r="95" spans="1:1" x14ac:dyDescent="0.3">
      <c r="A95">
        <v>-2.6930931000000002E-2</v>
      </c>
    </row>
    <row r="96" spans="1:1" x14ac:dyDescent="0.3">
      <c r="A96">
        <v>2.2381951820000001</v>
      </c>
    </row>
    <row r="97" spans="1:1" x14ac:dyDescent="0.3">
      <c r="A97">
        <v>0.68878682899999999</v>
      </c>
    </row>
    <row r="98" spans="1:1" x14ac:dyDescent="0.3">
      <c r="A98">
        <v>0.16007823199999999</v>
      </c>
    </row>
    <row r="99" spans="1:1" x14ac:dyDescent="0.3">
      <c r="A99">
        <v>0.178871803</v>
      </c>
    </row>
    <row r="100" spans="1:1" x14ac:dyDescent="0.3">
      <c r="A100">
        <v>0.57100726499999999</v>
      </c>
    </row>
    <row r="101" spans="1:1" x14ac:dyDescent="0.3">
      <c r="A101">
        <v>0.54663849200000003</v>
      </c>
    </row>
    <row r="102" spans="1:1" x14ac:dyDescent="0.3">
      <c r="A102">
        <v>0.47620494800000002</v>
      </c>
    </row>
    <row r="103" spans="1:1" x14ac:dyDescent="0.3">
      <c r="A103">
        <v>1.8494293980000001</v>
      </c>
    </row>
    <row r="104" spans="1:1" x14ac:dyDescent="0.3">
      <c r="A104">
        <v>1.513207397</v>
      </c>
    </row>
    <row r="105" spans="1:1" x14ac:dyDescent="0.3">
      <c r="A105">
        <v>0.39169583699999999</v>
      </c>
    </row>
    <row r="106" spans="1:1" x14ac:dyDescent="0.3">
      <c r="A106">
        <v>2.3049793780000001</v>
      </c>
    </row>
    <row r="107" spans="1:1" x14ac:dyDescent="0.3">
      <c r="A107">
        <v>-0.76093635699999995</v>
      </c>
    </row>
    <row r="108" spans="1:1" x14ac:dyDescent="0.3">
      <c r="A108">
        <v>1.5505717130000001</v>
      </c>
    </row>
    <row r="109" spans="1:1" x14ac:dyDescent="0.3">
      <c r="A109">
        <v>0.883727924</v>
      </c>
    </row>
    <row r="110" spans="1:1" x14ac:dyDescent="0.3">
      <c r="A110">
        <v>1.0417412589999999</v>
      </c>
    </row>
    <row r="111" spans="1:1" x14ac:dyDescent="0.3">
      <c r="A111">
        <v>0.34594597999999999</v>
      </c>
    </row>
    <row r="112" spans="1:1" x14ac:dyDescent="0.3">
      <c r="A112">
        <v>0.45040599399999998</v>
      </c>
    </row>
    <row r="113" spans="1:1" x14ac:dyDescent="0.3">
      <c r="A113">
        <v>1.849320259</v>
      </c>
    </row>
    <row r="114" spans="1:1" x14ac:dyDescent="0.3">
      <c r="A114">
        <v>1.8030451679999999</v>
      </c>
    </row>
    <row r="115" spans="1:1" x14ac:dyDescent="0.3">
      <c r="A115">
        <v>1.456416274</v>
      </c>
    </row>
    <row r="116" spans="1:1" x14ac:dyDescent="0.3">
      <c r="A116">
        <v>1.691368314</v>
      </c>
    </row>
    <row r="117" spans="1:1" x14ac:dyDescent="0.3">
      <c r="A117">
        <v>2.630623956</v>
      </c>
    </row>
    <row r="118" spans="1:1" x14ac:dyDescent="0.3">
      <c r="A118">
        <v>1.3039144760000001</v>
      </c>
    </row>
    <row r="119" spans="1:1" x14ac:dyDescent="0.3">
      <c r="A119">
        <v>1.5889955899999999</v>
      </c>
    </row>
    <row r="120" spans="1:1" x14ac:dyDescent="0.3">
      <c r="A120">
        <v>2.8528362490000001</v>
      </c>
    </row>
    <row r="121" spans="1:1" x14ac:dyDescent="0.3">
      <c r="A121">
        <v>0.664443067</v>
      </c>
    </row>
    <row r="122" spans="1:1" x14ac:dyDescent="0.3">
      <c r="A122">
        <v>2.0382746040000002</v>
      </c>
    </row>
    <row r="123" spans="1:1" x14ac:dyDescent="0.3">
      <c r="A123">
        <v>1.143504622</v>
      </c>
    </row>
    <row r="124" spans="1:1" x14ac:dyDescent="0.3">
      <c r="A124">
        <v>2.141040684</v>
      </c>
    </row>
    <row r="125" spans="1:1" x14ac:dyDescent="0.3">
      <c r="A125">
        <v>0.85170120500000002</v>
      </c>
    </row>
    <row r="126" spans="1:1" x14ac:dyDescent="0.3">
      <c r="A126">
        <v>0.22018332700000001</v>
      </c>
    </row>
    <row r="127" spans="1:1" x14ac:dyDescent="0.3">
      <c r="A127">
        <v>2.075993623</v>
      </c>
    </row>
    <row r="128" spans="1:1" x14ac:dyDescent="0.3">
      <c r="A128">
        <v>0.418178049</v>
      </c>
    </row>
    <row r="129" spans="1:1" x14ac:dyDescent="0.3">
      <c r="A129">
        <v>1.5339120429999999</v>
      </c>
    </row>
    <row r="130" spans="1:1" x14ac:dyDescent="0.3">
      <c r="A130">
        <v>1.5457718540000001</v>
      </c>
    </row>
    <row r="131" spans="1:1" x14ac:dyDescent="0.3">
      <c r="A131">
        <v>0.68356291899999999</v>
      </c>
    </row>
    <row r="132" spans="1:1" x14ac:dyDescent="0.3">
      <c r="A132">
        <v>0.55923385599999997</v>
      </c>
    </row>
    <row r="133" spans="1:1" x14ac:dyDescent="0.3">
      <c r="A133">
        <v>-0.36599282999999999</v>
      </c>
    </row>
    <row r="134" spans="1:1" x14ac:dyDescent="0.3">
      <c r="A134">
        <v>2.9929575499999999</v>
      </c>
    </row>
    <row r="135" spans="1:1" x14ac:dyDescent="0.3">
      <c r="A135">
        <v>0.43351213</v>
      </c>
    </row>
    <row r="136" spans="1:1" x14ac:dyDescent="0.3">
      <c r="A136">
        <v>1.0861291479999999</v>
      </c>
    </row>
    <row r="137" spans="1:1" x14ac:dyDescent="0.3">
      <c r="A137">
        <v>0.76573917599999997</v>
      </c>
    </row>
    <row r="138" spans="1:1" x14ac:dyDescent="0.3">
      <c r="A138">
        <v>3.8353679230000002</v>
      </c>
    </row>
    <row r="139" spans="1:1" x14ac:dyDescent="0.3">
      <c r="A139">
        <v>2.2519785739999998</v>
      </c>
    </row>
    <row r="140" spans="1:1" x14ac:dyDescent="0.3">
      <c r="A140">
        <v>1.88090701</v>
      </c>
    </row>
    <row r="141" spans="1:1" x14ac:dyDescent="0.3">
      <c r="A141">
        <v>2.332164175</v>
      </c>
    </row>
    <row r="142" spans="1:1" x14ac:dyDescent="0.3">
      <c r="A142">
        <v>1.18787091</v>
      </c>
    </row>
    <row r="143" spans="1:1" x14ac:dyDescent="0.3">
      <c r="A143">
        <v>1.5419576610000001</v>
      </c>
    </row>
    <row r="144" spans="1:1" x14ac:dyDescent="0.3">
      <c r="A144">
        <v>0.750380084</v>
      </c>
    </row>
    <row r="145" spans="1:1" x14ac:dyDescent="0.3">
      <c r="A145">
        <v>-0.221087587</v>
      </c>
    </row>
    <row r="146" spans="1:1" x14ac:dyDescent="0.3">
      <c r="A146">
        <v>2.2666851029999999</v>
      </c>
    </row>
    <row r="147" spans="1:1" x14ac:dyDescent="0.3">
      <c r="A147">
        <v>0.71111265000000001</v>
      </c>
    </row>
    <row r="148" spans="1:1" x14ac:dyDescent="0.3">
      <c r="A148">
        <v>-0.30587523</v>
      </c>
    </row>
    <row r="149" spans="1:1" x14ac:dyDescent="0.3">
      <c r="A149">
        <v>1.7642540819999999</v>
      </c>
    </row>
    <row r="150" spans="1:1" x14ac:dyDescent="0.3">
      <c r="A150">
        <v>1.7842822920000001</v>
      </c>
    </row>
    <row r="151" spans="1:1" x14ac:dyDescent="0.3">
      <c r="A151">
        <v>1.4281548630000001</v>
      </c>
    </row>
    <row r="152" spans="1:1" x14ac:dyDescent="0.3">
      <c r="A152">
        <v>1.403881586</v>
      </c>
    </row>
    <row r="153" spans="1:1" x14ac:dyDescent="0.3">
      <c r="A153">
        <v>0.35190316999999999</v>
      </c>
    </row>
    <row r="154" spans="1:1" x14ac:dyDescent="0.3">
      <c r="A154">
        <v>1.7230983099999999</v>
      </c>
    </row>
    <row r="155" spans="1:1" x14ac:dyDescent="0.3">
      <c r="A155">
        <v>1.5252877600000001</v>
      </c>
    </row>
    <row r="156" spans="1:1" x14ac:dyDescent="0.3">
      <c r="A156">
        <v>2.0750386540000001</v>
      </c>
    </row>
    <row r="157" spans="1:1" x14ac:dyDescent="0.3">
      <c r="A157">
        <v>-1.7694477470000001</v>
      </c>
    </row>
    <row r="158" spans="1:1" x14ac:dyDescent="0.3">
      <c r="A158">
        <v>1.4638150130000001</v>
      </c>
    </row>
    <row r="159" spans="1:1" x14ac:dyDescent="0.3">
      <c r="A159">
        <v>2.4671377360000002</v>
      </c>
    </row>
    <row r="160" spans="1:1" x14ac:dyDescent="0.3">
      <c r="A160">
        <v>-0.72258296499999997</v>
      </c>
    </row>
    <row r="161" spans="1:1" x14ac:dyDescent="0.3">
      <c r="A161">
        <v>1.0454940619999999</v>
      </c>
    </row>
    <row r="162" spans="1:1" x14ac:dyDescent="0.3">
      <c r="A162">
        <v>2.354032975</v>
      </c>
    </row>
    <row r="163" spans="1:1" x14ac:dyDescent="0.3">
      <c r="A163">
        <v>2.6882040649999999</v>
      </c>
    </row>
    <row r="164" spans="1:1" x14ac:dyDescent="0.3">
      <c r="A164">
        <v>1.238665052</v>
      </c>
    </row>
    <row r="165" spans="1:1" x14ac:dyDescent="0.3">
      <c r="A165">
        <v>1.145050763</v>
      </c>
    </row>
    <row r="166" spans="1:1" x14ac:dyDescent="0.3">
      <c r="A166">
        <v>2.8545415510000001</v>
      </c>
    </row>
    <row r="167" spans="1:1" x14ac:dyDescent="0.3">
      <c r="A167">
        <v>0.95741518400000003</v>
      </c>
    </row>
    <row r="168" spans="1:1" x14ac:dyDescent="0.3">
      <c r="A168">
        <v>0.34310153500000001</v>
      </c>
    </row>
    <row r="169" spans="1:1" x14ac:dyDescent="0.3">
      <c r="A169">
        <v>1.907375579</v>
      </c>
    </row>
    <row r="170" spans="1:1" x14ac:dyDescent="0.3">
      <c r="A170">
        <v>0.99009332900000002</v>
      </c>
    </row>
    <row r="171" spans="1:1" x14ac:dyDescent="0.3">
      <c r="A171">
        <v>2.0391931940000001</v>
      </c>
    </row>
    <row r="172" spans="1:1" x14ac:dyDescent="0.3">
      <c r="A172">
        <v>1.4347043610000001</v>
      </c>
    </row>
    <row r="173" spans="1:1" x14ac:dyDescent="0.3">
      <c r="A173">
        <v>2.4533634379999998</v>
      </c>
    </row>
    <row r="174" spans="1:1" x14ac:dyDescent="0.3">
      <c r="A174">
        <v>0.878798462</v>
      </c>
    </row>
    <row r="175" spans="1:1" x14ac:dyDescent="0.3">
      <c r="A175">
        <v>3.8282112E-2</v>
      </c>
    </row>
    <row r="176" spans="1:1" x14ac:dyDescent="0.3">
      <c r="A176">
        <v>-0.53858764000000003</v>
      </c>
    </row>
    <row r="177" spans="1:1" x14ac:dyDescent="0.3">
      <c r="A177">
        <v>-1.5650660970000001</v>
      </c>
    </row>
    <row r="178" spans="1:1" x14ac:dyDescent="0.3">
      <c r="A178">
        <v>1.1031878580000001</v>
      </c>
    </row>
    <row r="179" spans="1:1" x14ac:dyDescent="0.3">
      <c r="A179">
        <v>1.2991919249999999</v>
      </c>
    </row>
    <row r="180" spans="1:1" x14ac:dyDescent="0.3">
      <c r="A180">
        <v>0.98221255699999999</v>
      </c>
    </row>
    <row r="181" spans="1:1" x14ac:dyDescent="0.3">
      <c r="A181">
        <v>1.200499244</v>
      </c>
    </row>
    <row r="182" spans="1:1" x14ac:dyDescent="0.3">
      <c r="A182">
        <v>1.2582328309999999</v>
      </c>
    </row>
    <row r="183" spans="1:1" x14ac:dyDescent="0.3">
      <c r="A183">
        <v>2.4761735659999999</v>
      </c>
    </row>
    <row r="184" spans="1:1" x14ac:dyDescent="0.3">
      <c r="A184">
        <v>1.085284455</v>
      </c>
    </row>
    <row r="185" spans="1:1" x14ac:dyDescent="0.3">
      <c r="A185">
        <v>-0.11673671200000001</v>
      </c>
    </row>
    <row r="186" spans="1:1" x14ac:dyDescent="0.3">
      <c r="A186">
        <v>-0.389912541</v>
      </c>
    </row>
    <row r="187" spans="1:1" x14ac:dyDescent="0.3">
      <c r="A187">
        <v>1.1914531820000001</v>
      </c>
    </row>
    <row r="188" spans="1:1" x14ac:dyDescent="0.3">
      <c r="A188">
        <v>1.9510813469999999</v>
      </c>
    </row>
    <row r="189" spans="1:1" x14ac:dyDescent="0.3">
      <c r="A189">
        <v>-0.50879259300000002</v>
      </c>
    </row>
    <row r="190" spans="1:1" x14ac:dyDescent="0.3">
      <c r="A190">
        <v>0.39003828299999999</v>
      </c>
    </row>
    <row r="191" spans="1:1" x14ac:dyDescent="0.3">
      <c r="A191">
        <v>1.5235324349999999</v>
      </c>
    </row>
    <row r="192" spans="1:1" x14ac:dyDescent="0.3">
      <c r="A192">
        <v>0.78323899100000005</v>
      </c>
    </row>
    <row r="193" spans="1:1" x14ac:dyDescent="0.3">
      <c r="A193">
        <v>0.65642018700000004</v>
      </c>
    </row>
    <row r="194" spans="1:1" x14ac:dyDescent="0.3">
      <c r="A194">
        <v>0.83652401200000004</v>
      </c>
    </row>
    <row r="195" spans="1:1" x14ac:dyDescent="0.3">
      <c r="A195">
        <v>0.56032979800000005</v>
      </c>
    </row>
    <row r="196" spans="1:1" x14ac:dyDescent="0.3">
      <c r="A196">
        <v>0.19737774699999999</v>
      </c>
    </row>
    <row r="197" spans="1:1" x14ac:dyDescent="0.3">
      <c r="A197">
        <v>1.6447965010000001</v>
      </c>
    </row>
    <row r="198" spans="1:1" x14ac:dyDescent="0.3">
      <c r="A198">
        <v>1.058822707</v>
      </c>
    </row>
    <row r="199" spans="1:1" x14ac:dyDescent="0.3">
      <c r="A199">
        <v>2.26345185</v>
      </c>
    </row>
    <row r="200" spans="1:1" x14ac:dyDescent="0.3">
      <c r="A200">
        <v>1.2621891329999999</v>
      </c>
    </row>
    <row r="201" spans="1:1" x14ac:dyDescent="0.3">
      <c r="A201">
        <v>1.0571367309999999</v>
      </c>
    </row>
  </sheetData>
  <sortState ref="Y6:Y7">
    <sortCondition ref="Y33"/>
  </sortState>
  <mergeCells count="4">
    <mergeCell ref="F1:J1"/>
    <mergeCell ref="F17:J17"/>
    <mergeCell ref="L14:P14"/>
    <mergeCell ref="R14:V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tabSelected="1" topLeftCell="J1" workbookViewId="0">
      <selection activeCell="X6" sqref="X6"/>
    </sheetView>
  </sheetViews>
  <sheetFormatPr defaultRowHeight="14.4" x14ac:dyDescent="0.3"/>
  <cols>
    <col min="7" max="7" width="25.33203125" customWidth="1"/>
    <col min="13" max="13" width="25.21875" customWidth="1"/>
    <col min="29" max="29" width="14.88671875" customWidth="1"/>
  </cols>
  <sheetData>
    <row r="1" spans="1:29" ht="15" thickBot="1" x14ac:dyDescent="0.35">
      <c r="A1" s="69">
        <v>2</v>
      </c>
      <c r="B1" s="70">
        <v>3</v>
      </c>
      <c r="C1" s="6"/>
      <c r="D1" t="s">
        <v>0</v>
      </c>
      <c r="E1" s="6">
        <v>30</v>
      </c>
      <c r="G1" s="99" t="s">
        <v>24</v>
      </c>
      <c r="H1" s="100"/>
      <c r="I1" s="100"/>
      <c r="J1" s="100"/>
      <c r="K1" s="101"/>
      <c r="M1" s="99" t="s">
        <v>28</v>
      </c>
      <c r="N1" s="100"/>
      <c r="O1" s="100"/>
      <c r="P1" s="100"/>
      <c r="Q1" s="101"/>
      <c r="S1" s="71" t="s">
        <v>25</v>
      </c>
      <c r="T1" s="72">
        <f>NORMSINV(0.975)</f>
        <v>1.9599639845400536</v>
      </c>
      <c r="U1" s="73"/>
      <c r="V1" s="73"/>
      <c r="W1" s="102" t="s">
        <v>30</v>
      </c>
      <c r="X1" s="104"/>
      <c r="Y1" s="73"/>
      <c r="Z1" s="73"/>
      <c r="AA1" s="72"/>
      <c r="AB1" s="74" t="s">
        <v>31</v>
      </c>
      <c r="AC1" s="75" t="s">
        <v>32</v>
      </c>
    </row>
    <row r="2" spans="1:29" x14ac:dyDescent="0.3">
      <c r="A2">
        <v>0.12393150225398131</v>
      </c>
      <c r="B2">
        <v>1.3924537850252818</v>
      </c>
      <c r="C2" s="6"/>
      <c r="D2" t="s">
        <v>1</v>
      </c>
      <c r="E2" s="6">
        <v>1</v>
      </c>
      <c r="G2" s="54" t="s">
        <v>2</v>
      </c>
      <c r="H2" s="55">
        <v>1.0567796405448462</v>
      </c>
      <c r="I2" s="62"/>
      <c r="J2" s="62"/>
      <c r="K2" s="49"/>
      <c r="M2" s="54" t="s">
        <v>2</v>
      </c>
      <c r="N2" s="55">
        <v>1.0822372688465596</v>
      </c>
      <c r="O2" s="48"/>
      <c r="P2" s="48"/>
      <c r="Q2" s="49"/>
      <c r="S2" s="73"/>
      <c r="T2" s="73"/>
      <c r="U2" s="73"/>
      <c r="V2" s="73"/>
      <c r="W2" s="76">
        <v>1</v>
      </c>
      <c r="X2" s="77">
        <f>TINV(0.05, '1-3'!D19 - 1)</f>
        <v>1.9719565442517553</v>
      </c>
      <c r="Y2" s="73"/>
      <c r="Z2" s="73"/>
      <c r="AA2" s="78">
        <v>1</v>
      </c>
      <c r="AB2" s="79">
        <f>CHIINV(0.025, 199)</f>
        <v>239.95968182764423</v>
      </c>
      <c r="AC2" s="80">
        <f>CHIINV(0.975, 199)</f>
        <v>161.82618239364686</v>
      </c>
    </row>
    <row r="3" spans="1:29" x14ac:dyDescent="0.3">
      <c r="A3">
        <v>0.28601255305693485</v>
      </c>
      <c r="B3">
        <v>2.2802820492652245</v>
      </c>
      <c r="C3" s="6"/>
      <c r="D3" t="s">
        <v>36</v>
      </c>
      <c r="E3" s="6">
        <v>1</v>
      </c>
      <c r="G3" s="56" t="s">
        <v>3</v>
      </c>
      <c r="H3" s="57">
        <v>0.20339113052119265</v>
      </c>
      <c r="I3" s="7"/>
      <c r="J3" s="7"/>
      <c r="K3" s="35"/>
      <c r="M3" s="56" t="s">
        <v>3</v>
      </c>
      <c r="N3" s="57">
        <v>0.19923842267395009</v>
      </c>
      <c r="O3" s="6"/>
      <c r="P3" s="6"/>
      <c r="Q3" s="35"/>
      <c r="S3" s="102" t="s">
        <v>26</v>
      </c>
      <c r="T3" s="103"/>
      <c r="U3" s="104"/>
      <c r="V3" s="73"/>
      <c r="W3" s="81" t="s">
        <v>29</v>
      </c>
      <c r="X3" s="82">
        <f>TINV(0.05, N14 - 1)</f>
        <v>2.0452296421327048</v>
      </c>
      <c r="Y3" s="73"/>
      <c r="Z3" s="73"/>
      <c r="AA3" s="83" t="s">
        <v>29</v>
      </c>
      <c r="AB3" s="84">
        <f>CHIINV(0.025, 29)</f>
        <v>45.722285804174533</v>
      </c>
      <c r="AC3" s="82">
        <f>CHIINV(0.975, 29)</f>
        <v>16.047071695364892</v>
      </c>
    </row>
    <row r="4" spans="1:29" x14ac:dyDescent="0.3">
      <c r="A4">
        <v>0.68187353260873351</v>
      </c>
      <c r="B4">
        <v>1.3175637175445445</v>
      </c>
      <c r="G4" s="56" t="s">
        <v>4</v>
      </c>
      <c r="H4" s="57">
        <v>0.92439370544161648</v>
      </c>
      <c r="I4" s="7"/>
      <c r="J4" s="7"/>
      <c r="K4" s="35"/>
      <c r="M4" s="56" t="s">
        <v>4</v>
      </c>
      <c r="N4" s="57">
        <v>1.331180558532651</v>
      </c>
      <c r="O4" s="6"/>
      <c r="P4" s="6"/>
      <c r="Q4" s="35"/>
      <c r="S4" s="78">
        <v>1</v>
      </c>
      <c r="T4" s="85">
        <f>'1-3'!D7 - $T$1 * 1  / SQRT(200)</f>
        <v>0.93000873856503241</v>
      </c>
      <c r="U4" s="77">
        <f>'1-3'!D7 + $T$1 * 1  / SQRT(200)</f>
        <v>1.2071895034349678</v>
      </c>
      <c r="V4" s="73"/>
      <c r="W4" s="73"/>
      <c r="X4" s="73"/>
      <c r="Y4" s="73"/>
      <c r="Z4" s="73"/>
      <c r="AA4" s="73"/>
      <c r="AB4" s="73"/>
      <c r="AC4" s="73"/>
    </row>
    <row r="5" spans="1:29" x14ac:dyDescent="0.3">
      <c r="A5">
        <v>0.65065285323362332</v>
      </c>
      <c r="B5">
        <v>0.36851963866502047</v>
      </c>
      <c r="C5" s="6"/>
      <c r="G5" s="56" t="s">
        <v>5</v>
      </c>
      <c r="H5" s="57" t="e">
        <v>#N/A</v>
      </c>
      <c r="I5" s="7"/>
      <c r="J5" s="7"/>
      <c r="K5" s="35"/>
      <c r="M5" s="56" t="s">
        <v>5</v>
      </c>
      <c r="N5" s="57" t="e">
        <v>#N/A</v>
      </c>
      <c r="O5" s="6"/>
      <c r="P5" s="6"/>
      <c r="Q5" s="35"/>
      <c r="S5" s="78">
        <v>2</v>
      </c>
      <c r="T5" s="85">
        <f>$H$2 - $T$1 * $E$3 / SQRT($H$14)</f>
        <v>0.69894081180141487</v>
      </c>
      <c r="U5" s="77">
        <f>$H$2 + $T$1 * $E$3 / SQRT($H$14)</f>
        <v>1.4146184692882775</v>
      </c>
      <c r="V5" s="73"/>
      <c r="W5" s="102" t="s">
        <v>26</v>
      </c>
      <c r="X5" s="103"/>
      <c r="Y5" s="104"/>
      <c r="Z5" s="73"/>
      <c r="AA5" s="102" t="s">
        <v>43</v>
      </c>
      <c r="AB5" s="103"/>
      <c r="AC5" s="104"/>
    </row>
    <row r="6" spans="1:29" x14ac:dyDescent="0.3">
      <c r="A6">
        <v>3.1122014004504308</v>
      </c>
      <c r="B6">
        <v>1.7308699423447251</v>
      </c>
      <c r="C6" s="6"/>
      <c r="G6" s="56" t="s">
        <v>6</v>
      </c>
      <c r="H6" s="57">
        <v>1.1140191018293468</v>
      </c>
      <c r="I6" s="7"/>
      <c r="J6" s="7"/>
      <c r="K6" s="35"/>
      <c r="M6" s="56" t="s">
        <v>6</v>
      </c>
      <c r="N6" s="57">
        <v>1.0912737842027123</v>
      </c>
      <c r="O6" s="6"/>
      <c r="P6" s="6"/>
      <c r="Q6" s="35"/>
      <c r="S6" s="86">
        <v>3</v>
      </c>
      <c r="T6" s="87">
        <f>$N$2 - $T$1 * $E$3 / SQRT($N$14)</f>
        <v>0.72439844010312826</v>
      </c>
      <c r="U6" s="82">
        <f>$N$2 + $T$1 * $E$3 / SQRT($N$14)</f>
        <v>1.4400760975899909</v>
      </c>
      <c r="V6" s="73"/>
      <c r="W6" s="78">
        <v>1</v>
      </c>
      <c r="X6" s="85">
        <f>'1-3'!D7 - X2 * '1-3'!D11  / SQRT('1-3'!D19)</f>
        <v>0.92422263240167601</v>
      </c>
      <c r="Y6" s="77">
        <f>'1-3'!D7 + X2 * '1-3'!D11  / SQRT('1-3'!D19)</f>
        <v>1.2129756095983242</v>
      </c>
      <c r="Z6" s="73"/>
      <c r="AA6" s="78">
        <v>1</v>
      </c>
      <c r="AB6" s="85">
        <f>(199) * '1-3'!D11 ^ 2 / AC2</f>
        <v>1.3183555531663256</v>
      </c>
      <c r="AC6" s="77">
        <f>(199) * '1-3'!D11 ^ 2 / AB2</f>
        <v>0.88908455196073255</v>
      </c>
    </row>
    <row r="7" spans="1:29" x14ac:dyDescent="0.3">
      <c r="A7">
        <v>1.033933247323148</v>
      </c>
      <c r="B7">
        <v>2.3017597666475922</v>
      </c>
      <c r="C7" s="6"/>
      <c r="G7" s="56" t="s">
        <v>7</v>
      </c>
      <c r="H7" s="57">
        <v>1.2410385592406648</v>
      </c>
      <c r="I7" s="7"/>
      <c r="J7" s="7"/>
      <c r="K7" s="35"/>
      <c r="M7" s="56" t="s">
        <v>7</v>
      </c>
      <c r="N7" s="57">
        <v>1.1908784720881078</v>
      </c>
      <c r="O7" s="6"/>
      <c r="P7" s="6"/>
      <c r="Q7" s="35"/>
      <c r="S7" s="85"/>
      <c r="T7" s="85"/>
      <c r="U7" s="85"/>
      <c r="V7" s="73"/>
      <c r="W7" s="78">
        <v>2</v>
      </c>
      <c r="X7" s="85">
        <f>$H$2 - X3 * H6 / SQRT($H$14)</f>
        <v>0.64079807145602108</v>
      </c>
      <c r="Y7" s="77">
        <f>$H$2 + X3 * H6 / SQRT($H$14)</f>
        <v>1.4727612096336713</v>
      </c>
      <c r="Z7" s="73"/>
      <c r="AA7" s="78">
        <v>2</v>
      </c>
      <c r="AB7" s="85">
        <f>29 * H6 ^2 /AC3</f>
        <v>2.2427841603259502</v>
      </c>
      <c r="AC7" s="77">
        <f>29 * H6 ^2 /AB3</f>
        <v>0.78714608390583363</v>
      </c>
    </row>
    <row r="8" spans="1:29" x14ac:dyDescent="0.3">
      <c r="A8">
        <v>1.9730752026371192</v>
      </c>
      <c r="B8">
        <v>0.53217866277555004</v>
      </c>
      <c r="C8" s="6"/>
      <c r="G8" s="56" t="s">
        <v>8</v>
      </c>
      <c r="H8" s="57">
        <v>0.24148990298255635</v>
      </c>
      <c r="I8" s="7"/>
      <c r="J8" s="7"/>
      <c r="K8" s="35"/>
      <c r="M8" s="56" t="s">
        <v>8</v>
      </c>
      <c r="N8" s="57">
        <v>9.4298693463517491E-2</v>
      </c>
      <c r="O8" s="6"/>
      <c r="P8" s="6"/>
      <c r="Q8" s="35"/>
      <c r="S8" s="102" t="s">
        <v>27</v>
      </c>
      <c r="T8" s="103"/>
      <c r="U8" s="104"/>
      <c r="V8" s="73"/>
      <c r="W8" s="86">
        <v>3</v>
      </c>
      <c r="X8" s="87">
        <f>$N$2 - X3 * N6 / SQRT($N$14)</f>
        <v>0.67474894094203197</v>
      </c>
      <c r="Y8" s="82">
        <f>$N$2 + X3 * N6 / SQRT($N$14)</f>
        <v>1.4897255967510872</v>
      </c>
      <c r="Z8" s="73"/>
      <c r="AA8" s="86">
        <v>3</v>
      </c>
      <c r="AB8" s="87">
        <f>29 * N6 ^2 /AC3</f>
        <v>2.1521356884403096</v>
      </c>
      <c r="AC8" s="82">
        <f>29 * N6 ^2 /AB3</f>
        <v>0.75533134626007625</v>
      </c>
    </row>
    <row r="9" spans="1:29" x14ac:dyDescent="0.3">
      <c r="A9">
        <v>0.72273826642776839</v>
      </c>
      <c r="B9">
        <v>1.8503081971866777</v>
      </c>
      <c r="C9" s="6"/>
      <c r="G9" s="56" t="s">
        <v>9</v>
      </c>
      <c r="H9" s="57">
        <v>0.25808221067653586</v>
      </c>
      <c r="I9" s="7"/>
      <c r="J9" s="7"/>
      <c r="K9" s="35"/>
      <c r="M9" s="56" t="s">
        <v>9</v>
      </c>
      <c r="N9" s="57">
        <v>-0.18196152443265756</v>
      </c>
      <c r="O9" s="6"/>
      <c r="P9" s="6"/>
      <c r="Q9" s="35"/>
      <c r="S9" s="88" t="s">
        <v>29</v>
      </c>
      <c r="T9" s="89">
        <f>$T$1 * $E$3 / SQRT($H$14)</f>
        <v>0.35783882874343131</v>
      </c>
      <c r="U9" s="80">
        <f>CONFIDENCE(0.05, E3, H14)</f>
        <v>0.35783882874343131</v>
      </c>
      <c r="V9" s="73"/>
      <c r="W9" s="73"/>
      <c r="X9" s="73"/>
      <c r="Y9" s="73"/>
      <c r="Z9" s="73"/>
      <c r="AA9" s="73"/>
      <c r="AB9" s="73"/>
      <c r="AC9" s="73"/>
    </row>
    <row r="10" spans="1:29" x14ac:dyDescent="0.3">
      <c r="A10">
        <v>2.1749943951144814</v>
      </c>
      <c r="B10">
        <v>-0.68788574228528887</v>
      </c>
      <c r="C10" s="6"/>
      <c r="G10" s="56" t="s">
        <v>10</v>
      </c>
      <c r="H10" s="57">
        <v>4.984158294973895</v>
      </c>
      <c r="I10" s="7"/>
      <c r="J10" s="7"/>
      <c r="K10" s="35"/>
      <c r="M10" s="56" t="s">
        <v>10</v>
      </c>
      <c r="N10" s="57">
        <v>5.0893504521809518</v>
      </c>
      <c r="O10" s="6"/>
      <c r="P10" s="6"/>
      <c r="Q10" s="35"/>
      <c r="S10" s="86">
        <v>1</v>
      </c>
      <c r="T10" s="87">
        <f xml:space="preserve"> $T$1 *1  / SQRT(200)</f>
        <v>0.13859038243496774</v>
      </c>
      <c r="U10" s="82">
        <f>CONFIDENCE(0.05, 1, 200)</f>
        <v>0.13859038243496774</v>
      </c>
      <c r="V10" s="73"/>
      <c r="W10" s="73"/>
      <c r="X10" s="73"/>
      <c r="Y10" s="73"/>
      <c r="Z10" s="73"/>
      <c r="AA10" s="102" t="s">
        <v>44</v>
      </c>
      <c r="AB10" s="103"/>
      <c r="AC10" s="104"/>
    </row>
    <row r="11" spans="1:29" x14ac:dyDescent="0.3">
      <c r="A11">
        <v>0.45013996693887748</v>
      </c>
      <c r="B11">
        <v>-0.37145889311796054</v>
      </c>
      <c r="C11" s="6"/>
      <c r="G11" s="56" t="s">
        <v>11</v>
      </c>
      <c r="H11" s="57">
        <v>-1.1928099158685654</v>
      </c>
      <c r="I11" s="7"/>
      <c r="J11" s="7"/>
      <c r="K11" s="35"/>
      <c r="M11" s="56" t="s">
        <v>11</v>
      </c>
      <c r="N11" s="57">
        <v>-1.4547262000851333</v>
      </c>
      <c r="O11" s="6"/>
      <c r="P11" s="6"/>
      <c r="Q11" s="35"/>
      <c r="S11" s="73"/>
      <c r="T11" s="73"/>
      <c r="U11" s="73"/>
      <c r="V11" s="73"/>
      <c r="W11" s="73"/>
      <c r="X11" s="73"/>
      <c r="Y11" s="73"/>
      <c r="Z11" s="73"/>
      <c r="AA11" s="78">
        <v>1</v>
      </c>
      <c r="AB11" s="79">
        <f>SQRT(199) * '1-3'!D11 / SQRT(AC2)</f>
        <v>1.1481966526542069</v>
      </c>
      <c r="AC11" s="80">
        <f>SQRT(199) * '1-3'!D11 / SQRT(AB2)</f>
        <v>0.94291280188611959</v>
      </c>
    </row>
    <row r="12" spans="1:29" x14ac:dyDescent="0.3">
      <c r="A12">
        <v>2.1167367119924165</v>
      </c>
      <c r="B12">
        <v>1.3447973995207576</v>
      </c>
      <c r="C12" s="6"/>
      <c r="G12" s="56" t="s">
        <v>12</v>
      </c>
      <c r="H12" s="57">
        <v>3.7913483791053295</v>
      </c>
      <c r="I12" s="7"/>
      <c r="J12" s="7"/>
      <c r="K12" s="35"/>
      <c r="M12" s="56" t="s">
        <v>12</v>
      </c>
      <c r="N12" s="57">
        <v>3.6346242520958185</v>
      </c>
      <c r="O12" s="6"/>
      <c r="P12" s="6"/>
      <c r="Q12" s="35"/>
      <c r="AA12" s="4">
        <v>2</v>
      </c>
      <c r="AB12" s="11">
        <f>SQRT(29) * H6 / SQRT(AC3)</f>
        <v>1.4975927885529998</v>
      </c>
      <c r="AC12" s="12">
        <f>SQRT(29) * H6 / SQRT(AB3)</f>
        <v>0.88721253592689586</v>
      </c>
    </row>
    <row r="13" spans="1:29" x14ac:dyDescent="0.3">
      <c r="A13">
        <v>2.1089218787674326</v>
      </c>
      <c r="B13">
        <v>1.1343903477390995</v>
      </c>
      <c r="C13" s="6"/>
      <c r="G13" s="56" t="s">
        <v>13</v>
      </c>
      <c r="H13" s="57">
        <v>31.703389216345386</v>
      </c>
      <c r="I13" s="7"/>
      <c r="J13" s="7"/>
      <c r="K13" s="35"/>
      <c r="M13" s="56" t="s">
        <v>13</v>
      </c>
      <c r="N13" s="57">
        <v>32.467118065396789</v>
      </c>
      <c r="O13" s="6"/>
      <c r="P13" s="6"/>
      <c r="Q13" s="35"/>
      <c r="AA13" s="5">
        <v>3</v>
      </c>
      <c r="AB13" s="13">
        <f>SQRT(29) * N6 /SQRT(AC3)</f>
        <v>1.4670159128108695</v>
      </c>
      <c r="AC13" s="15">
        <f>SQRT(29) * N6 /SQRT(AB3)</f>
        <v>0.86909800728115594</v>
      </c>
    </row>
    <row r="14" spans="1:29" x14ac:dyDescent="0.3">
      <c r="A14">
        <v>1.543730038771173</v>
      </c>
      <c r="B14">
        <v>2.1698216439981479</v>
      </c>
      <c r="C14" s="6"/>
      <c r="G14" s="56" t="s">
        <v>14</v>
      </c>
      <c r="H14" s="57">
        <v>30</v>
      </c>
      <c r="I14" s="7"/>
      <c r="J14" s="7"/>
      <c r="K14" s="35"/>
      <c r="M14" s="56" t="s">
        <v>14</v>
      </c>
      <c r="N14" s="57">
        <v>30</v>
      </c>
      <c r="O14" s="6"/>
      <c r="P14" s="6"/>
      <c r="Q14" s="35"/>
    </row>
    <row r="15" spans="1:29" x14ac:dyDescent="0.3">
      <c r="A15">
        <v>-0.19334572445950471</v>
      </c>
      <c r="B15">
        <v>1.8590154720877763</v>
      </c>
      <c r="C15" s="6"/>
      <c r="G15" s="56" t="s">
        <v>39</v>
      </c>
      <c r="H15" s="35">
        <v>5</v>
      </c>
      <c r="I15" s="7"/>
      <c r="J15" s="7"/>
      <c r="K15" s="35"/>
      <c r="M15" s="56" t="s">
        <v>39</v>
      </c>
      <c r="N15" s="35">
        <v>5</v>
      </c>
      <c r="O15" s="6"/>
      <c r="P15" s="6"/>
      <c r="Q15" s="35"/>
    </row>
    <row r="16" spans="1:29" x14ac:dyDescent="0.3">
      <c r="A16">
        <v>0.42730482871411368</v>
      </c>
      <c r="B16">
        <v>0.69992813930730335</v>
      </c>
      <c r="C16" s="6"/>
      <c r="G16" s="56" t="s">
        <v>40</v>
      </c>
      <c r="H16" s="35">
        <v>7</v>
      </c>
      <c r="I16" s="7"/>
      <c r="J16" s="7"/>
      <c r="K16" s="35"/>
      <c r="M16" s="56" t="s">
        <v>40</v>
      </c>
      <c r="N16" s="35">
        <v>7</v>
      </c>
      <c r="O16" s="6"/>
      <c r="P16" s="6"/>
      <c r="Q16" s="35"/>
    </row>
    <row r="17" spans="1:17" x14ac:dyDescent="0.3">
      <c r="A17">
        <v>1.0671013822284294</v>
      </c>
      <c r="B17">
        <v>2.2797636372852139</v>
      </c>
      <c r="C17" s="6"/>
      <c r="G17" s="56" t="s">
        <v>41</v>
      </c>
      <c r="H17" s="35">
        <f>H10/H15</f>
        <v>0.99683165899477899</v>
      </c>
      <c r="I17" s="7"/>
      <c r="J17" s="7"/>
      <c r="K17" s="35"/>
      <c r="M17" s="56" t="s">
        <v>41</v>
      </c>
      <c r="N17" s="35">
        <f>N10/N15</f>
        <v>1.0178700904361904</v>
      </c>
      <c r="O17" s="6"/>
      <c r="P17" s="6"/>
      <c r="Q17" s="35"/>
    </row>
    <row r="18" spans="1:17" ht="15" thickBot="1" x14ac:dyDescent="0.35">
      <c r="A18">
        <v>0.36935864752740599</v>
      </c>
      <c r="B18">
        <v>-7.4245437863282859E-3</v>
      </c>
      <c r="C18" s="6"/>
      <c r="G18" s="58" t="s">
        <v>42</v>
      </c>
      <c r="H18" s="43">
        <f>H10/H16</f>
        <v>0.71202261356769925</v>
      </c>
      <c r="I18" s="6"/>
      <c r="J18" s="6"/>
      <c r="K18" s="35"/>
      <c r="M18" s="58" t="s">
        <v>42</v>
      </c>
      <c r="N18" s="43">
        <f>N10/N16</f>
        <v>0.72705006459727883</v>
      </c>
      <c r="O18" s="6"/>
      <c r="P18" s="6"/>
      <c r="Q18" s="35"/>
    </row>
    <row r="19" spans="1:17" ht="15" thickBot="1" x14ac:dyDescent="0.35">
      <c r="A19">
        <v>-0.66420250025112182</v>
      </c>
      <c r="B19">
        <v>1.7752623787382618</v>
      </c>
      <c r="C19" s="6"/>
      <c r="G19" s="105">
        <v>5</v>
      </c>
      <c r="H19" s="106"/>
      <c r="I19" s="106"/>
      <c r="J19" s="106"/>
      <c r="K19" s="107"/>
      <c r="M19" s="105">
        <v>5</v>
      </c>
      <c r="N19" s="106"/>
      <c r="O19" s="106"/>
      <c r="P19" s="106"/>
      <c r="Q19" s="107"/>
    </row>
    <row r="20" spans="1:17" x14ac:dyDescent="0.3">
      <c r="A20">
        <v>-1.1928099158685654</v>
      </c>
      <c r="B20">
        <v>1.6585128176084254</v>
      </c>
      <c r="C20" s="6"/>
      <c r="G20" s="59" t="s">
        <v>17</v>
      </c>
      <c r="H20" s="60" t="s">
        <v>15</v>
      </c>
      <c r="I20" s="20" t="s">
        <v>18</v>
      </c>
      <c r="J20" s="20" t="s">
        <v>19</v>
      </c>
      <c r="K20" s="61" t="s">
        <v>16</v>
      </c>
      <c r="M20" s="59" t="s">
        <v>17</v>
      </c>
      <c r="N20" s="60" t="s">
        <v>15</v>
      </c>
      <c r="O20" s="20" t="s">
        <v>18</v>
      </c>
      <c r="P20" s="20" t="s">
        <v>19</v>
      </c>
      <c r="Q20" s="61" t="s">
        <v>16</v>
      </c>
    </row>
    <row r="21" spans="1:17" x14ac:dyDescent="0.3">
      <c r="A21">
        <v>1.6550021680595819</v>
      </c>
      <c r="B21">
        <v>1.7584276318084449</v>
      </c>
      <c r="G21" s="37">
        <v>1</v>
      </c>
      <c r="H21" s="6">
        <f>G21 * H$17 + H$11</f>
        <v>-0.19597825687378645</v>
      </c>
      <c r="I21" s="10">
        <v>-0.19597825687378645</v>
      </c>
      <c r="J21" s="7">
        <v>3</v>
      </c>
      <c r="K21" s="35">
        <f>J21/H$14</f>
        <v>0.1</v>
      </c>
      <c r="M21" s="37">
        <v>1</v>
      </c>
      <c r="N21" s="6">
        <f>M21 * N$17 + N$11</f>
        <v>-0.43685610964894295</v>
      </c>
      <c r="O21" s="10">
        <v>-0.43685610964894295</v>
      </c>
      <c r="P21" s="7">
        <v>2</v>
      </c>
      <c r="Q21" s="35">
        <f>P21/N$14</f>
        <v>6.6666666666666666E-2</v>
      </c>
    </row>
    <row r="22" spans="1:17" x14ac:dyDescent="0.3">
      <c r="A22">
        <v>0.814854163560085</v>
      </c>
      <c r="B22">
        <v>-0.17225226858863607</v>
      </c>
      <c r="G22" s="37">
        <v>2</v>
      </c>
      <c r="H22" s="6">
        <f>G22 * H$17 + H$11</f>
        <v>0.80085340212099254</v>
      </c>
      <c r="I22" s="10">
        <v>0.80085340212099254</v>
      </c>
      <c r="J22" s="7">
        <v>11</v>
      </c>
      <c r="K22" s="35">
        <f>J22/H$14</f>
        <v>0.36666666666666664</v>
      </c>
      <c r="M22" s="37">
        <v>2</v>
      </c>
      <c r="N22" s="6">
        <f>M22 * N$17 + N$11</f>
        <v>0.58101398078724742</v>
      </c>
      <c r="O22" s="10">
        <v>0.58101398078724742</v>
      </c>
      <c r="P22" s="7">
        <v>9</v>
      </c>
      <c r="Q22" s="35">
        <f>P22/N$14</f>
        <v>0.3</v>
      </c>
    </row>
    <row r="23" spans="1:17" x14ac:dyDescent="0.3">
      <c r="A23">
        <v>3.7913483791053295</v>
      </c>
      <c r="B23">
        <v>1.3962566097470699</v>
      </c>
      <c r="G23" s="37">
        <v>3</v>
      </c>
      <c r="H23" s="6">
        <f>G23 * H$17 + H$11</f>
        <v>1.7976850611157715</v>
      </c>
      <c r="I23" s="10">
        <v>1.7976850611157715</v>
      </c>
      <c r="J23" s="7">
        <v>8</v>
      </c>
      <c r="K23" s="35">
        <f>J23/H$14</f>
        <v>0.26666666666666666</v>
      </c>
      <c r="M23" s="37">
        <v>3</v>
      </c>
      <c r="N23" s="6">
        <f>M23 * N$17 + N$11</f>
        <v>1.5988840712234378</v>
      </c>
      <c r="O23" s="10">
        <v>1.5988840712234378</v>
      </c>
      <c r="P23" s="7">
        <v>7</v>
      </c>
      <c r="Q23" s="35">
        <f>P23/N$14</f>
        <v>0.23333333333333334</v>
      </c>
    </row>
    <row r="24" spans="1:17" x14ac:dyDescent="0.3">
      <c r="A24">
        <v>0.24625626590568572</v>
      </c>
      <c r="B24">
        <v>0.19388983471435495</v>
      </c>
      <c r="G24" s="37">
        <v>4</v>
      </c>
      <c r="H24" s="6">
        <f>G24 * H$17 + H$11</f>
        <v>2.7945167201105505</v>
      </c>
      <c r="I24" s="10">
        <v>2.7945167201105505</v>
      </c>
      <c r="J24" s="7">
        <v>6</v>
      </c>
      <c r="K24" s="35">
        <f>J24/H$14</f>
        <v>0.2</v>
      </c>
      <c r="M24" s="37">
        <v>4</v>
      </c>
      <c r="N24" s="6">
        <f>M24 * N$17 + N$11</f>
        <v>2.6167541616596282</v>
      </c>
      <c r="O24" s="10">
        <v>2.6167541616596282</v>
      </c>
      <c r="P24" s="7">
        <v>11</v>
      </c>
      <c r="Q24" s="35">
        <f>P24/N$14</f>
        <v>0.36666666666666664</v>
      </c>
    </row>
    <row r="25" spans="1:17" ht="15" thickBot="1" x14ac:dyDescent="0.35">
      <c r="A25">
        <v>1.9321320249000564</v>
      </c>
      <c r="B25">
        <v>3.6346242520958185</v>
      </c>
      <c r="G25" s="41">
        <v>5</v>
      </c>
      <c r="H25" s="42">
        <f>H12</f>
        <v>3.7913483791053295</v>
      </c>
      <c r="I25" s="45">
        <v>3.7913483791053295</v>
      </c>
      <c r="J25" s="8">
        <v>2</v>
      </c>
      <c r="K25" s="43">
        <f>J25/H$14</f>
        <v>6.6666666666666666E-2</v>
      </c>
      <c r="M25" s="41">
        <v>5</v>
      </c>
      <c r="N25" s="42">
        <f>N12</f>
        <v>3.6346242520958185</v>
      </c>
      <c r="O25" s="45">
        <v>3.6346242520958185</v>
      </c>
      <c r="P25" s="8">
        <v>1</v>
      </c>
      <c r="Q25" s="43">
        <f>P25/N$14</f>
        <v>3.3333333333333333E-2</v>
      </c>
    </row>
    <row r="26" spans="1:17" x14ac:dyDescent="0.3">
      <c r="A26">
        <v>0.64983999234391376</v>
      </c>
      <c r="B26">
        <v>-1.4547262000851333</v>
      </c>
      <c r="G26" s="37"/>
      <c r="H26" s="6"/>
      <c r="I26" s="6"/>
      <c r="J26" s="6"/>
      <c r="K26" s="35"/>
      <c r="M26" s="37"/>
      <c r="N26" s="6"/>
      <c r="O26" s="6"/>
      <c r="P26" s="6"/>
      <c r="Q26" s="35"/>
    </row>
    <row r="27" spans="1:17" x14ac:dyDescent="0.3">
      <c r="A27">
        <v>1.4841854206460994</v>
      </c>
      <c r="B27">
        <v>7.7626853249967098E-2</v>
      </c>
      <c r="G27" s="37"/>
      <c r="H27" s="6"/>
      <c r="I27" s="6"/>
      <c r="J27" s="6"/>
      <c r="K27" s="35"/>
      <c r="M27" s="37"/>
      <c r="N27" s="6"/>
      <c r="O27" s="6"/>
      <c r="P27" s="6"/>
      <c r="Q27" s="35"/>
    </row>
    <row r="28" spans="1:17" x14ac:dyDescent="0.3">
      <c r="A28">
        <v>1.1659577719692606</v>
      </c>
      <c r="B28">
        <v>1.3045556695724372</v>
      </c>
      <c r="G28" s="37"/>
      <c r="H28" s="6"/>
      <c r="I28" s="6"/>
      <c r="J28" s="6"/>
      <c r="K28" s="35"/>
      <c r="M28" s="37"/>
      <c r="N28" s="6"/>
      <c r="O28" s="6"/>
      <c r="P28" s="6"/>
      <c r="Q28" s="35"/>
    </row>
    <row r="29" spans="1:17" x14ac:dyDescent="0.3">
      <c r="A29">
        <v>2.1967813406954519</v>
      </c>
      <c r="B29">
        <v>0.23225914244540036</v>
      </c>
      <c r="G29" s="37"/>
      <c r="H29" s="6"/>
      <c r="I29" s="6"/>
      <c r="J29" s="6"/>
      <c r="K29" s="35"/>
      <c r="M29" s="37"/>
      <c r="N29" s="6"/>
      <c r="O29" s="6"/>
      <c r="P29" s="6"/>
      <c r="Q29" s="35"/>
    </row>
    <row r="30" spans="1:17" x14ac:dyDescent="0.3">
      <c r="A30">
        <v>-0.71222382050473243</v>
      </c>
      <c r="B30">
        <v>1.7274775271071121</v>
      </c>
      <c r="G30" s="37"/>
      <c r="H30" s="6"/>
      <c r="I30" s="6"/>
      <c r="J30" s="6"/>
      <c r="K30" s="35"/>
      <c r="M30" s="37"/>
      <c r="N30" s="6"/>
      <c r="O30" s="6"/>
      <c r="P30" s="6"/>
      <c r="Q30" s="35"/>
    </row>
    <row r="31" spans="1:17" x14ac:dyDescent="0.3">
      <c r="A31">
        <v>1.6869072421977762</v>
      </c>
      <c r="B31">
        <v>0.14032059677992947</v>
      </c>
      <c r="G31" s="37"/>
      <c r="H31" s="6"/>
      <c r="I31" s="6"/>
      <c r="J31" s="6"/>
      <c r="K31" s="35"/>
      <c r="M31" s="37"/>
      <c r="N31" s="6"/>
      <c r="O31" s="6"/>
      <c r="P31" s="6"/>
      <c r="Q31" s="35"/>
    </row>
    <row r="32" spans="1:17" x14ac:dyDescent="0.3">
      <c r="G32" s="37"/>
      <c r="H32" s="6"/>
      <c r="I32" s="6"/>
      <c r="J32" s="6"/>
      <c r="K32" s="35"/>
      <c r="M32" s="37"/>
      <c r="N32" s="6"/>
      <c r="O32" s="6"/>
      <c r="P32" s="6"/>
      <c r="Q32" s="35"/>
    </row>
    <row r="33" spans="7:17" x14ac:dyDescent="0.3">
      <c r="G33" s="37"/>
      <c r="H33" s="6"/>
      <c r="I33" s="6"/>
      <c r="J33" s="6"/>
      <c r="K33" s="35"/>
      <c r="M33" s="37"/>
      <c r="N33" s="6"/>
      <c r="O33" s="6"/>
      <c r="P33" s="6"/>
      <c r="Q33" s="35"/>
    </row>
    <row r="34" spans="7:17" x14ac:dyDescent="0.3">
      <c r="G34" s="37"/>
      <c r="H34" s="6"/>
      <c r="I34" s="6"/>
      <c r="J34" s="6"/>
      <c r="K34" s="35"/>
      <c r="M34" s="37"/>
      <c r="N34" s="6"/>
      <c r="O34" s="6"/>
      <c r="P34" s="6"/>
      <c r="Q34" s="35"/>
    </row>
    <row r="35" spans="7:17" x14ac:dyDescent="0.3">
      <c r="G35" s="37"/>
      <c r="H35" s="6"/>
      <c r="I35" s="6"/>
      <c r="J35" s="6"/>
      <c r="K35" s="35"/>
      <c r="M35" s="37"/>
      <c r="N35" s="6"/>
      <c r="O35" s="6"/>
      <c r="P35" s="6"/>
      <c r="Q35" s="35"/>
    </row>
    <row r="36" spans="7:17" x14ac:dyDescent="0.3">
      <c r="G36" s="37"/>
      <c r="H36" s="6"/>
      <c r="I36" s="6"/>
      <c r="J36" s="6"/>
      <c r="K36" s="35"/>
      <c r="M36" s="37"/>
      <c r="N36" s="6"/>
      <c r="O36" s="6"/>
      <c r="P36" s="6"/>
      <c r="Q36" s="35"/>
    </row>
    <row r="37" spans="7:17" x14ac:dyDescent="0.3">
      <c r="G37" s="37"/>
      <c r="H37" s="6"/>
      <c r="I37" s="6"/>
      <c r="J37" s="6"/>
      <c r="K37" s="35"/>
      <c r="M37" s="37"/>
      <c r="N37" s="6"/>
      <c r="O37" s="6"/>
      <c r="P37" s="6"/>
      <c r="Q37" s="35"/>
    </row>
    <row r="38" spans="7:17" ht="15" thickBot="1" x14ac:dyDescent="0.35">
      <c r="G38" s="66">
        <v>7</v>
      </c>
      <c r="H38" s="67"/>
      <c r="I38" s="67"/>
      <c r="J38" s="67"/>
      <c r="K38" s="68"/>
      <c r="M38" s="64">
        <v>7</v>
      </c>
      <c r="N38" s="63"/>
      <c r="O38" s="63"/>
      <c r="P38" s="63"/>
      <c r="Q38" s="65"/>
    </row>
    <row r="39" spans="7:17" x14ac:dyDescent="0.3">
      <c r="G39" s="59" t="s">
        <v>17</v>
      </c>
      <c r="H39" s="60" t="s">
        <v>15</v>
      </c>
      <c r="I39" s="20" t="s">
        <v>18</v>
      </c>
      <c r="J39" s="20" t="s">
        <v>19</v>
      </c>
      <c r="K39" s="61" t="s">
        <v>16</v>
      </c>
      <c r="M39" s="59" t="s">
        <v>17</v>
      </c>
      <c r="N39" s="60" t="s">
        <v>15</v>
      </c>
      <c r="O39" s="20" t="s">
        <v>18</v>
      </c>
      <c r="P39" s="20" t="s">
        <v>19</v>
      </c>
      <c r="Q39" s="61" t="s">
        <v>16</v>
      </c>
    </row>
    <row r="40" spans="7:17" x14ac:dyDescent="0.3">
      <c r="G40" s="37">
        <v>1</v>
      </c>
      <c r="H40" s="6">
        <f t="shared" ref="H40:H45" si="0">G40 * H$18 + H$11</f>
        <v>-0.48078730230086619</v>
      </c>
      <c r="I40" s="10">
        <v>-0.48078730230086619</v>
      </c>
      <c r="J40" s="7">
        <v>3</v>
      </c>
      <c r="K40" s="35">
        <f t="shared" ref="K40:K46" si="1">J40/H$14</f>
        <v>0.1</v>
      </c>
      <c r="M40" s="37">
        <v>1</v>
      </c>
      <c r="N40" s="6">
        <f t="shared" ref="N40:N45" si="2">M40 * N$18 + N$11</f>
        <v>-0.72767613548785448</v>
      </c>
      <c r="O40" s="10">
        <v>-0.72767613548785448</v>
      </c>
      <c r="P40" s="7">
        <v>1</v>
      </c>
      <c r="Q40" s="35">
        <f t="shared" ref="Q40:Q46" si="3">P40/N$14</f>
        <v>3.3333333333333333E-2</v>
      </c>
    </row>
    <row r="41" spans="7:17" x14ac:dyDescent="0.3">
      <c r="G41" s="37">
        <v>2</v>
      </c>
      <c r="H41" s="6">
        <f t="shared" si="0"/>
        <v>0.23123531126683305</v>
      </c>
      <c r="I41" s="10">
        <v>0.23123531126683305</v>
      </c>
      <c r="J41" s="7">
        <v>2</v>
      </c>
      <c r="K41" s="35">
        <f t="shared" si="1"/>
        <v>6.6666666666666666E-2</v>
      </c>
      <c r="M41" s="37">
        <v>2</v>
      </c>
      <c r="N41" s="6">
        <f t="shared" si="2"/>
        <v>-6.2607089057564735E-4</v>
      </c>
      <c r="O41" s="10">
        <v>-6.2607089057564735E-4</v>
      </c>
      <c r="P41" s="7">
        <v>4</v>
      </c>
      <c r="Q41" s="35">
        <f t="shared" si="3"/>
        <v>0.13333333333333333</v>
      </c>
    </row>
    <row r="42" spans="7:17" x14ac:dyDescent="0.3">
      <c r="G42" s="37">
        <v>3</v>
      </c>
      <c r="H42" s="6">
        <f t="shared" si="0"/>
        <v>0.94325792483453252</v>
      </c>
      <c r="I42" s="10">
        <v>0.94325792483453252</v>
      </c>
      <c r="J42" s="7">
        <v>10</v>
      </c>
      <c r="K42" s="35">
        <f t="shared" si="1"/>
        <v>0.33333333333333331</v>
      </c>
      <c r="M42" s="37">
        <v>3</v>
      </c>
      <c r="N42" s="6">
        <f t="shared" si="2"/>
        <v>0.72642399370670319</v>
      </c>
      <c r="O42" s="10">
        <v>0.72642399370670319</v>
      </c>
      <c r="P42" s="7">
        <v>7</v>
      </c>
      <c r="Q42" s="35">
        <f t="shared" si="3"/>
        <v>0.23333333333333334</v>
      </c>
    </row>
    <row r="43" spans="7:17" x14ac:dyDescent="0.3">
      <c r="G43" s="37">
        <v>4</v>
      </c>
      <c r="H43" s="6">
        <f t="shared" si="0"/>
        <v>1.6552805384022315</v>
      </c>
      <c r="I43" s="10">
        <v>1.6552805384022315</v>
      </c>
      <c r="J43" s="7">
        <v>6</v>
      </c>
      <c r="K43" s="35">
        <f t="shared" si="1"/>
        <v>0.2</v>
      </c>
      <c r="M43" s="37">
        <v>4</v>
      </c>
      <c r="N43" s="6">
        <f t="shared" si="2"/>
        <v>1.453474058303982</v>
      </c>
      <c r="O43" s="10">
        <v>1.453474058303982</v>
      </c>
      <c r="P43" s="7">
        <v>6</v>
      </c>
      <c r="Q43" s="35">
        <f t="shared" si="3"/>
        <v>0.2</v>
      </c>
    </row>
    <row r="44" spans="7:17" x14ac:dyDescent="0.3">
      <c r="G44" s="37">
        <v>5</v>
      </c>
      <c r="H44" s="6">
        <f t="shared" si="0"/>
        <v>2.3673031519699306</v>
      </c>
      <c r="I44" s="10">
        <v>2.3673031519699306</v>
      </c>
      <c r="J44" s="7">
        <v>7</v>
      </c>
      <c r="K44" s="35">
        <f t="shared" si="1"/>
        <v>0.23333333333333334</v>
      </c>
      <c r="M44" s="37">
        <v>5</v>
      </c>
      <c r="N44" s="6">
        <f t="shared" si="2"/>
        <v>2.1805241229012609</v>
      </c>
      <c r="O44" s="10">
        <v>2.1805241229012609</v>
      </c>
      <c r="P44" s="7">
        <v>8</v>
      </c>
      <c r="Q44" s="35">
        <f t="shared" si="3"/>
        <v>0.26666666666666666</v>
      </c>
    </row>
    <row r="45" spans="7:17" x14ac:dyDescent="0.3">
      <c r="G45" s="37">
        <v>6</v>
      </c>
      <c r="H45" s="6">
        <f t="shared" si="0"/>
        <v>3.0793257655376305</v>
      </c>
      <c r="I45" s="10">
        <v>3.0793257655376305</v>
      </c>
      <c r="J45" s="7">
        <v>0</v>
      </c>
      <c r="K45" s="35">
        <f t="shared" si="1"/>
        <v>0</v>
      </c>
      <c r="M45" s="37">
        <v>6</v>
      </c>
      <c r="N45" s="6">
        <f t="shared" si="2"/>
        <v>2.9075741874985397</v>
      </c>
      <c r="O45" s="10">
        <v>2.9075741874985397</v>
      </c>
      <c r="P45" s="7">
        <v>3</v>
      </c>
      <c r="Q45" s="35">
        <f t="shared" si="3"/>
        <v>0.1</v>
      </c>
    </row>
    <row r="46" spans="7:17" ht="15" thickBot="1" x14ac:dyDescent="0.35">
      <c r="G46" s="41">
        <v>7</v>
      </c>
      <c r="H46" s="42">
        <f>H12</f>
        <v>3.7913483791053295</v>
      </c>
      <c r="I46" s="45">
        <v>3.7913483791053295</v>
      </c>
      <c r="J46" s="8">
        <v>2</v>
      </c>
      <c r="K46" s="43">
        <f t="shared" si="1"/>
        <v>6.6666666666666666E-2</v>
      </c>
      <c r="M46" s="41">
        <v>7</v>
      </c>
      <c r="N46" s="42">
        <f>N12</f>
        <v>3.6346242520958185</v>
      </c>
      <c r="O46" s="45">
        <v>3.6346242520958185</v>
      </c>
      <c r="P46" s="8">
        <v>1</v>
      </c>
      <c r="Q46" s="43">
        <f t="shared" si="3"/>
        <v>3.3333333333333333E-2</v>
      </c>
    </row>
    <row r="47" spans="7:17" x14ac:dyDescent="0.3">
      <c r="G47" s="37"/>
      <c r="H47" s="6"/>
      <c r="I47" s="6"/>
      <c r="J47" s="6"/>
      <c r="K47" s="35"/>
      <c r="M47" s="37"/>
      <c r="N47" s="6"/>
      <c r="O47" s="6"/>
      <c r="P47" s="6"/>
      <c r="Q47" s="35"/>
    </row>
    <row r="48" spans="7:17" x14ac:dyDescent="0.3">
      <c r="G48" s="37"/>
      <c r="H48" s="6"/>
      <c r="I48" s="6"/>
      <c r="J48" s="6"/>
      <c r="K48" s="35"/>
      <c r="M48" s="37"/>
      <c r="N48" s="6"/>
      <c r="O48" s="6"/>
      <c r="P48" s="6"/>
      <c r="Q48" s="35"/>
    </row>
    <row r="49" spans="7:17" x14ac:dyDescent="0.3">
      <c r="G49" s="37"/>
      <c r="H49" s="6"/>
      <c r="I49" s="6"/>
      <c r="J49" s="6"/>
      <c r="K49" s="35"/>
      <c r="M49" s="37"/>
      <c r="N49" s="6"/>
      <c r="O49" s="6"/>
      <c r="P49" s="6"/>
      <c r="Q49" s="35"/>
    </row>
    <row r="50" spans="7:17" x14ac:dyDescent="0.3">
      <c r="G50" s="37"/>
      <c r="H50" s="6"/>
      <c r="I50" s="6"/>
      <c r="J50" s="6"/>
      <c r="K50" s="35"/>
      <c r="M50" s="37"/>
      <c r="N50" s="6"/>
      <c r="O50" s="6"/>
      <c r="P50" s="6"/>
      <c r="Q50" s="35"/>
    </row>
    <row r="51" spans="7:17" x14ac:dyDescent="0.3">
      <c r="G51" s="37"/>
      <c r="H51" s="6"/>
      <c r="I51" s="6"/>
      <c r="J51" s="6"/>
      <c r="K51" s="35"/>
      <c r="M51" s="37"/>
      <c r="N51" s="6"/>
      <c r="O51" s="6"/>
      <c r="P51" s="6"/>
      <c r="Q51" s="35"/>
    </row>
    <row r="52" spans="7:17" x14ac:dyDescent="0.3">
      <c r="G52" s="37"/>
      <c r="H52" s="6"/>
      <c r="I52" s="6"/>
      <c r="J52" s="6"/>
      <c r="K52" s="35"/>
      <c r="M52" s="37"/>
      <c r="N52" s="6"/>
      <c r="O52" s="6"/>
      <c r="P52" s="6"/>
      <c r="Q52" s="35"/>
    </row>
    <row r="53" spans="7:17" x14ac:dyDescent="0.3">
      <c r="G53" s="37"/>
      <c r="H53" s="6"/>
      <c r="I53" s="6"/>
      <c r="J53" s="6"/>
      <c r="K53" s="35"/>
      <c r="M53" s="37"/>
      <c r="N53" s="6"/>
      <c r="O53" s="6"/>
      <c r="P53" s="6"/>
      <c r="Q53" s="35"/>
    </row>
    <row r="54" spans="7:17" x14ac:dyDescent="0.3">
      <c r="G54" s="37"/>
      <c r="H54" s="6"/>
      <c r="I54" s="6"/>
      <c r="J54" s="6"/>
      <c r="K54" s="35"/>
      <c r="M54" s="37"/>
      <c r="N54" s="6"/>
      <c r="O54" s="6"/>
      <c r="P54" s="6"/>
      <c r="Q54" s="35"/>
    </row>
    <row r="55" spans="7:17" x14ac:dyDescent="0.3">
      <c r="G55" s="37"/>
      <c r="H55" s="6"/>
      <c r="I55" s="6"/>
      <c r="J55" s="6"/>
      <c r="K55" s="35"/>
      <c r="M55" s="37"/>
      <c r="N55" s="6"/>
      <c r="O55" s="6"/>
      <c r="P55" s="6"/>
      <c r="Q55" s="35"/>
    </row>
    <row r="56" spans="7:17" x14ac:dyDescent="0.3">
      <c r="G56" s="37"/>
      <c r="H56" s="6"/>
      <c r="I56" s="6"/>
      <c r="J56" s="6"/>
      <c r="K56" s="35"/>
      <c r="M56" s="37"/>
      <c r="N56" s="6"/>
      <c r="O56" s="6"/>
      <c r="P56" s="6"/>
      <c r="Q56" s="35"/>
    </row>
    <row r="57" spans="7:17" x14ac:dyDescent="0.3">
      <c r="G57" s="37"/>
      <c r="H57" s="6"/>
      <c r="I57" s="6"/>
      <c r="J57" s="6"/>
      <c r="K57" s="35"/>
      <c r="M57" s="37"/>
      <c r="N57" s="6"/>
      <c r="O57" s="6"/>
      <c r="P57" s="6"/>
      <c r="Q57" s="35"/>
    </row>
    <row r="58" spans="7:17" ht="15" thickBot="1" x14ac:dyDescent="0.35">
      <c r="G58" s="41"/>
      <c r="H58" s="42"/>
      <c r="I58" s="42"/>
      <c r="J58" s="42"/>
      <c r="K58" s="43"/>
      <c r="M58" s="41"/>
      <c r="N58" s="42"/>
      <c r="O58" s="42"/>
      <c r="P58" s="42"/>
      <c r="Q58" s="43"/>
    </row>
    <row r="67" spans="9:10" x14ac:dyDescent="0.3">
      <c r="I67" t="s">
        <v>21</v>
      </c>
      <c r="J67" t="s">
        <v>21</v>
      </c>
    </row>
    <row r="76" spans="9:10" x14ac:dyDescent="0.3">
      <c r="J76" s="6"/>
    </row>
    <row r="84" spans="14:14" x14ac:dyDescent="0.3">
      <c r="N84" s="23"/>
    </row>
    <row r="85" spans="14:14" x14ac:dyDescent="0.3">
      <c r="N85" s="23"/>
    </row>
  </sheetData>
  <sortState ref="O21:O25">
    <sortCondition ref="O23"/>
  </sortState>
  <mergeCells count="10">
    <mergeCell ref="W1:X1"/>
    <mergeCell ref="W5:Y5"/>
    <mergeCell ref="AA5:AC5"/>
    <mergeCell ref="AA10:AC10"/>
    <mergeCell ref="S3:U3"/>
    <mergeCell ref="G1:K1"/>
    <mergeCell ref="M1:Q1"/>
    <mergeCell ref="S8:U8"/>
    <mergeCell ref="G19:K19"/>
    <mergeCell ref="M19:Q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E14" sqref="E14"/>
    </sheetView>
  </sheetViews>
  <sheetFormatPr defaultRowHeight="14.4" x14ac:dyDescent="0.3"/>
  <sheetData>
    <row r="1" spans="1:7" x14ac:dyDescent="0.3">
      <c r="A1" s="92">
        <v>4</v>
      </c>
      <c r="C1" s="3" t="s">
        <v>33</v>
      </c>
      <c r="D1" s="38">
        <v>0.9</v>
      </c>
      <c r="E1" s="19">
        <f>$D$3-E2</f>
        <v>474</v>
      </c>
      <c r="F1" s="1">
        <f>E1/D3</f>
        <v>0.94799999999999995</v>
      </c>
    </row>
    <row r="2" spans="1:7" x14ac:dyDescent="0.3">
      <c r="A2" s="90">
        <v>1</v>
      </c>
      <c r="C2" s="4" t="s">
        <v>34</v>
      </c>
      <c r="D2" s="38">
        <v>0.1</v>
      </c>
      <c r="E2" s="19">
        <v>26</v>
      </c>
      <c r="F2" s="1">
        <f>E2/D3</f>
        <v>5.1999999999999998E-2</v>
      </c>
    </row>
    <row r="3" spans="1:7" x14ac:dyDescent="0.3">
      <c r="A3" s="90">
        <v>1</v>
      </c>
      <c r="C3" s="5" t="s">
        <v>0</v>
      </c>
      <c r="D3" s="38">
        <v>500</v>
      </c>
    </row>
    <row r="4" spans="1:7" x14ac:dyDescent="0.3">
      <c r="A4" s="90">
        <v>1</v>
      </c>
    </row>
    <row r="5" spans="1:7" x14ac:dyDescent="0.3">
      <c r="A5" s="90">
        <v>1</v>
      </c>
      <c r="C5" s="110" t="s">
        <v>35</v>
      </c>
      <c r="D5" s="110"/>
      <c r="E5" s="102"/>
      <c r="F5" s="111">
        <f>NORMSINV(1 - 0.05/2)</f>
        <v>1.9599639845400536</v>
      </c>
      <c r="G5" s="111"/>
    </row>
    <row r="6" spans="1:7" x14ac:dyDescent="0.3">
      <c r="A6" s="90">
        <v>1</v>
      </c>
      <c r="C6" s="108" t="s">
        <v>26</v>
      </c>
      <c r="D6" s="108"/>
      <c r="E6" s="109"/>
      <c r="F6" s="1">
        <f>F1 - F5*SQRT(D1*D2/D3)</f>
        <v>0.92170432378270251</v>
      </c>
      <c r="G6" s="1">
        <f>F1 + F5*SQRT(D1*D2/D3)</f>
        <v>0.9742956762172974</v>
      </c>
    </row>
    <row r="7" spans="1:7" x14ac:dyDescent="0.3">
      <c r="A7" s="90">
        <v>1</v>
      </c>
      <c r="C7" s="9"/>
    </row>
    <row r="8" spans="1:7" x14ac:dyDescent="0.3">
      <c r="A8" s="90">
        <v>1</v>
      </c>
    </row>
    <row r="9" spans="1:7" x14ac:dyDescent="0.3">
      <c r="A9" s="90">
        <v>1</v>
      </c>
    </row>
    <row r="10" spans="1:7" x14ac:dyDescent="0.3">
      <c r="A10" s="90">
        <v>1</v>
      </c>
    </row>
    <row r="11" spans="1:7" x14ac:dyDescent="0.3">
      <c r="A11" s="90">
        <v>0</v>
      </c>
    </row>
    <row r="12" spans="1:7" x14ac:dyDescent="0.3">
      <c r="A12" s="90">
        <v>1</v>
      </c>
    </row>
    <row r="13" spans="1:7" x14ac:dyDescent="0.3">
      <c r="A13" s="90">
        <v>1</v>
      </c>
    </row>
    <row r="14" spans="1:7" x14ac:dyDescent="0.3">
      <c r="A14" s="90">
        <v>1</v>
      </c>
    </row>
    <row r="15" spans="1:7" x14ac:dyDescent="0.3">
      <c r="A15" s="90">
        <v>1</v>
      </c>
    </row>
    <row r="16" spans="1:7" x14ac:dyDescent="0.3">
      <c r="A16" s="90">
        <v>1</v>
      </c>
    </row>
    <row r="17" spans="1:1" x14ac:dyDescent="0.3">
      <c r="A17" s="90">
        <v>1</v>
      </c>
    </row>
    <row r="18" spans="1:1" x14ac:dyDescent="0.3">
      <c r="A18" s="90">
        <v>1</v>
      </c>
    </row>
    <row r="19" spans="1:1" x14ac:dyDescent="0.3">
      <c r="A19" s="90">
        <v>1</v>
      </c>
    </row>
    <row r="20" spans="1:1" x14ac:dyDescent="0.3">
      <c r="A20" s="90">
        <v>1</v>
      </c>
    </row>
    <row r="21" spans="1:1" x14ac:dyDescent="0.3">
      <c r="A21" s="90">
        <v>1</v>
      </c>
    </row>
    <row r="22" spans="1:1" x14ac:dyDescent="0.3">
      <c r="A22" s="90">
        <v>1</v>
      </c>
    </row>
    <row r="23" spans="1:1" x14ac:dyDescent="0.3">
      <c r="A23" s="90">
        <v>1</v>
      </c>
    </row>
    <row r="24" spans="1:1" x14ac:dyDescent="0.3">
      <c r="A24" s="90">
        <v>1</v>
      </c>
    </row>
    <row r="25" spans="1:1" x14ac:dyDescent="0.3">
      <c r="A25" s="90">
        <v>1</v>
      </c>
    </row>
    <row r="26" spans="1:1" x14ac:dyDescent="0.3">
      <c r="A26" s="90">
        <v>1</v>
      </c>
    </row>
    <row r="27" spans="1:1" x14ac:dyDescent="0.3">
      <c r="A27" s="90">
        <v>1</v>
      </c>
    </row>
    <row r="28" spans="1:1" x14ac:dyDescent="0.3">
      <c r="A28" s="90">
        <v>1</v>
      </c>
    </row>
    <row r="29" spans="1:1" x14ac:dyDescent="0.3">
      <c r="A29" s="90">
        <v>1</v>
      </c>
    </row>
    <row r="30" spans="1:1" x14ac:dyDescent="0.3">
      <c r="A30" s="90">
        <v>1</v>
      </c>
    </row>
    <row r="31" spans="1:1" x14ac:dyDescent="0.3">
      <c r="A31" s="90">
        <v>1</v>
      </c>
    </row>
    <row r="32" spans="1:1" x14ac:dyDescent="0.3">
      <c r="A32" s="90">
        <v>1</v>
      </c>
    </row>
    <row r="33" spans="1:1" x14ac:dyDescent="0.3">
      <c r="A33" s="90">
        <v>1</v>
      </c>
    </row>
    <row r="34" spans="1:1" x14ac:dyDescent="0.3">
      <c r="A34" s="90">
        <v>1</v>
      </c>
    </row>
    <row r="35" spans="1:1" x14ac:dyDescent="0.3">
      <c r="A35" s="90">
        <v>1</v>
      </c>
    </row>
    <row r="36" spans="1:1" x14ac:dyDescent="0.3">
      <c r="A36" s="90">
        <v>1</v>
      </c>
    </row>
    <row r="37" spans="1:1" x14ac:dyDescent="0.3">
      <c r="A37" s="90">
        <v>1</v>
      </c>
    </row>
    <row r="38" spans="1:1" x14ac:dyDescent="0.3">
      <c r="A38" s="90">
        <v>0</v>
      </c>
    </row>
    <row r="39" spans="1:1" x14ac:dyDescent="0.3">
      <c r="A39" s="90">
        <v>1</v>
      </c>
    </row>
    <row r="40" spans="1:1" x14ac:dyDescent="0.3">
      <c r="A40" s="90">
        <v>1</v>
      </c>
    </row>
    <row r="41" spans="1:1" x14ac:dyDescent="0.3">
      <c r="A41" s="90">
        <v>1</v>
      </c>
    </row>
    <row r="42" spans="1:1" x14ac:dyDescent="0.3">
      <c r="A42" s="90">
        <v>1</v>
      </c>
    </row>
    <row r="43" spans="1:1" x14ac:dyDescent="0.3">
      <c r="A43" s="90">
        <v>1</v>
      </c>
    </row>
    <row r="44" spans="1:1" x14ac:dyDescent="0.3">
      <c r="A44" s="90">
        <v>1</v>
      </c>
    </row>
    <row r="45" spans="1:1" x14ac:dyDescent="0.3">
      <c r="A45" s="90">
        <v>1</v>
      </c>
    </row>
    <row r="46" spans="1:1" x14ac:dyDescent="0.3">
      <c r="A46" s="90">
        <v>1</v>
      </c>
    </row>
    <row r="47" spans="1:1" x14ac:dyDescent="0.3">
      <c r="A47" s="90">
        <v>1</v>
      </c>
    </row>
    <row r="48" spans="1:1" x14ac:dyDescent="0.3">
      <c r="A48" s="90">
        <v>1</v>
      </c>
    </row>
    <row r="49" spans="1:1" x14ac:dyDescent="0.3">
      <c r="A49" s="90">
        <v>1</v>
      </c>
    </row>
    <row r="50" spans="1:1" x14ac:dyDescent="0.3">
      <c r="A50" s="90">
        <v>1</v>
      </c>
    </row>
    <row r="51" spans="1:1" x14ac:dyDescent="0.3">
      <c r="A51" s="90">
        <v>1</v>
      </c>
    </row>
    <row r="52" spans="1:1" x14ac:dyDescent="0.3">
      <c r="A52" s="90">
        <v>0</v>
      </c>
    </row>
    <row r="53" spans="1:1" x14ac:dyDescent="0.3">
      <c r="A53" s="90">
        <v>1</v>
      </c>
    </row>
    <row r="54" spans="1:1" x14ac:dyDescent="0.3">
      <c r="A54" s="90">
        <v>1</v>
      </c>
    </row>
    <row r="55" spans="1:1" x14ac:dyDescent="0.3">
      <c r="A55" s="90">
        <v>1</v>
      </c>
    </row>
    <row r="56" spans="1:1" x14ac:dyDescent="0.3">
      <c r="A56" s="90">
        <v>1</v>
      </c>
    </row>
    <row r="57" spans="1:1" x14ac:dyDescent="0.3">
      <c r="A57" s="90">
        <v>1</v>
      </c>
    </row>
    <row r="58" spans="1:1" x14ac:dyDescent="0.3">
      <c r="A58" s="90">
        <v>1</v>
      </c>
    </row>
    <row r="59" spans="1:1" x14ac:dyDescent="0.3">
      <c r="A59" s="90">
        <v>1</v>
      </c>
    </row>
    <row r="60" spans="1:1" x14ac:dyDescent="0.3">
      <c r="A60" s="90">
        <v>1</v>
      </c>
    </row>
    <row r="61" spans="1:1" x14ac:dyDescent="0.3">
      <c r="A61" s="90">
        <v>1</v>
      </c>
    </row>
    <row r="62" spans="1:1" x14ac:dyDescent="0.3">
      <c r="A62" s="90">
        <v>1</v>
      </c>
    </row>
    <row r="63" spans="1:1" x14ac:dyDescent="0.3">
      <c r="A63" s="90">
        <v>1</v>
      </c>
    </row>
    <row r="64" spans="1:1" x14ac:dyDescent="0.3">
      <c r="A64" s="90">
        <v>1</v>
      </c>
    </row>
    <row r="65" spans="1:1" x14ac:dyDescent="0.3">
      <c r="A65" s="90">
        <v>0</v>
      </c>
    </row>
    <row r="66" spans="1:1" x14ac:dyDescent="0.3">
      <c r="A66" s="90">
        <v>1</v>
      </c>
    </row>
    <row r="67" spans="1:1" x14ac:dyDescent="0.3">
      <c r="A67" s="90">
        <v>1</v>
      </c>
    </row>
    <row r="68" spans="1:1" x14ac:dyDescent="0.3">
      <c r="A68" s="90">
        <v>1</v>
      </c>
    </row>
    <row r="69" spans="1:1" x14ac:dyDescent="0.3">
      <c r="A69" s="90">
        <v>1</v>
      </c>
    </row>
    <row r="70" spans="1:1" x14ac:dyDescent="0.3">
      <c r="A70" s="90">
        <v>1</v>
      </c>
    </row>
    <row r="71" spans="1:1" x14ac:dyDescent="0.3">
      <c r="A71" s="90">
        <v>1</v>
      </c>
    </row>
    <row r="72" spans="1:1" x14ac:dyDescent="0.3">
      <c r="A72" s="90">
        <v>1</v>
      </c>
    </row>
    <row r="73" spans="1:1" x14ac:dyDescent="0.3">
      <c r="A73" s="90">
        <v>1</v>
      </c>
    </row>
    <row r="74" spans="1:1" x14ac:dyDescent="0.3">
      <c r="A74" s="90">
        <v>1</v>
      </c>
    </row>
    <row r="75" spans="1:1" x14ac:dyDescent="0.3">
      <c r="A75" s="90">
        <v>1</v>
      </c>
    </row>
    <row r="76" spans="1:1" x14ac:dyDescent="0.3">
      <c r="A76" s="90">
        <v>1</v>
      </c>
    </row>
    <row r="77" spans="1:1" x14ac:dyDescent="0.3">
      <c r="A77" s="90">
        <v>1</v>
      </c>
    </row>
    <row r="78" spans="1:1" x14ac:dyDescent="0.3">
      <c r="A78" s="90">
        <v>1</v>
      </c>
    </row>
    <row r="79" spans="1:1" x14ac:dyDescent="0.3">
      <c r="A79" s="90">
        <v>1</v>
      </c>
    </row>
    <row r="80" spans="1:1" x14ac:dyDescent="0.3">
      <c r="A80" s="90">
        <v>1</v>
      </c>
    </row>
    <row r="81" spans="1:1" x14ac:dyDescent="0.3">
      <c r="A81" s="90">
        <v>0</v>
      </c>
    </row>
    <row r="82" spans="1:1" x14ac:dyDescent="0.3">
      <c r="A82" s="90">
        <v>1</v>
      </c>
    </row>
    <row r="83" spans="1:1" x14ac:dyDescent="0.3">
      <c r="A83" s="90">
        <v>1</v>
      </c>
    </row>
    <row r="84" spans="1:1" x14ac:dyDescent="0.3">
      <c r="A84" s="90">
        <v>1</v>
      </c>
    </row>
    <row r="85" spans="1:1" x14ac:dyDescent="0.3">
      <c r="A85" s="90">
        <v>1</v>
      </c>
    </row>
    <row r="86" spans="1:1" x14ac:dyDescent="0.3">
      <c r="A86" s="90">
        <v>1</v>
      </c>
    </row>
    <row r="87" spans="1:1" x14ac:dyDescent="0.3">
      <c r="A87" s="90">
        <v>1</v>
      </c>
    </row>
    <row r="88" spans="1:1" x14ac:dyDescent="0.3">
      <c r="A88" s="90">
        <v>1</v>
      </c>
    </row>
    <row r="89" spans="1:1" x14ac:dyDescent="0.3">
      <c r="A89" s="90">
        <v>1</v>
      </c>
    </row>
    <row r="90" spans="1:1" x14ac:dyDescent="0.3">
      <c r="A90" s="90">
        <v>1</v>
      </c>
    </row>
    <row r="91" spans="1:1" x14ac:dyDescent="0.3">
      <c r="A91" s="90">
        <v>1</v>
      </c>
    </row>
    <row r="92" spans="1:1" x14ac:dyDescent="0.3">
      <c r="A92" s="90">
        <v>1</v>
      </c>
    </row>
    <row r="93" spans="1:1" x14ac:dyDescent="0.3">
      <c r="A93" s="90">
        <v>1</v>
      </c>
    </row>
    <row r="94" spans="1:1" x14ac:dyDescent="0.3">
      <c r="A94" s="90">
        <v>1</v>
      </c>
    </row>
    <row r="95" spans="1:1" x14ac:dyDescent="0.3">
      <c r="A95" s="90">
        <v>1</v>
      </c>
    </row>
    <row r="96" spans="1:1" x14ac:dyDescent="0.3">
      <c r="A96" s="90">
        <v>1</v>
      </c>
    </row>
    <row r="97" spans="1:1" x14ac:dyDescent="0.3">
      <c r="A97" s="90">
        <v>1</v>
      </c>
    </row>
    <row r="98" spans="1:1" x14ac:dyDescent="0.3">
      <c r="A98" s="90">
        <v>1</v>
      </c>
    </row>
    <row r="99" spans="1:1" x14ac:dyDescent="0.3">
      <c r="A99" s="90">
        <v>1</v>
      </c>
    </row>
    <row r="100" spans="1:1" x14ac:dyDescent="0.3">
      <c r="A100" s="90">
        <v>0</v>
      </c>
    </row>
    <row r="101" spans="1:1" x14ac:dyDescent="0.3">
      <c r="A101" s="90">
        <v>1</v>
      </c>
    </row>
    <row r="102" spans="1:1" x14ac:dyDescent="0.3">
      <c r="A102" s="90">
        <v>1</v>
      </c>
    </row>
    <row r="103" spans="1:1" x14ac:dyDescent="0.3">
      <c r="A103" s="90">
        <v>1</v>
      </c>
    </row>
    <row r="104" spans="1:1" x14ac:dyDescent="0.3">
      <c r="A104" s="90">
        <v>1</v>
      </c>
    </row>
    <row r="105" spans="1:1" x14ac:dyDescent="0.3">
      <c r="A105" s="90">
        <v>1</v>
      </c>
    </row>
    <row r="106" spans="1:1" x14ac:dyDescent="0.3">
      <c r="A106" s="90">
        <v>1</v>
      </c>
    </row>
    <row r="107" spans="1:1" x14ac:dyDescent="0.3">
      <c r="A107" s="90">
        <v>1</v>
      </c>
    </row>
    <row r="108" spans="1:1" x14ac:dyDescent="0.3">
      <c r="A108" s="90">
        <v>1</v>
      </c>
    </row>
    <row r="109" spans="1:1" x14ac:dyDescent="0.3">
      <c r="A109" s="90">
        <v>1</v>
      </c>
    </row>
    <row r="110" spans="1:1" x14ac:dyDescent="0.3">
      <c r="A110" s="90">
        <v>1</v>
      </c>
    </row>
    <row r="111" spans="1:1" x14ac:dyDescent="0.3">
      <c r="A111" s="90">
        <v>1</v>
      </c>
    </row>
    <row r="112" spans="1:1" x14ac:dyDescent="0.3">
      <c r="A112" s="90">
        <v>0</v>
      </c>
    </row>
    <row r="113" spans="1:1" x14ac:dyDescent="0.3">
      <c r="A113" s="90">
        <v>1</v>
      </c>
    </row>
    <row r="114" spans="1:1" x14ac:dyDescent="0.3">
      <c r="A114" s="90">
        <v>1</v>
      </c>
    </row>
    <row r="115" spans="1:1" x14ac:dyDescent="0.3">
      <c r="A115" s="90">
        <v>1</v>
      </c>
    </row>
    <row r="116" spans="1:1" x14ac:dyDescent="0.3">
      <c r="A116" s="90">
        <v>1</v>
      </c>
    </row>
    <row r="117" spans="1:1" x14ac:dyDescent="0.3">
      <c r="A117" s="90">
        <v>1</v>
      </c>
    </row>
    <row r="118" spans="1:1" x14ac:dyDescent="0.3">
      <c r="A118" s="90">
        <v>1</v>
      </c>
    </row>
    <row r="119" spans="1:1" x14ac:dyDescent="0.3">
      <c r="A119" s="90">
        <v>1</v>
      </c>
    </row>
    <row r="120" spans="1:1" x14ac:dyDescent="0.3">
      <c r="A120" s="90">
        <v>1</v>
      </c>
    </row>
    <row r="121" spans="1:1" x14ac:dyDescent="0.3">
      <c r="A121" s="90">
        <v>1</v>
      </c>
    </row>
    <row r="122" spans="1:1" x14ac:dyDescent="0.3">
      <c r="A122" s="90">
        <v>1</v>
      </c>
    </row>
    <row r="123" spans="1:1" x14ac:dyDescent="0.3">
      <c r="A123" s="90">
        <v>1</v>
      </c>
    </row>
    <row r="124" spans="1:1" x14ac:dyDescent="0.3">
      <c r="A124" s="90">
        <v>1</v>
      </c>
    </row>
    <row r="125" spans="1:1" x14ac:dyDescent="0.3">
      <c r="A125" s="90">
        <v>1</v>
      </c>
    </row>
    <row r="126" spans="1:1" x14ac:dyDescent="0.3">
      <c r="A126" s="90">
        <v>1</v>
      </c>
    </row>
    <row r="127" spans="1:1" x14ac:dyDescent="0.3">
      <c r="A127" s="90">
        <v>1</v>
      </c>
    </row>
    <row r="128" spans="1:1" x14ac:dyDescent="0.3">
      <c r="A128" s="90">
        <v>1</v>
      </c>
    </row>
    <row r="129" spans="1:1" x14ac:dyDescent="0.3">
      <c r="A129" s="90">
        <v>1</v>
      </c>
    </row>
    <row r="130" spans="1:1" x14ac:dyDescent="0.3">
      <c r="A130" s="90">
        <v>1</v>
      </c>
    </row>
    <row r="131" spans="1:1" x14ac:dyDescent="0.3">
      <c r="A131" s="90">
        <v>1</v>
      </c>
    </row>
    <row r="132" spans="1:1" x14ac:dyDescent="0.3">
      <c r="A132" s="90">
        <v>1</v>
      </c>
    </row>
    <row r="133" spans="1:1" x14ac:dyDescent="0.3">
      <c r="A133" s="90">
        <v>1</v>
      </c>
    </row>
    <row r="134" spans="1:1" x14ac:dyDescent="0.3">
      <c r="A134" s="90">
        <v>1</v>
      </c>
    </row>
    <row r="135" spans="1:1" x14ac:dyDescent="0.3">
      <c r="A135" s="90">
        <v>1</v>
      </c>
    </row>
    <row r="136" spans="1:1" x14ac:dyDescent="0.3">
      <c r="A136" s="90">
        <v>1</v>
      </c>
    </row>
    <row r="137" spans="1:1" x14ac:dyDescent="0.3">
      <c r="A137" s="90">
        <v>1</v>
      </c>
    </row>
    <row r="138" spans="1:1" x14ac:dyDescent="0.3">
      <c r="A138" s="90">
        <v>1</v>
      </c>
    </row>
    <row r="139" spans="1:1" x14ac:dyDescent="0.3">
      <c r="A139" s="90">
        <v>1</v>
      </c>
    </row>
    <row r="140" spans="1:1" x14ac:dyDescent="0.3">
      <c r="A140" s="90">
        <v>1</v>
      </c>
    </row>
    <row r="141" spans="1:1" x14ac:dyDescent="0.3">
      <c r="A141" s="90">
        <v>1</v>
      </c>
    </row>
    <row r="142" spans="1:1" x14ac:dyDescent="0.3">
      <c r="A142" s="90">
        <v>1</v>
      </c>
    </row>
    <row r="143" spans="1:1" x14ac:dyDescent="0.3">
      <c r="A143" s="90">
        <v>1</v>
      </c>
    </row>
    <row r="144" spans="1:1" x14ac:dyDescent="0.3">
      <c r="A144" s="90">
        <v>1</v>
      </c>
    </row>
    <row r="145" spans="1:1" x14ac:dyDescent="0.3">
      <c r="A145" s="90">
        <v>1</v>
      </c>
    </row>
    <row r="146" spans="1:1" x14ac:dyDescent="0.3">
      <c r="A146" s="90">
        <v>1</v>
      </c>
    </row>
    <row r="147" spans="1:1" x14ac:dyDescent="0.3">
      <c r="A147" s="90">
        <v>1</v>
      </c>
    </row>
    <row r="148" spans="1:1" x14ac:dyDescent="0.3">
      <c r="A148" s="90">
        <v>1</v>
      </c>
    </row>
    <row r="149" spans="1:1" x14ac:dyDescent="0.3">
      <c r="A149" s="90">
        <v>1</v>
      </c>
    </row>
    <row r="150" spans="1:1" x14ac:dyDescent="0.3">
      <c r="A150" s="90">
        <v>1</v>
      </c>
    </row>
    <row r="151" spans="1:1" x14ac:dyDescent="0.3">
      <c r="A151" s="90">
        <v>1</v>
      </c>
    </row>
    <row r="152" spans="1:1" x14ac:dyDescent="0.3">
      <c r="A152" s="90">
        <v>1</v>
      </c>
    </row>
    <row r="153" spans="1:1" x14ac:dyDescent="0.3">
      <c r="A153" s="90">
        <v>1</v>
      </c>
    </row>
    <row r="154" spans="1:1" x14ac:dyDescent="0.3">
      <c r="A154" s="90">
        <v>1</v>
      </c>
    </row>
    <row r="155" spans="1:1" x14ac:dyDescent="0.3">
      <c r="A155" s="90">
        <v>1</v>
      </c>
    </row>
    <row r="156" spans="1:1" x14ac:dyDescent="0.3">
      <c r="A156" s="90">
        <v>1</v>
      </c>
    </row>
    <row r="157" spans="1:1" x14ac:dyDescent="0.3">
      <c r="A157" s="90">
        <v>1</v>
      </c>
    </row>
    <row r="158" spans="1:1" x14ac:dyDescent="0.3">
      <c r="A158" s="90">
        <v>1</v>
      </c>
    </row>
    <row r="159" spans="1:1" x14ac:dyDescent="0.3">
      <c r="A159" s="90">
        <v>1</v>
      </c>
    </row>
    <row r="160" spans="1:1" x14ac:dyDescent="0.3">
      <c r="A160" s="90">
        <v>1</v>
      </c>
    </row>
    <row r="161" spans="1:1" x14ac:dyDescent="0.3">
      <c r="A161" s="90">
        <v>1</v>
      </c>
    </row>
    <row r="162" spans="1:1" x14ac:dyDescent="0.3">
      <c r="A162" s="90">
        <v>1</v>
      </c>
    </row>
    <row r="163" spans="1:1" x14ac:dyDescent="0.3">
      <c r="A163" s="90">
        <v>1</v>
      </c>
    </row>
    <row r="164" spans="1:1" x14ac:dyDescent="0.3">
      <c r="A164" s="90">
        <v>1</v>
      </c>
    </row>
    <row r="165" spans="1:1" x14ac:dyDescent="0.3">
      <c r="A165" s="90">
        <v>1</v>
      </c>
    </row>
    <row r="166" spans="1:1" x14ac:dyDescent="0.3">
      <c r="A166" s="90">
        <v>1</v>
      </c>
    </row>
    <row r="167" spans="1:1" x14ac:dyDescent="0.3">
      <c r="A167" s="90">
        <v>1</v>
      </c>
    </row>
    <row r="168" spans="1:1" x14ac:dyDescent="0.3">
      <c r="A168" s="90">
        <v>1</v>
      </c>
    </row>
    <row r="169" spans="1:1" x14ac:dyDescent="0.3">
      <c r="A169" s="90">
        <v>1</v>
      </c>
    </row>
    <row r="170" spans="1:1" x14ac:dyDescent="0.3">
      <c r="A170" s="90">
        <v>1</v>
      </c>
    </row>
    <row r="171" spans="1:1" x14ac:dyDescent="0.3">
      <c r="A171" s="90">
        <v>1</v>
      </c>
    </row>
    <row r="172" spans="1:1" x14ac:dyDescent="0.3">
      <c r="A172" s="90">
        <v>1</v>
      </c>
    </row>
    <row r="173" spans="1:1" x14ac:dyDescent="0.3">
      <c r="A173" s="90">
        <v>1</v>
      </c>
    </row>
    <row r="174" spans="1:1" x14ac:dyDescent="0.3">
      <c r="A174" s="90">
        <v>0</v>
      </c>
    </row>
    <row r="175" spans="1:1" x14ac:dyDescent="0.3">
      <c r="A175" s="90">
        <v>1</v>
      </c>
    </row>
    <row r="176" spans="1:1" x14ac:dyDescent="0.3">
      <c r="A176" s="90">
        <v>1</v>
      </c>
    </row>
    <row r="177" spans="1:1" x14ac:dyDescent="0.3">
      <c r="A177" s="90">
        <v>0</v>
      </c>
    </row>
    <row r="178" spans="1:1" x14ac:dyDescent="0.3">
      <c r="A178" s="90">
        <v>1</v>
      </c>
    </row>
    <row r="179" spans="1:1" x14ac:dyDescent="0.3">
      <c r="A179" s="90">
        <v>1</v>
      </c>
    </row>
    <row r="180" spans="1:1" x14ac:dyDescent="0.3">
      <c r="A180" s="90">
        <v>1</v>
      </c>
    </row>
    <row r="181" spans="1:1" x14ac:dyDescent="0.3">
      <c r="A181" s="90">
        <v>1</v>
      </c>
    </row>
    <row r="182" spans="1:1" x14ac:dyDescent="0.3">
      <c r="A182" s="90">
        <v>1</v>
      </c>
    </row>
    <row r="183" spans="1:1" x14ac:dyDescent="0.3">
      <c r="A183" s="90">
        <v>1</v>
      </c>
    </row>
    <row r="184" spans="1:1" x14ac:dyDescent="0.3">
      <c r="A184" s="90">
        <v>1</v>
      </c>
    </row>
    <row r="185" spans="1:1" x14ac:dyDescent="0.3">
      <c r="A185" s="90">
        <v>1</v>
      </c>
    </row>
    <row r="186" spans="1:1" x14ac:dyDescent="0.3">
      <c r="A186" s="90">
        <v>1</v>
      </c>
    </row>
    <row r="187" spans="1:1" x14ac:dyDescent="0.3">
      <c r="A187" s="90">
        <v>1</v>
      </c>
    </row>
    <row r="188" spans="1:1" x14ac:dyDescent="0.3">
      <c r="A188" s="90">
        <v>1</v>
      </c>
    </row>
    <row r="189" spans="1:1" x14ac:dyDescent="0.3">
      <c r="A189" s="90">
        <v>1</v>
      </c>
    </row>
    <row r="190" spans="1:1" x14ac:dyDescent="0.3">
      <c r="A190" s="90">
        <v>1</v>
      </c>
    </row>
    <row r="191" spans="1:1" x14ac:dyDescent="0.3">
      <c r="A191" s="90">
        <v>1</v>
      </c>
    </row>
    <row r="192" spans="1:1" x14ac:dyDescent="0.3">
      <c r="A192" s="90">
        <v>1</v>
      </c>
    </row>
    <row r="193" spans="1:1" x14ac:dyDescent="0.3">
      <c r="A193" s="90">
        <v>1</v>
      </c>
    </row>
    <row r="194" spans="1:1" x14ac:dyDescent="0.3">
      <c r="A194" s="90">
        <v>1</v>
      </c>
    </row>
    <row r="195" spans="1:1" x14ac:dyDescent="0.3">
      <c r="A195" s="90">
        <v>1</v>
      </c>
    </row>
    <row r="196" spans="1:1" x14ac:dyDescent="0.3">
      <c r="A196" s="90">
        <v>1</v>
      </c>
    </row>
    <row r="197" spans="1:1" x14ac:dyDescent="0.3">
      <c r="A197" s="90">
        <v>1</v>
      </c>
    </row>
    <row r="198" spans="1:1" x14ac:dyDescent="0.3">
      <c r="A198" s="90">
        <v>1</v>
      </c>
    </row>
    <row r="199" spans="1:1" x14ac:dyDescent="0.3">
      <c r="A199" s="90">
        <v>1</v>
      </c>
    </row>
    <row r="200" spans="1:1" x14ac:dyDescent="0.3">
      <c r="A200" s="90">
        <v>1</v>
      </c>
    </row>
    <row r="201" spans="1:1" x14ac:dyDescent="0.3">
      <c r="A201" s="90">
        <v>1</v>
      </c>
    </row>
    <row r="202" spans="1:1" x14ac:dyDescent="0.3">
      <c r="A202" s="90">
        <v>1</v>
      </c>
    </row>
    <row r="203" spans="1:1" x14ac:dyDescent="0.3">
      <c r="A203" s="90">
        <v>1</v>
      </c>
    </row>
    <row r="204" spans="1:1" x14ac:dyDescent="0.3">
      <c r="A204" s="90">
        <v>1</v>
      </c>
    </row>
    <row r="205" spans="1:1" x14ac:dyDescent="0.3">
      <c r="A205" s="90">
        <v>1</v>
      </c>
    </row>
    <row r="206" spans="1:1" x14ac:dyDescent="0.3">
      <c r="A206" s="90">
        <v>1</v>
      </c>
    </row>
    <row r="207" spans="1:1" x14ac:dyDescent="0.3">
      <c r="A207" s="90">
        <v>1</v>
      </c>
    </row>
    <row r="208" spans="1:1" x14ac:dyDescent="0.3">
      <c r="A208" s="90">
        <v>1</v>
      </c>
    </row>
    <row r="209" spans="1:1" x14ac:dyDescent="0.3">
      <c r="A209" s="90">
        <v>0</v>
      </c>
    </row>
    <row r="210" spans="1:1" x14ac:dyDescent="0.3">
      <c r="A210" s="90">
        <v>1</v>
      </c>
    </row>
    <row r="211" spans="1:1" x14ac:dyDescent="0.3">
      <c r="A211" s="90">
        <v>1</v>
      </c>
    </row>
    <row r="212" spans="1:1" x14ac:dyDescent="0.3">
      <c r="A212" s="90">
        <v>1</v>
      </c>
    </row>
    <row r="213" spans="1:1" x14ac:dyDescent="0.3">
      <c r="A213" s="90">
        <v>1</v>
      </c>
    </row>
    <row r="214" spans="1:1" x14ac:dyDescent="0.3">
      <c r="A214" s="90">
        <v>1</v>
      </c>
    </row>
    <row r="215" spans="1:1" x14ac:dyDescent="0.3">
      <c r="A215" s="90">
        <v>1</v>
      </c>
    </row>
    <row r="216" spans="1:1" x14ac:dyDescent="0.3">
      <c r="A216" s="90">
        <v>1</v>
      </c>
    </row>
    <row r="217" spans="1:1" x14ac:dyDescent="0.3">
      <c r="A217" s="90">
        <v>1</v>
      </c>
    </row>
    <row r="218" spans="1:1" x14ac:dyDescent="0.3">
      <c r="A218" s="90">
        <v>0</v>
      </c>
    </row>
    <row r="219" spans="1:1" x14ac:dyDescent="0.3">
      <c r="A219" s="90">
        <v>1</v>
      </c>
    </row>
    <row r="220" spans="1:1" x14ac:dyDescent="0.3">
      <c r="A220" s="90">
        <v>1</v>
      </c>
    </row>
    <row r="221" spans="1:1" x14ac:dyDescent="0.3">
      <c r="A221" s="90">
        <v>1</v>
      </c>
    </row>
    <row r="222" spans="1:1" x14ac:dyDescent="0.3">
      <c r="A222" s="90">
        <v>1</v>
      </c>
    </row>
    <row r="223" spans="1:1" x14ac:dyDescent="0.3">
      <c r="A223" s="90">
        <v>1</v>
      </c>
    </row>
    <row r="224" spans="1:1" x14ac:dyDescent="0.3">
      <c r="A224" s="90">
        <v>1</v>
      </c>
    </row>
    <row r="225" spans="1:1" x14ac:dyDescent="0.3">
      <c r="A225" s="90">
        <v>1</v>
      </c>
    </row>
    <row r="226" spans="1:1" x14ac:dyDescent="0.3">
      <c r="A226" s="90">
        <v>1</v>
      </c>
    </row>
    <row r="227" spans="1:1" x14ac:dyDescent="0.3">
      <c r="A227" s="90">
        <v>1</v>
      </c>
    </row>
    <row r="228" spans="1:1" x14ac:dyDescent="0.3">
      <c r="A228" s="90">
        <v>1</v>
      </c>
    </row>
    <row r="229" spans="1:1" x14ac:dyDescent="0.3">
      <c r="A229" s="90">
        <v>1</v>
      </c>
    </row>
    <row r="230" spans="1:1" x14ac:dyDescent="0.3">
      <c r="A230" s="90">
        <v>1</v>
      </c>
    </row>
    <row r="231" spans="1:1" x14ac:dyDescent="0.3">
      <c r="A231" s="90">
        <v>0</v>
      </c>
    </row>
    <row r="232" spans="1:1" x14ac:dyDescent="0.3">
      <c r="A232" s="90">
        <v>1</v>
      </c>
    </row>
    <row r="233" spans="1:1" x14ac:dyDescent="0.3">
      <c r="A233" s="90">
        <v>1</v>
      </c>
    </row>
    <row r="234" spans="1:1" x14ac:dyDescent="0.3">
      <c r="A234" s="90">
        <v>1</v>
      </c>
    </row>
    <row r="235" spans="1:1" x14ac:dyDescent="0.3">
      <c r="A235" s="90">
        <v>1</v>
      </c>
    </row>
    <row r="236" spans="1:1" x14ac:dyDescent="0.3">
      <c r="A236" s="90">
        <v>1</v>
      </c>
    </row>
    <row r="237" spans="1:1" x14ac:dyDescent="0.3">
      <c r="A237" s="90">
        <v>1</v>
      </c>
    </row>
    <row r="238" spans="1:1" x14ac:dyDescent="0.3">
      <c r="A238" s="90">
        <v>1</v>
      </c>
    </row>
    <row r="239" spans="1:1" x14ac:dyDescent="0.3">
      <c r="A239" s="90">
        <v>1</v>
      </c>
    </row>
    <row r="240" spans="1:1" x14ac:dyDescent="0.3">
      <c r="A240" s="90">
        <v>1</v>
      </c>
    </row>
    <row r="241" spans="1:1" x14ac:dyDescent="0.3">
      <c r="A241" s="90">
        <v>1</v>
      </c>
    </row>
    <row r="242" spans="1:1" x14ac:dyDescent="0.3">
      <c r="A242" s="90">
        <v>1</v>
      </c>
    </row>
    <row r="243" spans="1:1" x14ac:dyDescent="0.3">
      <c r="A243" s="90">
        <v>1</v>
      </c>
    </row>
    <row r="244" spans="1:1" x14ac:dyDescent="0.3">
      <c r="A244" s="90">
        <v>1</v>
      </c>
    </row>
    <row r="245" spans="1:1" x14ac:dyDescent="0.3">
      <c r="A245" s="90">
        <v>1</v>
      </c>
    </row>
    <row r="246" spans="1:1" x14ac:dyDescent="0.3">
      <c r="A246" s="90">
        <v>1</v>
      </c>
    </row>
    <row r="247" spans="1:1" x14ac:dyDescent="0.3">
      <c r="A247" s="90">
        <v>1</v>
      </c>
    </row>
    <row r="248" spans="1:1" x14ac:dyDescent="0.3">
      <c r="A248" s="90">
        <v>1</v>
      </c>
    </row>
    <row r="249" spans="1:1" x14ac:dyDescent="0.3">
      <c r="A249" s="90">
        <v>1</v>
      </c>
    </row>
    <row r="250" spans="1:1" x14ac:dyDescent="0.3">
      <c r="A250" s="90">
        <v>1</v>
      </c>
    </row>
    <row r="251" spans="1:1" x14ac:dyDescent="0.3">
      <c r="A251" s="90">
        <v>1</v>
      </c>
    </row>
    <row r="252" spans="1:1" x14ac:dyDescent="0.3">
      <c r="A252" s="90">
        <v>1</v>
      </c>
    </row>
    <row r="253" spans="1:1" x14ac:dyDescent="0.3">
      <c r="A253" s="90">
        <v>1</v>
      </c>
    </row>
    <row r="254" spans="1:1" x14ac:dyDescent="0.3">
      <c r="A254" s="90">
        <v>1</v>
      </c>
    </row>
    <row r="255" spans="1:1" x14ac:dyDescent="0.3">
      <c r="A255" s="90">
        <v>1</v>
      </c>
    </row>
    <row r="256" spans="1:1" x14ac:dyDescent="0.3">
      <c r="A256" s="90">
        <v>1</v>
      </c>
    </row>
    <row r="257" spans="1:1" x14ac:dyDescent="0.3">
      <c r="A257" s="90">
        <v>1</v>
      </c>
    </row>
    <row r="258" spans="1:1" x14ac:dyDescent="0.3">
      <c r="A258" s="90">
        <v>1</v>
      </c>
    </row>
    <row r="259" spans="1:1" x14ac:dyDescent="0.3">
      <c r="A259" s="90">
        <v>1</v>
      </c>
    </row>
    <row r="260" spans="1:1" x14ac:dyDescent="0.3">
      <c r="A260" s="90">
        <v>1</v>
      </c>
    </row>
    <row r="261" spans="1:1" x14ac:dyDescent="0.3">
      <c r="A261" s="90">
        <v>1</v>
      </c>
    </row>
    <row r="262" spans="1:1" x14ac:dyDescent="0.3">
      <c r="A262" s="90">
        <v>1</v>
      </c>
    </row>
    <row r="263" spans="1:1" x14ac:dyDescent="0.3">
      <c r="A263" s="90">
        <v>1</v>
      </c>
    </row>
    <row r="264" spans="1:1" x14ac:dyDescent="0.3">
      <c r="A264" s="90">
        <v>1</v>
      </c>
    </row>
    <row r="265" spans="1:1" x14ac:dyDescent="0.3">
      <c r="A265" s="90">
        <v>1</v>
      </c>
    </row>
    <row r="266" spans="1:1" x14ac:dyDescent="0.3">
      <c r="A266" s="90">
        <v>0</v>
      </c>
    </row>
    <row r="267" spans="1:1" x14ac:dyDescent="0.3">
      <c r="A267" s="90">
        <v>1</v>
      </c>
    </row>
    <row r="268" spans="1:1" x14ac:dyDescent="0.3">
      <c r="A268" s="90">
        <v>1</v>
      </c>
    </row>
    <row r="269" spans="1:1" x14ac:dyDescent="0.3">
      <c r="A269" s="90">
        <v>1</v>
      </c>
    </row>
    <row r="270" spans="1:1" x14ac:dyDescent="0.3">
      <c r="A270" s="90">
        <v>1</v>
      </c>
    </row>
    <row r="271" spans="1:1" x14ac:dyDescent="0.3">
      <c r="A271" s="90">
        <v>0</v>
      </c>
    </row>
    <row r="272" spans="1:1" x14ac:dyDescent="0.3">
      <c r="A272" s="90">
        <v>1</v>
      </c>
    </row>
    <row r="273" spans="1:1" x14ac:dyDescent="0.3">
      <c r="A273" s="90">
        <v>1</v>
      </c>
    </row>
    <row r="274" spans="1:1" x14ac:dyDescent="0.3">
      <c r="A274" s="90">
        <v>1</v>
      </c>
    </row>
    <row r="275" spans="1:1" x14ac:dyDescent="0.3">
      <c r="A275" s="90">
        <v>1</v>
      </c>
    </row>
    <row r="276" spans="1:1" x14ac:dyDescent="0.3">
      <c r="A276" s="90">
        <v>1</v>
      </c>
    </row>
    <row r="277" spans="1:1" x14ac:dyDescent="0.3">
      <c r="A277" s="90">
        <v>1</v>
      </c>
    </row>
    <row r="278" spans="1:1" x14ac:dyDescent="0.3">
      <c r="A278" s="90">
        <v>1</v>
      </c>
    </row>
    <row r="279" spans="1:1" x14ac:dyDescent="0.3">
      <c r="A279" s="90">
        <v>1</v>
      </c>
    </row>
    <row r="280" spans="1:1" x14ac:dyDescent="0.3">
      <c r="A280" s="90">
        <v>1</v>
      </c>
    </row>
    <row r="281" spans="1:1" x14ac:dyDescent="0.3">
      <c r="A281" s="90">
        <v>1</v>
      </c>
    </row>
    <row r="282" spans="1:1" x14ac:dyDescent="0.3">
      <c r="A282" s="90">
        <v>1</v>
      </c>
    </row>
    <row r="283" spans="1:1" x14ac:dyDescent="0.3">
      <c r="A283" s="90">
        <v>1</v>
      </c>
    </row>
    <row r="284" spans="1:1" x14ac:dyDescent="0.3">
      <c r="A284" s="90">
        <v>1</v>
      </c>
    </row>
    <row r="285" spans="1:1" x14ac:dyDescent="0.3">
      <c r="A285" s="90">
        <v>1</v>
      </c>
    </row>
    <row r="286" spans="1:1" x14ac:dyDescent="0.3">
      <c r="A286" s="90">
        <v>1</v>
      </c>
    </row>
    <row r="287" spans="1:1" x14ac:dyDescent="0.3">
      <c r="A287" s="90">
        <v>1</v>
      </c>
    </row>
    <row r="288" spans="1:1" x14ac:dyDescent="0.3">
      <c r="A288" s="90">
        <v>1</v>
      </c>
    </row>
    <row r="289" spans="1:1" x14ac:dyDescent="0.3">
      <c r="A289" s="90">
        <v>1</v>
      </c>
    </row>
    <row r="290" spans="1:1" x14ac:dyDescent="0.3">
      <c r="A290" s="90">
        <v>1</v>
      </c>
    </row>
    <row r="291" spans="1:1" x14ac:dyDescent="0.3">
      <c r="A291" s="90">
        <v>0</v>
      </c>
    </row>
    <row r="292" spans="1:1" x14ac:dyDescent="0.3">
      <c r="A292" s="90">
        <v>1</v>
      </c>
    </row>
    <row r="293" spans="1:1" x14ac:dyDescent="0.3">
      <c r="A293" s="90">
        <v>1</v>
      </c>
    </row>
    <row r="294" spans="1:1" x14ac:dyDescent="0.3">
      <c r="A294" s="90">
        <v>1</v>
      </c>
    </row>
    <row r="295" spans="1:1" x14ac:dyDescent="0.3">
      <c r="A295" s="90">
        <v>1</v>
      </c>
    </row>
    <row r="296" spans="1:1" x14ac:dyDescent="0.3">
      <c r="A296" s="90">
        <v>1</v>
      </c>
    </row>
    <row r="297" spans="1:1" x14ac:dyDescent="0.3">
      <c r="A297" s="90">
        <v>1</v>
      </c>
    </row>
    <row r="298" spans="1:1" x14ac:dyDescent="0.3">
      <c r="A298" s="90">
        <v>1</v>
      </c>
    </row>
    <row r="299" spans="1:1" x14ac:dyDescent="0.3">
      <c r="A299" s="90">
        <v>1</v>
      </c>
    </row>
    <row r="300" spans="1:1" x14ac:dyDescent="0.3">
      <c r="A300" s="90">
        <v>1</v>
      </c>
    </row>
    <row r="301" spans="1:1" x14ac:dyDescent="0.3">
      <c r="A301" s="90">
        <v>1</v>
      </c>
    </row>
    <row r="302" spans="1:1" x14ac:dyDescent="0.3">
      <c r="A302" s="90">
        <v>1</v>
      </c>
    </row>
    <row r="303" spans="1:1" x14ac:dyDescent="0.3">
      <c r="A303" s="90">
        <v>1</v>
      </c>
    </row>
    <row r="304" spans="1:1" x14ac:dyDescent="0.3">
      <c r="A304" s="90">
        <v>1</v>
      </c>
    </row>
    <row r="305" spans="1:1" x14ac:dyDescent="0.3">
      <c r="A305" s="90">
        <v>1</v>
      </c>
    </row>
    <row r="306" spans="1:1" x14ac:dyDescent="0.3">
      <c r="A306" s="90">
        <v>1</v>
      </c>
    </row>
    <row r="307" spans="1:1" x14ac:dyDescent="0.3">
      <c r="A307" s="90">
        <v>1</v>
      </c>
    </row>
    <row r="308" spans="1:1" x14ac:dyDescent="0.3">
      <c r="A308" s="90">
        <v>1</v>
      </c>
    </row>
    <row r="309" spans="1:1" x14ac:dyDescent="0.3">
      <c r="A309" s="90">
        <v>1</v>
      </c>
    </row>
    <row r="310" spans="1:1" x14ac:dyDescent="0.3">
      <c r="A310" s="90">
        <v>1</v>
      </c>
    </row>
    <row r="311" spans="1:1" x14ac:dyDescent="0.3">
      <c r="A311" s="90">
        <v>1</v>
      </c>
    </row>
    <row r="312" spans="1:1" x14ac:dyDescent="0.3">
      <c r="A312" s="90">
        <v>1</v>
      </c>
    </row>
    <row r="313" spans="1:1" x14ac:dyDescent="0.3">
      <c r="A313" s="90">
        <v>1</v>
      </c>
    </row>
    <row r="314" spans="1:1" x14ac:dyDescent="0.3">
      <c r="A314" s="90">
        <v>1</v>
      </c>
    </row>
    <row r="315" spans="1:1" x14ac:dyDescent="0.3">
      <c r="A315" s="90">
        <v>1</v>
      </c>
    </row>
    <row r="316" spans="1:1" x14ac:dyDescent="0.3">
      <c r="A316" s="90">
        <v>1</v>
      </c>
    </row>
    <row r="317" spans="1:1" x14ac:dyDescent="0.3">
      <c r="A317" s="90">
        <v>1</v>
      </c>
    </row>
    <row r="318" spans="1:1" x14ac:dyDescent="0.3">
      <c r="A318" s="90">
        <v>1</v>
      </c>
    </row>
    <row r="319" spans="1:1" x14ac:dyDescent="0.3">
      <c r="A319" s="90">
        <v>1</v>
      </c>
    </row>
    <row r="320" spans="1:1" x14ac:dyDescent="0.3">
      <c r="A320" s="90">
        <v>1</v>
      </c>
    </row>
    <row r="321" spans="1:1" x14ac:dyDescent="0.3">
      <c r="A321" s="90">
        <v>1</v>
      </c>
    </row>
    <row r="322" spans="1:1" x14ac:dyDescent="0.3">
      <c r="A322" s="90">
        <v>1</v>
      </c>
    </row>
    <row r="323" spans="1:1" x14ac:dyDescent="0.3">
      <c r="A323" s="90">
        <v>0</v>
      </c>
    </row>
    <row r="324" spans="1:1" x14ac:dyDescent="0.3">
      <c r="A324" s="90">
        <v>1</v>
      </c>
    </row>
    <row r="325" spans="1:1" x14ac:dyDescent="0.3">
      <c r="A325" s="90">
        <v>1</v>
      </c>
    </row>
    <row r="326" spans="1:1" x14ac:dyDescent="0.3">
      <c r="A326" s="90">
        <v>1</v>
      </c>
    </row>
    <row r="327" spans="1:1" x14ac:dyDescent="0.3">
      <c r="A327" s="90">
        <v>1</v>
      </c>
    </row>
    <row r="328" spans="1:1" x14ac:dyDescent="0.3">
      <c r="A328" s="90">
        <v>1</v>
      </c>
    </row>
    <row r="329" spans="1:1" x14ac:dyDescent="0.3">
      <c r="A329" s="90">
        <v>1</v>
      </c>
    </row>
    <row r="330" spans="1:1" x14ac:dyDescent="0.3">
      <c r="A330" s="90">
        <v>1</v>
      </c>
    </row>
    <row r="331" spans="1:1" x14ac:dyDescent="0.3">
      <c r="A331" s="90">
        <v>1</v>
      </c>
    </row>
    <row r="332" spans="1:1" x14ac:dyDescent="0.3">
      <c r="A332" s="90">
        <v>1</v>
      </c>
    </row>
    <row r="333" spans="1:1" x14ac:dyDescent="0.3">
      <c r="A333" s="90">
        <v>1</v>
      </c>
    </row>
    <row r="334" spans="1:1" x14ac:dyDescent="0.3">
      <c r="A334" s="90">
        <v>1</v>
      </c>
    </row>
    <row r="335" spans="1:1" x14ac:dyDescent="0.3">
      <c r="A335" s="90">
        <v>1</v>
      </c>
    </row>
    <row r="336" spans="1:1" x14ac:dyDescent="0.3">
      <c r="A336" s="90">
        <v>1</v>
      </c>
    </row>
    <row r="337" spans="1:1" x14ac:dyDescent="0.3">
      <c r="A337" s="90">
        <v>1</v>
      </c>
    </row>
    <row r="338" spans="1:1" x14ac:dyDescent="0.3">
      <c r="A338" s="90">
        <v>1</v>
      </c>
    </row>
    <row r="339" spans="1:1" x14ac:dyDescent="0.3">
      <c r="A339" s="90">
        <v>1</v>
      </c>
    </row>
    <row r="340" spans="1:1" x14ac:dyDescent="0.3">
      <c r="A340" s="90">
        <v>1</v>
      </c>
    </row>
    <row r="341" spans="1:1" x14ac:dyDescent="0.3">
      <c r="A341" s="90">
        <v>1</v>
      </c>
    </row>
    <row r="342" spans="1:1" x14ac:dyDescent="0.3">
      <c r="A342" s="90">
        <v>1</v>
      </c>
    </row>
    <row r="343" spans="1:1" x14ac:dyDescent="0.3">
      <c r="A343" s="90">
        <v>1</v>
      </c>
    </row>
    <row r="344" spans="1:1" x14ac:dyDescent="0.3">
      <c r="A344" s="90">
        <v>1</v>
      </c>
    </row>
    <row r="345" spans="1:1" x14ac:dyDescent="0.3">
      <c r="A345" s="90">
        <v>1</v>
      </c>
    </row>
    <row r="346" spans="1:1" x14ac:dyDescent="0.3">
      <c r="A346" s="90">
        <v>1</v>
      </c>
    </row>
    <row r="347" spans="1:1" x14ac:dyDescent="0.3">
      <c r="A347" s="90">
        <v>1</v>
      </c>
    </row>
    <row r="348" spans="1:1" x14ac:dyDescent="0.3">
      <c r="A348" s="90">
        <v>1</v>
      </c>
    </row>
    <row r="349" spans="1:1" x14ac:dyDescent="0.3">
      <c r="A349" s="90">
        <v>1</v>
      </c>
    </row>
    <row r="350" spans="1:1" x14ac:dyDescent="0.3">
      <c r="A350" s="90">
        <v>1</v>
      </c>
    </row>
    <row r="351" spans="1:1" x14ac:dyDescent="0.3">
      <c r="A351" s="90">
        <v>1</v>
      </c>
    </row>
    <row r="352" spans="1:1" x14ac:dyDescent="0.3">
      <c r="A352" s="90">
        <v>1</v>
      </c>
    </row>
    <row r="353" spans="1:1" x14ac:dyDescent="0.3">
      <c r="A353" s="90">
        <v>1</v>
      </c>
    </row>
    <row r="354" spans="1:1" x14ac:dyDescent="0.3">
      <c r="A354" s="90">
        <v>1</v>
      </c>
    </row>
    <row r="355" spans="1:1" x14ac:dyDescent="0.3">
      <c r="A355" s="90">
        <v>1</v>
      </c>
    </row>
    <row r="356" spans="1:1" x14ac:dyDescent="0.3">
      <c r="A356" s="90">
        <v>1</v>
      </c>
    </row>
    <row r="357" spans="1:1" x14ac:dyDescent="0.3">
      <c r="A357" s="90">
        <v>1</v>
      </c>
    </row>
    <row r="358" spans="1:1" x14ac:dyDescent="0.3">
      <c r="A358" s="90">
        <v>1</v>
      </c>
    </row>
    <row r="359" spans="1:1" x14ac:dyDescent="0.3">
      <c r="A359" s="90">
        <v>1</v>
      </c>
    </row>
    <row r="360" spans="1:1" x14ac:dyDescent="0.3">
      <c r="A360" s="90">
        <v>1</v>
      </c>
    </row>
    <row r="361" spans="1:1" x14ac:dyDescent="0.3">
      <c r="A361" s="90">
        <v>1</v>
      </c>
    </row>
    <row r="362" spans="1:1" x14ac:dyDescent="0.3">
      <c r="A362" s="90">
        <v>1</v>
      </c>
    </row>
    <row r="363" spans="1:1" x14ac:dyDescent="0.3">
      <c r="A363" s="90">
        <v>1</v>
      </c>
    </row>
    <row r="364" spans="1:1" x14ac:dyDescent="0.3">
      <c r="A364" s="90">
        <v>1</v>
      </c>
    </row>
    <row r="365" spans="1:1" x14ac:dyDescent="0.3">
      <c r="A365" s="90">
        <v>1</v>
      </c>
    </row>
    <row r="366" spans="1:1" x14ac:dyDescent="0.3">
      <c r="A366" s="90">
        <v>1</v>
      </c>
    </row>
    <row r="367" spans="1:1" x14ac:dyDescent="0.3">
      <c r="A367" s="90">
        <v>0</v>
      </c>
    </row>
    <row r="368" spans="1:1" x14ac:dyDescent="0.3">
      <c r="A368" s="90">
        <v>1</v>
      </c>
    </row>
    <row r="369" spans="1:1" x14ac:dyDescent="0.3">
      <c r="A369" s="90">
        <v>1</v>
      </c>
    </row>
    <row r="370" spans="1:1" x14ac:dyDescent="0.3">
      <c r="A370" s="90">
        <v>1</v>
      </c>
    </row>
    <row r="371" spans="1:1" x14ac:dyDescent="0.3">
      <c r="A371" s="90">
        <v>1</v>
      </c>
    </row>
    <row r="372" spans="1:1" x14ac:dyDescent="0.3">
      <c r="A372" s="90">
        <v>1</v>
      </c>
    </row>
    <row r="373" spans="1:1" x14ac:dyDescent="0.3">
      <c r="A373" s="90">
        <v>1</v>
      </c>
    </row>
    <row r="374" spans="1:1" x14ac:dyDescent="0.3">
      <c r="A374" s="90">
        <v>1</v>
      </c>
    </row>
    <row r="375" spans="1:1" x14ac:dyDescent="0.3">
      <c r="A375" s="90">
        <v>1</v>
      </c>
    </row>
    <row r="376" spans="1:1" x14ac:dyDescent="0.3">
      <c r="A376" s="90">
        <v>1</v>
      </c>
    </row>
    <row r="377" spans="1:1" x14ac:dyDescent="0.3">
      <c r="A377" s="90">
        <v>1</v>
      </c>
    </row>
    <row r="378" spans="1:1" x14ac:dyDescent="0.3">
      <c r="A378" s="90">
        <v>0</v>
      </c>
    </row>
    <row r="379" spans="1:1" x14ac:dyDescent="0.3">
      <c r="A379" s="90">
        <v>1</v>
      </c>
    </row>
    <row r="380" spans="1:1" x14ac:dyDescent="0.3">
      <c r="A380" s="90">
        <v>1</v>
      </c>
    </row>
    <row r="381" spans="1:1" x14ac:dyDescent="0.3">
      <c r="A381" s="90">
        <v>1</v>
      </c>
    </row>
    <row r="382" spans="1:1" x14ac:dyDescent="0.3">
      <c r="A382" s="90">
        <v>1</v>
      </c>
    </row>
    <row r="383" spans="1:1" x14ac:dyDescent="0.3">
      <c r="A383" s="90">
        <v>1</v>
      </c>
    </row>
    <row r="384" spans="1:1" x14ac:dyDescent="0.3">
      <c r="A384" s="90">
        <v>0</v>
      </c>
    </row>
    <row r="385" spans="1:1" x14ac:dyDescent="0.3">
      <c r="A385" s="90">
        <v>1</v>
      </c>
    </row>
    <row r="386" spans="1:1" x14ac:dyDescent="0.3">
      <c r="A386" s="90">
        <v>1</v>
      </c>
    </row>
    <row r="387" spans="1:1" x14ac:dyDescent="0.3">
      <c r="A387" s="90">
        <v>1</v>
      </c>
    </row>
    <row r="388" spans="1:1" x14ac:dyDescent="0.3">
      <c r="A388" s="90">
        <v>0</v>
      </c>
    </row>
    <row r="389" spans="1:1" x14ac:dyDescent="0.3">
      <c r="A389" s="90">
        <v>1</v>
      </c>
    </row>
    <row r="390" spans="1:1" x14ac:dyDescent="0.3">
      <c r="A390" s="90">
        <v>1</v>
      </c>
    </row>
    <row r="391" spans="1:1" x14ac:dyDescent="0.3">
      <c r="A391" s="90">
        <v>1</v>
      </c>
    </row>
    <row r="392" spans="1:1" x14ac:dyDescent="0.3">
      <c r="A392" s="90">
        <v>1</v>
      </c>
    </row>
    <row r="393" spans="1:1" x14ac:dyDescent="0.3">
      <c r="A393" s="90">
        <v>1</v>
      </c>
    </row>
    <row r="394" spans="1:1" x14ac:dyDescent="0.3">
      <c r="A394" s="90">
        <v>0</v>
      </c>
    </row>
    <row r="395" spans="1:1" x14ac:dyDescent="0.3">
      <c r="A395" s="90">
        <v>1</v>
      </c>
    </row>
    <row r="396" spans="1:1" x14ac:dyDescent="0.3">
      <c r="A396" s="90">
        <v>0</v>
      </c>
    </row>
    <row r="397" spans="1:1" x14ac:dyDescent="0.3">
      <c r="A397" s="90">
        <v>1</v>
      </c>
    </row>
    <row r="398" spans="1:1" x14ac:dyDescent="0.3">
      <c r="A398" s="90">
        <v>1</v>
      </c>
    </row>
    <row r="399" spans="1:1" x14ac:dyDescent="0.3">
      <c r="A399" s="90">
        <v>1</v>
      </c>
    </row>
    <row r="400" spans="1:1" x14ac:dyDescent="0.3">
      <c r="A400" s="90">
        <v>1</v>
      </c>
    </row>
    <row r="401" spans="1:1" x14ac:dyDescent="0.3">
      <c r="A401" s="90">
        <v>1</v>
      </c>
    </row>
    <row r="402" spans="1:1" x14ac:dyDescent="0.3">
      <c r="A402" s="90">
        <v>1</v>
      </c>
    </row>
    <row r="403" spans="1:1" x14ac:dyDescent="0.3">
      <c r="A403" s="90">
        <v>1</v>
      </c>
    </row>
    <row r="404" spans="1:1" x14ac:dyDescent="0.3">
      <c r="A404" s="90">
        <v>1</v>
      </c>
    </row>
    <row r="405" spans="1:1" x14ac:dyDescent="0.3">
      <c r="A405" s="90">
        <v>1</v>
      </c>
    </row>
    <row r="406" spans="1:1" x14ac:dyDescent="0.3">
      <c r="A406" s="90">
        <v>1</v>
      </c>
    </row>
    <row r="407" spans="1:1" x14ac:dyDescent="0.3">
      <c r="A407" s="90">
        <v>1</v>
      </c>
    </row>
    <row r="408" spans="1:1" x14ac:dyDescent="0.3">
      <c r="A408" s="90">
        <v>1</v>
      </c>
    </row>
    <row r="409" spans="1:1" x14ac:dyDescent="0.3">
      <c r="A409" s="90">
        <v>1</v>
      </c>
    </row>
    <row r="410" spans="1:1" x14ac:dyDescent="0.3">
      <c r="A410" s="90">
        <v>1</v>
      </c>
    </row>
    <row r="411" spans="1:1" x14ac:dyDescent="0.3">
      <c r="A411" s="90">
        <v>1</v>
      </c>
    </row>
    <row r="412" spans="1:1" x14ac:dyDescent="0.3">
      <c r="A412" s="90">
        <v>1</v>
      </c>
    </row>
    <row r="413" spans="1:1" x14ac:dyDescent="0.3">
      <c r="A413" s="90">
        <v>1</v>
      </c>
    </row>
    <row r="414" spans="1:1" x14ac:dyDescent="0.3">
      <c r="A414" s="90">
        <v>1</v>
      </c>
    </row>
    <row r="415" spans="1:1" x14ac:dyDescent="0.3">
      <c r="A415" s="90">
        <v>1</v>
      </c>
    </row>
    <row r="416" spans="1:1" x14ac:dyDescent="0.3">
      <c r="A416" s="90">
        <v>1</v>
      </c>
    </row>
    <row r="417" spans="1:1" x14ac:dyDescent="0.3">
      <c r="A417" s="90">
        <v>0</v>
      </c>
    </row>
    <row r="418" spans="1:1" x14ac:dyDescent="0.3">
      <c r="A418" s="90">
        <v>1</v>
      </c>
    </row>
    <row r="419" spans="1:1" x14ac:dyDescent="0.3">
      <c r="A419" s="90">
        <v>1</v>
      </c>
    </row>
    <row r="420" spans="1:1" x14ac:dyDescent="0.3">
      <c r="A420" s="90">
        <v>1</v>
      </c>
    </row>
    <row r="421" spans="1:1" x14ac:dyDescent="0.3">
      <c r="A421" s="90">
        <v>1</v>
      </c>
    </row>
    <row r="422" spans="1:1" x14ac:dyDescent="0.3">
      <c r="A422" s="90">
        <v>1</v>
      </c>
    </row>
    <row r="423" spans="1:1" x14ac:dyDescent="0.3">
      <c r="A423" s="90">
        <v>1</v>
      </c>
    </row>
    <row r="424" spans="1:1" x14ac:dyDescent="0.3">
      <c r="A424" s="90">
        <v>1</v>
      </c>
    </row>
    <row r="425" spans="1:1" x14ac:dyDescent="0.3">
      <c r="A425" s="90">
        <v>1</v>
      </c>
    </row>
    <row r="426" spans="1:1" x14ac:dyDescent="0.3">
      <c r="A426" s="90">
        <v>1</v>
      </c>
    </row>
    <row r="427" spans="1:1" x14ac:dyDescent="0.3">
      <c r="A427" s="90">
        <v>1</v>
      </c>
    </row>
    <row r="428" spans="1:1" x14ac:dyDescent="0.3">
      <c r="A428" s="90">
        <v>1</v>
      </c>
    </row>
    <row r="429" spans="1:1" x14ac:dyDescent="0.3">
      <c r="A429" s="90">
        <v>1</v>
      </c>
    </row>
    <row r="430" spans="1:1" x14ac:dyDescent="0.3">
      <c r="A430" s="90">
        <v>1</v>
      </c>
    </row>
    <row r="431" spans="1:1" x14ac:dyDescent="0.3">
      <c r="A431" s="90">
        <v>0</v>
      </c>
    </row>
    <row r="432" spans="1:1" x14ac:dyDescent="0.3">
      <c r="A432" s="90">
        <v>1</v>
      </c>
    </row>
    <row r="433" spans="1:1" x14ac:dyDescent="0.3">
      <c r="A433" s="90">
        <v>1</v>
      </c>
    </row>
    <row r="434" spans="1:1" x14ac:dyDescent="0.3">
      <c r="A434" s="90">
        <v>1</v>
      </c>
    </row>
    <row r="435" spans="1:1" x14ac:dyDescent="0.3">
      <c r="A435" s="90">
        <v>1</v>
      </c>
    </row>
    <row r="436" spans="1:1" x14ac:dyDescent="0.3">
      <c r="A436" s="90">
        <v>1</v>
      </c>
    </row>
    <row r="437" spans="1:1" x14ac:dyDescent="0.3">
      <c r="A437" s="90">
        <v>1</v>
      </c>
    </row>
    <row r="438" spans="1:1" x14ac:dyDescent="0.3">
      <c r="A438" s="90">
        <v>1</v>
      </c>
    </row>
    <row r="439" spans="1:1" x14ac:dyDescent="0.3">
      <c r="A439" s="90">
        <v>1</v>
      </c>
    </row>
    <row r="440" spans="1:1" x14ac:dyDescent="0.3">
      <c r="A440" s="90">
        <v>1</v>
      </c>
    </row>
    <row r="441" spans="1:1" x14ac:dyDescent="0.3">
      <c r="A441" s="90">
        <v>1</v>
      </c>
    </row>
    <row r="442" spans="1:1" x14ac:dyDescent="0.3">
      <c r="A442" s="90">
        <v>1</v>
      </c>
    </row>
    <row r="443" spans="1:1" x14ac:dyDescent="0.3">
      <c r="A443" s="90">
        <v>1</v>
      </c>
    </row>
    <row r="444" spans="1:1" x14ac:dyDescent="0.3">
      <c r="A444" s="90">
        <v>1</v>
      </c>
    </row>
    <row r="445" spans="1:1" x14ac:dyDescent="0.3">
      <c r="A445" s="90">
        <v>1</v>
      </c>
    </row>
    <row r="446" spans="1:1" x14ac:dyDescent="0.3">
      <c r="A446" s="90">
        <v>1</v>
      </c>
    </row>
    <row r="447" spans="1:1" x14ac:dyDescent="0.3">
      <c r="A447" s="90">
        <v>1</v>
      </c>
    </row>
    <row r="448" spans="1:1" x14ac:dyDescent="0.3">
      <c r="A448" s="90">
        <v>1</v>
      </c>
    </row>
    <row r="449" spans="1:1" x14ac:dyDescent="0.3">
      <c r="A449" s="90">
        <v>1</v>
      </c>
    </row>
    <row r="450" spans="1:1" x14ac:dyDescent="0.3">
      <c r="A450" s="90">
        <v>1</v>
      </c>
    </row>
    <row r="451" spans="1:1" x14ac:dyDescent="0.3">
      <c r="A451" s="90">
        <v>1</v>
      </c>
    </row>
    <row r="452" spans="1:1" x14ac:dyDescent="0.3">
      <c r="A452" s="90">
        <v>1</v>
      </c>
    </row>
    <row r="453" spans="1:1" x14ac:dyDescent="0.3">
      <c r="A453" s="90">
        <v>1</v>
      </c>
    </row>
    <row r="454" spans="1:1" x14ac:dyDescent="0.3">
      <c r="A454" s="90">
        <v>1</v>
      </c>
    </row>
    <row r="455" spans="1:1" x14ac:dyDescent="0.3">
      <c r="A455" s="90">
        <v>1</v>
      </c>
    </row>
    <row r="456" spans="1:1" x14ac:dyDescent="0.3">
      <c r="A456" s="90">
        <v>1</v>
      </c>
    </row>
    <row r="457" spans="1:1" x14ac:dyDescent="0.3">
      <c r="A457" s="90">
        <v>1</v>
      </c>
    </row>
    <row r="458" spans="1:1" x14ac:dyDescent="0.3">
      <c r="A458" s="90">
        <v>1</v>
      </c>
    </row>
    <row r="459" spans="1:1" x14ac:dyDescent="0.3">
      <c r="A459" s="90">
        <v>1</v>
      </c>
    </row>
    <row r="460" spans="1:1" x14ac:dyDescent="0.3">
      <c r="A460" s="90">
        <v>1</v>
      </c>
    </row>
    <row r="461" spans="1:1" x14ac:dyDescent="0.3">
      <c r="A461" s="90">
        <v>1</v>
      </c>
    </row>
    <row r="462" spans="1:1" x14ac:dyDescent="0.3">
      <c r="A462" s="90">
        <v>1</v>
      </c>
    </row>
    <row r="463" spans="1:1" x14ac:dyDescent="0.3">
      <c r="A463" s="90">
        <v>1</v>
      </c>
    </row>
    <row r="464" spans="1:1" x14ac:dyDescent="0.3">
      <c r="A464" s="90">
        <v>1</v>
      </c>
    </row>
    <row r="465" spans="1:1" x14ac:dyDescent="0.3">
      <c r="A465" s="90">
        <v>1</v>
      </c>
    </row>
    <row r="466" spans="1:1" x14ac:dyDescent="0.3">
      <c r="A466" s="90">
        <v>1</v>
      </c>
    </row>
    <row r="467" spans="1:1" x14ac:dyDescent="0.3">
      <c r="A467" s="90">
        <v>1</v>
      </c>
    </row>
    <row r="468" spans="1:1" x14ac:dyDescent="0.3">
      <c r="A468" s="90">
        <v>1</v>
      </c>
    </row>
    <row r="469" spans="1:1" x14ac:dyDescent="0.3">
      <c r="A469" s="90">
        <v>1</v>
      </c>
    </row>
    <row r="470" spans="1:1" x14ac:dyDescent="0.3">
      <c r="A470" s="90">
        <v>1</v>
      </c>
    </row>
    <row r="471" spans="1:1" x14ac:dyDescent="0.3">
      <c r="A471" s="90">
        <v>1</v>
      </c>
    </row>
    <row r="472" spans="1:1" x14ac:dyDescent="0.3">
      <c r="A472" s="90">
        <v>1</v>
      </c>
    </row>
    <row r="473" spans="1:1" x14ac:dyDescent="0.3">
      <c r="A473" s="90">
        <v>1</v>
      </c>
    </row>
    <row r="474" spans="1:1" x14ac:dyDescent="0.3">
      <c r="A474" s="90">
        <v>1</v>
      </c>
    </row>
    <row r="475" spans="1:1" x14ac:dyDescent="0.3">
      <c r="A475" s="90">
        <v>1</v>
      </c>
    </row>
    <row r="476" spans="1:1" x14ac:dyDescent="0.3">
      <c r="A476" s="90">
        <v>1</v>
      </c>
    </row>
    <row r="477" spans="1:1" x14ac:dyDescent="0.3">
      <c r="A477" s="90">
        <v>1</v>
      </c>
    </row>
    <row r="478" spans="1:1" x14ac:dyDescent="0.3">
      <c r="A478" s="90">
        <v>0</v>
      </c>
    </row>
    <row r="479" spans="1:1" x14ac:dyDescent="0.3">
      <c r="A479" s="90">
        <v>1</v>
      </c>
    </row>
    <row r="480" spans="1:1" x14ac:dyDescent="0.3">
      <c r="A480" s="90">
        <v>1</v>
      </c>
    </row>
    <row r="481" spans="1:1" x14ac:dyDescent="0.3">
      <c r="A481" s="90">
        <v>1</v>
      </c>
    </row>
    <row r="482" spans="1:1" x14ac:dyDescent="0.3">
      <c r="A482" s="90">
        <v>1</v>
      </c>
    </row>
    <row r="483" spans="1:1" x14ac:dyDescent="0.3">
      <c r="A483" s="90">
        <v>1</v>
      </c>
    </row>
    <row r="484" spans="1:1" x14ac:dyDescent="0.3">
      <c r="A484" s="90">
        <v>0</v>
      </c>
    </row>
    <row r="485" spans="1:1" x14ac:dyDescent="0.3">
      <c r="A485" s="90">
        <v>1</v>
      </c>
    </row>
    <row r="486" spans="1:1" x14ac:dyDescent="0.3">
      <c r="A486" s="90">
        <v>1</v>
      </c>
    </row>
    <row r="487" spans="1:1" x14ac:dyDescent="0.3">
      <c r="A487" s="90">
        <v>1</v>
      </c>
    </row>
    <row r="488" spans="1:1" x14ac:dyDescent="0.3">
      <c r="A488" s="90">
        <v>1</v>
      </c>
    </row>
    <row r="489" spans="1:1" x14ac:dyDescent="0.3">
      <c r="A489" s="90">
        <v>1</v>
      </c>
    </row>
    <row r="490" spans="1:1" x14ac:dyDescent="0.3">
      <c r="A490" s="90">
        <v>1</v>
      </c>
    </row>
    <row r="491" spans="1:1" x14ac:dyDescent="0.3">
      <c r="A491" s="90">
        <v>1</v>
      </c>
    </row>
    <row r="492" spans="1:1" x14ac:dyDescent="0.3">
      <c r="A492" s="90">
        <v>1</v>
      </c>
    </row>
    <row r="493" spans="1:1" x14ac:dyDescent="0.3">
      <c r="A493" s="90">
        <v>1</v>
      </c>
    </row>
    <row r="494" spans="1:1" x14ac:dyDescent="0.3">
      <c r="A494" s="90">
        <v>1</v>
      </c>
    </row>
    <row r="495" spans="1:1" x14ac:dyDescent="0.3">
      <c r="A495" s="90">
        <v>1</v>
      </c>
    </row>
    <row r="496" spans="1:1" x14ac:dyDescent="0.3">
      <c r="A496" s="90">
        <v>1</v>
      </c>
    </row>
    <row r="497" spans="1:1" x14ac:dyDescent="0.3">
      <c r="A497" s="90">
        <v>1</v>
      </c>
    </row>
    <row r="498" spans="1:1" x14ac:dyDescent="0.3">
      <c r="A498" s="90">
        <v>1</v>
      </c>
    </row>
    <row r="499" spans="1:1" x14ac:dyDescent="0.3">
      <c r="A499" s="90">
        <v>1</v>
      </c>
    </row>
    <row r="500" spans="1:1" x14ac:dyDescent="0.3">
      <c r="A500" s="90">
        <v>1</v>
      </c>
    </row>
    <row r="501" spans="1:1" ht="15" thickBot="1" x14ac:dyDescent="0.35">
      <c r="A501" s="91">
        <v>1</v>
      </c>
    </row>
  </sheetData>
  <mergeCells count="3">
    <mergeCell ref="C6:E6"/>
    <mergeCell ref="C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1-3</vt:lpstr>
      <vt:lpstr>4-9</vt:lpstr>
      <vt:lpstr>10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2022-01-15T18:01:33Z</dcterms:created>
  <dcterms:modified xsi:type="dcterms:W3CDTF">2022-01-17T18:26:14Z</dcterms:modified>
</cp:coreProperties>
</file>