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manychev/Desktop/Лабы/Лаба 3/"/>
    </mc:Choice>
  </mc:AlternateContent>
  <xr:revisionPtr revIDLastSave="0" documentId="13_ncr:1_{7E8D0BED-50F8-4944-9273-E1970B581CDA}" xr6:coauthVersionLast="47" xr6:coauthVersionMax="47" xr10:uidLastSave="{00000000-0000-0000-0000-000000000000}"/>
  <bookViews>
    <workbookView xWindow="0" yWindow="0" windowWidth="28800" windowHeight="18000" xr2:uid="{F1479DC5-487A-E847-BA63-0D9EC5A8CB3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31" i="1" l="1"/>
  <c r="E32" i="1"/>
  <c r="I10" i="1" s="1"/>
  <c r="E33" i="1"/>
  <c r="I26" i="1"/>
  <c r="H23" i="1"/>
  <c r="H18" i="1"/>
  <c r="J18" i="1" s="1"/>
  <c r="H10" i="1"/>
  <c r="H24" i="1"/>
  <c r="H16" i="1"/>
  <c r="H8" i="1"/>
  <c r="J8" i="1" s="1"/>
  <c r="H6" i="1"/>
  <c r="H3" i="1"/>
  <c r="H9" i="1"/>
  <c r="H12" i="1"/>
  <c r="H20" i="1"/>
  <c r="H2" i="1"/>
  <c r="H15" i="1"/>
  <c r="H7" i="1"/>
  <c r="N16" i="1"/>
  <c r="I23" i="1"/>
  <c r="N8" i="1"/>
  <c r="I18" i="1"/>
  <c r="I7" i="1"/>
  <c r="N13" i="1"/>
  <c r="I15" i="1"/>
  <c r="I12" i="1"/>
  <c r="N18" i="1"/>
  <c r="I20" i="1"/>
  <c r="N26" i="1"/>
  <c r="I28" i="1"/>
  <c r="I17" i="1"/>
  <c r="N23" i="1"/>
  <c r="I6" i="1"/>
  <c r="I14" i="1"/>
  <c r="N20" i="1"/>
  <c r="I11" i="1"/>
  <c r="N17" i="1"/>
  <c r="I19" i="1"/>
  <c r="N25" i="1"/>
  <c r="N2" i="1"/>
  <c r="N6" i="1"/>
  <c r="I8" i="1"/>
  <c r="N14" i="1"/>
  <c r="I16" i="1"/>
  <c r="N22" i="1"/>
  <c r="I24" i="1"/>
  <c r="N4" i="1"/>
  <c r="N12" i="1"/>
  <c r="I22" i="1"/>
  <c r="I5" i="1"/>
  <c r="N11" i="1"/>
  <c r="I13" i="1"/>
  <c r="N19" i="1"/>
  <c r="N24" i="1"/>
  <c r="H27" i="1" l="1"/>
  <c r="H5" i="1"/>
  <c r="H19" i="1"/>
  <c r="H17" i="1"/>
  <c r="H13" i="1"/>
  <c r="N27" i="1"/>
  <c r="N7" i="1"/>
  <c r="I27" i="1"/>
  <c r="I25" i="1"/>
  <c r="N10" i="1"/>
  <c r="H25" i="1"/>
  <c r="H21" i="1"/>
  <c r="J12" i="1"/>
  <c r="J16" i="1"/>
  <c r="J17" i="1"/>
  <c r="H26" i="1"/>
  <c r="J26" i="1" s="1"/>
  <c r="J10" i="1"/>
  <c r="N9" i="1"/>
  <c r="N15" i="1"/>
  <c r="I4" i="1"/>
  <c r="N21" i="1"/>
  <c r="H28" i="1"/>
  <c r="J28" i="1" s="1"/>
  <c r="H14" i="1"/>
  <c r="J14" i="1" s="1"/>
  <c r="H11" i="1"/>
  <c r="J11" i="1" s="1"/>
  <c r="I21" i="1"/>
  <c r="I3" i="1"/>
  <c r="J3" i="1" s="1"/>
  <c r="N3" i="1"/>
  <c r="N28" i="1"/>
  <c r="I9" i="1"/>
  <c r="J9" i="1" s="1"/>
  <c r="I2" i="1"/>
  <c r="N5" i="1"/>
  <c r="H4" i="1"/>
  <c r="H22" i="1"/>
  <c r="J22" i="1" s="1"/>
  <c r="J19" i="1"/>
  <c r="J7" i="1"/>
  <c r="J15" i="1"/>
  <c r="J5" i="1"/>
  <c r="J2" i="1"/>
  <c r="J13" i="1"/>
  <c r="J25" i="1"/>
  <c r="J20" i="1"/>
  <c r="J6" i="1"/>
  <c r="J23" i="1"/>
  <c r="J24" i="1"/>
  <c r="J21" i="1" l="1"/>
  <c r="J27" i="1"/>
  <c r="O2" i="1"/>
  <c r="P2" i="1" s="1"/>
  <c r="H37" i="1" s="1"/>
  <c r="J4" i="1"/>
  <c r="K2" i="1"/>
  <c r="L2" i="1" s="1"/>
  <c r="H36" i="1" l="1"/>
  <c r="G37" i="1"/>
  <c r="G36" i="1"/>
</calcChain>
</file>

<file path=xl/sharedStrings.xml><?xml version="1.0" encoding="utf-8"?>
<sst xmlns="http://schemas.openxmlformats.org/spreadsheetml/2006/main" count="19" uniqueCount="18">
  <si>
    <t>Год</t>
  </si>
  <si>
    <t>Цена</t>
  </si>
  <si>
    <t>Первая разность</t>
  </si>
  <si>
    <t>Сорт.</t>
  </si>
  <si>
    <t>Оценки:</t>
  </si>
  <si>
    <t>i</t>
  </si>
  <si>
    <t>w2</t>
  </si>
  <si>
    <t>w2 испр</t>
  </si>
  <si>
    <t>Среднее</t>
  </si>
  <si>
    <t>Отклонение</t>
  </si>
  <si>
    <t>Объем</t>
  </si>
  <si>
    <t>ур. Значимости</t>
  </si>
  <si>
    <t>Max</t>
  </si>
  <si>
    <t>Dn</t>
  </si>
  <si>
    <t>Dn испр.</t>
  </si>
  <si>
    <t>D крит.</t>
  </si>
  <si>
    <t>w крит.</t>
  </si>
  <si>
    <t>w2 испр.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</si>
</sst>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C923-D314-3942-8539-89A981880B18}">
  <dimension ref="A1:P37"/>
  <sheetViews>
    <sheetView tabSelected="1" workbookViewId="0">
      <selection activeCell="L20" sqref="L20"/>
    </sheetView>
  </sheetViews>
  <sheetFormatPr baseColWidth="10" defaultRowHeight="16" x14ac:dyDescent="0.2"/>
  <cols>
    <col min="1" max="3" width="10.83203125" style="2"/>
    <col min="4" max="4" width="15.1640625" style="2" customWidth="1"/>
    <col min="5" max="5" width="10.83203125" style="2"/>
    <col min="6" max="6" width="12.33203125" style="2" customWidth="1"/>
    <col min="7" max="16384" width="10.83203125" style="2"/>
  </cols>
  <sheetData>
    <row r="1" spans="1:16" x14ac:dyDescent="0.2">
      <c r="A1" s="14" t="s">
        <v>0</v>
      </c>
      <c r="B1" s="14" t="s">
        <v>1</v>
      </c>
      <c r="D1" s="14" t="s">
        <v>2</v>
      </c>
      <c r="E1" s="15" t="s">
        <v>3</v>
      </c>
      <c r="G1" s="14" t="s">
        <v>5</v>
      </c>
      <c r="H1" s="18"/>
      <c r="I1" s="18"/>
      <c r="J1" s="15" t="s">
        <v>12</v>
      </c>
      <c r="K1" s="19" t="s">
        <v>13</v>
      </c>
      <c r="L1" s="15" t="s">
        <v>14</v>
      </c>
      <c r="N1" s="19"/>
      <c r="O1" s="18" t="s">
        <v>6</v>
      </c>
      <c r="P1" s="15" t="s">
        <v>7</v>
      </c>
    </row>
    <row r="2" spans="1:16" x14ac:dyDescent="0.2">
      <c r="A2" s="1">
        <v>1970</v>
      </c>
      <c r="B2" s="3">
        <v>4.1399999999999997</v>
      </c>
      <c r="D2" s="11">
        <f t="shared" ref="D2:D28" si="0">B3 - B2</f>
        <v>7.0000000000000284E-2</v>
      </c>
      <c r="E2" s="7">
        <v>-1.18</v>
      </c>
      <c r="G2" s="11">
        <v>1</v>
      </c>
      <c r="H2" s="6">
        <f>G2/$E$33 - NORMDIST(E2,$E$31,$E$32,1)</f>
        <v>-2.1147640495477696E-2</v>
      </c>
      <c r="I2" s="6">
        <f>NORMDIST(E2,$E$31,$E$32,1) - (G2-1)/$E$33</f>
        <v>5.8184677532514731E-2</v>
      </c>
      <c r="J2" s="7">
        <f>MAX(H2:I2)</f>
        <v>5.8184677532514731E-2</v>
      </c>
      <c r="K2" s="8">
        <f>MAX(J2:J28)</f>
        <v>0.14253788463139433</v>
      </c>
      <c r="L2" s="10">
        <f>K2*(SQRT(E33) - 0.01 + 0.85/SQRT(E33))</f>
        <v>0.76253991009271982</v>
      </c>
      <c r="N2" s="5">
        <f xml:space="preserve"> POWER(NORMDIST(E2,$E$31,$E$32,1) - (2*G2-1)/(2*$E$33), 2)</f>
        <v>1.5734041709236331E-3</v>
      </c>
      <c r="O2" s="6">
        <f>1/(12*E33)+SUM(N2:N28)</f>
        <v>6.6115711635016769E-2</v>
      </c>
      <c r="P2" s="7">
        <f>O2*(1 + 0.5/E33)</f>
        <v>6.734007666529486E-2</v>
      </c>
    </row>
    <row r="3" spans="1:16" x14ac:dyDescent="0.2">
      <c r="A3" s="1">
        <v>1971</v>
      </c>
      <c r="B3" s="3">
        <v>4.21</v>
      </c>
      <c r="D3" s="11">
        <f t="shared" si="0"/>
        <v>0.70000000000000018</v>
      </c>
      <c r="E3" s="7">
        <v>-1.1399999999999999</v>
      </c>
      <c r="G3" s="11">
        <v>2</v>
      </c>
      <c r="H3" s="6">
        <f>G3/$E$33 - NORMDIST(E3,$E$31,$E$32,1)</f>
        <v>1.0269199088598344E-2</v>
      </c>
      <c r="I3" s="6">
        <f>NORMDIST(E3,$E$31,$E$32,1) - (G3-1)/$E$33</f>
        <v>2.6767837948438691E-2</v>
      </c>
      <c r="J3" s="7">
        <f t="shared" ref="J3:J28" si="1">MAX(H3:I3)</f>
        <v>2.6767837948438691E-2</v>
      </c>
      <c r="N3" s="5">
        <f xml:space="preserve"> POWER(NORMDIST(E3,$E$31,$E$32,1) - (2*G3-1)/(2*$E$33), 2)</f>
        <v>6.8051271056858507E-5</v>
      </c>
      <c r="O3" s="6"/>
      <c r="P3" s="7"/>
    </row>
    <row r="4" spans="1:16" x14ac:dyDescent="0.2">
      <c r="A4" s="1">
        <v>1972</v>
      </c>
      <c r="B4" s="3">
        <v>4.91</v>
      </c>
      <c r="D4" s="11">
        <f t="shared" si="0"/>
        <v>1.5599999999999996</v>
      </c>
      <c r="E4" s="7">
        <v>-0.92</v>
      </c>
      <c r="G4" s="11">
        <v>3</v>
      </c>
      <c r="H4" s="6">
        <f>G4/$E$33 - NORMDIST(E4,$E$31,$E$32,1)</f>
        <v>8.5852753504084972E-3</v>
      </c>
      <c r="I4" s="6">
        <f>NORMDIST(E4,$E$31,$E$32,1) - (G4-1)/$E$33</f>
        <v>2.8451761686628538E-2</v>
      </c>
      <c r="J4" s="7">
        <f t="shared" si="1"/>
        <v>2.8451761686628538E-2</v>
      </c>
      <c r="N4" s="5">
        <f xml:space="preserve"> POWER(NORMDIST(E4,$E$31,$E$32,1) - (2*G4-1)/(2*$E$33), 2)</f>
        <v>9.8669319836804394E-5</v>
      </c>
      <c r="O4" s="6"/>
      <c r="P4" s="7"/>
    </row>
    <row r="5" spans="1:16" x14ac:dyDescent="0.2">
      <c r="A5" s="1">
        <v>1973</v>
      </c>
      <c r="B5" s="3">
        <v>6.47</v>
      </c>
      <c r="D5" s="11">
        <f t="shared" si="0"/>
        <v>-1.1399999999999997</v>
      </c>
      <c r="E5" s="7">
        <v>-0.80000000000000071</v>
      </c>
      <c r="G5" s="11">
        <v>4</v>
      </c>
      <c r="H5" s="6">
        <f>G5/$E$33 - NORMDIST(E5,$E$31,$E$32,1)</f>
        <v>1.8379761927185434E-2</v>
      </c>
      <c r="I5" s="6">
        <f>NORMDIST(E5,$E$31,$E$32,1) - (G5-1)/$E$33</f>
        <v>1.8657275109851601E-2</v>
      </c>
      <c r="J5" s="7">
        <f t="shared" si="1"/>
        <v>1.8657275109851601E-2</v>
      </c>
      <c r="K5" s="4"/>
      <c r="N5" s="5">
        <f xml:space="preserve"> POWER(NORMDIST(E5,$E$31,$E$32,1) - (2*G5-1)/(2*$E$33), 2)</f>
        <v>1.9253391638376339E-8</v>
      </c>
      <c r="O5" s="6"/>
      <c r="P5" s="7"/>
    </row>
    <row r="6" spans="1:16" x14ac:dyDescent="0.2">
      <c r="A6" s="1">
        <v>1974</v>
      </c>
      <c r="B6" s="3">
        <v>5.33</v>
      </c>
      <c r="D6" s="11">
        <f t="shared" si="0"/>
        <v>-0.91999999999999993</v>
      </c>
      <c r="E6" s="7">
        <v>-0.59</v>
      </c>
      <c r="G6" s="11">
        <v>5</v>
      </c>
      <c r="H6" s="6">
        <f>G6/$E$33 - NORMDIST(E6,$E$31,$E$32,1)</f>
        <v>-3.4785751806258036E-3</v>
      </c>
      <c r="I6" s="6">
        <f>NORMDIST(E6,$E$31,$E$32,1) - (G6-1)/$E$33</f>
        <v>4.0515612217662839E-2</v>
      </c>
      <c r="J6" s="7">
        <f t="shared" si="1"/>
        <v>4.0515612217662839E-2</v>
      </c>
      <c r="K6" s="4"/>
      <c r="N6" s="5">
        <f xml:space="preserve"> POWER(NORMDIST(E6,$E$31,$E$32,1) - (2*G6-1)/(2*$E$33), 2)</f>
        <v>4.8387213120893477E-4</v>
      </c>
      <c r="O6" s="6"/>
      <c r="P6" s="7"/>
    </row>
    <row r="7" spans="1:16" x14ac:dyDescent="0.2">
      <c r="A7" s="1">
        <v>1975</v>
      </c>
      <c r="B7" s="3">
        <v>4.41</v>
      </c>
      <c r="D7" s="11">
        <f t="shared" si="0"/>
        <v>0.87999999999999989</v>
      </c>
      <c r="E7" s="7">
        <v>-0.54999999999999893</v>
      </c>
      <c r="F7" s="4"/>
      <c r="G7" s="11">
        <v>6</v>
      </c>
      <c r="H7" s="6">
        <f>G7/$E$33 - NORMDIST(E7,$E$31,$E$32,1)</f>
        <v>2.0709479462440505E-2</v>
      </c>
      <c r="I7" s="6">
        <f>NORMDIST(E7,$E$31,$E$32,1) - (G7-1)/$E$33</f>
        <v>1.632755757459653E-2</v>
      </c>
      <c r="J7" s="7">
        <f t="shared" si="1"/>
        <v>2.0709479462440505E-2</v>
      </c>
      <c r="K7" s="4"/>
      <c r="N7" s="5">
        <f xml:space="preserve"> POWER(NORMDIST(E7,$E$31,$E$32,1) - (2*G7-1)/(2*$E$33), 2)</f>
        <v>4.8003098577915287E-6</v>
      </c>
      <c r="O7" s="6"/>
      <c r="P7" s="7"/>
    </row>
    <row r="8" spans="1:16" x14ac:dyDescent="0.2">
      <c r="A8" s="1">
        <v>1976</v>
      </c>
      <c r="B8" s="3">
        <v>5.29</v>
      </c>
      <c r="D8" s="11">
        <f t="shared" si="0"/>
        <v>-0.16000000000000014</v>
      </c>
      <c r="E8" s="7">
        <v>-0.32</v>
      </c>
      <c r="F8" s="4"/>
      <c r="G8" s="11">
        <v>7</v>
      </c>
      <c r="H8" s="6">
        <f>G8/$E$33 - NORMDIST(E8,$E$31,$E$32,1)</f>
        <v>-2.5665208024717001E-2</v>
      </c>
      <c r="I8" s="6">
        <f>NORMDIST(E8,$E$31,$E$32,1) - (G8-1)/$E$33</f>
        <v>6.2702245061754036E-2</v>
      </c>
      <c r="J8" s="7">
        <f t="shared" si="1"/>
        <v>6.2702245061754036E-2</v>
      </c>
      <c r="K8" s="4"/>
      <c r="N8" s="5">
        <f xml:space="preserve"> POWER(NORMDIST(E8,$E$31,$E$32,1) - (2*G8-1)/(2*$E$33), 2)</f>
        <v>1.952201691247415E-3</v>
      </c>
      <c r="O8" s="6"/>
      <c r="P8" s="7"/>
    </row>
    <row r="9" spans="1:16" x14ac:dyDescent="0.2">
      <c r="A9" s="1">
        <v>1977</v>
      </c>
      <c r="B9" s="3">
        <v>5.13</v>
      </c>
      <c r="D9" s="11">
        <f t="shared" si="0"/>
        <v>1.9900000000000002</v>
      </c>
      <c r="E9" s="7">
        <v>-0.31999999999999851</v>
      </c>
      <c r="F9" s="4"/>
      <c r="G9" s="11">
        <v>8</v>
      </c>
      <c r="H9" s="6">
        <f>G9/$E$33 - NORMDIST(E9,$E$31,$E$32,1)</f>
        <v>1.1371829012319423E-2</v>
      </c>
      <c r="I9" s="6">
        <f>NORMDIST(E9,$E$31,$E$32,1) - (G9-1)/$E$33</f>
        <v>2.5665208024717612E-2</v>
      </c>
      <c r="J9" s="7">
        <f t="shared" si="1"/>
        <v>2.5665208024717612E-2</v>
      </c>
      <c r="K9" s="4"/>
      <c r="N9" s="5">
        <f xml:space="preserve"> POWER(NORMDIST(E9,$E$31,$E$32,1) - (2*G9-1)/(2*$E$33), 2)</f>
        <v>5.107517089801586E-5</v>
      </c>
      <c r="O9" s="6"/>
      <c r="P9" s="7"/>
    </row>
    <row r="10" spans="1:16" x14ac:dyDescent="0.2">
      <c r="A10" s="1">
        <v>1978</v>
      </c>
      <c r="B10" s="3">
        <v>7.12</v>
      </c>
      <c r="D10" s="11">
        <f t="shared" si="0"/>
        <v>2.1399999999999997</v>
      </c>
      <c r="E10" s="7">
        <v>-0.30000000000000071</v>
      </c>
      <c r="F10" s="4"/>
      <c r="G10" s="11">
        <v>9</v>
      </c>
      <c r="H10" s="6">
        <f>G10/$E$33 - NORMDIST(E10,$E$31,$E$32,1)</f>
        <v>4.044744986001525E-2</v>
      </c>
      <c r="I10" s="6">
        <f>NORMDIST(E10,$E$31,$E$32,1) - (G10-1)/$E$33</f>
        <v>-3.4104128229782149E-3</v>
      </c>
      <c r="J10" s="7">
        <f t="shared" si="1"/>
        <v>4.044744986001525E-2</v>
      </c>
      <c r="K10" s="4"/>
      <c r="N10" s="5">
        <f xml:space="preserve"> POWER(NORMDIST(E10,$E$31,$E$32,1) - (2*G10-1)/(2*$E$33), 2)</f>
        <v>4.8087802978007891E-4</v>
      </c>
      <c r="O10" s="6"/>
      <c r="P10" s="7"/>
    </row>
    <row r="11" spans="1:16" x14ac:dyDescent="0.2">
      <c r="A11" s="1">
        <v>1979</v>
      </c>
      <c r="B11" s="3">
        <v>9.26</v>
      </c>
      <c r="D11" s="11">
        <f t="shared" si="0"/>
        <v>-0.54999999999999893</v>
      </c>
      <c r="E11" s="7">
        <v>-0.16</v>
      </c>
      <c r="F11" s="4"/>
      <c r="G11" s="11">
        <v>10</v>
      </c>
      <c r="H11" s="6">
        <f>G11/$E$33 - NORMDIST(E11,$E$31,$E$32,1)</f>
        <v>1.9091387694514461E-2</v>
      </c>
      <c r="I11" s="6">
        <f>NORMDIST(E11,$E$31,$E$32,1) - (G11-1)/$E$33</f>
        <v>1.7945649342522574E-2</v>
      </c>
      <c r="J11" s="7">
        <f t="shared" si="1"/>
        <v>1.9091387694514461E-2</v>
      </c>
      <c r="K11" s="4"/>
      <c r="N11" s="5">
        <f xml:space="preserve"> POWER(NORMDIST(E11,$E$31,$E$32,1) - (2*G11-1)/(2*$E$33), 2)</f>
        <v>3.2817909280630327E-7</v>
      </c>
      <c r="O11" s="6"/>
      <c r="P11" s="7"/>
    </row>
    <row r="12" spans="1:16" x14ac:dyDescent="0.2">
      <c r="A12" s="1">
        <v>1980</v>
      </c>
      <c r="B12" s="3">
        <v>8.7100000000000009</v>
      </c>
      <c r="D12" s="11">
        <f t="shared" si="0"/>
        <v>-2.000000000000135E-2</v>
      </c>
      <c r="E12" s="7">
        <v>-8.0000000000000071E-2</v>
      </c>
      <c r="F12" s="4"/>
      <c r="G12" s="11">
        <v>11</v>
      </c>
      <c r="H12" s="6">
        <f>G12/$E$33 - NORMDIST(E12,$E$31,$E$32,1)</f>
        <v>2.0989549068257785E-2</v>
      </c>
      <c r="I12" s="6">
        <f>NORMDIST(E12,$E$31,$E$32,1) - (G12-1)/$E$33</f>
        <v>1.604748796877925E-2</v>
      </c>
      <c r="J12" s="7">
        <f t="shared" si="1"/>
        <v>2.0989549068257785E-2</v>
      </c>
      <c r="K12" s="4"/>
      <c r="N12" s="5">
        <f xml:space="preserve"> POWER(NORMDIST(E12,$E$31,$E$32,1) - (2*G12-1)/(2*$E$33), 2)</f>
        <v>6.1059919777448813E-6</v>
      </c>
      <c r="O12" s="6"/>
      <c r="P12" s="7"/>
    </row>
    <row r="13" spans="1:16" x14ac:dyDescent="0.2">
      <c r="A13" s="1">
        <v>1981</v>
      </c>
      <c r="B13" s="3">
        <v>8.69</v>
      </c>
      <c r="D13" s="11">
        <f t="shared" si="0"/>
        <v>1.2200000000000006</v>
      </c>
      <c r="E13" s="7">
        <v>-2.000000000000135E-2</v>
      </c>
      <c r="G13" s="11">
        <v>12</v>
      </c>
      <c r="H13" s="6">
        <f>G13/$E$33 - NORMDIST(E13,$E$31,$E$32,1)</f>
        <v>3.102830527928091E-2</v>
      </c>
      <c r="I13" s="6">
        <f>NORMDIST(E13,$E$31,$E$32,1) - (G13-1)/$E$33</f>
        <v>6.008731757756125E-3</v>
      </c>
      <c r="J13" s="7">
        <f t="shared" si="1"/>
        <v>3.102830527928091E-2</v>
      </c>
      <c r="N13" s="5">
        <f xml:space="preserve"> POWER(NORMDIST(E13,$E$31,$E$32,1) - (2*G13-1)/(2*$E$33), 2)</f>
        <v>1.5649476479974672E-4</v>
      </c>
      <c r="O13" s="6"/>
      <c r="P13" s="7"/>
    </row>
    <row r="14" spans="1:16" x14ac:dyDescent="0.2">
      <c r="A14" s="1">
        <v>1982</v>
      </c>
      <c r="B14" s="3">
        <v>9.91</v>
      </c>
      <c r="D14" s="11">
        <f t="shared" si="0"/>
        <v>-0.30000000000000071</v>
      </c>
      <c r="E14" s="7">
        <v>6.9999999999998508E-2</v>
      </c>
      <c r="G14" s="11">
        <v>13</v>
      </c>
      <c r="H14" s="6">
        <f>G14/$E$33 - NORMDIST(E14,$E$31,$E$32,1)</f>
        <v>2.6828376333904391E-2</v>
      </c>
      <c r="I14" s="6">
        <f>NORMDIST(E14,$E$31,$E$32,1) - (G14-1)/$E$33</f>
        <v>1.0208660703132644E-2</v>
      </c>
      <c r="J14" s="7">
        <f t="shared" si="1"/>
        <v>2.6828376333904391E-2</v>
      </c>
      <c r="N14" s="5">
        <f xml:space="preserve"> POWER(NORMDIST(E14,$E$31,$E$32,1) - (2*G14-1)/(2*$E$33), 2)</f>
        <v>6.905373691193015E-5</v>
      </c>
      <c r="O14" s="6"/>
      <c r="P14" s="7"/>
    </row>
    <row r="15" spans="1:16" x14ac:dyDescent="0.2">
      <c r="A15" s="1">
        <v>1983</v>
      </c>
      <c r="B15" s="3">
        <v>9.61</v>
      </c>
      <c r="D15" s="11">
        <f t="shared" si="0"/>
        <v>0.10000000000000142</v>
      </c>
      <c r="E15" s="7">
        <v>7.0000000000000284E-2</v>
      </c>
      <c r="G15" s="11">
        <v>14</v>
      </c>
      <c r="H15" s="6">
        <f>G15/$E$33 - NORMDIST(E15,$E$31,$E$32,1)</f>
        <v>6.3865413370940594E-2</v>
      </c>
      <c r="I15" s="6">
        <f>NORMDIST(E15,$E$31,$E$32,1) - (G15-1)/$E$33</f>
        <v>-2.6828376333903559E-2</v>
      </c>
      <c r="J15" s="7">
        <f t="shared" si="1"/>
        <v>6.3865413370940594E-2</v>
      </c>
      <c r="N15" s="5">
        <f xml:space="preserve"> POWER(NORMDIST(E15,$E$31,$E$32,1) - (2*G15-1)/(2*$E$33), 2)</f>
        <v>2.0563408727566263E-3</v>
      </c>
      <c r="O15" s="6"/>
      <c r="P15" s="7"/>
    </row>
    <row r="16" spans="1:16" x14ac:dyDescent="0.2">
      <c r="A16" s="1">
        <v>1984</v>
      </c>
      <c r="B16" s="3">
        <v>9.7100000000000009</v>
      </c>
      <c r="D16" s="11">
        <f t="shared" si="0"/>
        <v>-0.80000000000000071</v>
      </c>
      <c r="E16" s="7">
        <v>0.10000000000000142</v>
      </c>
      <c r="G16" s="11">
        <v>15</v>
      </c>
      <c r="H16" s="6">
        <f>G16/$E$33 - NORMDIST(E16,$E$31,$E$32,1)</f>
        <v>8.702448985617417E-2</v>
      </c>
      <c r="I16" s="6">
        <f>NORMDIST(E16,$E$31,$E$32,1) - (G16-1)/$E$33</f>
        <v>-4.9987452819137079E-2</v>
      </c>
      <c r="J16" s="7">
        <f t="shared" si="1"/>
        <v>8.702448985617417E-2</v>
      </c>
      <c r="N16" s="5">
        <f xml:space="preserve"> POWER(NORMDIST(E16,$E$31,$E$32,1) - (2*G16-1)/(2*$E$33), 2)</f>
        <v>4.6930681089157019E-3</v>
      </c>
      <c r="O16" s="6"/>
      <c r="P16" s="7"/>
    </row>
    <row r="17" spans="1:16" x14ac:dyDescent="0.2">
      <c r="A17" s="1">
        <v>1985</v>
      </c>
      <c r="B17" s="3">
        <v>8.91</v>
      </c>
      <c r="D17" s="11">
        <f t="shared" si="0"/>
        <v>-1.1799999999999997</v>
      </c>
      <c r="E17" s="7">
        <v>0.12999999999999901</v>
      </c>
      <c r="G17" s="11">
        <v>16</v>
      </c>
      <c r="H17" s="6">
        <f>G17/$E$33 - NORMDIST(E17,$E$31,$E$32,1)</f>
        <v>0.11014521673380701</v>
      </c>
      <c r="I17" s="6">
        <f>NORMDIST(E17,$E$31,$E$32,1) - (G17-1)/$E$33</f>
        <v>-7.3108179696770026E-2</v>
      </c>
      <c r="J17" s="7">
        <f t="shared" si="1"/>
        <v>0.11014521673380701</v>
      </c>
      <c r="N17" s="5">
        <f xml:space="preserve"> POWER(NORMDIST(E17,$E$31,$E$32,1) - (2*G17-1)/(2*$E$33), 2)</f>
        <v>8.3954518258355561E-3</v>
      </c>
      <c r="O17" s="6"/>
      <c r="P17" s="7"/>
    </row>
    <row r="18" spans="1:16" x14ac:dyDescent="0.2">
      <c r="A18" s="1">
        <v>1986</v>
      </c>
      <c r="B18" s="3">
        <v>7.73</v>
      </c>
      <c r="D18" s="11">
        <f t="shared" si="0"/>
        <v>0.40000000000000036</v>
      </c>
      <c r="E18" s="7">
        <v>0.14000000000000057</v>
      </c>
      <c r="G18" s="11">
        <v>17</v>
      </c>
      <c r="H18" s="6">
        <f>G18/$E$33 - NORMDIST(E18,$E$31,$E$32,1)</f>
        <v>0.14253788463139433</v>
      </c>
      <c r="I18" s="6">
        <f>NORMDIST(E18,$E$31,$E$32,1) - (G18-1)/$E$33</f>
        <v>-0.10550084759435724</v>
      </c>
      <c r="J18" s="7">
        <f t="shared" si="1"/>
        <v>0.14253788463139433</v>
      </c>
      <c r="N18" s="5">
        <f xml:space="preserve"> POWER(NORMDIST(E18,$E$31,$E$32,1) - (2*G18-1)/(2*$E$33), 2)</f>
        <v>1.5380803171039537E-2</v>
      </c>
      <c r="O18" s="6"/>
      <c r="P18" s="7"/>
    </row>
    <row r="19" spans="1:16" x14ac:dyDescent="0.2">
      <c r="A19" s="1">
        <v>1987</v>
      </c>
      <c r="B19" s="3">
        <v>8.1300000000000008</v>
      </c>
      <c r="D19" s="11">
        <f t="shared" si="0"/>
        <v>0.12999999999999901</v>
      </c>
      <c r="E19" s="7">
        <v>0.35999999999999943</v>
      </c>
      <c r="G19" s="11">
        <v>18</v>
      </c>
      <c r="H19" s="6">
        <f>G19/$E$33 - NORMDIST(E19,$E$31,$E$32,1)</f>
        <v>7.8067118959010418E-2</v>
      </c>
      <c r="I19" s="6">
        <f>NORMDIST(E19,$E$31,$E$32,1) - (G19-1)/$E$33</f>
        <v>-4.1030081921973438E-2</v>
      </c>
      <c r="J19" s="7">
        <f t="shared" si="1"/>
        <v>7.8067118959010418E-2</v>
      </c>
      <c r="N19" s="5">
        <f xml:space="preserve"> POWER(NORMDIST(E19,$E$31,$E$32,1) - (2*G19-1)/(2*$E$33), 2)</f>
        <v>3.5460358144213553E-3</v>
      </c>
      <c r="O19" s="6"/>
      <c r="P19" s="7"/>
    </row>
    <row r="20" spans="1:16" x14ac:dyDescent="0.2">
      <c r="A20" s="1">
        <v>1988</v>
      </c>
      <c r="B20" s="3">
        <v>8.26</v>
      </c>
      <c r="D20" s="11">
        <f t="shared" si="0"/>
        <v>0.46000000000000085</v>
      </c>
      <c r="E20" s="7">
        <v>0.4</v>
      </c>
      <c r="G20" s="11">
        <v>19</v>
      </c>
      <c r="H20" s="6">
        <f>G20/$E$33 - NORMDIST(E20,$E$31,$E$32,1)</f>
        <v>9.7074196198869145E-2</v>
      </c>
      <c r="I20" s="6">
        <f>NORMDIST(E20,$E$31,$E$32,1) - (G20-1)/$E$33</f>
        <v>-6.0037159161832054E-2</v>
      </c>
      <c r="J20" s="7">
        <f t="shared" si="1"/>
        <v>9.7074196198869145E-2</v>
      </c>
      <c r="N20" s="5">
        <f xml:space="preserve"> POWER(NORMDIST(E20,$E$31,$E$32,1) - (2*G20-1)/(2*$E$33), 2)</f>
        <v>6.1709944958191418E-3</v>
      </c>
      <c r="O20" s="6"/>
      <c r="P20" s="7"/>
    </row>
    <row r="21" spans="1:16" x14ac:dyDescent="0.2">
      <c r="A21" s="1">
        <v>1989</v>
      </c>
      <c r="B21" s="3">
        <v>8.7200000000000006</v>
      </c>
      <c r="D21" s="11">
        <f t="shared" si="0"/>
        <v>0.6899999999999995</v>
      </c>
      <c r="E21" s="7">
        <v>0.46000000000000085</v>
      </c>
      <c r="G21" s="11">
        <v>20</v>
      </c>
      <c r="H21" s="6">
        <f>G21/$E$33 - NORMDIST(E21,$E$31,$E$32,1)</f>
        <v>0.10750085332475234</v>
      </c>
      <c r="I21" s="6">
        <f>NORMDIST(E21,$E$31,$E$32,1) - (G21-1)/$E$33</f>
        <v>-7.0463816287715364E-2</v>
      </c>
      <c r="J21" s="7">
        <f t="shared" si="1"/>
        <v>0.10750085332475234</v>
      </c>
      <c r="N21" s="5">
        <f xml:space="preserve"> POWER(NORMDIST(E21,$E$31,$E$32,1) - (2*G21-1)/(2*$E$33), 2)</f>
        <v>7.917855907568697E-3</v>
      </c>
      <c r="O21" s="6"/>
      <c r="P21" s="7"/>
    </row>
    <row r="22" spans="1:16" x14ac:dyDescent="0.2">
      <c r="A22" s="1">
        <v>1990</v>
      </c>
      <c r="B22" s="3">
        <v>9.41</v>
      </c>
      <c r="D22" s="11">
        <f t="shared" si="0"/>
        <v>-0.32000000000000028</v>
      </c>
      <c r="E22" s="7">
        <v>0.6899999999999995</v>
      </c>
      <c r="G22" s="11">
        <v>21</v>
      </c>
      <c r="H22" s="6">
        <f>G22/$E$33 - NORMDIST(E22,$E$31,$E$32,1)</f>
        <v>4.9237994400038065E-2</v>
      </c>
      <c r="I22" s="6">
        <f>NORMDIST(E22,$E$31,$E$32,1) - (G22-1)/$E$33</f>
        <v>-1.2200957363000975E-2</v>
      </c>
      <c r="J22" s="7">
        <f t="shared" si="1"/>
        <v>4.9237994400038065E-2</v>
      </c>
      <c r="N22" s="5">
        <f xml:space="preserve"> POWER(NORMDIST(E22,$E$31,$E$32,1) - (2*G22-1)/(2*$E$33), 2)</f>
        <v>9.4368619843526291E-4</v>
      </c>
      <c r="O22" s="6"/>
      <c r="P22" s="7"/>
    </row>
    <row r="23" spans="1:16" x14ac:dyDescent="0.2">
      <c r="A23" s="1">
        <v>1991</v>
      </c>
      <c r="B23" s="3">
        <v>9.09</v>
      </c>
      <c r="D23" s="11">
        <f t="shared" si="0"/>
        <v>-8.0000000000000071E-2</v>
      </c>
      <c r="E23" s="7">
        <v>0.7</v>
      </c>
      <c r="G23" s="11">
        <v>22</v>
      </c>
      <c r="H23" s="6">
        <f>G23/$E$33 - NORMDIST(E23,$E$31,$E$32,1)</f>
        <v>8.2426279619996268E-2</v>
      </c>
      <c r="I23" s="6">
        <f>NORMDIST(E23,$E$31,$E$32,1) - (G23-1)/$E$33</f>
        <v>-4.5389242582959288E-2</v>
      </c>
      <c r="J23" s="7">
        <f t="shared" si="1"/>
        <v>8.2426279619996268E-2</v>
      </c>
      <c r="N23" s="5">
        <f xml:space="preserve"> POWER(NORMDIST(E23,$E$31,$E$32,1) - (2*G23-1)/(2*$E$33), 2)</f>
        <v>4.0842019290035564E-3</v>
      </c>
      <c r="O23" s="6"/>
      <c r="P23" s="7"/>
    </row>
    <row r="24" spans="1:16" x14ac:dyDescent="0.2">
      <c r="A24" s="1">
        <v>1992</v>
      </c>
      <c r="B24" s="3">
        <v>9.01</v>
      </c>
      <c r="D24" s="11">
        <f t="shared" si="0"/>
        <v>0.35999999999999943</v>
      </c>
      <c r="E24" s="7">
        <v>0.88</v>
      </c>
      <c r="G24" s="11">
        <v>23</v>
      </c>
      <c r="H24" s="6">
        <f>G24/$E$33 - NORMDIST(E24,$E$31,$E$32,1)</f>
        <v>5.5189747417335622E-2</v>
      </c>
      <c r="I24" s="6">
        <f>NORMDIST(E24,$E$31,$E$32,1) - (G24-1)/$E$33</f>
        <v>-1.8152710380298531E-2</v>
      </c>
      <c r="J24" s="7">
        <f t="shared" si="1"/>
        <v>5.5189747417335622E-2</v>
      </c>
      <c r="N24" s="5">
        <f xml:space="preserve"> POWER(NORMDIST(E24,$E$31,$E$32,1) - (2*G24-1)/(2*$E$33), 2)</f>
        <v>1.3447790289494407E-3</v>
      </c>
      <c r="O24" s="6"/>
      <c r="P24" s="7"/>
    </row>
    <row r="25" spans="1:16" x14ac:dyDescent="0.2">
      <c r="A25" s="1">
        <v>1993</v>
      </c>
      <c r="B25" s="3">
        <v>9.3699999999999992</v>
      </c>
      <c r="D25" s="11">
        <f t="shared" si="0"/>
        <v>-0.58999999999999986</v>
      </c>
      <c r="E25" s="7">
        <v>1.22</v>
      </c>
      <c r="G25" s="11">
        <v>24</v>
      </c>
      <c r="H25" s="6">
        <f>G25/$E$33 - NORMDIST(E25,$E$31,$E$32,1)</f>
        <v>-9.8668643189758765E-4</v>
      </c>
      <c r="I25" s="6">
        <f>NORMDIST(E25,$E$31,$E$32,1) - (G25-1)/$E$33</f>
        <v>3.8023723468934567E-2</v>
      </c>
      <c r="J25" s="7">
        <f t="shared" si="1"/>
        <v>3.8023723468934567E-2</v>
      </c>
      <c r="N25" s="5">
        <f xml:space="preserve"> POWER(NORMDIST(E25,$E$31,$E$32,1) - (2*G25-1)/(2*$E$33), 2)</f>
        <v>3.8045302015773583E-4</v>
      </c>
      <c r="O25" s="6"/>
      <c r="P25" s="7"/>
    </row>
    <row r="26" spans="1:16" x14ac:dyDescent="0.2">
      <c r="A26" s="1">
        <v>1994</v>
      </c>
      <c r="B26" s="3">
        <v>8.7799999999999994</v>
      </c>
      <c r="D26" s="11">
        <f t="shared" si="0"/>
        <v>-0.31999999999999851</v>
      </c>
      <c r="E26" s="7">
        <v>1.56</v>
      </c>
      <c r="G26" s="11">
        <v>25</v>
      </c>
      <c r="H26" s="6">
        <f>G26/$E$33 - NORMDIST(E26,$E$31,$E$32,1)</f>
        <v>-2.1669794177188506E-2</v>
      </c>
      <c r="I26" s="6">
        <f>NORMDIST(E26,$E$31,$E$32,1) - (G26-1)/$E$33</f>
        <v>5.8706831214225597E-2</v>
      </c>
      <c r="J26" s="7">
        <f t="shared" si="1"/>
        <v>5.8706831214225597E-2</v>
      </c>
      <c r="N26" s="5">
        <f xml:space="preserve"> POWER(NORMDIST(E26,$E$31,$E$32,1) - (2*G26-1)/(2*$E$33), 2)</f>
        <v>1.6151004773279241E-3</v>
      </c>
      <c r="O26" s="6"/>
      <c r="P26" s="7"/>
    </row>
    <row r="27" spans="1:16" x14ac:dyDescent="0.2">
      <c r="A27" s="1">
        <v>1995</v>
      </c>
      <c r="B27" s="3">
        <v>8.4600000000000009</v>
      </c>
      <c r="D27" s="11">
        <f t="shared" si="0"/>
        <v>6.9999999999998508E-2</v>
      </c>
      <c r="E27" s="7">
        <v>1.99</v>
      </c>
      <c r="G27" s="11">
        <v>26</v>
      </c>
      <c r="H27" s="6">
        <f>G27/$E$33 - NORMDIST(E27,$E$31,$E$32,1)</f>
        <v>-2.0157472048188962E-2</v>
      </c>
      <c r="I27" s="6">
        <f>NORMDIST(E27,$E$31,$E$32,1) - (G27-1)/$E$33</f>
        <v>5.7194509085225942E-2</v>
      </c>
      <c r="J27" s="7">
        <f t="shared" si="1"/>
        <v>5.7194509085225942E-2</v>
      </c>
      <c r="N27" s="5">
        <f xml:space="preserve"> POWER(NORMDIST(E27,$E$31,$E$32,1) - (2*G27-1)/(2*$E$33), 2)</f>
        <v>1.4958322463160438E-3</v>
      </c>
      <c r="O27" s="6"/>
      <c r="P27" s="7"/>
    </row>
    <row r="28" spans="1:16" x14ac:dyDescent="0.2">
      <c r="A28" s="1">
        <v>1996</v>
      </c>
      <c r="B28" s="3">
        <v>8.5299999999999994</v>
      </c>
      <c r="D28" s="12">
        <f t="shared" si="0"/>
        <v>0.14000000000000057</v>
      </c>
      <c r="E28" s="10">
        <v>2.14</v>
      </c>
      <c r="G28" s="12">
        <v>27</v>
      </c>
      <c r="H28" s="9">
        <f>G28/$E$33 - NORMDIST(E28,$E$31,$E$32,1)</f>
        <v>1.0789691673492308E-2</v>
      </c>
      <c r="I28" s="9">
        <f>NORMDIST(E28,$E$31,$E$32,1) - (G28-1)/$E$33</f>
        <v>2.6247345363544783E-2</v>
      </c>
      <c r="J28" s="10">
        <f t="shared" si="1"/>
        <v>2.6247345363544783E-2</v>
      </c>
      <c r="N28" s="8">
        <f xml:space="preserve"> POWER(NORMDIST(E28,$E$31,$E$32,1) - (2*G28-1)/(2*$E$33), 2)</f>
        <v>5.9734764400397371E-5</v>
      </c>
      <c r="O28" s="9"/>
      <c r="P28" s="10"/>
    </row>
    <row r="29" spans="1:16" x14ac:dyDescent="0.2">
      <c r="A29" s="1">
        <v>1997</v>
      </c>
      <c r="B29" s="3">
        <v>8.67</v>
      </c>
    </row>
    <row r="30" spans="1:16" x14ac:dyDescent="0.2">
      <c r="D30" s="16" t="s">
        <v>4</v>
      </c>
      <c r="E30" s="17"/>
      <c r="J30" s="6"/>
      <c r="K30" s="6"/>
      <c r="L30" s="6"/>
      <c r="M30" s="6"/>
    </row>
    <row r="31" spans="1:16" x14ac:dyDescent="0.2">
      <c r="D31" s="5" t="s">
        <v>8</v>
      </c>
      <c r="E31" s="7">
        <f>AVERAGE(D2:D29)</f>
        <v>0.16777777777777778</v>
      </c>
      <c r="J31" s="6"/>
      <c r="K31" s="13"/>
      <c r="L31" s="13"/>
      <c r="M31" s="6"/>
    </row>
    <row r="32" spans="1:16" x14ac:dyDescent="0.2">
      <c r="D32" s="5" t="s">
        <v>9</v>
      </c>
      <c r="E32" s="7">
        <f>STDEV(D2:D29)</f>
        <v>0.85834963887922866</v>
      </c>
      <c r="J32" s="6"/>
      <c r="K32" s="6"/>
      <c r="L32" s="6"/>
      <c r="M32" s="6"/>
    </row>
    <row r="33" spans="4:13" x14ac:dyDescent="0.2">
      <c r="D33" s="8" t="s">
        <v>10</v>
      </c>
      <c r="E33" s="10">
        <f>COUNT(D2:D29)</f>
        <v>27</v>
      </c>
      <c r="J33" s="6"/>
      <c r="K33" s="6"/>
      <c r="L33" s="6"/>
      <c r="M33" s="6"/>
    </row>
    <row r="34" spans="4:13" x14ac:dyDescent="0.2">
      <c r="D34" s="4"/>
      <c r="E34" s="4"/>
      <c r="J34" s="6"/>
      <c r="K34" s="6"/>
      <c r="L34" s="6"/>
      <c r="M34" s="6"/>
    </row>
    <row r="35" spans="4:13" x14ac:dyDescent="0.2">
      <c r="D35" s="19" t="s">
        <v>11</v>
      </c>
      <c r="E35" s="18" t="s">
        <v>15</v>
      </c>
      <c r="F35" s="18" t="s">
        <v>16</v>
      </c>
      <c r="G35" s="18" t="s">
        <v>14</v>
      </c>
      <c r="H35" s="15" t="s">
        <v>17</v>
      </c>
      <c r="J35" s="6"/>
      <c r="K35" s="6"/>
      <c r="L35" s="6"/>
      <c r="M35" s="6"/>
    </row>
    <row r="36" spans="4:13" x14ac:dyDescent="0.2">
      <c r="D36" s="5">
        <v>0.05</v>
      </c>
      <c r="E36" s="6">
        <v>0.89500000000000002</v>
      </c>
      <c r="F36" s="6">
        <v>0.126</v>
      </c>
      <c r="G36" s="6">
        <f>L2</f>
        <v>0.76253991009271982</v>
      </c>
      <c r="H36" s="7">
        <f>P2</f>
        <v>6.734007666529486E-2</v>
      </c>
      <c r="J36" s="6"/>
      <c r="K36" s="6"/>
      <c r="L36" s="6"/>
      <c r="M36" s="6"/>
    </row>
    <row r="37" spans="4:13" x14ac:dyDescent="0.2">
      <c r="D37" s="8">
        <v>0.1</v>
      </c>
      <c r="E37" s="9">
        <v>0.81899999999999995</v>
      </c>
      <c r="F37" s="9">
        <v>0.104</v>
      </c>
      <c r="G37" s="9">
        <f>L2</f>
        <v>0.76253991009271982</v>
      </c>
      <c r="H37" s="10">
        <f>P2</f>
        <v>6.734007666529486E-2</v>
      </c>
      <c r="J37" s="6"/>
      <c r="K37" s="6"/>
      <c r="L37" s="6"/>
      <c r="M37" s="6"/>
    </row>
  </sheetData>
  <mergeCells count="2">
    <mergeCell ref="D30:E30"/>
    <mergeCell ref="K31:L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Романычев Леонид Романович</dc:creator>
  <cp:lastModifiedBy>Романычев Леонид Романович</cp:lastModifiedBy>
  <dcterms:created xsi:type="dcterms:W3CDTF">2022-01-16T20:28:47Z</dcterms:created>
  <dcterms:modified xsi:type="dcterms:W3CDTF">2022-01-17T18:07:16Z</dcterms:modified>
</cp:coreProperties>
</file>