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23" i="1"/>
  <c r="L23"/>
  <c r="M23"/>
  <c r="L24"/>
  <c r="M24"/>
  <c r="K17"/>
  <c r="U17"/>
  <c r="V4"/>
  <c r="V5"/>
  <c r="V6"/>
  <c r="V7"/>
  <c r="V15" s="1"/>
  <c r="V8"/>
  <c r="V9"/>
  <c r="V10"/>
  <c r="V11"/>
  <c r="V12"/>
  <c r="V13"/>
  <c r="V3"/>
  <c r="S4"/>
  <c r="S5"/>
  <c r="S6"/>
  <c r="S7"/>
  <c r="S15" s="1"/>
  <c r="S8"/>
  <c r="S9"/>
  <c r="S10"/>
  <c r="S11"/>
  <c r="S12"/>
  <c r="S13"/>
  <c r="S3"/>
  <c r="N4"/>
  <c r="N5"/>
  <c r="N6"/>
  <c r="N7"/>
  <c r="N8"/>
  <c r="N9"/>
  <c r="N10"/>
  <c r="N11"/>
  <c r="N12"/>
  <c r="N13"/>
  <c r="N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23"/>
  <c r="P6"/>
  <c r="Q3"/>
  <c r="Q6"/>
  <c r="P7"/>
  <c r="Q9"/>
  <c r="Q11"/>
  <c r="P11"/>
  <c r="Q2"/>
  <c r="F10"/>
  <c r="F9"/>
  <c r="F7"/>
  <c r="F5"/>
  <c r="F11"/>
  <c r="F3"/>
  <c r="F6"/>
  <c r="F2"/>
  <c r="F8"/>
  <c r="F12"/>
  <c r="F4"/>
  <c r="E9"/>
  <c r="E7"/>
  <c r="E5"/>
  <c r="E11"/>
  <c r="E3"/>
  <c r="E6"/>
  <c r="E2"/>
  <c r="E8"/>
  <c r="E12"/>
  <c r="E4"/>
  <c r="E10"/>
  <c r="P12" l="1"/>
  <c r="P8"/>
  <c r="Q4"/>
  <c r="Q10"/>
  <c r="P3"/>
  <c r="P9"/>
  <c r="Q5"/>
  <c r="Q7"/>
  <c r="P4"/>
  <c r="P10"/>
  <c r="Q8"/>
  <c r="P5"/>
</calcChain>
</file>

<file path=xl/sharedStrings.xml><?xml version="1.0" encoding="utf-8"?>
<sst xmlns="http://schemas.openxmlformats.org/spreadsheetml/2006/main" count="29" uniqueCount="27">
  <si>
    <t>Год</t>
  </si>
  <si>
    <t>Экспорт</t>
  </si>
  <si>
    <t>Импорт</t>
  </si>
  <si>
    <t>первые разности</t>
  </si>
  <si>
    <t>сортировка значений</t>
  </si>
  <si>
    <t>гипотеза</t>
  </si>
  <si>
    <t>Н0</t>
  </si>
  <si>
    <t>уровень значимости</t>
  </si>
  <si>
    <t>F(x)</t>
  </si>
  <si>
    <t>G(y)</t>
  </si>
  <si>
    <t>Эмперическое распределение</t>
  </si>
  <si>
    <t>D+</t>
  </si>
  <si>
    <t>F</t>
  </si>
  <si>
    <t>D-</t>
  </si>
  <si>
    <t>Dmn</t>
  </si>
  <si>
    <t>Статистика Колмогорова- Смирнова</t>
  </si>
  <si>
    <t>D_критическое</t>
  </si>
  <si>
    <t>принимается</t>
  </si>
  <si>
    <t>D&lt;Dкрит</t>
  </si>
  <si>
    <t>Ряд</t>
  </si>
  <si>
    <t>Ранг</t>
  </si>
  <si>
    <t>Ранг У</t>
  </si>
  <si>
    <t>W</t>
  </si>
  <si>
    <t>квантиль w(0,025;11;11)</t>
  </si>
  <si>
    <t>критическая область</t>
  </si>
  <si>
    <t>Гипотеза</t>
  </si>
  <si>
    <t>так как W не входит в критическую область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</si>
</sst>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0" borderId="21" xfId="0" applyFont="1" applyBorder="1" applyAlignment="1">
      <alignment vertical="top" wrapText="1"/>
    </xf>
    <xf numFmtId="0" fontId="1" fillId="0" borderId="22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2" fillId="0" borderId="0" xfId="0" applyFont="1"/>
    <xf numFmtId="0" fontId="2" fillId="0" borderId="13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0" xfId="0" applyFont="1" applyBorder="1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5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6" xfId="0" applyFont="1" applyBorder="1"/>
    <xf numFmtId="0" fontId="2" fillId="0" borderId="24" xfId="0" applyFont="1" applyBorder="1"/>
    <xf numFmtId="0" fontId="2" fillId="0" borderId="7" xfId="0" applyFont="1" applyBorder="1"/>
    <xf numFmtId="0" fontId="2" fillId="2" borderId="8" xfId="0" applyFont="1" applyFill="1" applyBorder="1"/>
    <xf numFmtId="0" fontId="2" fillId="2" borderId="4" xfId="0" applyFont="1" applyFill="1" applyBorder="1"/>
    <xf numFmtId="0" fontId="2" fillId="2" borderId="2" xfId="0" applyFont="1" applyFill="1" applyBorder="1"/>
    <xf numFmtId="0" fontId="2" fillId="2" borderId="0" xfId="0" applyFont="1" applyFill="1"/>
    <xf numFmtId="0" fontId="2" fillId="0" borderId="0" xfId="0" applyFont="1" applyBorder="1" applyAlignment="1"/>
    <xf numFmtId="0" fontId="2" fillId="0" borderId="25" xfId="0" applyFont="1" applyBorder="1" applyAlignment="1"/>
    <xf numFmtId="0" fontId="2" fillId="0" borderId="26" xfId="0" applyFont="1" applyBorder="1"/>
    <xf numFmtId="0" fontId="2" fillId="0" borderId="27" xfId="0" applyFont="1" applyBorder="1"/>
    <xf numFmtId="0" fontId="2" fillId="0" borderId="11" xfId="0" applyFont="1" applyBorder="1" applyAlignment="1"/>
    <xf numFmtId="0" fontId="2" fillId="0" borderId="28" xfId="0" applyFont="1" applyBorder="1"/>
    <xf numFmtId="0" fontId="2" fillId="2" borderId="24" xfId="0" applyFont="1" applyFill="1" applyBorder="1"/>
    <xf numFmtId="0" fontId="2" fillId="0" borderId="25" xfId="0" applyFont="1" applyBorder="1"/>
    <xf numFmtId="0" fontId="1" fillId="0" borderId="0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6"/>
  <sheetViews>
    <sheetView tabSelected="1" workbookViewId="0">
      <selection activeCell="I30" sqref="I30"/>
    </sheetView>
  </sheetViews>
  <sheetFormatPr defaultRowHeight="13.8"/>
  <cols>
    <col min="1" max="6" width="8.88671875" style="10"/>
    <col min="7" max="7" width="10.88671875" style="10" customWidth="1"/>
    <col min="8" max="8" width="8.88671875" style="10"/>
    <col min="9" max="9" width="10.21875" style="10" customWidth="1"/>
    <col min="10" max="10" width="8.88671875" style="10"/>
    <col min="11" max="11" width="18.44140625" style="10" customWidth="1"/>
    <col min="12" max="12" width="8.88671875" style="10"/>
    <col min="13" max="13" width="5.44140625" style="10" customWidth="1"/>
    <col min="14" max="14" width="14.44140625" style="10" customWidth="1"/>
    <col min="15" max="15" width="13.44140625" style="10" customWidth="1"/>
    <col min="16" max="19" width="8.88671875" style="10"/>
    <col min="20" max="20" width="9" style="10" hidden="1" customWidth="1"/>
    <col min="21" max="26" width="8.88671875" style="10"/>
    <col min="27" max="27" width="32.77734375" style="10" customWidth="1"/>
    <col min="28" max="16384" width="8.88671875" style="10"/>
  </cols>
  <sheetData>
    <row r="1" spans="1:27" ht="31.8" customHeight="1" thickBot="1">
      <c r="A1" s="2" t="s">
        <v>0</v>
      </c>
      <c r="B1" s="3" t="s">
        <v>1</v>
      </c>
      <c r="C1" s="4" t="s">
        <v>2</v>
      </c>
      <c r="D1" s="1"/>
      <c r="E1" s="38" t="s">
        <v>3</v>
      </c>
      <c r="F1" s="38"/>
      <c r="H1" s="11" t="s">
        <v>4</v>
      </c>
      <c r="I1" s="12"/>
      <c r="K1" s="13"/>
      <c r="N1" s="14" t="s">
        <v>10</v>
      </c>
      <c r="P1" s="15" t="s">
        <v>8</v>
      </c>
      <c r="Q1" s="15" t="s">
        <v>9</v>
      </c>
      <c r="S1" s="10" t="s">
        <v>11</v>
      </c>
      <c r="V1" s="10" t="s">
        <v>13</v>
      </c>
    </row>
    <row r="2" spans="1:27" ht="15.6">
      <c r="A2" s="5">
        <v>1985</v>
      </c>
      <c r="B2" s="1">
        <v>184.71</v>
      </c>
      <c r="C2" s="6">
        <v>158.33000000000001</v>
      </c>
      <c r="D2" s="1"/>
      <c r="E2" s="1">
        <f t="shared" ref="E2:E12" si="0">B3-B2</f>
        <v>58.70999999999998</v>
      </c>
      <c r="F2" s="1">
        <f t="shared" ref="F2:F12" si="1">C3-C2</f>
        <v>32.949999999999989</v>
      </c>
      <c r="H2" s="16">
        <v>-40.420000000000016</v>
      </c>
      <c r="I2" s="17">
        <v>-55.739999999999952</v>
      </c>
      <c r="K2" s="13"/>
      <c r="M2" s="10">
        <v>0</v>
      </c>
      <c r="N2" s="10">
        <v>0</v>
      </c>
      <c r="P2" s="18">
        <v>0</v>
      </c>
      <c r="Q2" s="18">
        <f>IF(H2 &lt; I2,IF(H2 &gt; I1, N2, IF(H2&gt;#REF!,N1,0)),IF(H2 &lt; I3,N3, IF(H2 &lt; I4, N4, 0)))</f>
        <v>9.0909090909090912E-2</v>
      </c>
      <c r="S2" s="10" t="s">
        <v>12</v>
      </c>
      <c r="V2" s="10" t="s">
        <v>12</v>
      </c>
    </row>
    <row r="3" spans="1:27" ht="15.6">
      <c r="A3" s="5">
        <v>1986</v>
      </c>
      <c r="B3" s="1">
        <v>243.42</v>
      </c>
      <c r="C3" s="6">
        <v>191.28</v>
      </c>
      <c r="D3" s="1"/>
      <c r="E3" s="1">
        <f t="shared" si="0"/>
        <v>51.130000000000024</v>
      </c>
      <c r="F3" s="1">
        <f t="shared" si="1"/>
        <v>37.449999999999989</v>
      </c>
      <c r="H3" s="16">
        <v>-7.0699999999999932</v>
      </c>
      <c r="I3" s="17">
        <v>-10.740000000000009</v>
      </c>
      <c r="K3" s="13"/>
      <c r="M3" s="10">
        <v>1</v>
      </c>
      <c r="N3" s="10">
        <f>M3/11</f>
        <v>9.0909090909090912E-2</v>
      </c>
      <c r="P3" s="18">
        <f t="shared" ref="P3:P5" si="2">IF(I3 &lt; H3,IF(I3 &gt; H2, N3, IF(I3&gt;H1,N2,0)),IF(I3 &lt; H4,N4, IF(I3 &lt; H5,N5, 0)))</f>
        <v>9.0909090909090912E-2</v>
      </c>
      <c r="Q3" s="18">
        <f t="shared" ref="Q3:Q5" si="3">IF(H3 &lt; I3,IF(H3 &gt; I2, N3, IF(H3&gt;I1,N2,0)),IF(H3 &lt; I4,N4, IF(H3 &lt; I5, N5, 0)))</f>
        <v>0.27272727272727271</v>
      </c>
      <c r="S3" s="10">
        <f>M3/11-P2</f>
        <v>9.0909090909090912E-2</v>
      </c>
      <c r="V3" s="10">
        <f>P2-(M3-1)/11</f>
        <v>0</v>
      </c>
    </row>
    <row r="4" spans="1:27" ht="15.6">
      <c r="A4" s="5">
        <v>1987</v>
      </c>
      <c r="B4" s="1">
        <v>294.55</v>
      </c>
      <c r="C4" s="6">
        <v>228.73</v>
      </c>
      <c r="D4" s="1"/>
      <c r="E4" s="1">
        <f t="shared" si="0"/>
        <v>28.490000000000009</v>
      </c>
      <c r="F4" s="1">
        <f t="shared" si="1"/>
        <v>52.190000000000026</v>
      </c>
      <c r="H4" s="16">
        <v>-3.4700000000000273</v>
      </c>
      <c r="I4" s="17">
        <v>-7.9200000000000159</v>
      </c>
      <c r="K4" s="30"/>
      <c r="M4" s="10">
        <v>2</v>
      </c>
      <c r="N4" s="10">
        <f t="shared" ref="N4:N13" si="4">M4/11</f>
        <v>0.18181818181818182</v>
      </c>
      <c r="P4" s="18">
        <f t="shared" si="2"/>
        <v>9.0909090909090912E-2</v>
      </c>
      <c r="Q4" s="18">
        <f t="shared" si="3"/>
        <v>0.27272727272727271</v>
      </c>
      <c r="S4" s="10">
        <f t="shared" ref="S4:S13" si="5">M4/11-P3</f>
        <v>9.0909090909090912E-2</v>
      </c>
      <c r="V4" s="10">
        <f t="shared" ref="V4:V13" si="6">P3-(M4-1)/11</f>
        <v>0</v>
      </c>
    </row>
    <row r="5" spans="1:27" ht="15.6">
      <c r="A5" s="5">
        <v>1988</v>
      </c>
      <c r="B5" s="1">
        <v>323.04000000000002</v>
      </c>
      <c r="C5" s="6">
        <v>280.92</v>
      </c>
      <c r="D5" s="1"/>
      <c r="E5" s="1">
        <f t="shared" si="0"/>
        <v>18.839999999999975</v>
      </c>
      <c r="F5" s="1">
        <f t="shared" si="1"/>
        <v>-10.740000000000009</v>
      </c>
      <c r="H5" s="16">
        <v>18.839999999999975</v>
      </c>
      <c r="I5" s="17">
        <v>11.279999999999973</v>
      </c>
      <c r="K5" s="30"/>
      <c r="M5" s="10">
        <v>3</v>
      </c>
      <c r="N5" s="10">
        <f t="shared" si="4"/>
        <v>0.27272727272727271</v>
      </c>
      <c r="P5" s="18">
        <f t="shared" si="2"/>
        <v>0.27272727272727271</v>
      </c>
      <c r="Q5" s="18">
        <f t="shared" si="3"/>
        <v>0.36363636363636365</v>
      </c>
      <c r="S5" s="10">
        <f t="shared" si="5"/>
        <v>0.1818181818181818</v>
      </c>
      <c r="V5" s="10">
        <f t="shared" si="6"/>
        <v>-9.0909090909090912E-2</v>
      </c>
    </row>
    <row r="6" spans="1:27" ht="15.6">
      <c r="A6" s="5">
        <v>1989</v>
      </c>
      <c r="B6" s="1">
        <v>341.88</v>
      </c>
      <c r="C6" s="6">
        <v>270.18</v>
      </c>
      <c r="D6" s="1"/>
      <c r="E6" s="1">
        <f t="shared" si="0"/>
        <v>68.37</v>
      </c>
      <c r="F6" s="1">
        <f t="shared" si="1"/>
        <v>76.54000000000002</v>
      </c>
      <c r="H6" s="16">
        <v>19.550000000000011</v>
      </c>
      <c r="I6" s="17">
        <v>32.949999999999989</v>
      </c>
      <c r="K6" s="13"/>
      <c r="M6" s="10">
        <v>4</v>
      </c>
      <c r="N6" s="10">
        <f t="shared" si="4"/>
        <v>0.36363636363636365</v>
      </c>
      <c r="P6" s="18">
        <f>IF(I6 &lt; H6,IF(I6 &gt; H5, N6, IF(I6&gt;H4,N5,0)),IF(I6 &lt; H7,N7, IF(I6 &lt; H8,N8, 0)))</f>
        <v>0.54545454545454541</v>
      </c>
      <c r="Q6" s="18">
        <f>IF(H6 &lt; I6,IF(H6 &gt; I5, N6, IF(H6&gt;I4,N5,0)),IF(H6 &lt; I7,N7, IF(H6 &lt; I8, N8, 0)))</f>
        <v>0.36363636363636365</v>
      </c>
      <c r="S6" s="10">
        <f t="shared" si="5"/>
        <v>9.0909090909090939E-2</v>
      </c>
      <c r="V6" s="10">
        <f t="shared" si="6"/>
        <v>0</v>
      </c>
    </row>
    <row r="7" spans="1:27" ht="15.6">
      <c r="A7" s="5">
        <v>1990</v>
      </c>
      <c r="B7" s="1">
        <v>410.25</v>
      </c>
      <c r="C7" s="6">
        <v>346.72</v>
      </c>
      <c r="D7" s="1"/>
      <c r="E7" s="1">
        <f t="shared" si="0"/>
        <v>-7.0699999999999932</v>
      </c>
      <c r="F7" s="1">
        <f t="shared" si="1"/>
        <v>44.149999999999977</v>
      </c>
      <c r="H7" s="16">
        <v>28.490000000000009</v>
      </c>
      <c r="I7" s="17">
        <v>37.449999999999989</v>
      </c>
      <c r="K7" s="13"/>
      <c r="M7" s="10">
        <v>5</v>
      </c>
      <c r="N7" s="10">
        <f t="shared" si="4"/>
        <v>0.45454545454545453</v>
      </c>
      <c r="P7" s="18">
        <f t="shared" ref="P7:P12" si="7">IF(I7 &lt; H7,IF(I7 &gt; H6, N7, IF(I7&gt;H5,N6,0)),IF(I7 &lt; H8,N8, IF(I7 &lt; H9,N9, 0)))</f>
        <v>0.54545454545454541</v>
      </c>
      <c r="Q7" s="18">
        <f>IF(H7 &lt; I7,IF(H7 &gt; I6, N7, IF(H7&gt;I5,N6,0)),IF(H7 &lt; I8,N8, IF(H7 &lt; I9, N9, 0)))</f>
        <v>0.36363636363636365</v>
      </c>
      <c r="S7" s="10">
        <f t="shared" si="5"/>
        <v>-9.0909090909090884E-2</v>
      </c>
      <c r="V7" s="10">
        <f t="shared" si="6"/>
        <v>0.18181818181818177</v>
      </c>
    </row>
    <row r="8" spans="1:27" ht="15.6">
      <c r="A8" s="5">
        <v>1991</v>
      </c>
      <c r="B8" s="1">
        <v>403.18</v>
      </c>
      <c r="C8" s="6">
        <v>390.87</v>
      </c>
      <c r="E8" s="1">
        <f t="shared" si="0"/>
        <v>19.550000000000011</v>
      </c>
      <c r="F8" s="1">
        <f t="shared" si="1"/>
        <v>11.279999999999973</v>
      </c>
      <c r="H8" s="16">
        <v>47.95999999999998</v>
      </c>
      <c r="I8" s="17">
        <v>38.729999999999961</v>
      </c>
      <c r="K8" s="13"/>
      <c r="M8" s="10">
        <v>6</v>
      </c>
      <c r="N8" s="10">
        <f t="shared" si="4"/>
        <v>0.54545454545454541</v>
      </c>
      <c r="P8" s="18">
        <f t="shared" si="7"/>
        <v>0.54545454545454541</v>
      </c>
      <c r="Q8" s="18">
        <f t="shared" ref="Q8:Q11" si="8">IF(H8 &lt; I8,IF(H8 &gt; I7, N8, IF(H8&gt;I6,N7,0)),IF(H8 &lt; I9,N9, IF(H8 &lt; I10, N10, 0)))</f>
        <v>0.72727272727272729</v>
      </c>
      <c r="S8" s="10">
        <f t="shared" si="5"/>
        <v>0</v>
      </c>
      <c r="V8" s="10">
        <f t="shared" si="6"/>
        <v>9.0909090909090884E-2</v>
      </c>
    </row>
    <row r="9" spans="1:27" ht="15.6">
      <c r="A9" s="5">
        <v>1992</v>
      </c>
      <c r="B9" s="1">
        <v>422.73</v>
      </c>
      <c r="C9" s="6">
        <v>402.15</v>
      </c>
      <c r="E9" s="1">
        <f t="shared" si="0"/>
        <v>-40.420000000000016</v>
      </c>
      <c r="F9" s="1">
        <f t="shared" si="1"/>
        <v>-55.739999999999952</v>
      </c>
      <c r="H9" s="16">
        <v>51.130000000000024</v>
      </c>
      <c r="I9" s="17">
        <v>44.149999999999977</v>
      </c>
      <c r="K9" s="13"/>
      <c r="M9" s="10">
        <v>7</v>
      </c>
      <c r="N9" s="10">
        <f t="shared" si="4"/>
        <v>0.63636363636363635</v>
      </c>
      <c r="P9" s="18">
        <f t="shared" si="7"/>
        <v>0.54545454545454541</v>
      </c>
      <c r="Q9" s="18">
        <f t="shared" si="8"/>
        <v>0.72727272727272729</v>
      </c>
      <c r="S9" s="10">
        <f t="shared" si="5"/>
        <v>9.0909090909090939E-2</v>
      </c>
      <c r="V9" s="10">
        <f t="shared" si="6"/>
        <v>0</v>
      </c>
    </row>
    <row r="10" spans="1:27" ht="15.6">
      <c r="A10" s="5">
        <v>1993</v>
      </c>
      <c r="B10" s="1">
        <v>382.31</v>
      </c>
      <c r="C10" s="6">
        <v>346.41</v>
      </c>
      <c r="E10" s="1">
        <f t="shared" si="0"/>
        <v>47.95999999999998</v>
      </c>
      <c r="F10" s="1">
        <f t="shared" si="1"/>
        <v>38.729999999999961</v>
      </c>
      <c r="H10" s="16">
        <v>58.70999999999998</v>
      </c>
      <c r="I10" s="17">
        <v>52.190000000000026</v>
      </c>
      <c r="K10" s="13"/>
      <c r="M10" s="10">
        <v>8</v>
      </c>
      <c r="N10" s="10">
        <f t="shared" si="4"/>
        <v>0.72727272727272729</v>
      </c>
      <c r="P10" s="18">
        <f t="shared" si="7"/>
        <v>0.72727272727272729</v>
      </c>
      <c r="Q10" s="18">
        <f t="shared" si="8"/>
        <v>0.81818181818181823</v>
      </c>
      <c r="S10" s="10">
        <f t="shared" si="5"/>
        <v>0.18181818181818188</v>
      </c>
      <c r="V10" s="10">
        <f t="shared" si="6"/>
        <v>-9.0909090909090939E-2</v>
      </c>
    </row>
    <row r="11" spans="1:27" ht="15.6">
      <c r="A11" s="5">
        <v>1994</v>
      </c>
      <c r="B11" s="1">
        <v>430.27</v>
      </c>
      <c r="C11" s="6">
        <v>385.14</v>
      </c>
      <c r="E11" s="1">
        <f t="shared" si="0"/>
        <v>94.240000000000009</v>
      </c>
      <c r="F11" s="1">
        <f t="shared" si="1"/>
        <v>79.610000000000014</v>
      </c>
      <c r="H11" s="16">
        <v>68.37</v>
      </c>
      <c r="I11" s="17">
        <v>76.54000000000002</v>
      </c>
      <c r="K11" s="13"/>
      <c r="M11" s="10">
        <v>9</v>
      </c>
      <c r="N11" s="10">
        <f t="shared" si="4"/>
        <v>0.81818181818181823</v>
      </c>
      <c r="P11" s="18">
        <f t="shared" si="7"/>
        <v>0.90909090909090906</v>
      </c>
      <c r="Q11" s="18">
        <f t="shared" si="8"/>
        <v>0.81818181818181823</v>
      </c>
      <c r="S11" s="10">
        <f t="shared" si="5"/>
        <v>9.0909090909090939E-2</v>
      </c>
      <c r="V11" s="10">
        <f t="shared" si="6"/>
        <v>0</v>
      </c>
      <c r="AA11" s="13"/>
    </row>
    <row r="12" spans="1:27" ht="16.2" thickBot="1">
      <c r="A12" s="5">
        <v>1995</v>
      </c>
      <c r="B12" s="1">
        <v>524.51</v>
      </c>
      <c r="C12" s="6">
        <v>464.75</v>
      </c>
      <c r="E12" s="1">
        <f t="shared" si="0"/>
        <v>-3.4700000000000273</v>
      </c>
      <c r="F12" s="1">
        <f t="shared" si="1"/>
        <v>-7.9200000000000159</v>
      </c>
      <c r="H12" s="21">
        <v>94.240000000000009</v>
      </c>
      <c r="I12" s="22">
        <v>79.610000000000014</v>
      </c>
      <c r="K12" s="13"/>
      <c r="M12" s="10">
        <v>10</v>
      </c>
      <c r="N12" s="10">
        <f t="shared" si="4"/>
        <v>0.90909090909090906</v>
      </c>
      <c r="P12" s="19">
        <f t="shared" si="7"/>
        <v>0.90909090909090906</v>
      </c>
      <c r="Q12" s="19">
        <v>1</v>
      </c>
      <c r="S12" s="10">
        <f t="shared" si="5"/>
        <v>0</v>
      </c>
      <c r="V12" s="10">
        <f t="shared" si="6"/>
        <v>9.0909090909090828E-2</v>
      </c>
      <c r="X12" s="13"/>
      <c r="Y12" s="13"/>
      <c r="AA12" s="13"/>
    </row>
    <row r="13" spans="1:27" ht="15.6">
      <c r="A13" s="7">
        <v>1996</v>
      </c>
      <c r="B13" s="8">
        <v>521.04</v>
      </c>
      <c r="C13" s="9">
        <v>456.83</v>
      </c>
      <c r="E13" s="1"/>
      <c r="F13" s="1"/>
      <c r="G13" s="13"/>
      <c r="K13" s="13"/>
      <c r="M13" s="10">
        <v>11</v>
      </c>
      <c r="N13" s="10">
        <f t="shared" si="4"/>
        <v>1</v>
      </c>
      <c r="S13" s="10">
        <f t="shared" si="5"/>
        <v>9.0909090909090939E-2</v>
      </c>
      <c r="V13" s="10">
        <f t="shared" si="6"/>
        <v>0</v>
      </c>
      <c r="X13" s="13"/>
      <c r="Y13" s="13"/>
      <c r="AA13" s="13"/>
    </row>
    <row r="14" spans="1:27">
      <c r="K14" s="13"/>
      <c r="R14" s="13"/>
      <c r="S14" s="13"/>
      <c r="T14" s="13"/>
      <c r="U14" s="13"/>
      <c r="V14" s="13"/>
      <c r="W14" s="13"/>
      <c r="X14" s="13"/>
      <c r="Y14" s="13"/>
      <c r="AA14" s="13"/>
    </row>
    <row r="15" spans="1:27" ht="14.4" thickBot="1">
      <c r="K15" s="13"/>
      <c r="P15" s="13"/>
      <c r="R15" s="13"/>
      <c r="S15" s="13">
        <f>MAX(S3:S13)</f>
        <v>0.18181818181818188</v>
      </c>
      <c r="T15" s="13"/>
      <c r="U15" s="13"/>
      <c r="V15" s="13">
        <f t="shared" ref="V15" si="9">MAX(V3:V13)</f>
        <v>0.18181818181818177</v>
      </c>
      <c r="W15" s="13"/>
      <c r="X15" s="13"/>
      <c r="Y15" s="13"/>
      <c r="AA15" s="13"/>
    </row>
    <row r="16" spans="1:27">
      <c r="G16" s="31" t="s">
        <v>7</v>
      </c>
      <c r="H16" s="32"/>
      <c r="I16" s="32" t="s">
        <v>16</v>
      </c>
      <c r="J16" s="32"/>
      <c r="K16" s="32" t="s">
        <v>15</v>
      </c>
      <c r="L16" s="32"/>
      <c r="M16" s="32"/>
      <c r="N16" s="32" t="s">
        <v>5</v>
      </c>
      <c r="O16" s="33" t="s">
        <v>18</v>
      </c>
      <c r="P16" s="13"/>
      <c r="W16" s="13"/>
      <c r="X16" s="13"/>
      <c r="Y16" s="13"/>
      <c r="AA16" s="13"/>
    </row>
    <row r="17" spans="1:27" ht="14.4" thickBot="1">
      <c r="G17" s="34">
        <v>0.05</v>
      </c>
      <c r="H17" s="35"/>
      <c r="I17" s="35">
        <v>0.67251499999999997</v>
      </c>
      <c r="J17" s="35"/>
      <c r="K17" s="35">
        <f>SQRT(11*11/(2*11))*U17</f>
        <v>0.42640143271122105</v>
      </c>
      <c r="L17" s="35"/>
      <c r="M17" s="35"/>
      <c r="N17" s="35" t="s">
        <v>6</v>
      </c>
      <c r="O17" s="22" t="s">
        <v>17</v>
      </c>
      <c r="P17" s="13"/>
      <c r="S17" s="10" t="s">
        <v>14</v>
      </c>
      <c r="U17" s="10">
        <f>MAX(S15:V15)</f>
        <v>0.18181818181818188</v>
      </c>
      <c r="W17" s="13"/>
      <c r="X17" s="13"/>
      <c r="Y17" s="13"/>
    </row>
    <row r="18" spans="1:27" ht="14.4" thickBot="1"/>
    <row r="19" spans="1:27" ht="14.4" thickBot="1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5"/>
    </row>
    <row r="20" spans="1:27" s="29" customFormat="1" ht="14.4" thickBot="1">
      <c r="A20" s="26"/>
      <c r="B20" s="27"/>
      <c r="C20" s="27"/>
      <c r="D20" s="28"/>
      <c r="E20" s="36"/>
      <c r="F20" s="36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8"/>
    </row>
    <row r="21" spans="1:27" ht="14.4" thickBot="1">
      <c r="A21" s="13"/>
      <c r="B21" s="13"/>
      <c r="C21" s="13"/>
      <c r="D21" s="13"/>
      <c r="E21" s="13"/>
      <c r="F21" s="13"/>
    </row>
    <row r="22" spans="1:27">
      <c r="A22" s="13"/>
      <c r="B22" s="13" t="s">
        <v>19</v>
      </c>
      <c r="C22" s="13" t="s">
        <v>20</v>
      </c>
      <c r="D22" s="13" t="s">
        <v>21</v>
      </c>
      <c r="E22" s="13"/>
      <c r="F22" s="13"/>
      <c r="G22" s="37" t="s">
        <v>22</v>
      </c>
      <c r="H22" s="32"/>
      <c r="I22" s="32" t="s">
        <v>23</v>
      </c>
      <c r="J22" s="32"/>
      <c r="K22" s="32"/>
      <c r="L22" s="32" t="s">
        <v>24</v>
      </c>
      <c r="M22" s="32"/>
      <c r="N22" s="32"/>
      <c r="O22" s="32" t="s">
        <v>25</v>
      </c>
      <c r="P22" s="33"/>
    </row>
    <row r="23" spans="1:27">
      <c r="A23" s="13"/>
      <c r="B23" s="13">
        <v>-55.739999999999952</v>
      </c>
      <c r="C23" s="13">
        <v>1</v>
      </c>
      <c r="D23" s="13">
        <f>IF(A23&gt;0,C23,0)</f>
        <v>0</v>
      </c>
      <c r="E23" s="13"/>
      <c r="F23" s="13"/>
      <c r="G23" s="16">
        <f>SUM(D23:D44)</f>
        <v>130</v>
      </c>
      <c r="H23" s="20"/>
      <c r="I23" s="20">
        <v>96</v>
      </c>
      <c r="J23" s="20"/>
      <c r="K23" s="20"/>
      <c r="L23" s="20">
        <f>11*(11+1)/2</f>
        <v>66</v>
      </c>
      <c r="M23" s="20">
        <f>I23</f>
        <v>96</v>
      </c>
      <c r="N23" s="20"/>
      <c r="O23" s="20" t="s">
        <v>6</v>
      </c>
      <c r="P23" s="17"/>
    </row>
    <row r="24" spans="1:27" ht="14.4" thickBot="1">
      <c r="A24" s="13">
        <v>1</v>
      </c>
      <c r="B24" s="13">
        <v>-40.420000000000016</v>
      </c>
      <c r="C24" s="13">
        <v>2</v>
      </c>
      <c r="D24" s="13">
        <f t="shared" ref="D24:D44" si="10">IF(A24&gt;0,C24,0)</f>
        <v>2</v>
      </c>
      <c r="E24" s="13"/>
      <c r="F24" s="13"/>
      <c r="G24" s="21"/>
      <c r="H24" s="35"/>
      <c r="I24" s="35"/>
      <c r="J24" s="35"/>
      <c r="K24" s="35"/>
      <c r="L24" s="35">
        <f>11*(11+11+1)-L20</f>
        <v>253</v>
      </c>
      <c r="M24" s="35">
        <f>11*11+11*(11+1)/2</f>
        <v>187</v>
      </c>
      <c r="N24" s="35"/>
      <c r="O24" s="35" t="s">
        <v>26</v>
      </c>
      <c r="P24" s="22"/>
    </row>
    <row r="25" spans="1:27">
      <c r="A25" s="13"/>
      <c r="B25" s="13">
        <v>-10.740000000000009</v>
      </c>
      <c r="C25" s="13">
        <v>3</v>
      </c>
      <c r="D25" s="13">
        <f t="shared" si="10"/>
        <v>0</v>
      </c>
      <c r="E25" s="13"/>
      <c r="F25" s="13"/>
    </row>
    <row r="26" spans="1:27">
      <c r="A26" s="13"/>
      <c r="B26" s="13">
        <v>-7.9200000000000159</v>
      </c>
      <c r="C26" s="13">
        <v>4</v>
      </c>
      <c r="D26" s="13">
        <f t="shared" si="10"/>
        <v>0</v>
      </c>
    </row>
    <row r="27" spans="1:27">
      <c r="A27" s="13">
        <v>2</v>
      </c>
      <c r="B27" s="13">
        <v>-7.0699999999999932</v>
      </c>
      <c r="C27" s="13">
        <v>5</v>
      </c>
      <c r="D27" s="13">
        <f t="shared" si="10"/>
        <v>5</v>
      </c>
    </row>
    <row r="28" spans="1:27">
      <c r="A28" s="13">
        <v>3</v>
      </c>
      <c r="B28" s="13">
        <v>-3.4700000000000273</v>
      </c>
      <c r="C28" s="13">
        <v>6</v>
      </c>
      <c r="D28" s="13">
        <f t="shared" si="10"/>
        <v>6</v>
      </c>
    </row>
    <row r="29" spans="1:27">
      <c r="A29" s="13"/>
      <c r="B29" s="13">
        <v>11.279999999999973</v>
      </c>
      <c r="C29" s="13">
        <v>7</v>
      </c>
      <c r="D29" s="13">
        <f t="shared" si="10"/>
        <v>0</v>
      </c>
    </row>
    <row r="30" spans="1:27">
      <c r="A30" s="13">
        <v>4</v>
      </c>
      <c r="B30" s="13">
        <v>18.839999999999975</v>
      </c>
      <c r="C30" s="13">
        <v>8</v>
      </c>
      <c r="D30" s="13">
        <f t="shared" si="10"/>
        <v>8</v>
      </c>
    </row>
    <row r="31" spans="1:27">
      <c r="A31" s="13">
        <v>5</v>
      </c>
      <c r="B31" s="13">
        <v>19.550000000000011</v>
      </c>
      <c r="C31" s="13">
        <v>9</v>
      </c>
      <c r="D31" s="13">
        <f t="shared" si="10"/>
        <v>9</v>
      </c>
    </row>
    <row r="32" spans="1:27">
      <c r="A32" s="13">
        <v>6</v>
      </c>
      <c r="B32" s="13">
        <v>28.490000000000009</v>
      </c>
      <c r="C32" s="13">
        <v>10</v>
      </c>
      <c r="D32" s="13">
        <f t="shared" si="10"/>
        <v>10</v>
      </c>
    </row>
    <row r="33" spans="1:4">
      <c r="A33" s="13"/>
      <c r="B33" s="13">
        <v>32.949999999999989</v>
      </c>
      <c r="C33" s="13">
        <v>11</v>
      </c>
      <c r="D33" s="13">
        <f t="shared" si="10"/>
        <v>0</v>
      </c>
    </row>
    <row r="34" spans="1:4">
      <c r="A34" s="13"/>
      <c r="B34" s="13">
        <v>37.449999999999989</v>
      </c>
      <c r="C34" s="13">
        <v>12</v>
      </c>
      <c r="D34" s="13">
        <f t="shared" si="10"/>
        <v>0</v>
      </c>
    </row>
    <row r="35" spans="1:4">
      <c r="A35" s="13"/>
      <c r="B35" s="13">
        <v>38.729999999999961</v>
      </c>
      <c r="C35" s="13">
        <v>13</v>
      </c>
      <c r="D35" s="13">
        <f t="shared" si="10"/>
        <v>0</v>
      </c>
    </row>
    <row r="36" spans="1:4">
      <c r="A36" s="13"/>
      <c r="B36" s="13">
        <v>44.149999999999977</v>
      </c>
      <c r="C36" s="13">
        <v>14</v>
      </c>
      <c r="D36" s="13">
        <f t="shared" si="10"/>
        <v>0</v>
      </c>
    </row>
    <row r="37" spans="1:4">
      <c r="A37" s="13">
        <v>7</v>
      </c>
      <c r="B37" s="13">
        <v>47.95999999999998</v>
      </c>
      <c r="C37" s="13">
        <v>15</v>
      </c>
      <c r="D37" s="13">
        <f t="shared" si="10"/>
        <v>15</v>
      </c>
    </row>
    <row r="38" spans="1:4">
      <c r="A38" s="13">
        <v>8</v>
      </c>
      <c r="B38" s="13">
        <v>51.130000000000024</v>
      </c>
      <c r="C38" s="13">
        <v>16</v>
      </c>
      <c r="D38" s="13">
        <f t="shared" si="10"/>
        <v>16</v>
      </c>
    </row>
    <row r="39" spans="1:4">
      <c r="A39" s="13"/>
      <c r="B39" s="13">
        <v>52.190000000000026</v>
      </c>
      <c r="C39" s="13">
        <v>17</v>
      </c>
      <c r="D39" s="13">
        <f t="shared" si="10"/>
        <v>0</v>
      </c>
    </row>
    <row r="40" spans="1:4">
      <c r="A40" s="13">
        <v>9</v>
      </c>
      <c r="B40" s="13">
        <v>58.70999999999998</v>
      </c>
      <c r="C40" s="13">
        <v>18</v>
      </c>
      <c r="D40" s="13">
        <f t="shared" si="10"/>
        <v>18</v>
      </c>
    </row>
    <row r="41" spans="1:4">
      <c r="A41" s="13">
        <v>10</v>
      </c>
      <c r="B41" s="13">
        <v>68.37</v>
      </c>
      <c r="C41" s="13">
        <v>19</v>
      </c>
      <c r="D41" s="13">
        <f t="shared" si="10"/>
        <v>19</v>
      </c>
    </row>
    <row r="42" spans="1:4">
      <c r="A42" s="13"/>
      <c r="B42" s="13">
        <v>76.54000000000002</v>
      </c>
      <c r="C42" s="13">
        <v>20</v>
      </c>
      <c r="D42" s="13">
        <f t="shared" si="10"/>
        <v>0</v>
      </c>
    </row>
    <row r="43" spans="1:4">
      <c r="A43" s="13"/>
      <c r="B43" s="13">
        <v>79.610000000000014</v>
      </c>
      <c r="C43" s="13">
        <v>21</v>
      </c>
      <c r="D43" s="13">
        <f t="shared" si="10"/>
        <v>0</v>
      </c>
    </row>
    <row r="44" spans="1:4">
      <c r="A44" s="13">
        <v>11</v>
      </c>
      <c r="B44" s="13">
        <v>94.240000000000009</v>
      </c>
      <c r="C44" s="13">
        <v>22</v>
      </c>
      <c r="D44" s="13">
        <f t="shared" si="10"/>
        <v>22</v>
      </c>
    </row>
    <row r="45" spans="1:4">
      <c r="A45" s="13"/>
      <c r="B45" s="13"/>
      <c r="C45" s="13"/>
      <c r="D45" s="13"/>
    </row>
    <row r="46" spans="1:4">
      <c r="A46" s="13"/>
      <c r="B46" s="13"/>
      <c r="C46" s="13"/>
      <c r="D46" s="13"/>
    </row>
  </sheetData>
  <sortState ref="B23:B44">
    <sortCondition ref="B23"/>
  </sortState>
  <mergeCells count="1">
    <mergeCell ref="E1:F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2022-01-16T16:09:39Z</dcterms:modified>
</cp:coreProperties>
</file>