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ennika\Desktop\"/>
    </mc:Choice>
  </mc:AlternateContent>
  <xr:revisionPtr revIDLastSave="0" documentId="13_ncr:1_{C64AD135-0B32-4C67-B56F-CD3C289074CF}" xr6:coauthVersionLast="44" xr6:coauthVersionMax="44" xr10:uidLastSave="{00000000-0000-0000-0000-000000000000}"/>
  <bookViews>
    <workbookView xWindow="1824" yWindow="996" windowWidth="16944" windowHeight="12360" xr2:uid="{B1E1F7FA-C03D-4305-850C-EF46416F43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L14" i="1"/>
  <c r="L12" i="1"/>
  <c r="AC201" i="1"/>
  <c r="Y201" i="1"/>
  <c r="AC200" i="1"/>
  <c r="Y200" i="1"/>
  <c r="AC199" i="1"/>
  <c r="Y199" i="1"/>
  <c r="AC198" i="1"/>
  <c r="Y198" i="1"/>
  <c r="AC197" i="1"/>
  <c r="Y197" i="1"/>
  <c r="AC196" i="1"/>
  <c r="Y196" i="1"/>
  <c r="AC195" i="1"/>
  <c r="Y195" i="1"/>
  <c r="AC194" i="1"/>
  <c r="Y194" i="1"/>
  <c r="AC193" i="1"/>
  <c r="Y193" i="1"/>
  <c r="AC192" i="1"/>
  <c r="Y192" i="1"/>
  <c r="AC191" i="1"/>
  <c r="Y191" i="1"/>
  <c r="AC190" i="1"/>
  <c r="Y190" i="1"/>
  <c r="AC189" i="1"/>
  <c r="Y189" i="1"/>
  <c r="AC188" i="1"/>
  <c r="Y188" i="1"/>
  <c r="AC187" i="1"/>
  <c r="Y187" i="1"/>
  <c r="AC186" i="1"/>
  <c r="Y186" i="1"/>
  <c r="AC185" i="1"/>
  <c r="Y185" i="1"/>
  <c r="AC184" i="1"/>
  <c r="Y184" i="1"/>
  <c r="AC183" i="1"/>
  <c r="Y183" i="1"/>
  <c r="AC182" i="1"/>
  <c r="Y182" i="1"/>
  <c r="AC181" i="1"/>
  <c r="Y181" i="1"/>
  <c r="AC180" i="1"/>
  <c r="Y180" i="1"/>
  <c r="AC179" i="1"/>
  <c r="Y179" i="1"/>
  <c r="AC178" i="1"/>
  <c r="Y178" i="1"/>
  <c r="AC177" i="1"/>
  <c r="Y177" i="1"/>
  <c r="AC176" i="1"/>
  <c r="Y176" i="1"/>
  <c r="AC175" i="1"/>
  <c r="Y175" i="1"/>
  <c r="AC174" i="1"/>
  <c r="Y174" i="1"/>
  <c r="AC173" i="1"/>
  <c r="Y173" i="1"/>
  <c r="AC172" i="1"/>
  <c r="Y172" i="1"/>
  <c r="AC171" i="1"/>
  <c r="Y171" i="1"/>
  <c r="AC170" i="1"/>
  <c r="Y170" i="1"/>
  <c r="AC169" i="1"/>
  <c r="Y169" i="1"/>
  <c r="AC168" i="1"/>
  <c r="Y168" i="1"/>
  <c r="AC167" i="1"/>
  <c r="Y167" i="1"/>
  <c r="AC166" i="1"/>
  <c r="Y166" i="1"/>
  <c r="AC165" i="1"/>
  <c r="Y165" i="1"/>
  <c r="AC164" i="1"/>
  <c r="Y164" i="1"/>
  <c r="AC163" i="1"/>
  <c r="Y163" i="1"/>
  <c r="AC162" i="1"/>
  <c r="Y162" i="1"/>
  <c r="AC161" i="1"/>
  <c r="Y161" i="1"/>
  <c r="AC160" i="1"/>
  <c r="Y160" i="1"/>
  <c r="AC159" i="1"/>
  <c r="Y159" i="1"/>
  <c r="AC158" i="1"/>
  <c r="Y158" i="1"/>
  <c r="AC157" i="1"/>
  <c r="Y157" i="1"/>
  <c r="AC156" i="1"/>
  <c r="Y156" i="1"/>
  <c r="AC155" i="1"/>
  <c r="Y155" i="1"/>
  <c r="AC154" i="1"/>
  <c r="Y154" i="1"/>
  <c r="AC153" i="1"/>
  <c r="Y153" i="1"/>
  <c r="AC152" i="1"/>
  <c r="Y152" i="1"/>
  <c r="AC151" i="1"/>
  <c r="Y151" i="1"/>
  <c r="AC150" i="1"/>
  <c r="Y150" i="1"/>
  <c r="AC149" i="1"/>
  <c r="Y149" i="1"/>
  <c r="AC148" i="1"/>
  <c r="Y148" i="1"/>
  <c r="AC147" i="1"/>
  <c r="Y147" i="1"/>
  <c r="AC146" i="1"/>
  <c r="Y146" i="1"/>
  <c r="AC145" i="1"/>
  <c r="Y145" i="1"/>
  <c r="AC144" i="1"/>
  <c r="Y144" i="1"/>
  <c r="AC143" i="1"/>
  <c r="Y143" i="1"/>
  <c r="AC142" i="1"/>
  <c r="Y142" i="1"/>
  <c r="AC141" i="1"/>
  <c r="Y141" i="1"/>
  <c r="AC140" i="1"/>
  <c r="Y140" i="1"/>
  <c r="AC139" i="1"/>
  <c r="Y139" i="1"/>
  <c r="AC138" i="1"/>
  <c r="Y138" i="1"/>
  <c r="AC137" i="1"/>
  <c r="Y137" i="1"/>
  <c r="AC136" i="1"/>
  <c r="Y136" i="1"/>
  <c r="AC135" i="1"/>
  <c r="Y135" i="1"/>
  <c r="AC134" i="1"/>
  <c r="Y134" i="1"/>
  <c r="AC133" i="1"/>
  <c r="Y133" i="1"/>
  <c r="AC132" i="1"/>
  <c r="Y132" i="1"/>
  <c r="AC131" i="1"/>
  <c r="Y131" i="1"/>
  <c r="AC130" i="1"/>
  <c r="Y130" i="1"/>
  <c r="AC129" i="1"/>
  <c r="Y129" i="1"/>
  <c r="AC128" i="1"/>
  <c r="Y128" i="1"/>
  <c r="AC127" i="1"/>
  <c r="Y127" i="1"/>
  <c r="AC126" i="1"/>
  <c r="Y126" i="1"/>
  <c r="AC125" i="1"/>
  <c r="Y125" i="1"/>
  <c r="AC124" i="1"/>
  <c r="Y124" i="1"/>
  <c r="AC123" i="1"/>
  <c r="Y123" i="1"/>
  <c r="AC122" i="1"/>
  <c r="Y122" i="1"/>
  <c r="AC121" i="1"/>
  <c r="Y121" i="1"/>
  <c r="AC120" i="1"/>
  <c r="Y120" i="1"/>
  <c r="AC119" i="1"/>
  <c r="Y119" i="1"/>
  <c r="AC118" i="1"/>
  <c r="Y118" i="1"/>
  <c r="AC117" i="1"/>
  <c r="Y117" i="1"/>
  <c r="AC116" i="1"/>
  <c r="Y116" i="1"/>
  <c r="AC115" i="1"/>
  <c r="Y115" i="1"/>
  <c r="AC114" i="1"/>
  <c r="Y114" i="1"/>
  <c r="AC113" i="1"/>
  <c r="Y113" i="1"/>
  <c r="AC112" i="1"/>
  <c r="Y112" i="1"/>
  <c r="AC111" i="1"/>
  <c r="Y111" i="1"/>
  <c r="AC110" i="1"/>
  <c r="Y110" i="1"/>
  <c r="AC109" i="1"/>
  <c r="Y109" i="1"/>
  <c r="AC108" i="1"/>
  <c r="Y108" i="1"/>
  <c r="AC107" i="1"/>
  <c r="Y107" i="1"/>
  <c r="AC106" i="1"/>
  <c r="Y106" i="1"/>
  <c r="AC105" i="1"/>
  <c r="Y105" i="1"/>
  <c r="AC104" i="1"/>
  <c r="Y104" i="1"/>
  <c r="AC103" i="1"/>
  <c r="Y103" i="1"/>
  <c r="AC102" i="1"/>
  <c r="Y102" i="1"/>
  <c r="AC101" i="1"/>
  <c r="Y101" i="1"/>
  <c r="AC100" i="1"/>
  <c r="Y100" i="1"/>
  <c r="AC99" i="1"/>
  <c r="Y99" i="1"/>
  <c r="AC98" i="1"/>
  <c r="Y98" i="1"/>
  <c r="AC97" i="1"/>
  <c r="Y97" i="1"/>
  <c r="AC96" i="1"/>
  <c r="Y96" i="1"/>
  <c r="AC95" i="1"/>
  <c r="Y95" i="1"/>
  <c r="AC94" i="1"/>
  <c r="Y94" i="1"/>
  <c r="AC93" i="1"/>
  <c r="Y93" i="1"/>
  <c r="AC92" i="1"/>
  <c r="Y92" i="1"/>
  <c r="AC91" i="1"/>
  <c r="Y91" i="1"/>
  <c r="AC90" i="1"/>
  <c r="Y90" i="1"/>
  <c r="AC89" i="1"/>
  <c r="Y89" i="1"/>
  <c r="AC88" i="1"/>
  <c r="Y88" i="1"/>
  <c r="AC87" i="1"/>
  <c r="Y87" i="1"/>
  <c r="AC86" i="1"/>
  <c r="Y86" i="1"/>
  <c r="AC85" i="1"/>
  <c r="Y85" i="1"/>
  <c r="AC84" i="1"/>
  <c r="Y84" i="1"/>
  <c r="AC83" i="1"/>
  <c r="Y83" i="1"/>
  <c r="AC82" i="1"/>
  <c r="Y82" i="1"/>
  <c r="AC81" i="1"/>
  <c r="Y81" i="1"/>
  <c r="AC80" i="1"/>
  <c r="Y80" i="1"/>
  <c r="AC79" i="1"/>
  <c r="Y79" i="1"/>
  <c r="AC78" i="1"/>
  <c r="Y78" i="1"/>
  <c r="AC77" i="1"/>
  <c r="Y77" i="1"/>
  <c r="AC76" i="1"/>
  <c r="Y76" i="1"/>
  <c r="AC75" i="1"/>
  <c r="Y75" i="1"/>
  <c r="AC74" i="1"/>
  <c r="Y74" i="1"/>
  <c r="AC73" i="1"/>
  <c r="Y73" i="1"/>
  <c r="AC72" i="1"/>
  <c r="Y72" i="1"/>
  <c r="AC71" i="1"/>
  <c r="Y71" i="1"/>
  <c r="AC70" i="1"/>
  <c r="Y70" i="1"/>
  <c r="AC69" i="1"/>
  <c r="Y69" i="1"/>
  <c r="AC68" i="1"/>
  <c r="Y68" i="1"/>
  <c r="AC67" i="1"/>
  <c r="Y67" i="1"/>
  <c r="AC66" i="1"/>
  <c r="Y66" i="1"/>
  <c r="AC65" i="1"/>
  <c r="Y65" i="1"/>
  <c r="AC64" i="1"/>
  <c r="Y64" i="1"/>
  <c r="AC63" i="1"/>
  <c r="Y63" i="1"/>
  <c r="AC62" i="1"/>
  <c r="Y62" i="1"/>
  <c r="AC61" i="1"/>
  <c r="Y61" i="1"/>
  <c r="AC60" i="1"/>
  <c r="Y60" i="1"/>
  <c r="AC59" i="1"/>
  <c r="Y59" i="1"/>
  <c r="AC58" i="1"/>
  <c r="Y58" i="1"/>
  <c r="AC57" i="1"/>
  <c r="Y57" i="1"/>
  <c r="AC56" i="1"/>
  <c r="Y56" i="1"/>
  <c r="AC55" i="1"/>
  <c r="Y55" i="1"/>
  <c r="AC54" i="1"/>
  <c r="Y54" i="1"/>
  <c r="AC53" i="1"/>
  <c r="Y53" i="1"/>
  <c r="AC52" i="1"/>
  <c r="Y52" i="1"/>
  <c r="AC51" i="1"/>
  <c r="Y51" i="1"/>
  <c r="AC50" i="1"/>
  <c r="Y50" i="1"/>
  <c r="AC49" i="1"/>
  <c r="Y49" i="1"/>
  <c r="AC48" i="1"/>
  <c r="Y48" i="1"/>
  <c r="AC47" i="1"/>
  <c r="Y47" i="1"/>
  <c r="AC46" i="1"/>
  <c r="Y46" i="1"/>
  <c r="AC45" i="1"/>
  <c r="Y45" i="1"/>
  <c r="AC44" i="1"/>
  <c r="Y44" i="1"/>
  <c r="AC43" i="1"/>
  <c r="Y43" i="1"/>
  <c r="AC42" i="1"/>
  <c r="Y42" i="1"/>
  <c r="AC41" i="1"/>
  <c r="Y41" i="1"/>
  <c r="AC40" i="1"/>
  <c r="Y40" i="1"/>
  <c r="AC39" i="1"/>
  <c r="Y39" i="1"/>
  <c r="AC38" i="1"/>
  <c r="Y38" i="1"/>
  <c r="AC37" i="1"/>
  <c r="Y37" i="1"/>
  <c r="AC36" i="1"/>
  <c r="Y36" i="1"/>
  <c r="AC35" i="1"/>
  <c r="Y35" i="1"/>
  <c r="AC34" i="1"/>
  <c r="Y34" i="1"/>
  <c r="AC33" i="1"/>
  <c r="Y33" i="1"/>
  <c r="AC32" i="1"/>
  <c r="Y32" i="1"/>
  <c r="AC31" i="1"/>
  <c r="Y31" i="1"/>
  <c r="AC30" i="1"/>
  <c r="Y30" i="1"/>
  <c r="AC29" i="1"/>
  <c r="Y29" i="1"/>
  <c r="AC28" i="1"/>
  <c r="Y28" i="1"/>
  <c r="AC27" i="1"/>
  <c r="Y27" i="1"/>
  <c r="AC26" i="1"/>
  <c r="Y26" i="1"/>
  <c r="AC25" i="1"/>
  <c r="Y25" i="1"/>
  <c r="AC24" i="1"/>
  <c r="Y24" i="1"/>
  <c r="AC23" i="1"/>
  <c r="Y23" i="1"/>
  <c r="AC22" i="1"/>
  <c r="Y22" i="1"/>
  <c r="AC21" i="1"/>
  <c r="Y21" i="1"/>
  <c r="AC20" i="1"/>
  <c r="Y20" i="1"/>
  <c r="AC19" i="1"/>
  <c r="Y19" i="1"/>
  <c r="AC18" i="1"/>
  <c r="Y18" i="1"/>
  <c r="AC17" i="1"/>
  <c r="Y17" i="1"/>
  <c r="AC16" i="1"/>
  <c r="Y16" i="1"/>
  <c r="AC15" i="1"/>
  <c r="Y15" i="1"/>
  <c r="AC14" i="1"/>
  <c r="Y14" i="1"/>
  <c r="AC13" i="1"/>
  <c r="Y13" i="1"/>
  <c r="AC12" i="1"/>
  <c r="Y12" i="1"/>
  <c r="AC11" i="1"/>
  <c r="Y11" i="1"/>
  <c r="AC10" i="1"/>
  <c r="Y10" i="1"/>
  <c r="AC9" i="1"/>
  <c r="Y9" i="1"/>
  <c r="AC8" i="1"/>
  <c r="Y8" i="1"/>
  <c r="AC7" i="1"/>
  <c r="Y7" i="1"/>
  <c r="V7" i="1"/>
  <c r="V11" i="1" s="1"/>
  <c r="W14" i="1" s="1"/>
  <c r="AC6" i="1"/>
  <c r="Y6" i="1"/>
  <c r="AC5" i="1"/>
  <c r="Y5" i="1"/>
  <c r="AC4" i="1"/>
  <c r="Y4" i="1"/>
  <c r="AC3" i="1"/>
  <c r="Y3" i="1"/>
  <c r="Z2" i="1" s="1"/>
  <c r="V14" i="1" s="1"/>
  <c r="AD2" i="1"/>
  <c r="AC2" i="1"/>
  <c r="Y2" i="1"/>
  <c r="W11" i="1" l="1"/>
  <c r="L19" i="1"/>
  <c r="L17" i="1"/>
  <c r="L18" i="1" s="1"/>
  <c r="L20" i="1" s="1"/>
  <c r="W15" i="1" l="1"/>
  <c r="V15" i="1"/>
  <c r="P3" i="1"/>
  <c r="P2" i="1"/>
  <c r="N2" i="1"/>
  <c r="N3" i="1"/>
  <c r="B18" i="1"/>
  <c r="B19" i="1"/>
  <c r="M7" i="1"/>
  <c r="M6" i="1"/>
  <c r="I2" i="1"/>
  <c r="I5" i="1"/>
  <c r="F5" i="1"/>
  <c r="F2" i="1"/>
  <c r="B22" i="1" l="1"/>
  <c r="B10" i="1"/>
  <c r="C10" i="1" s="1"/>
  <c r="B9" i="1"/>
  <c r="C9" i="1" s="1"/>
  <c r="B12" i="1" l="1"/>
  <c r="B13" i="1" s="1"/>
  <c r="B15" i="1" s="1"/>
  <c r="B30" i="1" l="1"/>
  <c r="B31" i="1"/>
  <c r="B29" i="1"/>
  <c r="B28" i="1"/>
  <c r="B23" i="1"/>
  <c r="B24" i="1" l="1"/>
  <c r="B25" i="1"/>
</calcChain>
</file>

<file path=xl/sharedStrings.xml><?xml version="1.0" encoding="utf-8"?>
<sst xmlns="http://schemas.openxmlformats.org/spreadsheetml/2006/main" count="81" uniqueCount="64">
  <si>
    <t>a0</t>
  </si>
  <si>
    <t>sigma0</t>
  </si>
  <si>
    <t>alpha</t>
  </si>
  <si>
    <t>beta</t>
  </si>
  <si>
    <t>a1</t>
  </si>
  <si>
    <t>квантиль</t>
  </si>
  <si>
    <t>1-alpha</t>
  </si>
  <si>
    <t>n</t>
  </si>
  <si>
    <t>n окр.</t>
  </si>
  <si>
    <t xml:space="preserve">с1 = </t>
  </si>
  <si>
    <t>гипотеза</t>
  </si>
  <si>
    <t>X1</t>
  </si>
  <si>
    <t>X2</t>
  </si>
  <si>
    <t>Сложная альтернативн.</t>
  </si>
  <si>
    <t>х1</t>
  </si>
  <si>
    <t>H0</t>
  </si>
  <si>
    <t>с</t>
  </si>
  <si>
    <t>х2</t>
  </si>
  <si>
    <t>H1</t>
  </si>
  <si>
    <t>а0+с</t>
  </si>
  <si>
    <t>а0-с</t>
  </si>
  <si>
    <t>Выборка 1</t>
  </si>
  <si>
    <t>х1_ср</t>
  </si>
  <si>
    <t>ст. отклон. Х1</t>
  </si>
  <si>
    <t>Выборка 2</t>
  </si>
  <si>
    <t>х2_ср</t>
  </si>
  <si>
    <t>ст. откл. Х2</t>
  </si>
  <si>
    <t>Стьюдент</t>
  </si>
  <si>
    <t>t1</t>
  </si>
  <si>
    <t>x1</t>
  </si>
  <si>
    <t>t2</t>
  </si>
  <si>
    <t>x2</t>
  </si>
  <si>
    <t>t(alpha/2)</t>
  </si>
  <si>
    <t>t(1-alpha/2)</t>
  </si>
  <si>
    <t>p0</t>
  </si>
  <si>
    <t>p1</t>
  </si>
  <si>
    <t>Kx</t>
  </si>
  <si>
    <t>Ky</t>
  </si>
  <si>
    <t>X</t>
  </si>
  <si>
    <t>Y</t>
  </si>
  <si>
    <t>Xср</t>
  </si>
  <si>
    <t>Yср</t>
  </si>
  <si>
    <t>X ст откл</t>
  </si>
  <si>
    <t>Y ст откл</t>
  </si>
  <si>
    <t xml:space="preserve">-c &lt; Z &lt; c </t>
  </si>
  <si>
    <t xml:space="preserve">Z = </t>
  </si>
  <si>
    <t>q</t>
  </si>
  <si>
    <t>1/n</t>
  </si>
  <si>
    <t xml:space="preserve">alpha = </t>
  </si>
  <si>
    <t>px = py</t>
  </si>
  <si>
    <t>px != py</t>
  </si>
  <si>
    <t>кол-во 1</t>
  </si>
  <si>
    <t>Входные данные:</t>
  </si>
  <si>
    <t xml:space="preserve">с =  </t>
  </si>
  <si>
    <t>&lt;    Z    &lt;</t>
  </si>
  <si>
    <t>p</t>
  </si>
  <si>
    <t>Z лежит за пределами =&gt; p1 != p2</t>
  </si>
  <si>
    <t xml:space="preserve">(xi -a)^2 </t>
  </si>
  <si>
    <t>сумма</t>
  </si>
  <si>
    <t>sigma1</t>
  </si>
  <si>
    <t>ХИ2кр</t>
  </si>
  <si>
    <t>крит.</t>
  </si>
  <si>
    <t>выб1</t>
  </si>
  <si>
    <t>выб2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</si>
</sst>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2" xfId="0" applyBorder="1"/>
  </cellXfs>
  <cellStyles count="2">
    <cellStyle name="Обычный" xfId="0" builtinId="0"/>
    <cellStyle name="Обычный 2" xfId="1" xr:uid="{BF9ED82B-7113-493E-A7AD-B7AA413BBC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0639-F01C-446F-B592-153027D23B9E}">
  <dimension ref="A1:AD501"/>
  <sheetViews>
    <sheetView tabSelected="1" topLeftCell="A15" workbookViewId="0">
      <selection activeCell="J15" sqref="J15"/>
    </sheetView>
  </sheetViews>
  <sheetFormatPr defaultRowHeight="14.4" x14ac:dyDescent="0.3"/>
  <cols>
    <col min="1" max="1" width="16" customWidth="1"/>
    <col min="2" max="2" width="15.88671875" customWidth="1"/>
    <col min="4" max="4" width="16.33203125" customWidth="1"/>
    <col min="5" max="5" width="11.44140625" style="1" customWidth="1"/>
    <col min="6" max="6" width="16" style="1" customWidth="1"/>
    <col min="8" max="8" width="11.21875" style="1" customWidth="1"/>
    <col min="9" max="9" width="16.5546875" customWidth="1"/>
    <col min="11" max="11" width="10.33203125" customWidth="1"/>
    <col min="17" max="17" width="8.88671875" style="40"/>
    <col min="19" max="19" width="8.88671875" style="40"/>
  </cols>
  <sheetData>
    <row r="1" spans="1:30" ht="15" thickBot="1" x14ac:dyDescent="0.35">
      <c r="A1" t="s">
        <v>52</v>
      </c>
      <c r="E1" s="2" t="s">
        <v>21</v>
      </c>
      <c r="F1" s="2" t="s">
        <v>22</v>
      </c>
      <c r="H1" s="2" t="s">
        <v>24</v>
      </c>
      <c r="I1" s="2" t="s">
        <v>25</v>
      </c>
      <c r="Q1" s="39" t="s">
        <v>38</v>
      </c>
      <c r="R1" s="38"/>
      <c r="S1" s="39" t="s">
        <v>39</v>
      </c>
      <c r="Y1" t="s">
        <v>57</v>
      </c>
      <c r="Z1" t="s">
        <v>58</v>
      </c>
      <c r="AC1" t="s">
        <v>57</v>
      </c>
      <c r="AD1" t="s">
        <v>58</v>
      </c>
    </row>
    <row r="2" spans="1:30" x14ac:dyDescent="0.3">
      <c r="A2" s="6" t="s">
        <v>0</v>
      </c>
      <c r="B2" s="3">
        <v>12</v>
      </c>
      <c r="C2" s="1"/>
      <c r="D2" s="1"/>
      <c r="E2">
        <v>13.427779352525249</v>
      </c>
      <c r="F2" s="1">
        <f>AVERAGE(E:E)</f>
        <v>12.096904993066952</v>
      </c>
      <c r="H2">
        <v>9.8103658072068356</v>
      </c>
      <c r="I2" s="1">
        <f>AVERAGE(H:H)</f>
        <v>9.6674315904480554</v>
      </c>
      <c r="K2" s="36" t="s">
        <v>34</v>
      </c>
      <c r="L2" s="36">
        <v>0.33</v>
      </c>
      <c r="M2" t="s">
        <v>42</v>
      </c>
      <c r="N2">
        <f>STDEV($Q$2:$Q$501)</f>
        <v>0.46212890653204652</v>
      </c>
      <c r="O2" t="s">
        <v>40</v>
      </c>
      <c r="P2">
        <f>AVERAGE(Q:Q)</f>
        <v>0.308</v>
      </c>
      <c r="Q2">
        <v>0</v>
      </c>
      <c r="S2">
        <v>0</v>
      </c>
      <c r="X2">
        <v>9.028856361983344</v>
      </c>
      <c r="Y2">
        <f t="shared" ref="Y2:Y65" si="0">(X2-$B$1)^2</f>
        <v>81.520247205327109</v>
      </c>
      <c r="Z2">
        <f>SUM(Y2:Y201)</f>
        <v>108169.78616104623</v>
      </c>
      <c r="AB2">
        <v>18.641305865021423</v>
      </c>
      <c r="AC2">
        <f>(AB2-$B$1)*(AB2-$B$1)</f>
        <v>347.49828435328209</v>
      </c>
      <c r="AD2">
        <f>SUM(AC2:AC201)</f>
        <v>87294.157359401055</v>
      </c>
    </row>
    <row r="3" spans="1:30" x14ac:dyDescent="0.3">
      <c r="A3" s="7" t="s">
        <v>1</v>
      </c>
      <c r="B3" s="4">
        <v>6</v>
      </c>
      <c r="C3" s="1"/>
      <c r="D3" s="1"/>
      <c r="E3">
        <v>12.621464550931705</v>
      </c>
      <c r="H3">
        <v>9.0664218785241246</v>
      </c>
      <c r="I3" s="1"/>
      <c r="K3" s="36" t="s">
        <v>35</v>
      </c>
      <c r="L3" s="36">
        <v>0.47</v>
      </c>
      <c r="M3" t="s">
        <v>43</v>
      </c>
      <c r="N3">
        <f>STDEV($S$2:$S$501)</f>
        <v>0.50048473497188684</v>
      </c>
      <c r="O3" t="s">
        <v>41</v>
      </c>
      <c r="P3">
        <f>AVERAGE(S:S)</f>
        <v>0.496</v>
      </c>
      <c r="Q3">
        <v>0</v>
      </c>
      <c r="S3">
        <v>0</v>
      </c>
      <c r="U3" s="47" t="s">
        <v>59</v>
      </c>
      <c r="V3" s="47">
        <v>70</v>
      </c>
      <c r="X3">
        <v>22.327669790247455</v>
      </c>
      <c r="Y3">
        <f t="shared" si="0"/>
        <v>498.52483826232884</v>
      </c>
      <c r="AB3">
        <v>18.529410731862299</v>
      </c>
      <c r="AC3">
        <f>(AB3-$B$1)*(AB3-$B$1)</f>
        <v>343.33906207005373</v>
      </c>
    </row>
    <row r="4" spans="1:30" x14ac:dyDescent="0.3">
      <c r="A4" s="7" t="s">
        <v>2</v>
      </c>
      <c r="B4" s="4">
        <v>0.1</v>
      </c>
      <c r="C4" s="1"/>
      <c r="D4" s="1"/>
      <c r="E4">
        <v>13.318358044954948</v>
      </c>
      <c r="F4" s="2" t="s">
        <v>23</v>
      </c>
      <c r="H4">
        <v>8.664570739492774</v>
      </c>
      <c r="I4" s="2" t="s">
        <v>26</v>
      </c>
      <c r="K4" s="36" t="s">
        <v>7</v>
      </c>
      <c r="L4" s="36">
        <v>500</v>
      </c>
      <c r="Q4">
        <v>0</v>
      </c>
      <c r="S4">
        <v>0</v>
      </c>
      <c r="U4" s="47" t="s">
        <v>7</v>
      </c>
      <c r="V4" s="47">
        <v>200</v>
      </c>
      <c r="X4">
        <v>1.2143869348801672</v>
      </c>
      <c r="Y4">
        <f t="shared" si="0"/>
        <v>1.4747356276076475</v>
      </c>
      <c r="AB4">
        <v>13.103938322747126</v>
      </c>
      <c r="AC4">
        <f t="shared" ref="AC4:AC67" si="1">(AB4-$B$1)^2</f>
        <v>171.71319956636077</v>
      </c>
    </row>
    <row r="5" spans="1:30" x14ac:dyDescent="0.3">
      <c r="A5" s="7" t="s">
        <v>3</v>
      </c>
      <c r="B5" s="4">
        <v>0.1</v>
      </c>
      <c r="C5" s="1"/>
      <c r="D5" s="1"/>
      <c r="E5">
        <v>13.144669568020618</v>
      </c>
      <c r="F5" s="1">
        <f>STDEV(E2:E41)</f>
        <v>1.8749557167478712</v>
      </c>
      <c r="H5">
        <v>18.1150938058272</v>
      </c>
      <c r="I5" s="1">
        <f>STDEV(H2:H41)</f>
        <v>3.9197874534979444</v>
      </c>
      <c r="Q5">
        <v>0</v>
      </c>
      <c r="S5">
        <v>0</v>
      </c>
      <c r="X5">
        <v>30.97673703043256</v>
      </c>
      <c r="Y5">
        <f t="shared" si="0"/>
        <v>959.55823705257183</v>
      </c>
      <c r="AB5">
        <v>27.980506779858842</v>
      </c>
      <c r="AC5">
        <f t="shared" si="1"/>
        <v>782.9087596577267</v>
      </c>
    </row>
    <row r="6" spans="1:30" ht="15" thickBot="1" x14ac:dyDescent="0.35">
      <c r="A6" s="8" t="s">
        <v>4</v>
      </c>
      <c r="B6" s="5">
        <v>10</v>
      </c>
      <c r="C6" s="1"/>
      <c r="D6" s="1"/>
      <c r="E6">
        <v>15.113145794486627</v>
      </c>
      <c r="H6">
        <v>1.1313352640718222</v>
      </c>
      <c r="K6" t="s">
        <v>51</v>
      </c>
      <c r="L6" s="36" t="s">
        <v>36</v>
      </c>
      <c r="M6" s="36">
        <f>SUM(Q:Q)</f>
        <v>154</v>
      </c>
      <c r="N6" s="36"/>
      <c r="P6" s="36"/>
      <c r="Q6">
        <v>0</v>
      </c>
      <c r="S6">
        <v>0</v>
      </c>
      <c r="U6" s="47"/>
      <c r="V6" s="47" t="s">
        <v>60</v>
      </c>
      <c r="X6">
        <v>26.031586963217705</v>
      </c>
      <c r="Y6">
        <f t="shared" si="0"/>
        <v>677.64351982356595</v>
      </c>
      <c r="AB6">
        <v>33.54906999040395</v>
      </c>
      <c r="AC6">
        <f t="shared" si="1"/>
        <v>1125.540097221023</v>
      </c>
    </row>
    <row r="7" spans="1:30" ht="15" thickBot="1" x14ac:dyDescent="0.35">
      <c r="A7" s="1"/>
      <c r="B7" s="1"/>
      <c r="C7" s="1"/>
      <c r="D7" s="1"/>
      <c r="E7">
        <v>14.317647158633918</v>
      </c>
      <c r="H7">
        <v>13.154218575218692</v>
      </c>
      <c r="L7" s="37" t="s">
        <v>37</v>
      </c>
      <c r="M7" s="36">
        <f>SUM(S:S)</f>
        <v>248</v>
      </c>
      <c r="N7" s="36"/>
      <c r="P7" s="36"/>
      <c r="Q7">
        <v>0</v>
      </c>
      <c r="S7">
        <v>0</v>
      </c>
      <c r="U7" s="47" t="s">
        <v>2</v>
      </c>
      <c r="V7" s="47">
        <f>CHIINV(1-B4,V4)</f>
        <v>174.83527299918731</v>
      </c>
      <c r="X7">
        <v>8.3305463299620897</v>
      </c>
      <c r="Y7">
        <f t="shared" si="0"/>
        <v>69.398002155644846</v>
      </c>
      <c r="AB7">
        <v>14.829559000208974</v>
      </c>
      <c r="AC7">
        <f t="shared" si="1"/>
        <v>219.91582014067899</v>
      </c>
    </row>
    <row r="8" spans="1:30" ht="15" thickBot="1" x14ac:dyDescent="0.35">
      <c r="A8" s="9"/>
      <c r="B8" s="20" t="s">
        <v>5</v>
      </c>
      <c r="C8" s="1"/>
      <c r="D8" s="1"/>
      <c r="E8">
        <v>12.939057827054057</v>
      </c>
      <c r="H8">
        <v>16.640966603299603</v>
      </c>
      <c r="J8" s="1"/>
      <c r="K8" s="2" t="s">
        <v>15</v>
      </c>
      <c r="L8" s="1" t="s">
        <v>49</v>
      </c>
      <c r="M8" s="1"/>
      <c r="N8" s="36"/>
      <c r="P8" s="36"/>
      <c r="Q8">
        <v>0</v>
      </c>
      <c r="S8">
        <v>0</v>
      </c>
      <c r="X8">
        <v>13.530354913673364</v>
      </c>
      <c r="Y8">
        <f t="shared" si="0"/>
        <v>183.07050408996494</v>
      </c>
      <c r="AB8">
        <v>19.770170688861981</v>
      </c>
      <c r="AC8">
        <f t="shared" si="1"/>
        <v>390.8596490667374</v>
      </c>
    </row>
    <row r="9" spans="1:30" x14ac:dyDescent="0.3">
      <c r="A9" s="10" t="s">
        <v>6</v>
      </c>
      <c r="B9" s="11">
        <f>NORMSINV(1-B4)</f>
        <v>1.2815515655446006</v>
      </c>
      <c r="C9" s="1">
        <f>-B9</f>
        <v>-1.2815515655446006</v>
      </c>
      <c r="D9" s="1"/>
      <c r="E9">
        <v>12.596623976889532</v>
      </c>
      <c r="H9">
        <v>6.4410562824923545</v>
      </c>
      <c r="J9" s="1"/>
      <c r="K9" s="2" t="s">
        <v>18</v>
      </c>
      <c r="L9" s="1" t="s">
        <v>50</v>
      </c>
      <c r="M9" s="1"/>
      <c r="N9" s="36"/>
      <c r="P9" s="36"/>
      <c r="Q9">
        <v>0</v>
      </c>
      <c r="S9">
        <v>1</v>
      </c>
      <c r="X9">
        <v>21.596004040038679</v>
      </c>
      <c r="Y9">
        <f t="shared" si="0"/>
        <v>466.38739049736694</v>
      </c>
      <c r="AB9">
        <v>22.635952114360407</v>
      </c>
      <c r="AC9">
        <f t="shared" si="1"/>
        <v>512.38632812361743</v>
      </c>
    </row>
    <row r="10" spans="1:30" ht="15" thickBot="1" x14ac:dyDescent="0.35">
      <c r="A10" s="12" t="s">
        <v>3</v>
      </c>
      <c r="B10" s="13">
        <f>NORMSINV(B5)</f>
        <v>-1.2815515655446006</v>
      </c>
      <c r="C10" s="1">
        <f>-B10</f>
        <v>1.2815515655446006</v>
      </c>
      <c r="D10" s="1"/>
      <c r="E10">
        <v>13.022576725517865</v>
      </c>
      <c r="H10">
        <v>7.1357465256005526</v>
      </c>
      <c r="J10" s="1"/>
      <c r="K10" s="41" t="s">
        <v>48</v>
      </c>
      <c r="L10" s="2">
        <v>0.05</v>
      </c>
      <c r="M10" s="1"/>
      <c r="N10" s="36"/>
      <c r="P10" s="36"/>
      <c r="Q10">
        <v>0</v>
      </c>
      <c r="S10">
        <v>0</v>
      </c>
      <c r="V10" t="s">
        <v>1</v>
      </c>
      <c r="W10" t="s">
        <v>59</v>
      </c>
      <c r="X10">
        <v>37.246111383428797</v>
      </c>
      <c r="Y10">
        <f t="shared" si="0"/>
        <v>1387.2728131867843</v>
      </c>
      <c r="AB10">
        <v>19.077226675581187</v>
      </c>
      <c r="AC10">
        <f t="shared" si="1"/>
        <v>363.94057763150641</v>
      </c>
    </row>
    <row r="11" spans="1:30" ht="15" thickBot="1" x14ac:dyDescent="0.35">
      <c r="A11" s="1"/>
      <c r="B11" s="1"/>
      <c r="C11" s="1"/>
      <c r="D11" s="1"/>
      <c r="E11">
        <v>11.987835508363787</v>
      </c>
      <c r="H11">
        <v>9.3104074746952392</v>
      </c>
      <c r="J11" s="1"/>
      <c r="K11" s="1"/>
      <c r="L11" s="1"/>
      <c r="M11" s="1"/>
      <c r="N11" s="36"/>
      <c r="P11" s="36"/>
      <c r="Q11">
        <v>1</v>
      </c>
      <c r="S11">
        <v>1</v>
      </c>
      <c r="U11" t="s">
        <v>61</v>
      </c>
      <c r="V11">
        <f>V7*B3*B3</f>
        <v>6294.0698279707431</v>
      </c>
      <c r="W11">
        <f>V7*V3*V3</f>
        <v>856692.83769601781</v>
      </c>
      <c r="X11">
        <v>40.798688638024032</v>
      </c>
      <c r="Y11">
        <f t="shared" si="0"/>
        <v>1664.5329945824312</v>
      </c>
      <c r="AB11">
        <v>20.751097104512155</v>
      </c>
      <c r="AC11">
        <f t="shared" si="1"/>
        <v>430.60803104089274</v>
      </c>
    </row>
    <row r="12" spans="1:30" x14ac:dyDescent="0.3">
      <c r="A12" s="14" t="s">
        <v>7</v>
      </c>
      <c r="B12" s="15">
        <f>B3*B3*(B9-B10)^2 / (B2-B6)^2</f>
        <v>59.125478945393404</v>
      </c>
      <c r="C12" s="1"/>
      <c r="D12" s="1"/>
      <c r="E12">
        <v>11.384954207926057</v>
      </c>
      <c r="H12">
        <v>9.739566192147322</v>
      </c>
      <c r="J12" s="1"/>
      <c r="K12" s="42" t="s">
        <v>53</v>
      </c>
      <c r="L12" s="1">
        <f>NORMSINV(1 - $L$10/2)</f>
        <v>1.9599639845400536</v>
      </c>
      <c r="M12" s="1"/>
      <c r="N12" s="36"/>
      <c r="P12" s="36"/>
      <c r="Q12">
        <v>0</v>
      </c>
      <c r="S12">
        <v>0</v>
      </c>
      <c r="X12">
        <v>17.475379132083617</v>
      </c>
      <c r="Y12">
        <f t="shared" si="0"/>
        <v>305.38887581006355</v>
      </c>
      <c r="AB12">
        <v>13.758983691805042</v>
      </c>
      <c r="AC12">
        <f t="shared" si="1"/>
        <v>189.30963223135711</v>
      </c>
    </row>
    <row r="13" spans="1:30" ht="15" thickBot="1" x14ac:dyDescent="0.35">
      <c r="A13" s="16" t="s">
        <v>8</v>
      </c>
      <c r="B13" s="13">
        <f>ROUNDUP(B12,0)</f>
        <v>60</v>
      </c>
      <c r="C13" s="1"/>
      <c r="D13" s="1"/>
      <c r="E13">
        <v>10.139746821834706</v>
      </c>
      <c r="H13">
        <v>18.494935173075646</v>
      </c>
      <c r="J13" s="1"/>
      <c r="K13" s="43" t="s">
        <v>44</v>
      </c>
      <c r="L13" s="1"/>
      <c r="M13" s="1"/>
      <c r="N13" s="36"/>
      <c r="P13" s="36"/>
      <c r="Q13">
        <v>0</v>
      </c>
      <c r="S13">
        <v>0</v>
      </c>
      <c r="U13" s="47" t="s">
        <v>10</v>
      </c>
      <c r="V13" s="47" t="s">
        <v>62</v>
      </c>
      <c r="W13" s="47" t="s">
        <v>63</v>
      </c>
      <c r="X13">
        <v>30.242138159810565</v>
      </c>
      <c r="Y13">
        <f t="shared" si="0"/>
        <v>914.58692047707041</v>
      </c>
      <c r="AB13">
        <v>8.2646807236596942</v>
      </c>
      <c r="AC13">
        <f t="shared" si="1"/>
        <v>68.304947464032125</v>
      </c>
    </row>
    <row r="14" spans="1:30" x14ac:dyDescent="0.3">
      <c r="A14" s="1"/>
      <c r="B14" s="1"/>
      <c r="C14" s="1"/>
      <c r="D14" s="1"/>
      <c r="E14">
        <v>8.5254573908168823</v>
      </c>
      <c r="H14">
        <v>10.00933141564019</v>
      </c>
      <c r="J14" s="1">
        <f>-L12</f>
        <v>-1.9599639845400536</v>
      </c>
      <c r="K14" s="1" t="s">
        <v>54</v>
      </c>
      <c r="L14" s="1">
        <f>L12</f>
        <v>1.9599639845400536</v>
      </c>
      <c r="M14" s="1"/>
      <c r="N14" s="36"/>
      <c r="P14" s="36"/>
      <c r="Q14">
        <v>1</v>
      </c>
      <c r="S14">
        <v>1</v>
      </c>
      <c r="U14" s="47" t="s">
        <v>1</v>
      </c>
      <c r="V14" s="47" t="str">
        <f>IF(Z2&lt;V11, "да", "нет")</f>
        <v>нет</v>
      </c>
      <c r="W14" s="47" t="str">
        <f>IF(V11&lt;AD2, "да", "нет")</f>
        <v>да</v>
      </c>
      <c r="X14">
        <v>16.796998402714962</v>
      </c>
      <c r="Y14">
        <f t="shared" si="0"/>
        <v>282.139155340809</v>
      </c>
      <c r="AB14">
        <v>15.155631040688604</v>
      </c>
      <c r="AC14">
        <f t="shared" si="1"/>
        <v>229.69315224148394</v>
      </c>
    </row>
    <row r="15" spans="1:30" x14ac:dyDescent="0.3">
      <c r="A15" s="1" t="s">
        <v>9</v>
      </c>
      <c r="B15" s="1">
        <f>B2+B3/SQRT(B13)*(-B9)</f>
        <v>11.007314425867945</v>
      </c>
      <c r="C15" s="1"/>
      <c r="D15" s="1"/>
      <c r="E15">
        <v>11.666999883629614</v>
      </c>
      <c r="H15">
        <v>9.4818836057675071</v>
      </c>
      <c r="J15" s="1"/>
      <c r="K15" s="1"/>
      <c r="L15" s="1"/>
      <c r="M15" s="1"/>
      <c r="N15" s="36"/>
      <c r="P15" s="36"/>
      <c r="Q15">
        <v>0</v>
      </c>
      <c r="S15">
        <v>0</v>
      </c>
      <c r="U15" s="47" t="s">
        <v>59</v>
      </c>
      <c r="V15" s="47" t="str">
        <f>IF(W11&gt;Z2, "да", "нет")</f>
        <v>да</v>
      </c>
      <c r="W15" s="47" t="str">
        <f>IF(W11&lt;AD2, "да", "нет")</f>
        <v>нет</v>
      </c>
      <c r="X15">
        <v>26.737934654665878</v>
      </c>
      <c r="Y15">
        <f t="shared" si="0"/>
        <v>714.91714959718252</v>
      </c>
      <c r="AB15">
        <v>20.980708136921749</v>
      </c>
      <c r="AC15">
        <f t="shared" si="1"/>
        <v>440.19011392669449</v>
      </c>
    </row>
    <row r="16" spans="1:30" ht="15" thickBot="1" x14ac:dyDescent="0.35">
      <c r="A16" s="1"/>
      <c r="B16" s="1"/>
      <c r="C16" s="1"/>
      <c r="D16" s="1"/>
      <c r="E16">
        <v>12.13251565178507</v>
      </c>
      <c r="H16">
        <v>12.03225681616459</v>
      </c>
      <c r="J16" s="1"/>
      <c r="K16" s="1"/>
      <c r="L16" s="1"/>
      <c r="M16" s="1"/>
      <c r="Q16">
        <v>0</v>
      </c>
      <c r="S16">
        <v>0</v>
      </c>
      <c r="X16">
        <v>21.810235517041292</v>
      </c>
      <c r="Y16">
        <f t="shared" si="0"/>
        <v>475.68637330880944</v>
      </c>
      <c r="AB16">
        <v>8.9175705902744085</v>
      </c>
      <c r="AC16">
        <f t="shared" si="1"/>
        <v>79.52306523252706</v>
      </c>
    </row>
    <row r="17" spans="1:29" ht="15" thickBot="1" x14ac:dyDescent="0.35">
      <c r="A17" s="17"/>
      <c r="B17" s="21" t="s">
        <v>10</v>
      </c>
      <c r="C17" s="1"/>
      <c r="D17" s="1"/>
      <c r="E17">
        <v>10.556781974912155</v>
      </c>
      <c r="H17">
        <v>9.1676941135665402</v>
      </c>
      <c r="J17" s="1"/>
      <c r="K17" s="1" t="s">
        <v>55</v>
      </c>
      <c r="L17" s="1">
        <f>(M6 + M7)/(L4+L4)</f>
        <v>0.40200000000000002</v>
      </c>
      <c r="M17" s="1"/>
      <c r="Q17">
        <v>0</v>
      </c>
      <c r="S17">
        <v>0</v>
      </c>
      <c r="X17">
        <v>14.79973666893784</v>
      </c>
      <c r="Y17">
        <f t="shared" si="0"/>
        <v>219.03220546990329</v>
      </c>
      <c r="AB17">
        <v>29.41337930271402</v>
      </c>
      <c r="AC17">
        <f t="shared" si="1"/>
        <v>865.14688200532544</v>
      </c>
    </row>
    <row r="18" spans="1:29" ht="15" thickBot="1" x14ac:dyDescent="0.35">
      <c r="A18" s="9" t="s">
        <v>11</v>
      </c>
      <c r="B18" s="23" t="str">
        <f>IF($B$14&lt;F3, "H0", "H1")</f>
        <v>H1</v>
      </c>
      <c r="C18" s="1"/>
      <c r="D18" s="1"/>
      <c r="E18">
        <v>10.677649273304269</v>
      </c>
      <c r="H18">
        <v>6.4487778925104067</v>
      </c>
      <c r="J18" s="1"/>
      <c r="K18" s="1" t="s">
        <v>46</v>
      </c>
      <c r="L18" s="1">
        <f xml:space="preserve"> 1 - L17</f>
        <v>0.59799999999999998</v>
      </c>
      <c r="M18" s="1"/>
      <c r="Q18">
        <v>0</v>
      </c>
      <c r="S18">
        <v>0</v>
      </c>
      <c r="X18">
        <v>33.008661881031003</v>
      </c>
      <c r="Y18">
        <f t="shared" si="0"/>
        <v>1089.5717591762291</v>
      </c>
      <c r="AB18">
        <v>16.243077475810423</v>
      </c>
      <c r="AC18">
        <f t="shared" si="1"/>
        <v>263.83756588517991</v>
      </c>
    </row>
    <row r="19" spans="1:29" ht="15" thickBot="1" x14ac:dyDescent="0.35">
      <c r="A19" s="22" t="s">
        <v>12</v>
      </c>
      <c r="B19" s="18" t="str">
        <f>IF($B$14&lt;F4, "H0", "H1")</f>
        <v>H0</v>
      </c>
      <c r="C19" s="1"/>
      <c r="D19" s="1"/>
      <c r="E19">
        <v>15.208615453331731</v>
      </c>
      <c r="H19">
        <v>10.94993993116077</v>
      </c>
      <c r="J19" s="1"/>
      <c r="K19" s="1" t="s">
        <v>47</v>
      </c>
      <c r="L19" s="1">
        <f>1 / L4</f>
        <v>2E-3</v>
      </c>
      <c r="M19" s="1"/>
      <c r="Q19">
        <v>0</v>
      </c>
      <c r="S19">
        <v>1</v>
      </c>
      <c r="X19">
        <v>6.58674940088531</v>
      </c>
      <c r="Y19">
        <f t="shared" si="0"/>
        <v>43.385267670062987</v>
      </c>
      <c r="AB19">
        <v>31.080846888944507</v>
      </c>
      <c r="AC19">
        <f t="shared" si="1"/>
        <v>966.01904333401137</v>
      </c>
    </row>
    <row r="20" spans="1:29" ht="15" thickBot="1" x14ac:dyDescent="0.35">
      <c r="A20" s="1"/>
      <c r="B20" s="1"/>
      <c r="C20" s="1"/>
      <c r="D20" s="1"/>
      <c r="E20">
        <v>12.359402747562854</v>
      </c>
      <c r="H20">
        <v>5.3605129121569917</v>
      </c>
      <c r="J20" s="1"/>
      <c r="K20" s="1" t="s">
        <v>45</v>
      </c>
      <c r="L20" s="1">
        <f xml:space="preserve"> (P2 - P3) / SQRT(L17*L18*(L19+L19))</f>
        <v>-6.0626742642936895</v>
      </c>
      <c r="M20" s="1"/>
      <c r="Q20">
        <v>0</v>
      </c>
      <c r="S20">
        <v>1</v>
      </c>
      <c r="X20">
        <v>37.473939806222916</v>
      </c>
      <c r="Y20">
        <f t="shared" si="0"/>
        <v>1404.2961646004185</v>
      </c>
      <c r="AB20">
        <v>23.233708412153646</v>
      </c>
      <c r="AC20">
        <f t="shared" si="1"/>
        <v>539.80520658097907</v>
      </c>
    </row>
    <row r="21" spans="1:29" ht="15" thickBot="1" x14ac:dyDescent="0.35">
      <c r="A21" s="45" t="s">
        <v>13</v>
      </c>
      <c r="B21" s="46"/>
      <c r="C21" s="1"/>
      <c r="D21" s="1"/>
      <c r="E21">
        <v>10.715863966936013</v>
      </c>
      <c r="H21">
        <v>4.8954882711404935</v>
      </c>
      <c r="J21" s="1"/>
      <c r="K21" s="1"/>
      <c r="L21" s="1"/>
      <c r="M21" s="1"/>
      <c r="Q21">
        <v>0</v>
      </c>
      <c r="S21">
        <v>0</v>
      </c>
      <c r="X21">
        <v>15.996017787547316</v>
      </c>
      <c r="Y21">
        <f t="shared" si="0"/>
        <v>255.87258505953014</v>
      </c>
      <c r="AB21">
        <v>20.148411345435306</v>
      </c>
      <c r="AC21">
        <f t="shared" si="1"/>
        <v>405.95847974486617</v>
      </c>
    </row>
    <row r="22" spans="1:29" x14ac:dyDescent="0.3">
      <c r="A22" s="27" t="s">
        <v>5</v>
      </c>
      <c r="B22" s="24">
        <f>NORMSINV(1-B4/2)</f>
        <v>1.6448536269514715</v>
      </c>
      <c r="C22" s="19" t="s">
        <v>14</v>
      </c>
      <c r="D22" s="1" t="s">
        <v>15</v>
      </c>
      <c r="E22">
        <v>17.854817572981119</v>
      </c>
      <c r="H22">
        <v>10.346663000527769</v>
      </c>
      <c r="J22" s="1"/>
      <c r="K22" s="1" t="s">
        <v>56</v>
      </c>
      <c r="L22" s="1"/>
      <c r="M22" s="2" t="s">
        <v>18</v>
      </c>
      <c r="Q22">
        <v>1</v>
      </c>
      <c r="S22">
        <v>0</v>
      </c>
      <c r="X22">
        <v>30.798225957842078</v>
      </c>
      <c r="Y22">
        <f t="shared" si="0"/>
        <v>948.53072215029761</v>
      </c>
      <c r="AB22">
        <v>14.261997926514596</v>
      </c>
      <c r="AC22">
        <f t="shared" si="1"/>
        <v>203.40458485590662</v>
      </c>
    </row>
    <row r="23" spans="1:29" x14ac:dyDescent="0.3">
      <c r="A23" s="28" t="s">
        <v>16</v>
      </c>
      <c r="B23" s="25">
        <f>B3/SQRT(B13)*B22</f>
        <v>1.2740981408263834</v>
      </c>
      <c r="C23" s="19" t="s">
        <v>17</v>
      </c>
      <c r="D23" s="1" t="s">
        <v>18</v>
      </c>
      <c r="E23">
        <v>11.277513325068867</v>
      </c>
      <c r="H23">
        <v>9.3978326529031619</v>
      </c>
      <c r="K23" s="36"/>
      <c r="L23" s="36"/>
      <c r="M23" s="36"/>
      <c r="Q23">
        <v>1</v>
      </c>
      <c r="S23">
        <v>1</v>
      </c>
      <c r="X23">
        <v>30.330427357985172</v>
      </c>
      <c r="Y23">
        <f t="shared" si="0"/>
        <v>919.93482371801542</v>
      </c>
      <c r="AB23">
        <v>14.153040461242199</v>
      </c>
      <c r="AC23">
        <f t="shared" si="1"/>
        <v>200.3085542975588</v>
      </c>
    </row>
    <row r="24" spans="1:29" x14ac:dyDescent="0.3">
      <c r="A24" s="28" t="s">
        <v>19</v>
      </c>
      <c r="B24" s="25">
        <f>B2+B23</f>
        <v>13.274098140826384</v>
      </c>
      <c r="C24" s="1"/>
      <c r="D24" s="1"/>
      <c r="E24">
        <v>9.254726622486487</v>
      </c>
      <c r="H24">
        <v>11.872313077910803</v>
      </c>
      <c r="K24" s="36"/>
      <c r="L24" s="36"/>
      <c r="M24" s="36"/>
      <c r="Q24">
        <v>0</v>
      </c>
      <c r="S24">
        <v>0</v>
      </c>
      <c r="X24">
        <v>9.2441564952605404</v>
      </c>
      <c r="Y24">
        <f t="shared" si="0"/>
        <v>85.454429308867631</v>
      </c>
      <c r="AB24">
        <v>10.597607393283397</v>
      </c>
      <c r="AC24">
        <f t="shared" si="1"/>
        <v>112.30928246217492</v>
      </c>
    </row>
    <row r="25" spans="1:29" ht="15" thickBot="1" x14ac:dyDescent="0.35">
      <c r="A25" s="29" t="s">
        <v>20</v>
      </c>
      <c r="B25" s="26">
        <f>B2-B23</f>
        <v>10.725901859173616</v>
      </c>
      <c r="C25" s="1"/>
      <c r="D25" s="1"/>
      <c r="E25">
        <v>11.443884917127434</v>
      </c>
      <c r="H25">
        <v>14.36507434642408</v>
      </c>
      <c r="K25" s="36"/>
      <c r="L25" s="36"/>
      <c r="M25" s="36"/>
      <c r="Q25">
        <v>0</v>
      </c>
      <c r="S25">
        <v>1</v>
      </c>
      <c r="X25">
        <v>17.097563664283371</v>
      </c>
      <c r="Y25">
        <f t="shared" si="0"/>
        <v>292.32668325422298</v>
      </c>
      <c r="AB25">
        <v>7.3269189265556633</v>
      </c>
      <c r="AC25">
        <f t="shared" si="1"/>
        <v>53.683740956319596</v>
      </c>
    </row>
    <row r="26" spans="1:29" ht="15" thickBot="1" x14ac:dyDescent="0.35">
      <c r="A26" s="1"/>
      <c r="B26" s="1"/>
      <c r="C26" s="1"/>
      <c r="D26" s="1"/>
      <c r="E26">
        <v>13.685293682385236</v>
      </c>
      <c r="H26">
        <v>13.226987246307544</v>
      </c>
      <c r="K26" s="44"/>
      <c r="L26" s="44"/>
      <c r="M26" s="36"/>
      <c r="Q26">
        <v>0</v>
      </c>
      <c r="S26">
        <v>1</v>
      </c>
      <c r="X26">
        <v>6.6448433749610558</v>
      </c>
      <c r="Y26">
        <f t="shared" si="0"/>
        <v>44.153943477763832</v>
      </c>
      <c r="AB26">
        <v>15.258885974180885</v>
      </c>
      <c r="AC26">
        <f t="shared" si="1"/>
        <v>232.83360117305412</v>
      </c>
    </row>
    <row r="27" spans="1:29" ht="15" thickBot="1" x14ac:dyDescent="0.35">
      <c r="A27" s="45" t="s">
        <v>27</v>
      </c>
      <c r="B27" s="46"/>
      <c r="C27" s="1"/>
      <c r="D27" s="1"/>
      <c r="E27">
        <v>13.418911779182963</v>
      </c>
      <c r="H27">
        <v>10.403833837481216</v>
      </c>
      <c r="K27" s="36"/>
      <c r="L27" s="36"/>
      <c r="M27" s="36"/>
      <c r="Q27">
        <v>1</v>
      </c>
      <c r="S27">
        <v>1</v>
      </c>
      <c r="X27">
        <v>26.963318810448982</v>
      </c>
      <c r="Y27">
        <f t="shared" si="0"/>
        <v>727.02056127391188</v>
      </c>
      <c r="AB27">
        <v>20.866739355842583</v>
      </c>
      <c r="AC27">
        <f t="shared" si="1"/>
        <v>435.42081134466974</v>
      </c>
    </row>
    <row r="28" spans="1:29" x14ac:dyDescent="0.3">
      <c r="A28" s="30" t="s">
        <v>28</v>
      </c>
      <c r="B28" s="33">
        <f>(F2-B2)*SQRT(B13)/F5</f>
        <v>0.4003416410960684</v>
      </c>
      <c r="C28" s="1" t="s">
        <v>29</v>
      </c>
      <c r="D28" s="1" t="s">
        <v>15</v>
      </c>
      <c r="E28">
        <v>10.953990143490955</v>
      </c>
      <c r="H28">
        <v>8.1386099534574896</v>
      </c>
      <c r="K28" s="36"/>
      <c r="L28" s="36"/>
      <c r="M28" s="36"/>
      <c r="Q28">
        <v>0</v>
      </c>
      <c r="S28">
        <v>1</v>
      </c>
      <c r="X28">
        <v>22.999115622515092</v>
      </c>
      <c r="Y28">
        <f t="shared" si="0"/>
        <v>528.95931941781771</v>
      </c>
      <c r="AB28">
        <v>18.228295225999318</v>
      </c>
      <c r="AC28">
        <f t="shared" si="1"/>
        <v>332.27074684618952</v>
      </c>
    </row>
    <row r="29" spans="1:29" x14ac:dyDescent="0.3">
      <c r="A29" s="31" t="s">
        <v>30</v>
      </c>
      <c r="B29" s="34">
        <f>(I2-B2)*SQRT(B13)/I5</f>
        <v>-4.6094328895422292</v>
      </c>
      <c r="C29" s="1" t="s">
        <v>31</v>
      </c>
      <c r="D29" s="1" t="s">
        <v>18</v>
      </c>
      <c r="E29">
        <v>15.144359652651474</v>
      </c>
      <c r="H29">
        <v>9.9453757482115179</v>
      </c>
      <c r="K29" s="36"/>
      <c r="L29" s="36"/>
      <c r="M29" s="36"/>
      <c r="Q29">
        <v>0</v>
      </c>
      <c r="S29">
        <v>0</v>
      </c>
      <c r="X29">
        <v>16.139013092033565</v>
      </c>
      <c r="Y29">
        <f t="shared" si="0"/>
        <v>260.46774358483083</v>
      </c>
      <c r="AB29">
        <v>33.397439033724368</v>
      </c>
      <c r="AC29">
        <f t="shared" si="1"/>
        <v>1115.388934011336</v>
      </c>
    </row>
    <row r="30" spans="1:29" x14ac:dyDescent="0.3">
      <c r="A30" s="31" t="s">
        <v>32</v>
      </c>
      <c r="B30" s="34">
        <f>TINV(1-B4/2, B13-1)</f>
        <v>6.2974092260842399E-2</v>
      </c>
      <c r="C30" s="1"/>
      <c r="D30" s="1"/>
      <c r="E30">
        <v>10.030380083946511</v>
      </c>
      <c r="H30">
        <v>4.8726144793909043</v>
      </c>
      <c r="Q30">
        <v>0</v>
      </c>
      <c r="S30">
        <v>1</v>
      </c>
      <c r="X30">
        <v>1.688597472384572</v>
      </c>
      <c r="Y30">
        <f t="shared" si="0"/>
        <v>2.8513614237435654</v>
      </c>
      <c r="AB30">
        <v>31.501651897560805</v>
      </c>
      <c r="AC30">
        <f t="shared" si="1"/>
        <v>992.35407227509631</v>
      </c>
    </row>
    <row r="31" spans="1:29" ht="15" thickBot="1" x14ac:dyDescent="0.35">
      <c r="A31" s="32" t="s">
        <v>33</v>
      </c>
      <c r="B31" s="35">
        <f>TINV(B4/2, B13-1)</f>
        <v>2.0009953780882688</v>
      </c>
      <c r="C31" s="1"/>
      <c r="D31" s="1"/>
      <c r="E31">
        <v>13.616458575881552</v>
      </c>
      <c r="H31">
        <v>8.823377609369345</v>
      </c>
      <c r="Q31">
        <v>0</v>
      </c>
      <c r="S31">
        <v>0</v>
      </c>
      <c r="X31">
        <v>16.759129317069892</v>
      </c>
      <c r="Y31">
        <f t="shared" si="0"/>
        <v>280.86841546627153</v>
      </c>
      <c r="AB31">
        <v>22.297701939824037</v>
      </c>
      <c r="AC31">
        <f t="shared" si="1"/>
        <v>497.18751179723262</v>
      </c>
    </row>
    <row r="32" spans="1:29" x14ac:dyDescent="0.3">
      <c r="E32">
        <v>11.316896719392389</v>
      </c>
      <c r="H32">
        <v>7.7827428665477782</v>
      </c>
      <c r="Q32">
        <v>0</v>
      </c>
      <c r="S32">
        <v>0</v>
      </c>
      <c r="X32">
        <v>22.421302269794978</v>
      </c>
      <c r="Y32">
        <f t="shared" si="0"/>
        <v>502.71479547351345</v>
      </c>
      <c r="AB32">
        <v>9.0094841248355806</v>
      </c>
      <c r="AC32">
        <f t="shared" si="1"/>
        <v>81.170804195664346</v>
      </c>
    </row>
    <row r="33" spans="5:29" x14ac:dyDescent="0.3">
      <c r="E33">
        <v>13.511352820671163</v>
      </c>
      <c r="H33">
        <v>11.200605765916407</v>
      </c>
      <c r="Q33">
        <v>1</v>
      </c>
      <c r="S33">
        <v>1</v>
      </c>
      <c r="X33">
        <v>19.098008629516698</v>
      </c>
      <c r="Y33">
        <f t="shared" si="0"/>
        <v>364.73393361309428</v>
      </c>
      <c r="AB33">
        <v>20.366399035556242</v>
      </c>
      <c r="AC33">
        <f t="shared" si="1"/>
        <v>414.79020967550622</v>
      </c>
    </row>
    <row r="34" spans="5:29" x14ac:dyDescent="0.3">
      <c r="E34">
        <v>9.3060221236664802</v>
      </c>
      <c r="H34">
        <v>3.0174453766085207</v>
      </c>
      <c r="Q34">
        <v>0</v>
      </c>
      <c r="S34">
        <v>1</v>
      </c>
      <c r="X34">
        <v>39.023082131752744</v>
      </c>
      <c r="Y34">
        <f t="shared" si="0"/>
        <v>1522.8009390615202</v>
      </c>
      <c r="AB34">
        <v>26.620612111873925</v>
      </c>
      <c r="AC34">
        <f t="shared" si="1"/>
        <v>708.65698921084868</v>
      </c>
    </row>
    <row r="35" spans="5:29" x14ac:dyDescent="0.3">
      <c r="E35">
        <v>10.175062501104549</v>
      </c>
      <c r="H35">
        <v>9.2905213730409741</v>
      </c>
      <c r="Q35">
        <v>1</v>
      </c>
      <c r="S35">
        <v>1</v>
      </c>
      <c r="X35">
        <v>18.616715402022237</v>
      </c>
      <c r="Y35">
        <f t="shared" si="0"/>
        <v>346.58209235989199</v>
      </c>
      <c r="AB35">
        <v>17.008562786504626</v>
      </c>
      <c r="AC35">
        <f t="shared" si="1"/>
        <v>289.29120806246999</v>
      </c>
    </row>
    <row r="36" spans="5:29" x14ac:dyDescent="0.3">
      <c r="E36">
        <v>11.193232724792324</v>
      </c>
      <c r="H36">
        <v>5.9723299980396405</v>
      </c>
      <c r="Q36">
        <v>0</v>
      </c>
      <c r="S36">
        <v>1</v>
      </c>
      <c r="X36">
        <v>20.928878307604464</v>
      </c>
      <c r="Y36">
        <f t="shared" si="0"/>
        <v>438.01794721451671</v>
      </c>
      <c r="AB36">
        <v>22.565620889072306</v>
      </c>
      <c r="AC36">
        <f t="shared" si="1"/>
        <v>509.20724610933644</v>
      </c>
    </row>
    <row r="37" spans="5:29" x14ac:dyDescent="0.3">
      <c r="E37">
        <v>11.629085323249456</v>
      </c>
      <c r="H37">
        <v>6.5741062624147162</v>
      </c>
      <c r="Q37">
        <v>0</v>
      </c>
      <c r="S37">
        <v>0</v>
      </c>
      <c r="X37">
        <v>25.952847459411714</v>
      </c>
      <c r="Y37">
        <f t="shared" si="0"/>
        <v>673.55029125149304</v>
      </c>
      <c r="AB37">
        <v>10.233882272150367</v>
      </c>
      <c r="AC37">
        <f t="shared" si="1"/>
        <v>104.73234636023356</v>
      </c>
    </row>
    <row r="38" spans="5:29" x14ac:dyDescent="0.3">
      <c r="E38">
        <v>11.018532435002271</v>
      </c>
      <c r="H38">
        <v>6.6163068165769801</v>
      </c>
      <c r="Q38">
        <v>0</v>
      </c>
      <c r="S38">
        <v>0</v>
      </c>
      <c r="X38">
        <v>13.833898770390078</v>
      </c>
      <c r="Y38">
        <f t="shared" si="0"/>
        <v>191.37675518940011</v>
      </c>
      <c r="AB38">
        <v>27.97446773503907</v>
      </c>
      <c r="AC38">
        <f t="shared" si="1"/>
        <v>782.57084505874195</v>
      </c>
    </row>
    <row r="39" spans="5:29" x14ac:dyDescent="0.3">
      <c r="E39">
        <v>10.386929291882552</v>
      </c>
      <c r="H39">
        <v>18.494935173075646</v>
      </c>
      <c r="Q39">
        <v>0</v>
      </c>
      <c r="S39">
        <v>0</v>
      </c>
      <c r="X39">
        <v>15.597408997127786</v>
      </c>
      <c r="Y39">
        <f t="shared" si="0"/>
        <v>243.27916742368282</v>
      </c>
      <c r="AB39">
        <v>16.687774910242297</v>
      </c>
      <c r="AC39">
        <f t="shared" si="1"/>
        <v>278.48183145491231</v>
      </c>
    </row>
    <row r="40" spans="5:29" x14ac:dyDescent="0.3">
      <c r="E40">
        <v>11.885419583733892</v>
      </c>
      <c r="H40">
        <v>7.8470395944896154</v>
      </c>
      <c r="Q40">
        <v>0</v>
      </c>
      <c r="S40">
        <v>0</v>
      </c>
      <c r="X40">
        <v>20.560646640224149</v>
      </c>
      <c r="Y40">
        <f t="shared" si="0"/>
        <v>422.74019026416062</v>
      </c>
      <c r="AB40">
        <v>21.011549102258869</v>
      </c>
      <c r="AC40">
        <f t="shared" si="1"/>
        <v>441.48519567663544</v>
      </c>
    </row>
    <row r="41" spans="5:29" x14ac:dyDescent="0.3">
      <c r="E41">
        <v>11.581814336124808</v>
      </c>
      <c r="H41">
        <v>12.459410097799264</v>
      </c>
      <c r="Q41">
        <v>0</v>
      </c>
      <c r="S41">
        <v>0</v>
      </c>
      <c r="X41">
        <v>35.235218597808853</v>
      </c>
      <c r="Y41">
        <f t="shared" si="0"/>
        <v>1241.5206296353749</v>
      </c>
      <c r="AB41">
        <v>38.08220986276865</v>
      </c>
      <c r="AC41">
        <f t="shared" si="1"/>
        <v>1450.2547080319539</v>
      </c>
    </row>
    <row r="42" spans="5:29" x14ac:dyDescent="0.3">
      <c r="E42">
        <v>16.900139174424112</v>
      </c>
      <c r="H42">
        <v>12.203360054409131</v>
      </c>
      <c r="Q42">
        <v>1</v>
      </c>
      <c r="S42">
        <v>1</v>
      </c>
      <c r="X42">
        <v>31.028578228433616</v>
      </c>
      <c r="Y42">
        <f t="shared" si="0"/>
        <v>962.77266687802467</v>
      </c>
      <c r="AB42">
        <v>17.656341292895377</v>
      </c>
      <c r="AC42">
        <f t="shared" si="1"/>
        <v>311.74638785120237</v>
      </c>
    </row>
    <row r="43" spans="5:29" x14ac:dyDescent="0.3">
      <c r="E43">
        <v>13.146654540207237</v>
      </c>
      <c r="H43">
        <v>6.9030795909930021</v>
      </c>
      <c r="Q43">
        <v>0</v>
      </c>
      <c r="S43">
        <v>0</v>
      </c>
      <c r="X43">
        <v>23.472337084531318</v>
      </c>
      <c r="Y43">
        <f t="shared" si="0"/>
        <v>550.95060820986419</v>
      </c>
      <c r="AB43">
        <v>26.746413419023156</v>
      </c>
      <c r="AC43">
        <f t="shared" si="1"/>
        <v>715.370630781302</v>
      </c>
    </row>
    <row r="44" spans="5:29" x14ac:dyDescent="0.3">
      <c r="E44">
        <v>13.529738256067503</v>
      </c>
      <c r="H44">
        <v>16.607206159969792</v>
      </c>
      <c r="Q44">
        <v>1</v>
      </c>
      <c r="S44">
        <v>1</v>
      </c>
      <c r="X44">
        <v>36.274543668259867</v>
      </c>
      <c r="Y44">
        <f t="shared" si="0"/>
        <v>1315.842518340492</v>
      </c>
      <c r="AB44">
        <v>4.777823556214571</v>
      </c>
      <c r="AC44">
        <f t="shared" si="1"/>
        <v>22.827597934318849</v>
      </c>
    </row>
    <row r="45" spans="5:29" x14ac:dyDescent="0.3">
      <c r="E45">
        <v>12.716122485755477</v>
      </c>
      <c r="H45">
        <v>11.794137460819911</v>
      </c>
      <c r="Q45">
        <v>1</v>
      </c>
      <c r="S45">
        <v>0</v>
      </c>
      <c r="X45">
        <v>26.654659046034794</v>
      </c>
      <c r="Y45">
        <f t="shared" si="0"/>
        <v>710.47084886036453</v>
      </c>
      <c r="AB45">
        <v>20.834734237287194</v>
      </c>
      <c r="AC45">
        <f t="shared" si="1"/>
        <v>434.08615073838718</v>
      </c>
    </row>
    <row r="46" spans="5:29" x14ac:dyDescent="0.3">
      <c r="E46">
        <v>10.225521267158911</v>
      </c>
      <c r="H46">
        <v>5.8416537992889062</v>
      </c>
      <c r="Q46">
        <v>0</v>
      </c>
      <c r="S46">
        <v>0</v>
      </c>
      <c r="X46">
        <v>28.765164238866419</v>
      </c>
      <c r="Y46">
        <f t="shared" si="0"/>
        <v>827.43467368895949</v>
      </c>
      <c r="AB46">
        <v>6.2756521906703711</v>
      </c>
      <c r="AC46">
        <f t="shared" si="1"/>
        <v>39.383810418265824</v>
      </c>
    </row>
    <row r="47" spans="5:29" x14ac:dyDescent="0.3">
      <c r="E47">
        <v>13.957978383870795</v>
      </c>
      <c r="H47">
        <v>5.1833069644635543</v>
      </c>
      <c r="Q47">
        <v>0</v>
      </c>
      <c r="S47">
        <v>0</v>
      </c>
      <c r="X47">
        <v>26.482855496869888</v>
      </c>
      <c r="Y47">
        <f t="shared" si="0"/>
        <v>701.34163526809164</v>
      </c>
      <c r="AB47">
        <v>3.5072958376258612</v>
      </c>
      <c r="AC47">
        <f t="shared" si="1"/>
        <v>12.301124092627692</v>
      </c>
    </row>
    <row r="48" spans="5:29" x14ac:dyDescent="0.3">
      <c r="E48">
        <v>11.680489963793661</v>
      </c>
      <c r="H48">
        <v>10.681829988025129</v>
      </c>
      <c r="Q48">
        <v>0</v>
      </c>
      <c r="S48">
        <v>1</v>
      </c>
      <c r="X48">
        <v>22.390584086242598</v>
      </c>
      <c r="Y48">
        <f t="shared" si="0"/>
        <v>501.33825572310025</v>
      </c>
      <c r="AB48">
        <v>16.638371158041991</v>
      </c>
      <c r="AC48">
        <f t="shared" si="1"/>
        <v>276.83539479276362</v>
      </c>
    </row>
    <row r="49" spans="5:29" x14ac:dyDescent="0.3">
      <c r="E49">
        <v>10.535258782794699</v>
      </c>
      <c r="H49">
        <v>4.2637623462360352</v>
      </c>
      <c r="Q49">
        <v>0</v>
      </c>
      <c r="S49">
        <v>1</v>
      </c>
      <c r="X49">
        <v>21.695264018053422</v>
      </c>
      <c r="Y49">
        <f t="shared" si="0"/>
        <v>470.68448081304348</v>
      </c>
      <c r="AB49">
        <v>8.2395059103146195</v>
      </c>
      <c r="AC49">
        <f t="shared" si="1"/>
        <v>67.889457646109548</v>
      </c>
    </row>
    <row r="50" spans="5:29" x14ac:dyDescent="0.3">
      <c r="E50">
        <v>14.061397026409395</v>
      </c>
      <c r="H50">
        <v>12.162869350286201</v>
      </c>
      <c r="Q50">
        <v>0</v>
      </c>
      <c r="S50">
        <v>1</v>
      </c>
      <c r="X50">
        <v>8.2653128224774264</v>
      </c>
      <c r="Y50">
        <f t="shared" si="0"/>
        <v>68.315396053409756</v>
      </c>
      <c r="AB50">
        <v>4.8994775675237179</v>
      </c>
      <c r="AC50">
        <f t="shared" si="1"/>
        <v>24.004880434668127</v>
      </c>
    </row>
    <row r="51" spans="5:29" x14ac:dyDescent="0.3">
      <c r="E51">
        <v>9.5719492795178667</v>
      </c>
      <c r="H51">
        <v>10.763320713303983</v>
      </c>
      <c r="Q51">
        <v>1</v>
      </c>
      <c r="S51">
        <v>1</v>
      </c>
      <c r="X51">
        <v>16.120868672733195</v>
      </c>
      <c r="Y51">
        <f t="shared" si="0"/>
        <v>259.88240676351052</v>
      </c>
      <c r="AB51">
        <v>20.395193637814373</v>
      </c>
      <c r="AC51">
        <f t="shared" si="1"/>
        <v>415.96392352394389</v>
      </c>
    </row>
    <row r="52" spans="5:29" x14ac:dyDescent="0.3">
      <c r="E52">
        <v>9.5700302456971258</v>
      </c>
      <c r="H52">
        <v>10.203417584998533</v>
      </c>
      <c r="Q52">
        <v>0</v>
      </c>
      <c r="S52">
        <v>0</v>
      </c>
      <c r="X52">
        <v>22.348883754166309</v>
      </c>
      <c r="Y52">
        <f t="shared" si="0"/>
        <v>499.47260505723875</v>
      </c>
      <c r="AB52">
        <v>30.938856576103717</v>
      </c>
      <c r="AC52">
        <f t="shared" si="1"/>
        <v>957.21284623671625</v>
      </c>
    </row>
    <row r="53" spans="5:29" x14ac:dyDescent="0.3">
      <c r="E53">
        <v>14.010283424169756</v>
      </c>
      <c r="H53">
        <v>1.9415859039872885</v>
      </c>
      <c r="Q53">
        <v>0</v>
      </c>
      <c r="S53">
        <v>0</v>
      </c>
      <c r="X53">
        <v>28.1247890193481</v>
      </c>
      <c r="Y53">
        <f t="shared" si="0"/>
        <v>791.00375738284345</v>
      </c>
      <c r="AB53">
        <v>25.211222742218524</v>
      </c>
      <c r="AC53">
        <f t="shared" si="1"/>
        <v>635.60575215775657</v>
      </c>
    </row>
    <row r="54" spans="5:29" x14ac:dyDescent="0.3">
      <c r="E54">
        <v>12.786228611104889</v>
      </c>
      <c r="H54">
        <v>0.935175446793437</v>
      </c>
      <c r="Q54">
        <v>0</v>
      </c>
      <c r="S54">
        <v>1</v>
      </c>
      <c r="X54">
        <v>26.543382369272877</v>
      </c>
      <c r="Y54">
        <f t="shared" si="0"/>
        <v>704.55114760142624</v>
      </c>
      <c r="AB54">
        <v>30.286876204190776</v>
      </c>
      <c r="AC54">
        <f t="shared" si="1"/>
        <v>917.2948702079774</v>
      </c>
    </row>
    <row r="55" spans="5:29" x14ac:dyDescent="0.3">
      <c r="E55">
        <v>9.8834330249810591</v>
      </c>
      <c r="H55">
        <v>10.536947482032701</v>
      </c>
      <c r="Q55">
        <v>0</v>
      </c>
      <c r="S55">
        <v>0</v>
      </c>
      <c r="X55">
        <v>25.967467586742714</v>
      </c>
      <c r="Y55">
        <f t="shared" si="0"/>
        <v>674.3093728685335</v>
      </c>
      <c r="AB55">
        <v>33.917597243562341</v>
      </c>
      <c r="AC55">
        <f t="shared" si="1"/>
        <v>1150.4034027765076</v>
      </c>
    </row>
    <row r="56" spans="5:29" x14ac:dyDescent="0.3">
      <c r="E56">
        <v>12.599663962930208</v>
      </c>
      <c r="H56">
        <v>15.337587936082855</v>
      </c>
      <c r="Q56">
        <v>0</v>
      </c>
      <c r="S56">
        <v>1</v>
      </c>
      <c r="X56">
        <v>15.485029558039969</v>
      </c>
      <c r="Y56">
        <f t="shared" si="0"/>
        <v>239.7861404133715</v>
      </c>
      <c r="AB56">
        <v>15.775206116377376</v>
      </c>
      <c r="AC56">
        <f t="shared" si="1"/>
        <v>248.85712801419018</v>
      </c>
    </row>
    <row r="57" spans="5:29" x14ac:dyDescent="0.3">
      <c r="E57">
        <v>13.031826286634896</v>
      </c>
      <c r="H57">
        <v>14.342391548561864</v>
      </c>
      <c r="Q57">
        <v>0</v>
      </c>
      <c r="S57">
        <v>0</v>
      </c>
      <c r="X57">
        <v>12.489961186947767</v>
      </c>
      <c r="Y57">
        <f t="shared" si="0"/>
        <v>155.99913045146167</v>
      </c>
      <c r="AB57">
        <v>30.143048712052405</v>
      </c>
      <c r="AC57">
        <f t="shared" si="1"/>
        <v>908.60338565716415</v>
      </c>
    </row>
    <row r="58" spans="5:29" x14ac:dyDescent="0.3">
      <c r="E58">
        <v>11.649146502633812</v>
      </c>
      <c r="H58">
        <v>10.67065229814034</v>
      </c>
      <c r="Q58">
        <v>0</v>
      </c>
      <c r="S58">
        <v>0</v>
      </c>
      <c r="X58">
        <v>32.846362551499624</v>
      </c>
      <c r="Y58">
        <f t="shared" si="0"/>
        <v>1078.8835328645569</v>
      </c>
      <c r="AB58">
        <v>14.913741829805076</v>
      </c>
      <c r="AC58">
        <f t="shared" si="1"/>
        <v>222.41969536607766</v>
      </c>
    </row>
    <row r="59" spans="5:29" x14ac:dyDescent="0.3">
      <c r="E59">
        <v>11.619117261318024</v>
      </c>
      <c r="H59">
        <v>9.0708192854071967</v>
      </c>
      <c r="Q59">
        <v>1</v>
      </c>
      <c r="S59">
        <v>0</v>
      </c>
      <c r="X59">
        <v>27.969333637447562</v>
      </c>
      <c r="Y59">
        <f t="shared" si="0"/>
        <v>782.28362412285571</v>
      </c>
      <c r="AB59">
        <v>11.2909152044449</v>
      </c>
      <c r="AC59">
        <f t="shared" si="1"/>
        <v>127.48476615396503</v>
      </c>
    </row>
    <row r="60" spans="5:29" x14ac:dyDescent="0.3">
      <c r="E60">
        <v>8.4752441883319989</v>
      </c>
      <c r="H60">
        <v>10.784830263000913</v>
      </c>
      <c r="Q60">
        <v>0</v>
      </c>
      <c r="S60">
        <v>1</v>
      </c>
      <c r="X60">
        <v>28.042070476221852</v>
      </c>
      <c r="Y60">
        <f t="shared" si="0"/>
        <v>786.35771659339321</v>
      </c>
      <c r="AB60">
        <v>25.05258867633529</v>
      </c>
      <c r="AC60">
        <f t="shared" si="1"/>
        <v>627.63219938564316</v>
      </c>
    </row>
    <row r="61" spans="5:29" x14ac:dyDescent="0.3">
      <c r="E61">
        <v>11.322246821975568</v>
      </c>
      <c r="H61">
        <v>13.119266693829559</v>
      </c>
      <c r="Q61">
        <v>0</v>
      </c>
      <c r="S61">
        <v>0</v>
      </c>
      <c r="X61">
        <v>8.5380930209066719</v>
      </c>
      <c r="Y61">
        <f t="shared" si="0"/>
        <v>72.899032433655222</v>
      </c>
      <c r="AB61">
        <v>17.095019352855161</v>
      </c>
      <c r="AC61">
        <f t="shared" si="1"/>
        <v>292.23968667449248</v>
      </c>
    </row>
    <row r="62" spans="5:29" x14ac:dyDescent="0.3">
      <c r="Q62">
        <v>1</v>
      </c>
      <c r="S62">
        <v>0</v>
      </c>
      <c r="X62">
        <v>22.510410013201181</v>
      </c>
      <c r="Y62">
        <f t="shared" si="0"/>
        <v>506.71855896242801</v>
      </c>
      <c r="AB62">
        <v>19.392630343209021</v>
      </c>
      <c r="AC62">
        <f t="shared" si="1"/>
        <v>376.0741116283512</v>
      </c>
    </row>
    <row r="63" spans="5:29" x14ac:dyDescent="0.3">
      <c r="Q63">
        <v>0</v>
      </c>
      <c r="S63">
        <v>0</v>
      </c>
      <c r="X63">
        <v>25.169636096979957</v>
      </c>
      <c r="Y63">
        <f t="shared" si="0"/>
        <v>633.51058125439647</v>
      </c>
      <c r="AB63">
        <v>4.1314274817705154</v>
      </c>
      <c r="AC63">
        <f t="shared" si="1"/>
        <v>17.068693037128664</v>
      </c>
    </row>
    <row r="64" spans="5:29" x14ac:dyDescent="0.3">
      <c r="Q64">
        <v>1</v>
      </c>
      <c r="S64">
        <v>1</v>
      </c>
      <c r="X64">
        <v>18.730163497384638</v>
      </c>
      <c r="Y64">
        <f t="shared" si="0"/>
        <v>350.81902463875991</v>
      </c>
      <c r="AB64">
        <v>24.935845936415717</v>
      </c>
      <c r="AC64">
        <f t="shared" si="1"/>
        <v>621.79641256466027</v>
      </c>
    </row>
    <row r="65" spans="17:29" x14ac:dyDescent="0.3">
      <c r="Q65">
        <v>0</v>
      </c>
      <c r="S65">
        <v>1</v>
      </c>
      <c r="X65">
        <v>26.714913070027251</v>
      </c>
      <c r="Y65">
        <f t="shared" si="0"/>
        <v>713.68658033911288</v>
      </c>
      <c r="AB65">
        <v>30.058865882456303</v>
      </c>
      <c r="AC65">
        <f t="shared" si="1"/>
        <v>903.5354181394955</v>
      </c>
    </row>
    <row r="66" spans="17:29" x14ac:dyDescent="0.3">
      <c r="Q66">
        <v>0</v>
      </c>
      <c r="S66">
        <v>1</v>
      </c>
      <c r="X66">
        <v>22.34731487580575</v>
      </c>
      <c r="Y66">
        <f t="shared" ref="Y66:Y129" si="2">(X66-$B$1)^2</f>
        <v>499.40248215840899</v>
      </c>
      <c r="AB66">
        <v>28.382103260373697</v>
      </c>
      <c r="AC66">
        <f t="shared" si="1"/>
        <v>805.5437854825152</v>
      </c>
    </row>
    <row r="67" spans="17:29" x14ac:dyDescent="0.3">
      <c r="Q67">
        <v>1</v>
      </c>
      <c r="S67">
        <v>0</v>
      </c>
      <c r="X67">
        <v>7.4735067351139151</v>
      </c>
      <c r="Y67">
        <f t="shared" si="2"/>
        <v>55.853302919793052</v>
      </c>
      <c r="AB67">
        <v>13.159690347965807</v>
      </c>
      <c r="AC67">
        <f t="shared" si="1"/>
        <v>173.1774500543444</v>
      </c>
    </row>
    <row r="68" spans="17:29" x14ac:dyDescent="0.3">
      <c r="Q68">
        <v>0</v>
      </c>
      <c r="S68">
        <v>1</v>
      </c>
      <c r="X68">
        <v>8.4536009631119668</v>
      </c>
      <c r="Y68">
        <f t="shared" si="2"/>
        <v>71.46336924352758</v>
      </c>
      <c r="AB68">
        <v>16.481292328098789</v>
      </c>
      <c r="AC68">
        <f t="shared" ref="AC68:AC131" si="3">(AB68-$B$1)^2</f>
        <v>271.63299680424802</v>
      </c>
    </row>
    <row r="69" spans="17:29" x14ac:dyDescent="0.3">
      <c r="Q69">
        <v>1</v>
      </c>
      <c r="S69">
        <v>0</v>
      </c>
      <c r="X69">
        <v>29.854329618974589</v>
      </c>
      <c r="Y69">
        <f t="shared" si="2"/>
        <v>891.28099699838344</v>
      </c>
      <c r="AB69">
        <v>20.20350853446871</v>
      </c>
      <c r="AC69">
        <f t="shared" si="3"/>
        <v>408.18175710234999</v>
      </c>
    </row>
    <row r="70" spans="17:29" x14ac:dyDescent="0.3">
      <c r="Q70">
        <v>0</v>
      </c>
      <c r="S70">
        <v>1</v>
      </c>
      <c r="X70">
        <v>21.723981313261902</v>
      </c>
      <c r="Y70">
        <f t="shared" si="2"/>
        <v>471.93136409895232</v>
      </c>
      <c r="AB70">
        <v>19.969704731483944</v>
      </c>
      <c r="AC70">
        <f t="shared" si="3"/>
        <v>398.78910706265219</v>
      </c>
    </row>
    <row r="71" spans="17:29" x14ac:dyDescent="0.3">
      <c r="Q71">
        <v>0</v>
      </c>
      <c r="S71">
        <v>0</v>
      </c>
      <c r="X71">
        <v>25.597644303634297</v>
      </c>
      <c r="Y71">
        <f t="shared" si="2"/>
        <v>655.23939389538134</v>
      </c>
      <c r="AB71">
        <v>22.624319677124731</v>
      </c>
      <c r="AC71">
        <f t="shared" si="3"/>
        <v>511.85984085273333</v>
      </c>
    </row>
    <row r="72" spans="17:29" x14ac:dyDescent="0.3">
      <c r="Q72">
        <v>1</v>
      </c>
      <c r="S72">
        <v>1</v>
      </c>
      <c r="X72">
        <v>34.177794582792558</v>
      </c>
      <c r="Y72">
        <f t="shared" si="2"/>
        <v>1168.1216425435643</v>
      </c>
      <c r="AB72">
        <v>18.172434061416425</v>
      </c>
      <c r="AC72">
        <f t="shared" si="3"/>
        <v>330.23735971652786</v>
      </c>
    </row>
    <row r="73" spans="17:29" x14ac:dyDescent="0.3">
      <c r="Q73">
        <v>0</v>
      </c>
      <c r="S73">
        <v>0</v>
      </c>
      <c r="X73">
        <v>34.496345102088526</v>
      </c>
      <c r="Y73">
        <f t="shared" si="2"/>
        <v>1189.997825402387</v>
      </c>
      <c r="AB73">
        <v>23.806871973210946</v>
      </c>
      <c r="AC73">
        <f t="shared" si="3"/>
        <v>566.76715314885678</v>
      </c>
    </row>
    <row r="74" spans="17:29" x14ac:dyDescent="0.3">
      <c r="Q74">
        <v>0</v>
      </c>
      <c r="S74">
        <v>1</v>
      </c>
      <c r="X74">
        <v>30.097164704347961</v>
      </c>
      <c r="Y74">
        <f t="shared" si="2"/>
        <v>905.8393232406487</v>
      </c>
      <c r="AB74">
        <v>10.695796441286802</v>
      </c>
      <c r="AC74">
        <f t="shared" si="3"/>
        <v>114.40006151344342</v>
      </c>
    </row>
    <row r="75" spans="17:29" x14ac:dyDescent="0.3">
      <c r="Q75">
        <v>1</v>
      </c>
      <c r="S75">
        <v>0</v>
      </c>
      <c r="X75">
        <v>14.882762166525936</v>
      </c>
      <c r="Y75">
        <f t="shared" si="2"/>
        <v>221.49660970537576</v>
      </c>
      <c r="AB75">
        <v>13.250094121322036</v>
      </c>
      <c r="AC75">
        <f t="shared" si="3"/>
        <v>175.56499422389277</v>
      </c>
    </row>
    <row r="76" spans="17:29" x14ac:dyDescent="0.3">
      <c r="Q76">
        <v>0</v>
      </c>
      <c r="S76">
        <v>0</v>
      </c>
      <c r="X76">
        <v>27.330709195230156</v>
      </c>
      <c r="Y76">
        <f t="shared" si="2"/>
        <v>746.96766511423823</v>
      </c>
      <c r="AB76">
        <v>25.696128937415779</v>
      </c>
      <c r="AC76">
        <f t="shared" si="3"/>
        <v>660.29104236829653</v>
      </c>
    </row>
    <row r="77" spans="17:29" x14ac:dyDescent="0.3">
      <c r="Q77">
        <v>1</v>
      </c>
      <c r="S77">
        <v>1</v>
      </c>
      <c r="X77">
        <v>32.108330338378437</v>
      </c>
      <c r="Y77">
        <f t="shared" si="2"/>
        <v>1030.9448771184332</v>
      </c>
      <c r="AB77">
        <v>14.719728420022875</v>
      </c>
      <c r="AC77">
        <f t="shared" si="3"/>
        <v>216.67040475922911</v>
      </c>
    </row>
    <row r="78" spans="17:29" x14ac:dyDescent="0.3">
      <c r="Q78">
        <v>0</v>
      </c>
      <c r="S78">
        <v>0</v>
      </c>
      <c r="X78">
        <v>16.286123860045336</v>
      </c>
      <c r="Y78">
        <f t="shared" si="2"/>
        <v>265.237830384738</v>
      </c>
      <c r="AB78">
        <v>7.3097112867981195</v>
      </c>
      <c r="AC78">
        <f t="shared" si="3"/>
        <v>53.43187909634382</v>
      </c>
    </row>
    <row r="79" spans="17:29" x14ac:dyDescent="0.3">
      <c r="Q79">
        <v>0</v>
      </c>
      <c r="S79">
        <v>1</v>
      </c>
      <c r="X79">
        <v>33.544172361434903</v>
      </c>
      <c r="Y79">
        <f t="shared" si="2"/>
        <v>1125.2114994136532</v>
      </c>
      <c r="AB79">
        <v>28.323004294652492</v>
      </c>
      <c r="AC79">
        <f t="shared" si="3"/>
        <v>802.19257227490345</v>
      </c>
    </row>
    <row r="80" spans="17:29" x14ac:dyDescent="0.3">
      <c r="Q80">
        <v>0</v>
      </c>
      <c r="S80">
        <v>0</v>
      </c>
      <c r="X80">
        <v>21.295290985581232</v>
      </c>
      <c r="Y80">
        <f t="shared" si="2"/>
        <v>453.48941816057732</v>
      </c>
      <c r="AB80">
        <v>14.51327312272042</v>
      </c>
      <c r="AC80">
        <f t="shared" si="3"/>
        <v>210.63509673467894</v>
      </c>
    </row>
    <row r="81" spans="17:29" x14ac:dyDescent="0.3">
      <c r="Q81">
        <v>0</v>
      </c>
      <c r="S81">
        <v>1</v>
      </c>
      <c r="X81">
        <v>22.99831981465104</v>
      </c>
      <c r="Y81">
        <f t="shared" si="2"/>
        <v>528.92271429697064</v>
      </c>
      <c r="AB81">
        <v>9.1293373366352171</v>
      </c>
      <c r="AC81">
        <f t="shared" si="3"/>
        <v>83.3448002060818</v>
      </c>
    </row>
    <row r="82" spans="17:29" x14ac:dyDescent="0.3">
      <c r="Q82">
        <v>1</v>
      </c>
      <c r="S82">
        <v>0</v>
      </c>
      <c r="X82">
        <v>12.256675795943011</v>
      </c>
      <c r="Y82">
        <f t="shared" si="2"/>
        <v>150.22610156685522</v>
      </c>
      <c r="AB82">
        <v>29.77257514023222</v>
      </c>
      <c r="AC82">
        <f t="shared" si="3"/>
        <v>886.40623048077362</v>
      </c>
    </row>
    <row r="83" spans="17:29" x14ac:dyDescent="0.3">
      <c r="Q83">
        <v>0</v>
      </c>
      <c r="S83">
        <v>0</v>
      </c>
      <c r="X83">
        <v>13.346295923402067</v>
      </c>
      <c r="Y83">
        <f t="shared" si="2"/>
        <v>178.12361487501863</v>
      </c>
      <c r="AB83">
        <v>26.557038432219997</v>
      </c>
      <c r="AC83">
        <f t="shared" si="3"/>
        <v>705.27629029040997</v>
      </c>
    </row>
    <row r="84" spans="17:29" x14ac:dyDescent="0.3">
      <c r="Q84">
        <v>0</v>
      </c>
      <c r="S84">
        <v>1</v>
      </c>
      <c r="X84">
        <v>17.94737277625245</v>
      </c>
      <c r="Y84">
        <f t="shared" si="2"/>
        <v>322.1081895697676</v>
      </c>
      <c r="AB84">
        <v>26.731570465490222</v>
      </c>
      <c r="AC84">
        <f t="shared" si="3"/>
        <v>714.57685955146917</v>
      </c>
    </row>
    <row r="85" spans="17:29" x14ac:dyDescent="0.3">
      <c r="Q85">
        <v>1</v>
      </c>
      <c r="S85">
        <v>1</v>
      </c>
      <c r="X85">
        <v>14.171798789466266</v>
      </c>
      <c r="Y85">
        <f t="shared" si="2"/>
        <v>200.8398809291175</v>
      </c>
      <c r="AB85">
        <v>12.196699167834595</v>
      </c>
      <c r="AC85">
        <f t="shared" si="3"/>
        <v>148.75947059065709</v>
      </c>
    </row>
    <row r="86" spans="17:29" x14ac:dyDescent="0.3">
      <c r="Q86">
        <v>1</v>
      </c>
      <c r="S86">
        <v>1</v>
      </c>
      <c r="X86">
        <v>23.767206635529874</v>
      </c>
      <c r="Y86">
        <f t="shared" si="2"/>
        <v>564.88011125597529</v>
      </c>
      <c r="AB86">
        <v>26.379686965374276</v>
      </c>
      <c r="AC86">
        <f t="shared" si="3"/>
        <v>695.8878843911375</v>
      </c>
    </row>
    <row r="87" spans="17:29" x14ac:dyDescent="0.3">
      <c r="Q87">
        <v>0</v>
      </c>
      <c r="S87">
        <v>1</v>
      </c>
      <c r="X87">
        <v>7.9266169955371879</v>
      </c>
      <c r="Y87">
        <f t="shared" si="2"/>
        <v>62.831256993938993</v>
      </c>
      <c r="AB87">
        <v>23.48502908309456</v>
      </c>
      <c r="AC87">
        <f t="shared" si="3"/>
        <v>551.54659103379731</v>
      </c>
    </row>
    <row r="88" spans="17:29" x14ac:dyDescent="0.3">
      <c r="Q88">
        <v>1</v>
      </c>
      <c r="S88">
        <v>0</v>
      </c>
      <c r="X88">
        <v>13.352980709460098</v>
      </c>
      <c r="Y88">
        <f t="shared" si="2"/>
        <v>178.3020938272135</v>
      </c>
      <c r="AB88">
        <v>21.572789187775925</v>
      </c>
      <c r="AC88">
        <f t="shared" si="3"/>
        <v>465.38523334022187</v>
      </c>
    </row>
    <row r="89" spans="17:29" x14ac:dyDescent="0.3">
      <c r="Q89">
        <v>1</v>
      </c>
      <c r="S89">
        <v>1</v>
      </c>
      <c r="X89">
        <v>43.124448489397764</v>
      </c>
      <c r="Y89">
        <f t="shared" si="2"/>
        <v>1859.7180575147211</v>
      </c>
      <c r="AB89">
        <v>15.591151673579589</v>
      </c>
      <c r="AC89">
        <f t="shared" si="3"/>
        <v>243.08401050856361</v>
      </c>
    </row>
    <row r="90" spans="17:29" x14ac:dyDescent="0.3">
      <c r="Q90">
        <v>0</v>
      </c>
      <c r="S90">
        <v>0</v>
      </c>
      <c r="X90">
        <v>19.769340774946613</v>
      </c>
      <c r="Y90">
        <f t="shared" si="2"/>
        <v>390.82683467596678</v>
      </c>
      <c r="AB90">
        <v>5.0494350539520383</v>
      </c>
      <c r="AC90">
        <f t="shared" si="3"/>
        <v>25.496794364079623</v>
      </c>
    </row>
    <row r="91" spans="17:29" x14ac:dyDescent="0.3">
      <c r="Q91">
        <v>0</v>
      </c>
      <c r="S91">
        <v>0</v>
      </c>
      <c r="X91">
        <v>29.516816135146655</v>
      </c>
      <c r="Y91">
        <f t="shared" si="2"/>
        <v>871.24243475605397</v>
      </c>
      <c r="AB91">
        <v>8.0092946114018559</v>
      </c>
      <c r="AC91">
        <f t="shared" si="3"/>
        <v>64.148800172230807</v>
      </c>
    </row>
    <row r="92" spans="17:29" x14ac:dyDescent="0.3">
      <c r="Q92">
        <v>0</v>
      </c>
      <c r="S92">
        <v>1</v>
      </c>
      <c r="X92">
        <v>31.031397662009113</v>
      </c>
      <c r="Y92">
        <f t="shared" si="2"/>
        <v>962.94764085774466</v>
      </c>
      <c r="AB92">
        <v>2.3335383553057909</v>
      </c>
      <c r="AC92">
        <f t="shared" si="3"/>
        <v>5.4454012556832554</v>
      </c>
    </row>
    <row r="93" spans="17:29" x14ac:dyDescent="0.3">
      <c r="Q93">
        <v>1</v>
      </c>
      <c r="S93">
        <v>0</v>
      </c>
      <c r="X93">
        <v>16.709107108472381</v>
      </c>
      <c r="Y93">
        <f t="shared" si="2"/>
        <v>279.19426036240225</v>
      </c>
      <c r="AB93">
        <v>5.7210059417411685</v>
      </c>
      <c r="AC93">
        <f t="shared" si="3"/>
        <v>32.729908985437753</v>
      </c>
    </row>
    <row r="94" spans="17:29" x14ac:dyDescent="0.3">
      <c r="Q94">
        <v>1</v>
      </c>
      <c r="S94">
        <v>1</v>
      </c>
      <c r="X94">
        <v>12.025391293282155</v>
      </c>
      <c r="Y94">
        <f t="shared" si="2"/>
        <v>144.61003575654627</v>
      </c>
      <c r="AB94">
        <v>26.439568096539006</v>
      </c>
      <c r="AC94">
        <f t="shared" si="3"/>
        <v>699.05076113152325</v>
      </c>
    </row>
    <row r="95" spans="17:29" x14ac:dyDescent="0.3">
      <c r="Q95">
        <v>0</v>
      </c>
      <c r="S95">
        <v>1</v>
      </c>
      <c r="X95">
        <v>20.320960680255666</v>
      </c>
      <c r="Y95">
        <f t="shared" si="2"/>
        <v>412.94144296849686</v>
      </c>
      <c r="AB95">
        <v>16.319438650971279</v>
      </c>
      <c r="AC95">
        <f t="shared" si="3"/>
        <v>266.32407788281529</v>
      </c>
    </row>
    <row r="96" spans="17:29" x14ac:dyDescent="0.3">
      <c r="Q96">
        <v>1</v>
      </c>
      <c r="S96">
        <v>1</v>
      </c>
      <c r="X96">
        <v>34.487613952951506</v>
      </c>
      <c r="Y96">
        <f t="shared" si="2"/>
        <v>1189.3955161678155</v>
      </c>
      <c r="AB96">
        <v>8.4360659052617848</v>
      </c>
      <c r="AC96">
        <f t="shared" si="3"/>
        <v>71.16720795792034</v>
      </c>
    </row>
    <row r="97" spans="17:29" x14ac:dyDescent="0.3">
      <c r="Q97">
        <v>0</v>
      </c>
      <c r="S97">
        <v>1</v>
      </c>
      <c r="X97">
        <v>31.649831321847159</v>
      </c>
      <c r="Y97">
        <f t="shared" si="2"/>
        <v>1001.7118227013775</v>
      </c>
      <c r="AB97">
        <v>9.7729867370799184</v>
      </c>
      <c r="AC97">
        <f t="shared" si="3"/>
        <v>95.511269763139993</v>
      </c>
    </row>
    <row r="98" spans="17:29" x14ac:dyDescent="0.3">
      <c r="Q98">
        <v>0</v>
      </c>
      <c r="S98">
        <v>0</v>
      </c>
      <c r="X98">
        <v>21.09573647932848</v>
      </c>
      <c r="Y98">
        <f t="shared" si="2"/>
        <v>445.03009760527038</v>
      </c>
      <c r="AB98">
        <v>23.711875251610763</v>
      </c>
      <c r="AC98">
        <f t="shared" si="3"/>
        <v>562.25302794795095</v>
      </c>
    </row>
    <row r="99" spans="17:29" x14ac:dyDescent="0.3">
      <c r="Q99">
        <v>0</v>
      </c>
      <c r="S99">
        <v>1</v>
      </c>
      <c r="X99">
        <v>11.329900694836397</v>
      </c>
      <c r="Y99">
        <f t="shared" si="2"/>
        <v>128.36664975485428</v>
      </c>
      <c r="AB99">
        <v>35.544792404398322</v>
      </c>
      <c r="AC99">
        <f t="shared" si="3"/>
        <v>1263.4322670717727</v>
      </c>
    </row>
    <row r="100" spans="17:29" x14ac:dyDescent="0.3">
      <c r="Q100">
        <v>0</v>
      </c>
      <c r="S100">
        <v>0</v>
      </c>
      <c r="X100">
        <v>10.863716448075138</v>
      </c>
      <c r="Y100">
        <f t="shared" si="2"/>
        <v>118.0203350641783</v>
      </c>
      <c r="AB100">
        <v>19.898100213613361</v>
      </c>
      <c r="AC100">
        <f t="shared" si="3"/>
        <v>395.93439211100008</v>
      </c>
    </row>
    <row r="101" spans="17:29" x14ac:dyDescent="0.3">
      <c r="Q101">
        <v>0</v>
      </c>
      <c r="S101">
        <v>1</v>
      </c>
      <c r="X101">
        <v>14.405936831753934</v>
      </c>
      <c r="Y101">
        <f t="shared" si="2"/>
        <v>207.53101600048456</v>
      </c>
      <c r="AB101">
        <v>24.773246473632753</v>
      </c>
      <c r="AC101">
        <f t="shared" si="3"/>
        <v>613.71374084335764</v>
      </c>
    </row>
    <row r="102" spans="17:29" x14ac:dyDescent="0.3">
      <c r="Q102">
        <v>1</v>
      </c>
      <c r="S102">
        <v>0</v>
      </c>
      <c r="X102">
        <v>23.215882315998897</v>
      </c>
      <c r="Y102">
        <f t="shared" si="2"/>
        <v>538.97719171031031</v>
      </c>
      <c r="AB102">
        <v>10.532596712000668</v>
      </c>
      <c r="AC102">
        <f t="shared" si="3"/>
        <v>110.93559349764729</v>
      </c>
    </row>
    <row r="103" spans="17:29" x14ac:dyDescent="0.3">
      <c r="Q103">
        <v>1</v>
      </c>
      <c r="S103">
        <v>0</v>
      </c>
      <c r="X103">
        <v>20.447278125648154</v>
      </c>
      <c r="Y103">
        <f t="shared" si="2"/>
        <v>418.09118274760948</v>
      </c>
      <c r="AB103">
        <v>26.945883797015995</v>
      </c>
      <c r="AC103">
        <f t="shared" si="3"/>
        <v>726.08065360228909</v>
      </c>
    </row>
    <row r="104" spans="17:29" x14ac:dyDescent="0.3">
      <c r="Q104">
        <v>0</v>
      </c>
      <c r="S104">
        <v>1</v>
      </c>
      <c r="X104">
        <v>37.452839529141784</v>
      </c>
      <c r="Y104">
        <f t="shared" si="2"/>
        <v>1402.7151887956454</v>
      </c>
      <c r="AB104">
        <v>15.189409673912451</v>
      </c>
      <c r="AC104">
        <f t="shared" si="3"/>
        <v>230.71816624194514</v>
      </c>
    </row>
    <row r="105" spans="17:29" x14ac:dyDescent="0.3">
      <c r="Q105">
        <v>0</v>
      </c>
      <c r="S105">
        <v>0</v>
      </c>
      <c r="X105">
        <v>14.096390310005518</v>
      </c>
      <c r="Y105">
        <f t="shared" si="2"/>
        <v>198.70821977201746</v>
      </c>
      <c r="AB105">
        <v>16.73838829039596</v>
      </c>
      <c r="AC105">
        <f t="shared" si="3"/>
        <v>280.17364256006459</v>
      </c>
    </row>
    <row r="106" spans="17:29" x14ac:dyDescent="0.3">
      <c r="Q106">
        <v>0</v>
      </c>
      <c r="S106">
        <v>0</v>
      </c>
      <c r="X106">
        <v>33.638555174111389</v>
      </c>
      <c r="Y106">
        <f t="shared" si="2"/>
        <v>1131.552394201736</v>
      </c>
      <c r="AB106">
        <v>5.2280961931683123</v>
      </c>
      <c r="AC106">
        <f t="shared" si="3"/>
        <v>27.332989805021001</v>
      </c>
    </row>
    <row r="107" spans="17:29" x14ac:dyDescent="0.3">
      <c r="Q107">
        <v>0</v>
      </c>
      <c r="S107">
        <v>1</v>
      </c>
      <c r="X107">
        <v>10.763399182469584</v>
      </c>
      <c r="Y107">
        <f t="shared" si="2"/>
        <v>115.8507619611869</v>
      </c>
      <c r="AB107">
        <v>29.722425602376461</v>
      </c>
      <c r="AC107">
        <f t="shared" si="3"/>
        <v>883.42258368880368</v>
      </c>
    </row>
    <row r="108" spans="17:29" x14ac:dyDescent="0.3">
      <c r="Q108">
        <v>0</v>
      </c>
      <c r="S108">
        <v>1</v>
      </c>
      <c r="X108">
        <v>20.966531388257863</v>
      </c>
      <c r="Y108">
        <f t="shared" si="2"/>
        <v>439.59543845480221</v>
      </c>
      <c r="AB108">
        <v>13.45494870794937</v>
      </c>
      <c r="AC108">
        <f t="shared" si="3"/>
        <v>181.03564473354842</v>
      </c>
    </row>
    <row r="109" spans="17:29" x14ac:dyDescent="0.3">
      <c r="Q109">
        <v>1</v>
      </c>
      <c r="S109">
        <v>1</v>
      </c>
      <c r="X109">
        <v>19.571093667327659</v>
      </c>
      <c r="Y109">
        <f t="shared" si="2"/>
        <v>383.02770733531281</v>
      </c>
      <c r="AB109">
        <v>9.3959466135129333</v>
      </c>
      <c r="AC109">
        <f t="shared" si="3"/>
        <v>88.283812763985154</v>
      </c>
    </row>
    <row r="110" spans="17:29" x14ac:dyDescent="0.3">
      <c r="Q110">
        <v>1</v>
      </c>
      <c r="S110">
        <v>1</v>
      </c>
      <c r="X110">
        <v>22.868137016776018</v>
      </c>
      <c r="Y110">
        <f t="shared" si="2"/>
        <v>522.95169061804154</v>
      </c>
      <c r="AB110">
        <v>31.018892109859735</v>
      </c>
      <c r="AC110">
        <f t="shared" si="3"/>
        <v>962.1716677231185</v>
      </c>
    </row>
    <row r="111" spans="17:29" x14ac:dyDescent="0.3">
      <c r="Q111">
        <v>0</v>
      </c>
      <c r="S111">
        <v>0</v>
      </c>
      <c r="X111">
        <v>25.421350124379387</v>
      </c>
      <c r="Y111">
        <f t="shared" si="2"/>
        <v>646.24504214628394</v>
      </c>
      <c r="AB111">
        <v>19.625015334459022</v>
      </c>
      <c r="AC111">
        <f t="shared" si="3"/>
        <v>385.14122687775176</v>
      </c>
    </row>
    <row r="112" spans="17:29" x14ac:dyDescent="0.3">
      <c r="Q112">
        <v>0</v>
      </c>
      <c r="S112">
        <v>0</v>
      </c>
      <c r="X112">
        <v>16.394092249829555</v>
      </c>
      <c r="Y112">
        <f t="shared" si="2"/>
        <v>268.76626069592146</v>
      </c>
      <c r="AB112">
        <v>25.258989403955638</v>
      </c>
      <c r="AC112">
        <f t="shared" si="3"/>
        <v>638.0165457091432</v>
      </c>
    </row>
    <row r="113" spans="17:29" x14ac:dyDescent="0.3">
      <c r="Q113">
        <v>0</v>
      </c>
      <c r="S113">
        <v>0</v>
      </c>
      <c r="X113">
        <v>36.888407117221504</v>
      </c>
      <c r="Y113">
        <f t="shared" si="2"/>
        <v>1360.754579645878</v>
      </c>
      <c r="AB113">
        <v>17.510931279975921</v>
      </c>
      <c r="AC113">
        <f t="shared" si="3"/>
        <v>306.63271429203917</v>
      </c>
    </row>
    <row r="114" spans="17:29" x14ac:dyDescent="0.3">
      <c r="Q114">
        <v>0</v>
      </c>
      <c r="S114">
        <v>0</v>
      </c>
      <c r="X114">
        <v>36.154899640241638</v>
      </c>
      <c r="Y114">
        <f t="shared" si="2"/>
        <v>1307.1767679959448</v>
      </c>
      <c r="AB114">
        <v>26.799837137805298</v>
      </c>
      <c r="AC114">
        <f t="shared" si="3"/>
        <v>718.23127061288801</v>
      </c>
    </row>
    <row r="115" spans="17:29" x14ac:dyDescent="0.3">
      <c r="Q115">
        <v>0</v>
      </c>
      <c r="S115">
        <v>0</v>
      </c>
      <c r="X115">
        <v>28.871256795828231</v>
      </c>
      <c r="Y115">
        <f t="shared" si="2"/>
        <v>833.54946897065781</v>
      </c>
      <c r="AB115">
        <v>15.232601577299647</v>
      </c>
      <c r="AC115">
        <f t="shared" si="3"/>
        <v>232.03215081275169</v>
      </c>
    </row>
    <row r="116" spans="17:29" x14ac:dyDescent="0.3">
      <c r="Q116">
        <v>0</v>
      </c>
      <c r="S116">
        <v>0</v>
      </c>
      <c r="X116">
        <v>23.970012585341465</v>
      </c>
      <c r="Y116">
        <f t="shared" si="2"/>
        <v>574.56150334142819</v>
      </c>
      <c r="AB116">
        <v>33.564495020546019</v>
      </c>
      <c r="AC116">
        <f t="shared" si="3"/>
        <v>1126.5753259842586</v>
      </c>
    </row>
    <row r="117" spans="17:29" x14ac:dyDescent="0.3">
      <c r="Q117">
        <v>1</v>
      </c>
      <c r="S117">
        <v>1</v>
      </c>
      <c r="X117">
        <v>17.677832652698271</v>
      </c>
      <c r="Y117">
        <f t="shared" si="2"/>
        <v>312.50576729680517</v>
      </c>
      <c r="AB117">
        <v>9.7937414061743766</v>
      </c>
      <c r="AC117">
        <f t="shared" si="3"/>
        <v>95.917370731014458</v>
      </c>
    </row>
    <row r="118" spans="17:29" x14ac:dyDescent="0.3">
      <c r="Q118">
        <v>0</v>
      </c>
      <c r="S118">
        <v>1</v>
      </c>
      <c r="X118">
        <v>4.2503011645749211E-2</v>
      </c>
      <c r="Y118">
        <f t="shared" si="2"/>
        <v>1.806505998958693E-3</v>
      </c>
      <c r="AB118">
        <v>12.187840689439327</v>
      </c>
      <c r="AC118">
        <f t="shared" si="3"/>
        <v>148.54346067115287</v>
      </c>
    </row>
    <row r="119" spans="17:29" x14ac:dyDescent="0.3">
      <c r="Q119">
        <v>0</v>
      </c>
      <c r="S119">
        <v>0</v>
      </c>
      <c r="X119">
        <v>33.172666513128206</v>
      </c>
      <c r="Y119">
        <f t="shared" si="2"/>
        <v>1100.4258035912173</v>
      </c>
      <c r="AB119">
        <v>26.94053596816957</v>
      </c>
      <c r="AC119">
        <f t="shared" si="3"/>
        <v>725.79247825223831</v>
      </c>
    </row>
    <row r="120" spans="17:29" x14ac:dyDescent="0.3">
      <c r="Q120">
        <v>1</v>
      </c>
      <c r="S120">
        <v>0</v>
      </c>
      <c r="X120">
        <v>20.082241058407817</v>
      </c>
      <c r="Y120">
        <f t="shared" si="2"/>
        <v>403.29640592800069</v>
      </c>
      <c r="AB120">
        <v>28.935021469369531</v>
      </c>
      <c r="AC120">
        <f t="shared" si="3"/>
        <v>837.23546743287568</v>
      </c>
    </row>
    <row r="121" spans="17:29" x14ac:dyDescent="0.3">
      <c r="Q121">
        <v>0</v>
      </c>
      <c r="S121">
        <v>1</v>
      </c>
      <c r="X121">
        <v>11.022809808782768</v>
      </c>
      <c r="Y121">
        <f t="shared" si="2"/>
        <v>121.50233608059759</v>
      </c>
      <c r="AB121">
        <v>25.525507731363177</v>
      </c>
      <c r="AC121">
        <f t="shared" si="3"/>
        <v>651.55154494388137</v>
      </c>
    </row>
    <row r="122" spans="17:29" x14ac:dyDescent="0.3">
      <c r="Q122">
        <v>0</v>
      </c>
      <c r="S122">
        <v>0</v>
      </c>
      <c r="X122">
        <v>22.13551629713038</v>
      </c>
      <c r="Y122">
        <f t="shared" si="2"/>
        <v>489.98108174052464</v>
      </c>
      <c r="AB122">
        <v>15.227481122128665</v>
      </c>
      <c r="AC122">
        <f t="shared" si="3"/>
        <v>231.87618132478488</v>
      </c>
    </row>
    <row r="123" spans="17:29" x14ac:dyDescent="0.3">
      <c r="Q123">
        <v>1</v>
      </c>
      <c r="S123">
        <v>0</v>
      </c>
      <c r="X123">
        <v>38.059563444694504</v>
      </c>
      <c r="Y123">
        <f t="shared" si="2"/>
        <v>1448.5303696007261</v>
      </c>
      <c r="AB123">
        <v>19.975216269376688</v>
      </c>
      <c r="AC123">
        <f t="shared" si="3"/>
        <v>399.00926500837113</v>
      </c>
    </row>
    <row r="124" spans="17:29" x14ac:dyDescent="0.3">
      <c r="Q124">
        <v>0</v>
      </c>
      <c r="S124">
        <v>0</v>
      </c>
      <c r="X124">
        <v>30.407688932900783</v>
      </c>
      <c r="Y124">
        <f t="shared" si="2"/>
        <v>924.62754624005674</v>
      </c>
      <c r="AB124">
        <v>37.883139662444592</v>
      </c>
      <c r="AC124">
        <f t="shared" si="3"/>
        <v>1435.1322706842825</v>
      </c>
    </row>
    <row r="125" spans="17:29" x14ac:dyDescent="0.3">
      <c r="Q125">
        <v>0</v>
      </c>
      <c r="S125">
        <v>0</v>
      </c>
      <c r="X125">
        <v>15.237976690987125</v>
      </c>
      <c r="Y125">
        <f t="shared" si="2"/>
        <v>232.19593363506692</v>
      </c>
      <c r="AB125">
        <v>2.0340599399060011</v>
      </c>
      <c r="AC125">
        <f t="shared" si="3"/>
        <v>4.1373998391304045</v>
      </c>
    </row>
    <row r="126" spans="17:29" x14ac:dyDescent="0.3">
      <c r="Q126">
        <v>0</v>
      </c>
      <c r="S126">
        <v>1</v>
      </c>
      <c r="X126">
        <v>18.21076244188589</v>
      </c>
      <c r="Y126">
        <f t="shared" si="2"/>
        <v>331.63186871480178</v>
      </c>
      <c r="AB126">
        <v>7.9563256399706006</v>
      </c>
      <c r="AC126">
        <f t="shared" si="3"/>
        <v>63.30311768925359</v>
      </c>
    </row>
    <row r="127" spans="17:29" x14ac:dyDescent="0.3">
      <c r="Q127">
        <v>0</v>
      </c>
      <c r="S127">
        <v>1</v>
      </c>
      <c r="X127">
        <v>17.577128851844463</v>
      </c>
      <c r="Y127">
        <f t="shared" si="2"/>
        <v>308.95545867434305</v>
      </c>
      <c r="AB127">
        <v>13.672336131567135</v>
      </c>
      <c r="AC127">
        <f t="shared" si="3"/>
        <v>186.93277529455619</v>
      </c>
    </row>
    <row r="128" spans="17:29" x14ac:dyDescent="0.3">
      <c r="Q128">
        <v>1</v>
      </c>
      <c r="S128">
        <v>1</v>
      </c>
      <c r="X128">
        <v>20.513148279424058</v>
      </c>
      <c r="Y128">
        <f t="shared" si="2"/>
        <v>420.78925233363822</v>
      </c>
      <c r="AB128">
        <v>14.606587279122323</v>
      </c>
      <c r="AC128">
        <f t="shared" si="3"/>
        <v>213.35239194261806</v>
      </c>
    </row>
    <row r="129" spans="17:29" x14ac:dyDescent="0.3">
      <c r="Q129">
        <v>0</v>
      </c>
      <c r="S129">
        <v>1</v>
      </c>
      <c r="X129">
        <v>22.994318037963239</v>
      </c>
      <c r="Y129">
        <f t="shared" si="2"/>
        <v>528.73866203100158</v>
      </c>
      <c r="AB129">
        <v>35.297700883820653</v>
      </c>
      <c r="AC129">
        <f t="shared" si="3"/>
        <v>1245.9276876836734</v>
      </c>
    </row>
    <row r="130" spans="17:29" x14ac:dyDescent="0.3">
      <c r="Q130">
        <v>0</v>
      </c>
      <c r="S130">
        <v>0</v>
      </c>
      <c r="X130">
        <v>27.50192157283891</v>
      </c>
      <c r="Y130">
        <f t="shared" ref="Y130:Y193" si="4">(X130-$B$1)^2</f>
        <v>756.35569019858224</v>
      </c>
      <c r="AB130">
        <v>0.28666595928370953</v>
      </c>
      <c r="AC130">
        <f t="shared" si="3"/>
        <v>8.2177372212049404E-2</v>
      </c>
    </row>
    <row r="131" spans="17:29" x14ac:dyDescent="0.3">
      <c r="Q131">
        <v>1</v>
      </c>
      <c r="S131">
        <v>0</v>
      </c>
      <c r="X131">
        <v>7.7308709983481094</v>
      </c>
      <c r="Y131">
        <f t="shared" si="4"/>
        <v>59.766366393099894</v>
      </c>
      <c r="AB131">
        <v>25.13053237227723</v>
      </c>
      <c r="AC131">
        <f t="shared" si="3"/>
        <v>631.54365731407381</v>
      </c>
    </row>
    <row r="132" spans="17:29" x14ac:dyDescent="0.3">
      <c r="Q132">
        <v>0</v>
      </c>
      <c r="S132">
        <v>0</v>
      </c>
      <c r="X132">
        <v>26.781192496418953</v>
      </c>
      <c r="Y132">
        <f t="shared" si="4"/>
        <v>717.23227153024686</v>
      </c>
      <c r="AB132">
        <v>13.669825926190242</v>
      </c>
      <c r="AC132">
        <f t="shared" ref="AC132:AC195" si="5">(AB132-$B$1)^2</f>
        <v>186.8641408523429</v>
      </c>
    </row>
    <row r="133" spans="17:29" x14ac:dyDescent="0.3">
      <c r="Q133">
        <v>0</v>
      </c>
      <c r="S133">
        <v>1</v>
      </c>
      <c r="X133">
        <v>11.189815773395821</v>
      </c>
      <c r="Y133">
        <f t="shared" si="4"/>
        <v>125.21197704253792</v>
      </c>
      <c r="AB133">
        <v>24.723615347757004</v>
      </c>
      <c r="AC133">
        <f t="shared" si="5"/>
        <v>611.2571558638457</v>
      </c>
    </row>
    <row r="134" spans="17:29" x14ac:dyDescent="0.3">
      <c r="Q134">
        <v>0</v>
      </c>
      <c r="S134">
        <v>0</v>
      </c>
      <c r="X134">
        <v>16.099415966455126</v>
      </c>
      <c r="Y134">
        <f t="shared" si="4"/>
        <v>259.19119446095027</v>
      </c>
      <c r="AB134">
        <v>6.5223071537911892</v>
      </c>
      <c r="AC134">
        <f t="shared" si="5"/>
        <v>42.540490608395721</v>
      </c>
    </row>
    <row r="135" spans="17:29" x14ac:dyDescent="0.3">
      <c r="Q135">
        <v>0</v>
      </c>
      <c r="S135">
        <v>1</v>
      </c>
      <c r="X135">
        <v>14.092740962514654</v>
      </c>
      <c r="Y135">
        <f t="shared" si="4"/>
        <v>198.60534783653844</v>
      </c>
      <c r="AB135">
        <v>9.1738480073399842</v>
      </c>
      <c r="AC135">
        <f t="shared" si="5"/>
        <v>84.159487261775794</v>
      </c>
    </row>
    <row r="136" spans="17:29" x14ac:dyDescent="0.3">
      <c r="Q136">
        <v>0</v>
      </c>
      <c r="S136">
        <v>0</v>
      </c>
      <c r="X136">
        <v>14.577763118286384</v>
      </c>
      <c r="Y136">
        <f t="shared" si="4"/>
        <v>212.51117753287076</v>
      </c>
      <c r="AB136">
        <v>25.557403710554354</v>
      </c>
      <c r="AC136">
        <f t="shared" si="5"/>
        <v>653.18088442425744</v>
      </c>
    </row>
    <row r="137" spans="17:29" x14ac:dyDescent="0.3">
      <c r="Q137">
        <v>1</v>
      </c>
      <c r="S137">
        <v>1</v>
      </c>
      <c r="X137">
        <v>13.691722011135425</v>
      </c>
      <c r="Y137">
        <f t="shared" si="4"/>
        <v>187.46325163021029</v>
      </c>
      <c r="AB137">
        <v>17.430513758445159</v>
      </c>
      <c r="AC137">
        <f t="shared" si="5"/>
        <v>303.822809883346</v>
      </c>
    </row>
    <row r="138" spans="17:29" x14ac:dyDescent="0.3">
      <c r="Q138">
        <v>1</v>
      </c>
      <c r="S138">
        <v>0</v>
      </c>
      <c r="X138">
        <v>20.024101609596983</v>
      </c>
      <c r="Y138">
        <f t="shared" si="4"/>
        <v>400.96464527146446</v>
      </c>
      <c r="AB138">
        <v>11.232016327558085</v>
      </c>
      <c r="AC138">
        <f t="shared" si="5"/>
        <v>126.15819078253142</v>
      </c>
    </row>
    <row r="139" spans="17:29" x14ac:dyDescent="0.3">
      <c r="Q139">
        <v>0</v>
      </c>
      <c r="S139">
        <v>0</v>
      </c>
      <c r="X139">
        <v>12.541597748640925</v>
      </c>
      <c r="Y139">
        <f t="shared" si="4"/>
        <v>157.2916740887151</v>
      </c>
      <c r="AB139">
        <v>6.8874874664470553</v>
      </c>
      <c r="AC139">
        <f t="shared" si="5"/>
        <v>47.437483600465278</v>
      </c>
    </row>
    <row r="140" spans="17:29" x14ac:dyDescent="0.3">
      <c r="Q140">
        <v>0</v>
      </c>
      <c r="S140">
        <v>1</v>
      </c>
      <c r="X140">
        <v>22.359115569561254</v>
      </c>
      <c r="Y140">
        <f t="shared" si="4"/>
        <v>499.93004905299648</v>
      </c>
      <c r="AB140">
        <v>7.4728746362961829</v>
      </c>
      <c r="AC140">
        <f t="shared" si="5"/>
        <v>55.843855329798807</v>
      </c>
    </row>
    <row r="141" spans="17:29" x14ac:dyDescent="0.3">
      <c r="Q141">
        <v>0</v>
      </c>
      <c r="S141">
        <v>0</v>
      </c>
      <c r="X141">
        <v>27.792982614773791</v>
      </c>
      <c r="Y141">
        <f t="shared" si="4"/>
        <v>772.44988262511822</v>
      </c>
      <c r="AB141">
        <v>13.783021636772901</v>
      </c>
      <c r="AC141">
        <f t="shared" si="5"/>
        <v>189.97168543974993</v>
      </c>
    </row>
    <row r="142" spans="17:29" x14ac:dyDescent="0.3">
      <c r="Q142">
        <v>0</v>
      </c>
      <c r="S142">
        <v>1</v>
      </c>
      <c r="X142">
        <v>6.6373400436714292</v>
      </c>
      <c r="Y142">
        <f t="shared" si="4"/>
        <v>44.054282855324246</v>
      </c>
      <c r="AB142">
        <v>17.587256075348705</v>
      </c>
      <c r="AC142">
        <f t="shared" si="5"/>
        <v>309.31157625988993</v>
      </c>
    </row>
    <row r="143" spans="17:29" x14ac:dyDescent="0.3">
      <c r="Q143">
        <v>0</v>
      </c>
      <c r="S143">
        <v>0</v>
      </c>
      <c r="X143">
        <v>30.334338185202796</v>
      </c>
      <c r="Y143">
        <f t="shared" si="4"/>
        <v>920.17207313425251</v>
      </c>
      <c r="AB143">
        <v>29.43420673138462</v>
      </c>
      <c r="AC143">
        <f t="shared" si="5"/>
        <v>866.37252590588764</v>
      </c>
    </row>
    <row r="144" spans="17:29" x14ac:dyDescent="0.3">
      <c r="Q144">
        <v>0</v>
      </c>
      <c r="S144">
        <v>1</v>
      </c>
      <c r="X144">
        <v>6.5923882680363022</v>
      </c>
      <c r="Y144">
        <f t="shared" si="4"/>
        <v>43.459583076542678</v>
      </c>
      <c r="AB144">
        <v>12.416323948418722</v>
      </c>
      <c r="AC144">
        <f t="shared" si="5"/>
        <v>154.16510039207628</v>
      </c>
    </row>
    <row r="145" spans="17:29" x14ac:dyDescent="0.3">
      <c r="Q145">
        <v>1</v>
      </c>
      <c r="S145">
        <v>1</v>
      </c>
      <c r="X145">
        <v>22.77500475931447</v>
      </c>
      <c r="Y145">
        <f t="shared" si="4"/>
        <v>518.70084178679679</v>
      </c>
      <c r="AB145">
        <v>12.451739672105759</v>
      </c>
      <c r="AC145">
        <f t="shared" si="5"/>
        <v>155.04582086189245</v>
      </c>
    </row>
    <row r="146" spans="17:29" x14ac:dyDescent="0.3">
      <c r="Q146">
        <v>0</v>
      </c>
      <c r="S146">
        <v>1</v>
      </c>
      <c r="X146">
        <v>18.879638951621018</v>
      </c>
      <c r="Y146">
        <f t="shared" si="4"/>
        <v>356.44076694356556</v>
      </c>
      <c r="AB146">
        <v>16.485339579521678</v>
      </c>
      <c r="AC146">
        <f t="shared" si="5"/>
        <v>271.76642105214398</v>
      </c>
    </row>
    <row r="147" spans="17:29" x14ac:dyDescent="0.3">
      <c r="Q147">
        <v>0</v>
      </c>
      <c r="S147">
        <v>1</v>
      </c>
      <c r="X147">
        <v>29.156042324320879</v>
      </c>
      <c r="Y147">
        <f t="shared" si="4"/>
        <v>850.0748040175904</v>
      </c>
      <c r="AB147">
        <v>20.658938006381504</v>
      </c>
      <c r="AC147">
        <f t="shared" si="5"/>
        <v>426.79171955151418</v>
      </c>
    </row>
    <row r="148" spans="17:29" x14ac:dyDescent="0.3">
      <c r="Q148">
        <v>0</v>
      </c>
      <c r="S148">
        <v>0</v>
      </c>
      <c r="X148">
        <v>10.574224284500815</v>
      </c>
      <c r="Y148">
        <f t="shared" si="4"/>
        <v>111.81421921892677</v>
      </c>
      <c r="AB148">
        <v>31.602351150941104</v>
      </c>
      <c r="AC148">
        <f t="shared" si="5"/>
        <v>998.70859826738854</v>
      </c>
    </row>
    <row r="149" spans="17:29" x14ac:dyDescent="0.3">
      <c r="Q149">
        <v>0</v>
      </c>
      <c r="S149">
        <v>1</v>
      </c>
      <c r="X149">
        <v>28.645611160318367</v>
      </c>
      <c r="Y149">
        <f t="shared" si="4"/>
        <v>820.57103874815618</v>
      </c>
      <c r="AB149">
        <v>12.054654285311699</v>
      </c>
      <c r="AC149">
        <f t="shared" si="5"/>
        <v>145.31468993838371</v>
      </c>
    </row>
    <row r="150" spans="17:29" x14ac:dyDescent="0.3">
      <c r="Q150">
        <v>0</v>
      </c>
      <c r="S150">
        <v>1</v>
      </c>
      <c r="X150">
        <v>12.669290804769844</v>
      </c>
      <c r="Y150">
        <f t="shared" si="4"/>
        <v>160.51092949582571</v>
      </c>
      <c r="AB150">
        <v>19.11294253251981</v>
      </c>
      <c r="AC150">
        <f t="shared" si="5"/>
        <v>365.30457225140475</v>
      </c>
    </row>
    <row r="151" spans="17:29" x14ac:dyDescent="0.3">
      <c r="Q151">
        <v>0</v>
      </c>
      <c r="S151">
        <v>1</v>
      </c>
      <c r="X151">
        <v>13.966582678694976</v>
      </c>
      <c r="Y151">
        <f t="shared" si="4"/>
        <v>195.06543172082255</v>
      </c>
      <c r="AB151">
        <v>16.982951415702701</v>
      </c>
      <c r="AC151">
        <f t="shared" si="5"/>
        <v>288.42063878811837</v>
      </c>
    </row>
    <row r="152" spans="17:29" x14ac:dyDescent="0.3">
      <c r="Q152">
        <v>0</v>
      </c>
      <c r="S152">
        <v>0</v>
      </c>
      <c r="X152">
        <v>28.887127478374168</v>
      </c>
      <c r="Y152">
        <f t="shared" si="4"/>
        <v>834.46613395183988</v>
      </c>
      <c r="AB152">
        <v>19.707706592744216</v>
      </c>
      <c r="AC152">
        <f t="shared" si="5"/>
        <v>388.39369914569386</v>
      </c>
    </row>
    <row r="153" spans="17:29" x14ac:dyDescent="0.3">
      <c r="Q153">
        <v>1</v>
      </c>
      <c r="S153">
        <v>0</v>
      </c>
      <c r="X153">
        <v>30.441931408422533</v>
      </c>
      <c r="Y153">
        <f t="shared" si="4"/>
        <v>926.71118787510238</v>
      </c>
      <c r="AB153">
        <v>21.831958797993138</v>
      </c>
      <c r="AC153">
        <f t="shared" si="5"/>
        <v>476.63442495727003</v>
      </c>
    </row>
    <row r="154" spans="17:29" x14ac:dyDescent="0.3">
      <c r="Q154">
        <v>0</v>
      </c>
      <c r="S154">
        <v>0</v>
      </c>
      <c r="X154">
        <v>15.067628333345056</v>
      </c>
      <c r="Y154">
        <f t="shared" si="4"/>
        <v>227.0334235918227</v>
      </c>
      <c r="AB154">
        <v>16.8325937516056</v>
      </c>
      <c r="AC154">
        <f t="shared" si="5"/>
        <v>283.33621240659187</v>
      </c>
    </row>
    <row r="155" spans="17:29" x14ac:dyDescent="0.3">
      <c r="Q155">
        <v>0</v>
      </c>
      <c r="S155">
        <v>1</v>
      </c>
      <c r="X155">
        <v>4.0394593775272369</v>
      </c>
      <c r="Y155">
        <f t="shared" si="4"/>
        <v>16.317232062692732</v>
      </c>
      <c r="AB155">
        <v>22.738906914601102</v>
      </c>
      <c r="AC155">
        <f t="shared" si="5"/>
        <v>517.05788767089382</v>
      </c>
    </row>
    <row r="156" spans="17:29" x14ac:dyDescent="0.3">
      <c r="Q156">
        <v>1</v>
      </c>
      <c r="S156">
        <v>0</v>
      </c>
      <c r="X156">
        <v>17.714758137590252</v>
      </c>
      <c r="Y156">
        <f t="shared" si="4"/>
        <v>313.81265587332007</v>
      </c>
      <c r="AB156">
        <v>15.936177583644167</v>
      </c>
      <c r="AC156">
        <f t="shared" si="5"/>
        <v>253.96175597744283</v>
      </c>
    </row>
    <row r="157" spans="17:29" x14ac:dyDescent="0.3">
      <c r="Q157">
        <v>0</v>
      </c>
      <c r="S157">
        <v>1</v>
      </c>
      <c r="X157">
        <v>12.49807842716109</v>
      </c>
      <c r="Y157">
        <f t="shared" si="4"/>
        <v>156.20196437146942</v>
      </c>
      <c r="AB157">
        <v>21.776716089807451</v>
      </c>
      <c r="AC157">
        <f t="shared" si="5"/>
        <v>474.22536365607868</v>
      </c>
    </row>
    <row r="158" spans="17:29" x14ac:dyDescent="0.3">
      <c r="Q158">
        <v>0</v>
      </c>
      <c r="S158">
        <v>0</v>
      </c>
      <c r="X158">
        <v>25.51818857275066</v>
      </c>
      <c r="Y158">
        <f t="shared" si="4"/>
        <v>651.17794803446236</v>
      </c>
      <c r="AB158">
        <v>22.814949766616337</v>
      </c>
      <c r="AC158">
        <f t="shared" si="5"/>
        <v>520.52193285322687</v>
      </c>
    </row>
    <row r="159" spans="17:29" x14ac:dyDescent="0.3">
      <c r="Q159">
        <v>0</v>
      </c>
      <c r="S159">
        <v>1</v>
      </c>
      <c r="X159">
        <v>12.882794686011039</v>
      </c>
      <c r="Y159">
        <f t="shared" si="4"/>
        <v>165.96639892191425</v>
      </c>
      <c r="AB159">
        <v>32.089476513210684</v>
      </c>
      <c r="AC159">
        <f t="shared" si="5"/>
        <v>1029.7345028919001</v>
      </c>
    </row>
    <row r="160" spans="17:29" x14ac:dyDescent="0.3">
      <c r="Q160">
        <v>0</v>
      </c>
      <c r="S160">
        <v>0</v>
      </c>
      <c r="X160">
        <v>31.882161743415054</v>
      </c>
      <c r="Y160">
        <f t="shared" si="4"/>
        <v>1016.4722374332785</v>
      </c>
      <c r="AB160">
        <v>26.802465577493422</v>
      </c>
      <c r="AC160">
        <f t="shared" si="5"/>
        <v>718.37216103271976</v>
      </c>
    </row>
    <row r="161" spans="17:29" x14ac:dyDescent="0.3">
      <c r="Q161">
        <v>0</v>
      </c>
      <c r="S161">
        <v>1</v>
      </c>
      <c r="X161">
        <v>13.758797245391179</v>
      </c>
      <c r="Y161">
        <f t="shared" si="4"/>
        <v>189.30450163978389</v>
      </c>
      <c r="AB161">
        <v>11.008789947954938</v>
      </c>
      <c r="AC161">
        <f t="shared" si="5"/>
        <v>121.19345611819368</v>
      </c>
    </row>
    <row r="162" spans="17:29" x14ac:dyDescent="0.3">
      <c r="Q162">
        <v>0</v>
      </c>
      <c r="S162">
        <v>1</v>
      </c>
      <c r="X162">
        <v>23.527645731082885</v>
      </c>
      <c r="Y162">
        <f t="shared" si="4"/>
        <v>553.55011364734264</v>
      </c>
      <c r="AB162">
        <v>13.987912603188306</v>
      </c>
      <c r="AC162">
        <f t="shared" si="5"/>
        <v>195.66169899443426</v>
      </c>
    </row>
    <row r="163" spans="17:29" x14ac:dyDescent="0.3">
      <c r="Q163">
        <v>0</v>
      </c>
      <c r="S163">
        <v>1</v>
      </c>
      <c r="X163">
        <v>2.3689904587808996</v>
      </c>
      <c r="Y163">
        <f t="shared" si="4"/>
        <v>5.6121157937949375</v>
      </c>
      <c r="AB163">
        <v>21.525395418866538</v>
      </c>
      <c r="AC163">
        <f t="shared" si="5"/>
        <v>463.3426479385605</v>
      </c>
    </row>
    <row r="164" spans="17:29" x14ac:dyDescent="0.3">
      <c r="Q164">
        <v>1</v>
      </c>
      <c r="S164">
        <v>0</v>
      </c>
      <c r="X164">
        <v>20.945010469877161</v>
      </c>
      <c r="Y164">
        <f t="shared" si="4"/>
        <v>438.69346358326391</v>
      </c>
      <c r="AB164">
        <v>19.774454408907332</v>
      </c>
      <c r="AC164">
        <f t="shared" si="5"/>
        <v>391.02904716995459</v>
      </c>
    </row>
    <row r="165" spans="17:29" x14ac:dyDescent="0.3">
      <c r="Q165">
        <v>0</v>
      </c>
      <c r="S165">
        <v>1</v>
      </c>
      <c r="X165">
        <v>24.878006620856468</v>
      </c>
      <c r="Y165">
        <f t="shared" si="4"/>
        <v>618.91521342737826</v>
      </c>
      <c r="AB165">
        <v>25.476667865877971</v>
      </c>
      <c r="AC165">
        <f t="shared" si="5"/>
        <v>649.06060554825922</v>
      </c>
    </row>
    <row r="166" spans="17:29" x14ac:dyDescent="0.3">
      <c r="Q166">
        <v>1</v>
      </c>
      <c r="S166">
        <v>0</v>
      </c>
      <c r="X166">
        <v>21.195837739942363</v>
      </c>
      <c r="Y166">
        <f t="shared" si="4"/>
        <v>449.26353749796493</v>
      </c>
      <c r="AB166">
        <v>26.280915840761736</v>
      </c>
      <c r="AC166">
        <f t="shared" si="5"/>
        <v>690.68653742920117</v>
      </c>
    </row>
    <row r="167" spans="17:29" x14ac:dyDescent="0.3">
      <c r="Q167">
        <v>0</v>
      </c>
      <c r="S167">
        <v>0</v>
      </c>
      <c r="X167">
        <v>28.506367521476932</v>
      </c>
      <c r="Y167">
        <f t="shared" si="4"/>
        <v>812.61298926951486</v>
      </c>
      <c r="AB167">
        <v>13.654746504034847</v>
      </c>
      <c r="AC167">
        <f t="shared" si="5"/>
        <v>186.45210208945187</v>
      </c>
    </row>
    <row r="168" spans="17:29" x14ac:dyDescent="0.3">
      <c r="Q168">
        <v>1</v>
      </c>
      <c r="S168">
        <v>1</v>
      </c>
      <c r="X168">
        <v>26.416917130991351</v>
      </c>
      <c r="Y168">
        <f t="shared" si="4"/>
        <v>697.85351070566435</v>
      </c>
      <c r="AB168">
        <v>29.281375241698697</v>
      </c>
      <c r="AC168">
        <f t="shared" si="5"/>
        <v>857.39893604516544</v>
      </c>
    </row>
    <row r="169" spans="17:29" x14ac:dyDescent="0.3">
      <c r="Q169">
        <v>0</v>
      </c>
      <c r="S169">
        <v>1</v>
      </c>
      <c r="X169">
        <v>25.018080173613271</v>
      </c>
      <c r="Y169">
        <f t="shared" si="4"/>
        <v>625.90433557334143</v>
      </c>
      <c r="AB169">
        <v>35.104160411283374</v>
      </c>
      <c r="AC169">
        <f t="shared" si="5"/>
        <v>1232.3020781811149</v>
      </c>
    </row>
    <row r="170" spans="17:29" x14ac:dyDescent="0.3">
      <c r="Q170">
        <v>1</v>
      </c>
      <c r="S170">
        <v>0</v>
      </c>
      <c r="X170">
        <v>18.434202552743955</v>
      </c>
      <c r="Y170">
        <f t="shared" si="4"/>
        <v>339.81982375559176</v>
      </c>
      <c r="AB170">
        <v>10.30440449132584</v>
      </c>
      <c r="AC170">
        <f t="shared" si="5"/>
        <v>106.18075192085615</v>
      </c>
    </row>
    <row r="171" spans="17:29" x14ac:dyDescent="0.3">
      <c r="Q171">
        <v>0</v>
      </c>
      <c r="S171">
        <v>1</v>
      </c>
      <c r="X171">
        <v>11.858180692361202</v>
      </c>
      <c r="Y171">
        <f t="shared" si="4"/>
        <v>140.61644933268801</v>
      </c>
      <c r="AB171">
        <v>30.42408257490024</v>
      </c>
      <c r="AC171">
        <f t="shared" si="5"/>
        <v>925.62480052434842</v>
      </c>
    </row>
    <row r="172" spans="17:29" x14ac:dyDescent="0.3">
      <c r="Q172">
        <v>0</v>
      </c>
      <c r="S172">
        <v>0</v>
      </c>
      <c r="X172">
        <v>34.249235391616821</v>
      </c>
      <c r="Y172">
        <f t="shared" si="4"/>
        <v>1173.0101249103782</v>
      </c>
      <c r="AB172">
        <v>31.229676601942629</v>
      </c>
      <c r="AC172">
        <f t="shared" si="5"/>
        <v>975.29270066192294</v>
      </c>
    </row>
    <row r="173" spans="17:29" x14ac:dyDescent="0.3">
      <c r="Q173">
        <v>0</v>
      </c>
      <c r="S173">
        <v>0</v>
      </c>
      <c r="X173">
        <v>4.7083927306812257</v>
      </c>
      <c r="Y173">
        <f t="shared" si="4"/>
        <v>22.168962106331808</v>
      </c>
      <c r="AB173">
        <v>8.612435117829591</v>
      </c>
      <c r="AC173">
        <f t="shared" si="5"/>
        <v>74.174038658824401</v>
      </c>
    </row>
    <row r="174" spans="17:29" x14ac:dyDescent="0.3">
      <c r="Q174">
        <v>0</v>
      </c>
      <c r="S174">
        <v>1</v>
      </c>
      <c r="X174">
        <v>11.695108292333316</v>
      </c>
      <c r="Y174">
        <f t="shared" si="4"/>
        <v>136.77555796940348</v>
      </c>
      <c r="AB174">
        <v>17.338836692506447</v>
      </c>
      <c r="AC174">
        <f t="shared" si="5"/>
        <v>300.63525784940794</v>
      </c>
    </row>
    <row r="175" spans="17:29" x14ac:dyDescent="0.3">
      <c r="Q175">
        <v>0</v>
      </c>
      <c r="S175">
        <v>0</v>
      </c>
      <c r="X175">
        <v>16.110966549167642</v>
      </c>
      <c r="Y175">
        <f t="shared" si="4"/>
        <v>259.56324314839873</v>
      </c>
      <c r="AB175">
        <v>21.020189301925711</v>
      </c>
      <c r="AC175">
        <f t="shared" si="5"/>
        <v>441.8483582887921</v>
      </c>
    </row>
    <row r="176" spans="17:29" x14ac:dyDescent="0.3">
      <c r="Q176">
        <v>1</v>
      </c>
      <c r="S176">
        <v>1</v>
      </c>
      <c r="X176">
        <v>39.232811609981582</v>
      </c>
      <c r="Y176">
        <f t="shared" si="4"/>
        <v>1539.2135068243056</v>
      </c>
      <c r="AB176">
        <v>15.19233824685216</v>
      </c>
      <c r="AC176">
        <f t="shared" si="5"/>
        <v>230.80714140676696</v>
      </c>
    </row>
    <row r="177" spans="17:29" x14ac:dyDescent="0.3">
      <c r="Q177">
        <v>1</v>
      </c>
      <c r="S177">
        <v>1</v>
      </c>
      <c r="X177">
        <v>9.4798975219600834</v>
      </c>
      <c r="Y177">
        <f t="shared" si="4"/>
        <v>89.868457026864931</v>
      </c>
      <c r="AB177">
        <v>19.651972757419571</v>
      </c>
      <c r="AC177">
        <f t="shared" si="5"/>
        <v>386.20003325836097</v>
      </c>
    </row>
    <row r="178" spans="17:29" x14ac:dyDescent="0.3">
      <c r="Q178">
        <v>0</v>
      </c>
      <c r="S178">
        <v>1</v>
      </c>
      <c r="X178">
        <v>14.863560459634755</v>
      </c>
      <c r="Y178">
        <f t="shared" si="4"/>
        <v>220.92542953721772</v>
      </c>
      <c r="AB178">
        <v>23.960412868764251</v>
      </c>
      <c r="AC178">
        <f t="shared" si="5"/>
        <v>574.10138484164349</v>
      </c>
    </row>
    <row r="179" spans="17:29" x14ac:dyDescent="0.3">
      <c r="Q179">
        <v>1</v>
      </c>
      <c r="S179">
        <v>1</v>
      </c>
      <c r="X179">
        <v>30.325220500817522</v>
      </c>
      <c r="Y179">
        <f t="shared" si="4"/>
        <v>919.61899842320338</v>
      </c>
      <c r="AB179">
        <v>12.182893038261682</v>
      </c>
      <c r="AC179">
        <f t="shared" si="5"/>
        <v>148.42288278172495</v>
      </c>
    </row>
    <row r="180" spans="17:29" x14ac:dyDescent="0.3">
      <c r="Q180">
        <v>1</v>
      </c>
      <c r="S180">
        <v>0</v>
      </c>
      <c r="X180">
        <v>20.105183062260039</v>
      </c>
      <c r="Y180">
        <f t="shared" si="4"/>
        <v>404.21838596698797</v>
      </c>
      <c r="AB180">
        <v>12.296543496195227</v>
      </c>
      <c r="AC180">
        <f t="shared" si="5"/>
        <v>151.20498195382115</v>
      </c>
    </row>
    <row r="181" spans="17:29" x14ac:dyDescent="0.3">
      <c r="Q181">
        <v>1</v>
      </c>
      <c r="S181">
        <v>0</v>
      </c>
      <c r="X181">
        <v>9.0106892053154297</v>
      </c>
      <c r="Y181">
        <f t="shared" si="4"/>
        <v>81.192519954788011</v>
      </c>
      <c r="AB181">
        <v>14.153040461242199</v>
      </c>
      <c r="AC181">
        <f t="shared" si="5"/>
        <v>200.3085542975588</v>
      </c>
    </row>
    <row r="182" spans="17:29" x14ac:dyDescent="0.3">
      <c r="Q182">
        <v>0</v>
      </c>
      <c r="S182">
        <v>0</v>
      </c>
      <c r="X182">
        <v>20.978059233602835</v>
      </c>
      <c r="Y182">
        <f t="shared" si="4"/>
        <v>440.07896920854915</v>
      </c>
      <c r="AB182">
        <v>14.402023730799556</v>
      </c>
      <c r="AC182">
        <f t="shared" si="5"/>
        <v>207.41828754251355</v>
      </c>
    </row>
    <row r="183" spans="17:29" x14ac:dyDescent="0.3">
      <c r="Q183">
        <v>0</v>
      </c>
      <c r="S183">
        <v>1</v>
      </c>
      <c r="X183">
        <v>24.320986590755638</v>
      </c>
      <c r="Y183">
        <f t="shared" si="4"/>
        <v>591.51038874771552</v>
      </c>
      <c r="AB183">
        <v>27.174439815571532</v>
      </c>
      <c r="AC183">
        <f t="shared" si="5"/>
        <v>738.45017929011931</v>
      </c>
    </row>
    <row r="184" spans="17:29" x14ac:dyDescent="0.3">
      <c r="Q184">
        <v>0</v>
      </c>
      <c r="S184">
        <v>0</v>
      </c>
      <c r="X184">
        <v>5.588419804116711</v>
      </c>
      <c r="Y184">
        <f t="shared" si="4"/>
        <v>31.230435907043859</v>
      </c>
      <c r="AB184">
        <v>11.819713613949716</v>
      </c>
      <c r="AC184">
        <f t="shared" si="5"/>
        <v>139.70562991578825</v>
      </c>
    </row>
    <row r="185" spans="17:29" x14ac:dyDescent="0.3">
      <c r="Q185">
        <v>1</v>
      </c>
      <c r="S185">
        <v>1</v>
      </c>
      <c r="X185">
        <v>21.57276645040838</v>
      </c>
      <c r="Y185">
        <f t="shared" si="4"/>
        <v>465.38425232386538</v>
      </c>
      <c r="AB185">
        <v>29.337982191937044</v>
      </c>
      <c r="AC185">
        <f t="shared" si="5"/>
        <v>860.71719909441515</v>
      </c>
    </row>
    <row r="186" spans="17:29" x14ac:dyDescent="0.3">
      <c r="Q186">
        <v>1</v>
      </c>
      <c r="S186">
        <v>1</v>
      </c>
      <c r="X186">
        <v>11.772619978291914</v>
      </c>
      <c r="Y186">
        <f t="shared" si="4"/>
        <v>138.59458115327791</v>
      </c>
      <c r="AB186">
        <v>14.576592143857852</v>
      </c>
      <c r="AC186">
        <f t="shared" si="5"/>
        <v>212.47703852837844</v>
      </c>
    </row>
    <row r="187" spans="17:29" x14ac:dyDescent="0.3">
      <c r="Q187">
        <v>0</v>
      </c>
      <c r="S187">
        <v>0</v>
      </c>
      <c r="X187">
        <v>26.601294444408268</v>
      </c>
      <c r="Y187">
        <f t="shared" si="4"/>
        <v>707.6288661181062</v>
      </c>
      <c r="AB187">
        <v>24.293906386010349</v>
      </c>
      <c r="AC187">
        <f t="shared" si="5"/>
        <v>590.19388749223435</v>
      </c>
    </row>
    <row r="188" spans="17:29" x14ac:dyDescent="0.3">
      <c r="Q188">
        <v>1</v>
      </c>
      <c r="S188">
        <v>0</v>
      </c>
      <c r="X188">
        <v>30.780422599054873</v>
      </c>
      <c r="Y188">
        <f t="shared" si="4"/>
        <v>947.43441537640797</v>
      </c>
      <c r="AB188">
        <v>20.481004462926649</v>
      </c>
      <c r="AC188">
        <f t="shared" si="5"/>
        <v>419.47154381042128</v>
      </c>
    </row>
    <row r="189" spans="17:29" x14ac:dyDescent="0.3">
      <c r="Q189">
        <v>0</v>
      </c>
      <c r="S189">
        <v>0</v>
      </c>
      <c r="X189">
        <v>17.311545030242996</v>
      </c>
      <c r="Y189">
        <f t="shared" si="4"/>
        <v>299.68959133413097</v>
      </c>
      <c r="AB189">
        <v>16.892729541286826</v>
      </c>
      <c r="AC189">
        <f t="shared" si="5"/>
        <v>285.36431135506461</v>
      </c>
    </row>
    <row r="190" spans="17:29" x14ac:dyDescent="0.3">
      <c r="Q190">
        <v>0</v>
      </c>
      <c r="S190">
        <v>0</v>
      </c>
      <c r="X190">
        <v>18.016858171467902</v>
      </c>
      <c r="Y190">
        <f t="shared" si="4"/>
        <v>324.60717837078971</v>
      </c>
      <c r="AB190">
        <v>43.28888513147831</v>
      </c>
      <c r="AC190">
        <f t="shared" si="5"/>
        <v>1873.9275759263239</v>
      </c>
    </row>
    <row r="191" spans="17:29" x14ac:dyDescent="0.3">
      <c r="Q191">
        <v>1</v>
      </c>
      <c r="S191">
        <v>0</v>
      </c>
      <c r="X191">
        <v>10.163064467196818</v>
      </c>
      <c r="Y191">
        <f t="shared" si="4"/>
        <v>103.28787936439855</v>
      </c>
      <c r="AB191">
        <v>14.601203070487827</v>
      </c>
      <c r="AC191">
        <f t="shared" si="5"/>
        <v>213.19513110562315</v>
      </c>
    </row>
    <row r="192" spans="17:29" x14ac:dyDescent="0.3">
      <c r="Q192">
        <v>1</v>
      </c>
      <c r="S192">
        <v>0</v>
      </c>
      <c r="X192">
        <v>29.142104318016209</v>
      </c>
      <c r="Y192">
        <f t="shared" si="4"/>
        <v>849.26224408213898</v>
      </c>
      <c r="AB192">
        <v>23.752811608137563</v>
      </c>
      <c r="AC192">
        <f t="shared" si="5"/>
        <v>564.1960592916746</v>
      </c>
    </row>
    <row r="193" spans="17:29" x14ac:dyDescent="0.3">
      <c r="Q193">
        <v>0</v>
      </c>
      <c r="S193">
        <v>0</v>
      </c>
      <c r="X193">
        <v>23.937759629479842</v>
      </c>
      <c r="Y193">
        <f t="shared" si="4"/>
        <v>573.01633607875488</v>
      </c>
      <c r="AB193">
        <v>36.047561075538397</v>
      </c>
      <c r="AC193">
        <f t="shared" si="5"/>
        <v>1299.426659494671</v>
      </c>
    </row>
    <row r="194" spans="17:29" x14ac:dyDescent="0.3">
      <c r="Q194">
        <v>0</v>
      </c>
      <c r="S194">
        <v>1</v>
      </c>
      <c r="X194">
        <v>32.754389899782836</v>
      </c>
      <c r="Y194">
        <f t="shared" ref="Y194:Y201" si="6">(X194-$B$1)^2</f>
        <v>1072.8500577069958</v>
      </c>
      <c r="AB194">
        <v>17.591739884228446</v>
      </c>
      <c r="AC194">
        <f t="shared" si="5"/>
        <v>309.46931215435387</v>
      </c>
    </row>
    <row r="195" spans="17:29" x14ac:dyDescent="0.3">
      <c r="Q195">
        <v>0</v>
      </c>
      <c r="S195">
        <v>1</v>
      </c>
      <c r="X195">
        <v>35.908790373941883</v>
      </c>
      <c r="Y195">
        <f t="shared" si="6"/>
        <v>1289.4412261197012</v>
      </c>
      <c r="AB195">
        <v>21.971093297470361</v>
      </c>
      <c r="AC195">
        <f t="shared" si="5"/>
        <v>482.72894068614704</v>
      </c>
    </row>
    <row r="196" spans="17:29" x14ac:dyDescent="0.3">
      <c r="Q196">
        <v>0</v>
      </c>
      <c r="S196">
        <v>0</v>
      </c>
      <c r="X196">
        <v>32.678810890065506</v>
      </c>
      <c r="Y196">
        <f t="shared" si="6"/>
        <v>1067.904681188664</v>
      </c>
      <c r="AB196">
        <v>13.941546563291922</v>
      </c>
      <c r="AC196">
        <f t="shared" ref="AC196:AC201" si="7">(AB196-$B$1)^2</f>
        <v>194.36672057643682</v>
      </c>
    </row>
    <row r="197" spans="17:29" x14ac:dyDescent="0.3">
      <c r="Q197">
        <v>0</v>
      </c>
      <c r="S197">
        <v>0</v>
      </c>
      <c r="X197">
        <v>37.386582840117626</v>
      </c>
      <c r="Y197">
        <f t="shared" si="6"/>
        <v>1397.7565764609776</v>
      </c>
      <c r="AB197">
        <v>16.853766788262874</v>
      </c>
      <c r="AC197">
        <f t="shared" si="7"/>
        <v>284.04945495315269</v>
      </c>
    </row>
    <row r="198" spans="17:29" x14ac:dyDescent="0.3">
      <c r="Q198">
        <v>0</v>
      </c>
      <c r="S198">
        <v>1</v>
      </c>
      <c r="X198">
        <v>35.817249732208438</v>
      </c>
      <c r="Y198">
        <f t="shared" si="6"/>
        <v>1282.8753783793854</v>
      </c>
      <c r="AB198">
        <v>38.635328160598874</v>
      </c>
      <c r="AC198">
        <f t="shared" si="7"/>
        <v>1492.6885820771645</v>
      </c>
    </row>
    <row r="199" spans="17:29" x14ac:dyDescent="0.3">
      <c r="Q199">
        <v>0</v>
      </c>
      <c r="S199">
        <v>0</v>
      </c>
      <c r="X199">
        <v>11.083313943818212</v>
      </c>
      <c r="Y199">
        <f t="shared" si="6"/>
        <v>122.83984797723519</v>
      </c>
      <c r="AB199">
        <v>19.188639776548371</v>
      </c>
      <c r="AC199">
        <f t="shared" si="7"/>
        <v>368.2038964741343</v>
      </c>
    </row>
    <row r="200" spans="17:29" x14ac:dyDescent="0.3">
      <c r="Q200">
        <v>1</v>
      </c>
      <c r="S200">
        <v>0</v>
      </c>
      <c r="X200">
        <v>13.792221175681334</v>
      </c>
      <c r="Y200">
        <f t="shared" si="6"/>
        <v>190.22536495891259</v>
      </c>
      <c r="AB200">
        <v>7.6812944421544671</v>
      </c>
      <c r="AC200">
        <f t="shared" si="7"/>
        <v>59.002284307073104</v>
      </c>
    </row>
    <row r="201" spans="17:29" x14ac:dyDescent="0.3">
      <c r="Q201">
        <v>1</v>
      </c>
      <c r="S201">
        <v>1</v>
      </c>
      <c r="X201">
        <v>32.742293620249256</v>
      </c>
      <c r="Y201">
        <f t="shared" si="6"/>
        <v>1072.0577915146152</v>
      </c>
      <c r="AB201">
        <v>9.8787791607901454</v>
      </c>
      <c r="AC201">
        <f t="shared" si="7"/>
        <v>97.590277707661656</v>
      </c>
    </row>
    <row r="202" spans="17:29" x14ac:dyDescent="0.3">
      <c r="Q202">
        <v>1</v>
      </c>
      <c r="S202">
        <v>1</v>
      </c>
    </row>
    <row r="203" spans="17:29" x14ac:dyDescent="0.3">
      <c r="Q203">
        <v>0</v>
      </c>
      <c r="S203">
        <v>0</v>
      </c>
    </row>
    <row r="204" spans="17:29" x14ac:dyDescent="0.3">
      <c r="Q204">
        <v>0</v>
      </c>
      <c r="S204">
        <v>1</v>
      </c>
    </row>
    <row r="205" spans="17:29" x14ac:dyDescent="0.3">
      <c r="Q205">
        <v>0</v>
      </c>
      <c r="S205">
        <v>0</v>
      </c>
    </row>
    <row r="206" spans="17:29" x14ac:dyDescent="0.3">
      <c r="Q206">
        <v>0</v>
      </c>
      <c r="S206">
        <v>0</v>
      </c>
    </row>
    <row r="207" spans="17:29" x14ac:dyDescent="0.3">
      <c r="Q207">
        <v>0</v>
      </c>
      <c r="S207">
        <v>0</v>
      </c>
    </row>
    <row r="208" spans="17:29" x14ac:dyDescent="0.3">
      <c r="Q208">
        <v>1</v>
      </c>
      <c r="S208">
        <v>1</v>
      </c>
    </row>
    <row r="209" spans="17:19" x14ac:dyDescent="0.3">
      <c r="Q209">
        <v>0</v>
      </c>
      <c r="S209">
        <v>1</v>
      </c>
    </row>
    <row r="210" spans="17:19" x14ac:dyDescent="0.3">
      <c r="Q210">
        <v>1</v>
      </c>
      <c r="S210">
        <v>0</v>
      </c>
    </row>
    <row r="211" spans="17:19" x14ac:dyDescent="0.3">
      <c r="Q211">
        <v>1</v>
      </c>
      <c r="S211">
        <v>0</v>
      </c>
    </row>
    <row r="212" spans="17:19" x14ac:dyDescent="0.3">
      <c r="Q212">
        <v>0</v>
      </c>
      <c r="S212">
        <v>0</v>
      </c>
    </row>
    <row r="213" spans="17:19" x14ac:dyDescent="0.3">
      <c r="Q213">
        <v>0</v>
      </c>
      <c r="S213">
        <v>0</v>
      </c>
    </row>
    <row r="214" spans="17:19" x14ac:dyDescent="0.3">
      <c r="Q214">
        <v>1</v>
      </c>
      <c r="S214">
        <v>0</v>
      </c>
    </row>
    <row r="215" spans="17:19" x14ac:dyDescent="0.3">
      <c r="Q215">
        <v>0</v>
      </c>
      <c r="S215">
        <v>1</v>
      </c>
    </row>
    <row r="216" spans="17:19" x14ac:dyDescent="0.3">
      <c r="Q216">
        <v>1</v>
      </c>
      <c r="S216">
        <v>1</v>
      </c>
    </row>
    <row r="217" spans="17:19" x14ac:dyDescent="0.3">
      <c r="Q217">
        <v>0</v>
      </c>
      <c r="S217">
        <v>0</v>
      </c>
    </row>
    <row r="218" spans="17:19" x14ac:dyDescent="0.3">
      <c r="Q218">
        <v>1</v>
      </c>
      <c r="S218">
        <v>1</v>
      </c>
    </row>
    <row r="219" spans="17:19" x14ac:dyDescent="0.3">
      <c r="Q219">
        <v>0</v>
      </c>
      <c r="S219">
        <v>0</v>
      </c>
    </row>
    <row r="220" spans="17:19" x14ac:dyDescent="0.3">
      <c r="Q220">
        <v>0</v>
      </c>
      <c r="S220">
        <v>0</v>
      </c>
    </row>
    <row r="221" spans="17:19" x14ac:dyDescent="0.3">
      <c r="Q221">
        <v>0</v>
      </c>
      <c r="S221">
        <v>1</v>
      </c>
    </row>
    <row r="222" spans="17:19" x14ac:dyDescent="0.3">
      <c r="Q222">
        <v>0</v>
      </c>
      <c r="S222">
        <v>1</v>
      </c>
    </row>
    <row r="223" spans="17:19" x14ac:dyDescent="0.3">
      <c r="Q223">
        <v>0</v>
      </c>
      <c r="S223">
        <v>1</v>
      </c>
    </row>
    <row r="224" spans="17:19" x14ac:dyDescent="0.3">
      <c r="Q224">
        <v>0</v>
      </c>
      <c r="S224">
        <v>0</v>
      </c>
    </row>
    <row r="225" spans="17:19" x14ac:dyDescent="0.3">
      <c r="Q225">
        <v>1</v>
      </c>
      <c r="S225">
        <v>1</v>
      </c>
    </row>
    <row r="226" spans="17:19" x14ac:dyDescent="0.3">
      <c r="Q226">
        <v>0</v>
      </c>
      <c r="S226">
        <v>1</v>
      </c>
    </row>
    <row r="227" spans="17:19" x14ac:dyDescent="0.3">
      <c r="Q227">
        <v>0</v>
      </c>
      <c r="S227">
        <v>1</v>
      </c>
    </row>
    <row r="228" spans="17:19" x14ac:dyDescent="0.3">
      <c r="Q228">
        <v>0</v>
      </c>
      <c r="S228">
        <v>0</v>
      </c>
    </row>
    <row r="229" spans="17:19" x14ac:dyDescent="0.3">
      <c r="Q229">
        <v>1</v>
      </c>
      <c r="S229">
        <v>1</v>
      </c>
    </row>
    <row r="230" spans="17:19" x14ac:dyDescent="0.3">
      <c r="Q230">
        <v>0</v>
      </c>
      <c r="S230">
        <v>1</v>
      </c>
    </row>
    <row r="231" spans="17:19" x14ac:dyDescent="0.3">
      <c r="Q231">
        <v>0</v>
      </c>
      <c r="S231">
        <v>0</v>
      </c>
    </row>
    <row r="232" spans="17:19" x14ac:dyDescent="0.3">
      <c r="Q232">
        <v>0</v>
      </c>
      <c r="S232">
        <v>0</v>
      </c>
    </row>
    <row r="233" spans="17:19" x14ac:dyDescent="0.3">
      <c r="Q233">
        <v>0</v>
      </c>
      <c r="S233">
        <v>1</v>
      </c>
    </row>
    <row r="234" spans="17:19" x14ac:dyDescent="0.3">
      <c r="Q234">
        <v>0</v>
      </c>
      <c r="S234">
        <v>0</v>
      </c>
    </row>
    <row r="235" spans="17:19" x14ac:dyDescent="0.3">
      <c r="Q235">
        <v>0</v>
      </c>
      <c r="S235">
        <v>0</v>
      </c>
    </row>
    <row r="236" spans="17:19" x14ac:dyDescent="0.3">
      <c r="Q236">
        <v>0</v>
      </c>
      <c r="S236">
        <v>0</v>
      </c>
    </row>
    <row r="237" spans="17:19" x14ac:dyDescent="0.3">
      <c r="Q237">
        <v>0</v>
      </c>
      <c r="S237">
        <v>0</v>
      </c>
    </row>
    <row r="238" spans="17:19" x14ac:dyDescent="0.3">
      <c r="Q238">
        <v>0</v>
      </c>
      <c r="S238">
        <v>0</v>
      </c>
    </row>
    <row r="239" spans="17:19" x14ac:dyDescent="0.3">
      <c r="Q239">
        <v>0</v>
      </c>
      <c r="S239">
        <v>0</v>
      </c>
    </row>
    <row r="240" spans="17:19" x14ac:dyDescent="0.3">
      <c r="Q240">
        <v>0</v>
      </c>
      <c r="S240">
        <v>0</v>
      </c>
    </row>
    <row r="241" spans="17:19" x14ac:dyDescent="0.3">
      <c r="Q241">
        <v>0</v>
      </c>
      <c r="S241">
        <v>1</v>
      </c>
    </row>
    <row r="242" spans="17:19" x14ac:dyDescent="0.3">
      <c r="Q242">
        <v>0</v>
      </c>
      <c r="S242">
        <v>1</v>
      </c>
    </row>
    <row r="243" spans="17:19" x14ac:dyDescent="0.3">
      <c r="Q243">
        <v>0</v>
      </c>
      <c r="S243">
        <v>0</v>
      </c>
    </row>
    <row r="244" spans="17:19" x14ac:dyDescent="0.3">
      <c r="Q244">
        <v>0</v>
      </c>
      <c r="S244">
        <v>1</v>
      </c>
    </row>
    <row r="245" spans="17:19" x14ac:dyDescent="0.3">
      <c r="Q245">
        <v>0</v>
      </c>
      <c r="S245">
        <v>0</v>
      </c>
    </row>
    <row r="246" spans="17:19" x14ac:dyDescent="0.3">
      <c r="Q246">
        <v>0</v>
      </c>
      <c r="S246">
        <v>1</v>
      </c>
    </row>
    <row r="247" spans="17:19" x14ac:dyDescent="0.3">
      <c r="Q247">
        <v>0</v>
      </c>
      <c r="S247">
        <v>0</v>
      </c>
    </row>
    <row r="248" spans="17:19" x14ac:dyDescent="0.3">
      <c r="Q248">
        <v>0</v>
      </c>
      <c r="S248">
        <v>1</v>
      </c>
    </row>
    <row r="249" spans="17:19" x14ac:dyDescent="0.3">
      <c r="Q249">
        <v>0</v>
      </c>
      <c r="S249">
        <v>0</v>
      </c>
    </row>
    <row r="250" spans="17:19" x14ac:dyDescent="0.3">
      <c r="Q250">
        <v>0</v>
      </c>
      <c r="S250">
        <v>1</v>
      </c>
    </row>
    <row r="251" spans="17:19" x14ac:dyDescent="0.3">
      <c r="Q251">
        <v>0</v>
      </c>
      <c r="S251">
        <v>1</v>
      </c>
    </row>
    <row r="252" spans="17:19" x14ac:dyDescent="0.3">
      <c r="Q252">
        <v>1</v>
      </c>
      <c r="S252">
        <v>1</v>
      </c>
    </row>
    <row r="253" spans="17:19" x14ac:dyDescent="0.3">
      <c r="Q253">
        <v>0</v>
      </c>
      <c r="S253">
        <v>0</v>
      </c>
    </row>
    <row r="254" spans="17:19" x14ac:dyDescent="0.3">
      <c r="Q254">
        <v>0</v>
      </c>
      <c r="S254">
        <v>1</v>
      </c>
    </row>
    <row r="255" spans="17:19" x14ac:dyDescent="0.3">
      <c r="Q255">
        <v>0</v>
      </c>
      <c r="S255">
        <v>1</v>
      </c>
    </row>
    <row r="256" spans="17:19" x14ac:dyDescent="0.3">
      <c r="Q256">
        <v>0</v>
      </c>
      <c r="S256">
        <v>1</v>
      </c>
    </row>
    <row r="257" spans="17:19" x14ac:dyDescent="0.3">
      <c r="Q257">
        <v>0</v>
      </c>
      <c r="S257">
        <v>0</v>
      </c>
    </row>
    <row r="258" spans="17:19" x14ac:dyDescent="0.3">
      <c r="Q258">
        <v>0</v>
      </c>
      <c r="S258">
        <v>1</v>
      </c>
    </row>
    <row r="259" spans="17:19" x14ac:dyDescent="0.3">
      <c r="Q259">
        <v>0</v>
      </c>
      <c r="S259">
        <v>0</v>
      </c>
    </row>
    <row r="260" spans="17:19" x14ac:dyDescent="0.3">
      <c r="Q260">
        <v>0</v>
      </c>
      <c r="S260">
        <v>1</v>
      </c>
    </row>
    <row r="261" spans="17:19" x14ac:dyDescent="0.3">
      <c r="Q261">
        <v>1</v>
      </c>
      <c r="S261">
        <v>1</v>
      </c>
    </row>
    <row r="262" spans="17:19" x14ac:dyDescent="0.3">
      <c r="Q262">
        <v>0</v>
      </c>
      <c r="S262">
        <v>0</v>
      </c>
    </row>
    <row r="263" spans="17:19" x14ac:dyDescent="0.3">
      <c r="Q263">
        <v>0</v>
      </c>
      <c r="S263">
        <v>1</v>
      </c>
    </row>
    <row r="264" spans="17:19" x14ac:dyDescent="0.3">
      <c r="Q264">
        <v>0</v>
      </c>
      <c r="S264">
        <v>1</v>
      </c>
    </row>
    <row r="265" spans="17:19" x14ac:dyDescent="0.3">
      <c r="Q265">
        <v>1</v>
      </c>
      <c r="S265">
        <v>0</v>
      </c>
    </row>
    <row r="266" spans="17:19" x14ac:dyDescent="0.3">
      <c r="Q266">
        <v>0</v>
      </c>
      <c r="S266">
        <v>1</v>
      </c>
    </row>
    <row r="267" spans="17:19" x14ac:dyDescent="0.3">
      <c r="Q267">
        <v>0</v>
      </c>
      <c r="S267">
        <v>1</v>
      </c>
    </row>
    <row r="268" spans="17:19" x14ac:dyDescent="0.3">
      <c r="Q268">
        <v>0</v>
      </c>
      <c r="S268">
        <v>0</v>
      </c>
    </row>
    <row r="269" spans="17:19" x14ac:dyDescent="0.3">
      <c r="Q269">
        <v>0</v>
      </c>
      <c r="S269">
        <v>0</v>
      </c>
    </row>
    <row r="270" spans="17:19" x14ac:dyDescent="0.3">
      <c r="Q270">
        <v>0</v>
      </c>
      <c r="S270">
        <v>0</v>
      </c>
    </row>
    <row r="271" spans="17:19" x14ac:dyDescent="0.3">
      <c r="Q271">
        <v>1</v>
      </c>
      <c r="S271">
        <v>1</v>
      </c>
    </row>
    <row r="272" spans="17:19" x14ac:dyDescent="0.3">
      <c r="Q272">
        <v>1</v>
      </c>
      <c r="S272">
        <v>0</v>
      </c>
    </row>
    <row r="273" spans="17:19" x14ac:dyDescent="0.3">
      <c r="Q273">
        <v>1</v>
      </c>
      <c r="S273">
        <v>1</v>
      </c>
    </row>
    <row r="274" spans="17:19" x14ac:dyDescent="0.3">
      <c r="Q274">
        <v>0</v>
      </c>
      <c r="S274">
        <v>1</v>
      </c>
    </row>
    <row r="275" spans="17:19" x14ac:dyDescent="0.3">
      <c r="Q275">
        <v>0</v>
      </c>
      <c r="S275">
        <v>0</v>
      </c>
    </row>
    <row r="276" spans="17:19" x14ac:dyDescent="0.3">
      <c r="Q276">
        <v>0</v>
      </c>
      <c r="S276">
        <v>0</v>
      </c>
    </row>
    <row r="277" spans="17:19" x14ac:dyDescent="0.3">
      <c r="Q277">
        <v>0</v>
      </c>
      <c r="S277">
        <v>1</v>
      </c>
    </row>
    <row r="278" spans="17:19" x14ac:dyDescent="0.3">
      <c r="Q278">
        <v>0</v>
      </c>
      <c r="S278">
        <v>0</v>
      </c>
    </row>
    <row r="279" spans="17:19" x14ac:dyDescent="0.3">
      <c r="Q279">
        <v>0</v>
      </c>
      <c r="S279">
        <v>1</v>
      </c>
    </row>
    <row r="280" spans="17:19" x14ac:dyDescent="0.3">
      <c r="Q280">
        <v>1</v>
      </c>
      <c r="S280">
        <v>0</v>
      </c>
    </row>
    <row r="281" spans="17:19" x14ac:dyDescent="0.3">
      <c r="Q281">
        <v>0</v>
      </c>
      <c r="S281">
        <v>0</v>
      </c>
    </row>
    <row r="282" spans="17:19" x14ac:dyDescent="0.3">
      <c r="Q282">
        <v>0</v>
      </c>
      <c r="S282">
        <v>0</v>
      </c>
    </row>
    <row r="283" spans="17:19" x14ac:dyDescent="0.3">
      <c r="Q283">
        <v>1</v>
      </c>
      <c r="S283">
        <v>0</v>
      </c>
    </row>
    <row r="284" spans="17:19" x14ac:dyDescent="0.3">
      <c r="Q284">
        <v>0</v>
      </c>
      <c r="S284">
        <v>0</v>
      </c>
    </row>
    <row r="285" spans="17:19" x14ac:dyDescent="0.3">
      <c r="Q285">
        <v>0</v>
      </c>
      <c r="S285">
        <v>0</v>
      </c>
    </row>
    <row r="286" spans="17:19" x14ac:dyDescent="0.3">
      <c r="Q286">
        <v>1</v>
      </c>
      <c r="S286">
        <v>0</v>
      </c>
    </row>
    <row r="287" spans="17:19" x14ac:dyDescent="0.3">
      <c r="Q287">
        <v>1</v>
      </c>
      <c r="S287">
        <v>1</v>
      </c>
    </row>
    <row r="288" spans="17:19" x14ac:dyDescent="0.3">
      <c r="Q288">
        <v>0</v>
      </c>
      <c r="S288">
        <v>1</v>
      </c>
    </row>
    <row r="289" spans="17:19" x14ac:dyDescent="0.3">
      <c r="Q289">
        <v>1</v>
      </c>
      <c r="S289">
        <v>0</v>
      </c>
    </row>
    <row r="290" spans="17:19" x14ac:dyDescent="0.3">
      <c r="Q290">
        <v>0</v>
      </c>
      <c r="S290">
        <v>0</v>
      </c>
    </row>
    <row r="291" spans="17:19" x14ac:dyDescent="0.3">
      <c r="Q291">
        <v>0</v>
      </c>
      <c r="S291">
        <v>1</v>
      </c>
    </row>
    <row r="292" spans="17:19" x14ac:dyDescent="0.3">
      <c r="Q292">
        <v>0</v>
      </c>
      <c r="S292">
        <v>1</v>
      </c>
    </row>
    <row r="293" spans="17:19" x14ac:dyDescent="0.3">
      <c r="Q293">
        <v>0</v>
      </c>
      <c r="S293">
        <v>0</v>
      </c>
    </row>
    <row r="294" spans="17:19" x14ac:dyDescent="0.3">
      <c r="Q294">
        <v>0</v>
      </c>
      <c r="S294">
        <v>0</v>
      </c>
    </row>
    <row r="295" spans="17:19" x14ac:dyDescent="0.3">
      <c r="Q295">
        <v>1</v>
      </c>
      <c r="S295">
        <v>1</v>
      </c>
    </row>
    <row r="296" spans="17:19" x14ac:dyDescent="0.3">
      <c r="Q296">
        <v>0</v>
      </c>
      <c r="S296">
        <v>0</v>
      </c>
    </row>
    <row r="297" spans="17:19" x14ac:dyDescent="0.3">
      <c r="Q297">
        <v>0</v>
      </c>
      <c r="S297">
        <v>0</v>
      </c>
    </row>
    <row r="298" spans="17:19" x14ac:dyDescent="0.3">
      <c r="Q298">
        <v>0</v>
      </c>
      <c r="S298">
        <v>1</v>
      </c>
    </row>
    <row r="299" spans="17:19" x14ac:dyDescent="0.3">
      <c r="Q299">
        <v>0</v>
      </c>
      <c r="S299">
        <v>0</v>
      </c>
    </row>
    <row r="300" spans="17:19" x14ac:dyDescent="0.3">
      <c r="Q300">
        <v>1</v>
      </c>
      <c r="S300">
        <v>0</v>
      </c>
    </row>
    <row r="301" spans="17:19" x14ac:dyDescent="0.3">
      <c r="Q301">
        <v>1</v>
      </c>
      <c r="S301">
        <v>1</v>
      </c>
    </row>
    <row r="302" spans="17:19" x14ac:dyDescent="0.3">
      <c r="Q302">
        <v>0</v>
      </c>
      <c r="S302">
        <v>0</v>
      </c>
    </row>
    <row r="303" spans="17:19" x14ac:dyDescent="0.3">
      <c r="Q303">
        <v>1</v>
      </c>
      <c r="S303">
        <v>1</v>
      </c>
    </row>
    <row r="304" spans="17:19" x14ac:dyDescent="0.3">
      <c r="Q304">
        <v>0</v>
      </c>
      <c r="S304">
        <v>1</v>
      </c>
    </row>
    <row r="305" spans="17:19" x14ac:dyDescent="0.3">
      <c r="Q305">
        <v>0</v>
      </c>
      <c r="S305">
        <v>1</v>
      </c>
    </row>
    <row r="306" spans="17:19" x14ac:dyDescent="0.3">
      <c r="Q306">
        <v>0</v>
      </c>
      <c r="S306">
        <v>1</v>
      </c>
    </row>
    <row r="307" spans="17:19" x14ac:dyDescent="0.3">
      <c r="Q307">
        <v>1</v>
      </c>
      <c r="S307">
        <v>0</v>
      </c>
    </row>
    <row r="308" spans="17:19" x14ac:dyDescent="0.3">
      <c r="Q308">
        <v>1</v>
      </c>
      <c r="S308">
        <v>1</v>
      </c>
    </row>
    <row r="309" spans="17:19" x14ac:dyDescent="0.3">
      <c r="Q309">
        <v>0</v>
      </c>
      <c r="S309">
        <v>1</v>
      </c>
    </row>
    <row r="310" spans="17:19" x14ac:dyDescent="0.3">
      <c r="Q310">
        <v>0</v>
      </c>
      <c r="S310">
        <v>0</v>
      </c>
    </row>
    <row r="311" spans="17:19" x14ac:dyDescent="0.3">
      <c r="Q311">
        <v>0</v>
      </c>
      <c r="S311">
        <v>0</v>
      </c>
    </row>
    <row r="312" spans="17:19" x14ac:dyDescent="0.3">
      <c r="Q312">
        <v>0</v>
      </c>
      <c r="S312">
        <v>1</v>
      </c>
    </row>
    <row r="313" spans="17:19" x14ac:dyDescent="0.3">
      <c r="Q313">
        <v>0</v>
      </c>
      <c r="S313">
        <v>1</v>
      </c>
    </row>
    <row r="314" spans="17:19" x14ac:dyDescent="0.3">
      <c r="Q314">
        <v>1</v>
      </c>
      <c r="S314">
        <v>0</v>
      </c>
    </row>
    <row r="315" spans="17:19" x14ac:dyDescent="0.3">
      <c r="Q315">
        <v>1</v>
      </c>
      <c r="S315">
        <v>1</v>
      </c>
    </row>
    <row r="316" spans="17:19" x14ac:dyDescent="0.3">
      <c r="Q316">
        <v>0</v>
      </c>
      <c r="S316">
        <v>1</v>
      </c>
    </row>
    <row r="317" spans="17:19" x14ac:dyDescent="0.3">
      <c r="Q317">
        <v>0</v>
      </c>
      <c r="S317">
        <v>0</v>
      </c>
    </row>
    <row r="318" spans="17:19" x14ac:dyDescent="0.3">
      <c r="Q318">
        <v>0</v>
      </c>
      <c r="S318">
        <v>0</v>
      </c>
    </row>
    <row r="319" spans="17:19" x14ac:dyDescent="0.3">
      <c r="Q319">
        <v>0</v>
      </c>
      <c r="S319">
        <v>1</v>
      </c>
    </row>
    <row r="320" spans="17:19" x14ac:dyDescent="0.3">
      <c r="Q320">
        <v>1</v>
      </c>
      <c r="S320">
        <v>0</v>
      </c>
    </row>
    <row r="321" spans="17:19" x14ac:dyDescent="0.3">
      <c r="Q321">
        <v>0</v>
      </c>
      <c r="S321">
        <v>0</v>
      </c>
    </row>
    <row r="322" spans="17:19" x14ac:dyDescent="0.3">
      <c r="Q322">
        <v>1</v>
      </c>
      <c r="S322">
        <v>1</v>
      </c>
    </row>
    <row r="323" spans="17:19" x14ac:dyDescent="0.3">
      <c r="Q323">
        <v>0</v>
      </c>
      <c r="S323">
        <v>1</v>
      </c>
    </row>
    <row r="324" spans="17:19" x14ac:dyDescent="0.3">
      <c r="Q324">
        <v>0</v>
      </c>
      <c r="S324">
        <v>1</v>
      </c>
    </row>
    <row r="325" spans="17:19" x14ac:dyDescent="0.3">
      <c r="Q325">
        <v>0</v>
      </c>
      <c r="S325">
        <v>0</v>
      </c>
    </row>
    <row r="326" spans="17:19" x14ac:dyDescent="0.3">
      <c r="Q326">
        <v>0</v>
      </c>
      <c r="S326">
        <v>1</v>
      </c>
    </row>
    <row r="327" spans="17:19" x14ac:dyDescent="0.3">
      <c r="Q327">
        <v>0</v>
      </c>
      <c r="S327">
        <v>1</v>
      </c>
    </row>
    <row r="328" spans="17:19" x14ac:dyDescent="0.3">
      <c r="Q328">
        <v>0</v>
      </c>
      <c r="S328">
        <v>1</v>
      </c>
    </row>
    <row r="329" spans="17:19" x14ac:dyDescent="0.3">
      <c r="Q329">
        <v>1</v>
      </c>
      <c r="S329">
        <v>0</v>
      </c>
    </row>
    <row r="330" spans="17:19" x14ac:dyDescent="0.3">
      <c r="Q330">
        <v>0</v>
      </c>
      <c r="S330">
        <v>0</v>
      </c>
    </row>
    <row r="331" spans="17:19" x14ac:dyDescent="0.3">
      <c r="Q331">
        <v>0</v>
      </c>
      <c r="S331">
        <v>1</v>
      </c>
    </row>
    <row r="332" spans="17:19" x14ac:dyDescent="0.3">
      <c r="Q332">
        <v>0</v>
      </c>
      <c r="S332">
        <v>0</v>
      </c>
    </row>
    <row r="333" spans="17:19" x14ac:dyDescent="0.3">
      <c r="Q333">
        <v>0</v>
      </c>
      <c r="S333">
        <v>0</v>
      </c>
    </row>
    <row r="334" spans="17:19" x14ac:dyDescent="0.3">
      <c r="Q334">
        <v>0</v>
      </c>
      <c r="S334">
        <v>0</v>
      </c>
    </row>
    <row r="335" spans="17:19" x14ac:dyDescent="0.3">
      <c r="Q335">
        <v>1</v>
      </c>
      <c r="S335">
        <v>0</v>
      </c>
    </row>
    <row r="336" spans="17:19" x14ac:dyDescent="0.3">
      <c r="Q336">
        <v>0</v>
      </c>
      <c r="S336">
        <v>0</v>
      </c>
    </row>
    <row r="337" spans="17:19" x14ac:dyDescent="0.3">
      <c r="Q337">
        <v>1</v>
      </c>
      <c r="S337">
        <v>0</v>
      </c>
    </row>
    <row r="338" spans="17:19" x14ac:dyDescent="0.3">
      <c r="Q338">
        <v>1</v>
      </c>
      <c r="S338">
        <v>1</v>
      </c>
    </row>
    <row r="339" spans="17:19" x14ac:dyDescent="0.3">
      <c r="Q339">
        <v>0</v>
      </c>
      <c r="S339">
        <v>1</v>
      </c>
    </row>
    <row r="340" spans="17:19" x14ac:dyDescent="0.3">
      <c r="Q340">
        <v>1</v>
      </c>
      <c r="S340">
        <v>1</v>
      </c>
    </row>
    <row r="341" spans="17:19" x14ac:dyDescent="0.3">
      <c r="Q341">
        <v>0</v>
      </c>
      <c r="S341">
        <v>0</v>
      </c>
    </row>
    <row r="342" spans="17:19" x14ac:dyDescent="0.3">
      <c r="Q342">
        <v>1</v>
      </c>
      <c r="S342">
        <v>0</v>
      </c>
    </row>
    <row r="343" spans="17:19" x14ac:dyDescent="0.3">
      <c r="Q343">
        <v>0</v>
      </c>
      <c r="S343">
        <v>0</v>
      </c>
    </row>
    <row r="344" spans="17:19" x14ac:dyDescent="0.3">
      <c r="Q344">
        <v>0</v>
      </c>
      <c r="S344">
        <v>0</v>
      </c>
    </row>
    <row r="345" spans="17:19" x14ac:dyDescent="0.3">
      <c r="Q345">
        <v>1</v>
      </c>
      <c r="S345">
        <v>0</v>
      </c>
    </row>
    <row r="346" spans="17:19" x14ac:dyDescent="0.3">
      <c r="Q346">
        <v>0</v>
      </c>
      <c r="S346">
        <v>1</v>
      </c>
    </row>
    <row r="347" spans="17:19" x14ac:dyDescent="0.3">
      <c r="Q347">
        <v>0</v>
      </c>
      <c r="S347">
        <v>0</v>
      </c>
    </row>
    <row r="348" spans="17:19" x14ac:dyDescent="0.3">
      <c r="Q348">
        <v>0</v>
      </c>
      <c r="S348">
        <v>1</v>
      </c>
    </row>
    <row r="349" spans="17:19" x14ac:dyDescent="0.3">
      <c r="Q349">
        <v>1</v>
      </c>
      <c r="S349">
        <v>0</v>
      </c>
    </row>
    <row r="350" spans="17:19" x14ac:dyDescent="0.3">
      <c r="Q350">
        <v>0</v>
      </c>
      <c r="S350">
        <v>0</v>
      </c>
    </row>
    <row r="351" spans="17:19" x14ac:dyDescent="0.3">
      <c r="Q351">
        <v>0</v>
      </c>
      <c r="S351">
        <v>0</v>
      </c>
    </row>
    <row r="352" spans="17:19" x14ac:dyDescent="0.3">
      <c r="Q352">
        <v>1</v>
      </c>
      <c r="S352">
        <v>0</v>
      </c>
    </row>
    <row r="353" spans="17:19" x14ac:dyDescent="0.3">
      <c r="Q353">
        <v>1</v>
      </c>
      <c r="S353">
        <v>1</v>
      </c>
    </row>
    <row r="354" spans="17:19" x14ac:dyDescent="0.3">
      <c r="Q354">
        <v>0</v>
      </c>
      <c r="S354">
        <v>0</v>
      </c>
    </row>
    <row r="355" spans="17:19" x14ac:dyDescent="0.3">
      <c r="Q355">
        <v>1</v>
      </c>
      <c r="S355">
        <v>0</v>
      </c>
    </row>
    <row r="356" spans="17:19" x14ac:dyDescent="0.3">
      <c r="Q356">
        <v>0</v>
      </c>
      <c r="S356">
        <v>1</v>
      </c>
    </row>
    <row r="357" spans="17:19" x14ac:dyDescent="0.3">
      <c r="Q357">
        <v>0</v>
      </c>
      <c r="S357">
        <v>1</v>
      </c>
    </row>
    <row r="358" spans="17:19" x14ac:dyDescent="0.3">
      <c r="Q358">
        <v>0</v>
      </c>
      <c r="S358">
        <v>0</v>
      </c>
    </row>
    <row r="359" spans="17:19" x14ac:dyDescent="0.3">
      <c r="Q359">
        <v>1</v>
      </c>
      <c r="S359">
        <v>0</v>
      </c>
    </row>
    <row r="360" spans="17:19" x14ac:dyDescent="0.3">
      <c r="Q360">
        <v>0</v>
      </c>
      <c r="S360">
        <v>0</v>
      </c>
    </row>
    <row r="361" spans="17:19" x14ac:dyDescent="0.3">
      <c r="Q361">
        <v>0</v>
      </c>
      <c r="S361">
        <v>0</v>
      </c>
    </row>
    <row r="362" spans="17:19" x14ac:dyDescent="0.3">
      <c r="Q362">
        <v>1</v>
      </c>
      <c r="S362">
        <v>0</v>
      </c>
    </row>
    <row r="363" spans="17:19" x14ac:dyDescent="0.3">
      <c r="Q363">
        <v>0</v>
      </c>
      <c r="S363">
        <v>0</v>
      </c>
    </row>
    <row r="364" spans="17:19" x14ac:dyDescent="0.3">
      <c r="Q364">
        <v>0</v>
      </c>
      <c r="S364">
        <v>1</v>
      </c>
    </row>
    <row r="365" spans="17:19" x14ac:dyDescent="0.3">
      <c r="Q365">
        <v>0</v>
      </c>
      <c r="S365">
        <v>1</v>
      </c>
    </row>
    <row r="366" spans="17:19" x14ac:dyDescent="0.3">
      <c r="Q366">
        <v>1</v>
      </c>
      <c r="S366">
        <v>0</v>
      </c>
    </row>
    <row r="367" spans="17:19" x14ac:dyDescent="0.3">
      <c r="Q367">
        <v>0</v>
      </c>
      <c r="S367">
        <v>1</v>
      </c>
    </row>
    <row r="368" spans="17:19" x14ac:dyDescent="0.3">
      <c r="Q368">
        <v>1</v>
      </c>
      <c r="S368">
        <v>0</v>
      </c>
    </row>
    <row r="369" spans="17:19" x14ac:dyDescent="0.3">
      <c r="Q369">
        <v>0</v>
      </c>
      <c r="S369">
        <v>1</v>
      </c>
    </row>
    <row r="370" spans="17:19" x14ac:dyDescent="0.3">
      <c r="Q370">
        <v>0</v>
      </c>
      <c r="S370">
        <v>1</v>
      </c>
    </row>
    <row r="371" spans="17:19" x14ac:dyDescent="0.3">
      <c r="Q371">
        <v>0</v>
      </c>
      <c r="S371">
        <v>1</v>
      </c>
    </row>
    <row r="372" spans="17:19" x14ac:dyDescent="0.3">
      <c r="Q372">
        <v>1</v>
      </c>
      <c r="S372">
        <v>0</v>
      </c>
    </row>
    <row r="373" spans="17:19" x14ac:dyDescent="0.3">
      <c r="Q373">
        <v>1</v>
      </c>
      <c r="S373">
        <v>0</v>
      </c>
    </row>
    <row r="374" spans="17:19" x14ac:dyDescent="0.3">
      <c r="Q374">
        <v>0</v>
      </c>
      <c r="S374">
        <v>1</v>
      </c>
    </row>
    <row r="375" spans="17:19" x14ac:dyDescent="0.3">
      <c r="Q375">
        <v>1</v>
      </c>
      <c r="S375">
        <v>0</v>
      </c>
    </row>
    <row r="376" spans="17:19" x14ac:dyDescent="0.3">
      <c r="Q376">
        <v>0</v>
      </c>
      <c r="S376">
        <v>1</v>
      </c>
    </row>
    <row r="377" spans="17:19" x14ac:dyDescent="0.3">
      <c r="Q377">
        <v>0</v>
      </c>
      <c r="S377">
        <v>1</v>
      </c>
    </row>
    <row r="378" spans="17:19" x14ac:dyDescent="0.3">
      <c r="Q378">
        <v>0</v>
      </c>
      <c r="S378">
        <v>0</v>
      </c>
    </row>
    <row r="379" spans="17:19" x14ac:dyDescent="0.3">
      <c r="Q379">
        <v>1</v>
      </c>
      <c r="S379">
        <v>1</v>
      </c>
    </row>
    <row r="380" spans="17:19" x14ac:dyDescent="0.3">
      <c r="Q380">
        <v>1</v>
      </c>
      <c r="S380">
        <v>0</v>
      </c>
    </row>
    <row r="381" spans="17:19" x14ac:dyDescent="0.3">
      <c r="Q381">
        <v>0</v>
      </c>
      <c r="S381">
        <v>1</v>
      </c>
    </row>
    <row r="382" spans="17:19" x14ac:dyDescent="0.3">
      <c r="Q382">
        <v>0</v>
      </c>
      <c r="S382">
        <v>1</v>
      </c>
    </row>
    <row r="383" spans="17:19" x14ac:dyDescent="0.3">
      <c r="Q383">
        <v>0</v>
      </c>
      <c r="S383">
        <v>1</v>
      </c>
    </row>
    <row r="384" spans="17:19" x14ac:dyDescent="0.3">
      <c r="Q384">
        <v>0</v>
      </c>
      <c r="S384">
        <v>1</v>
      </c>
    </row>
    <row r="385" spans="17:19" x14ac:dyDescent="0.3">
      <c r="Q385">
        <v>0</v>
      </c>
      <c r="S385">
        <v>0</v>
      </c>
    </row>
    <row r="386" spans="17:19" x14ac:dyDescent="0.3">
      <c r="Q386">
        <v>0</v>
      </c>
      <c r="S386">
        <v>1</v>
      </c>
    </row>
    <row r="387" spans="17:19" x14ac:dyDescent="0.3">
      <c r="Q387">
        <v>0</v>
      </c>
      <c r="S387">
        <v>1</v>
      </c>
    </row>
    <row r="388" spans="17:19" x14ac:dyDescent="0.3">
      <c r="Q388">
        <v>0</v>
      </c>
      <c r="S388">
        <v>0</v>
      </c>
    </row>
    <row r="389" spans="17:19" x14ac:dyDescent="0.3">
      <c r="Q389">
        <v>1</v>
      </c>
      <c r="S389">
        <v>1</v>
      </c>
    </row>
    <row r="390" spans="17:19" x14ac:dyDescent="0.3">
      <c r="Q390">
        <v>0</v>
      </c>
      <c r="S390">
        <v>0</v>
      </c>
    </row>
    <row r="391" spans="17:19" x14ac:dyDescent="0.3">
      <c r="Q391">
        <v>0</v>
      </c>
      <c r="S391">
        <v>0</v>
      </c>
    </row>
    <row r="392" spans="17:19" x14ac:dyDescent="0.3">
      <c r="Q392">
        <v>0</v>
      </c>
      <c r="S392">
        <v>0</v>
      </c>
    </row>
    <row r="393" spans="17:19" x14ac:dyDescent="0.3">
      <c r="Q393">
        <v>0</v>
      </c>
      <c r="S393">
        <v>0</v>
      </c>
    </row>
    <row r="394" spans="17:19" x14ac:dyDescent="0.3">
      <c r="Q394">
        <v>0</v>
      </c>
      <c r="S394">
        <v>1</v>
      </c>
    </row>
    <row r="395" spans="17:19" x14ac:dyDescent="0.3">
      <c r="Q395">
        <v>1</v>
      </c>
      <c r="S395">
        <v>1</v>
      </c>
    </row>
    <row r="396" spans="17:19" x14ac:dyDescent="0.3">
      <c r="Q396">
        <v>1</v>
      </c>
      <c r="S396">
        <v>1</v>
      </c>
    </row>
    <row r="397" spans="17:19" x14ac:dyDescent="0.3">
      <c r="Q397">
        <v>0</v>
      </c>
      <c r="S397">
        <v>1</v>
      </c>
    </row>
    <row r="398" spans="17:19" x14ac:dyDescent="0.3">
      <c r="Q398">
        <v>0</v>
      </c>
      <c r="S398">
        <v>1</v>
      </c>
    </row>
    <row r="399" spans="17:19" x14ac:dyDescent="0.3">
      <c r="Q399">
        <v>0</v>
      </c>
      <c r="S399">
        <v>1</v>
      </c>
    </row>
    <row r="400" spans="17:19" x14ac:dyDescent="0.3">
      <c r="Q400">
        <v>1</v>
      </c>
      <c r="S400">
        <v>0</v>
      </c>
    </row>
    <row r="401" spans="17:19" x14ac:dyDescent="0.3">
      <c r="Q401">
        <v>1</v>
      </c>
      <c r="S401">
        <v>0</v>
      </c>
    </row>
    <row r="402" spans="17:19" x14ac:dyDescent="0.3">
      <c r="Q402">
        <v>0</v>
      </c>
      <c r="S402">
        <v>0</v>
      </c>
    </row>
    <row r="403" spans="17:19" x14ac:dyDescent="0.3">
      <c r="Q403">
        <v>1</v>
      </c>
      <c r="S403">
        <v>0</v>
      </c>
    </row>
    <row r="404" spans="17:19" x14ac:dyDescent="0.3">
      <c r="Q404">
        <v>1</v>
      </c>
      <c r="S404">
        <v>0</v>
      </c>
    </row>
    <row r="405" spans="17:19" x14ac:dyDescent="0.3">
      <c r="Q405">
        <v>1</v>
      </c>
      <c r="S405">
        <v>0</v>
      </c>
    </row>
    <row r="406" spans="17:19" x14ac:dyDescent="0.3">
      <c r="Q406">
        <v>0</v>
      </c>
      <c r="S406">
        <v>1</v>
      </c>
    </row>
    <row r="407" spans="17:19" x14ac:dyDescent="0.3">
      <c r="Q407">
        <v>1</v>
      </c>
      <c r="S407">
        <v>0</v>
      </c>
    </row>
    <row r="408" spans="17:19" x14ac:dyDescent="0.3">
      <c r="Q408">
        <v>0</v>
      </c>
      <c r="S408">
        <v>0</v>
      </c>
    </row>
    <row r="409" spans="17:19" x14ac:dyDescent="0.3">
      <c r="Q409">
        <v>1</v>
      </c>
      <c r="S409">
        <v>0</v>
      </c>
    </row>
    <row r="410" spans="17:19" x14ac:dyDescent="0.3">
      <c r="Q410">
        <v>0</v>
      </c>
      <c r="S410">
        <v>1</v>
      </c>
    </row>
    <row r="411" spans="17:19" x14ac:dyDescent="0.3">
      <c r="Q411">
        <v>0</v>
      </c>
      <c r="S411">
        <v>0</v>
      </c>
    </row>
    <row r="412" spans="17:19" x14ac:dyDescent="0.3">
      <c r="Q412">
        <v>0</v>
      </c>
      <c r="S412">
        <v>1</v>
      </c>
    </row>
    <row r="413" spans="17:19" x14ac:dyDescent="0.3">
      <c r="Q413">
        <v>0</v>
      </c>
      <c r="S413">
        <v>1</v>
      </c>
    </row>
    <row r="414" spans="17:19" x14ac:dyDescent="0.3">
      <c r="Q414">
        <v>0</v>
      </c>
      <c r="S414">
        <v>1</v>
      </c>
    </row>
    <row r="415" spans="17:19" x14ac:dyDescent="0.3">
      <c r="Q415">
        <v>1</v>
      </c>
      <c r="S415">
        <v>1</v>
      </c>
    </row>
    <row r="416" spans="17:19" x14ac:dyDescent="0.3">
      <c r="Q416">
        <v>0</v>
      </c>
      <c r="S416">
        <v>0</v>
      </c>
    </row>
    <row r="417" spans="17:19" x14ac:dyDescent="0.3">
      <c r="Q417">
        <v>1</v>
      </c>
      <c r="S417">
        <v>1</v>
      </c>
    </row>
    <row r="418" spans="17:19" x14ac:dyDescent="0.3">
      <c r="Q418">
        <v>1</v>
      </c>
      <c r="S418">
        <v>0</v>
      </c>
    </row>
    <row r="419" spans="17:19" x14ac:dyDescent="0.3">
      <c r="Q419">
        <v>1</v>
      </c>
      <c r="S419">
        <v>1</v>
      </c>
    </row>
    <row r="420" spans="17:19" x14ac:dyDescent="0.3">
      <c r="Q420">
        <v>1</v>
      </c>
      <c r="S420">
        <v>0</v>
      </c>
    </row>
    <row r="421" spans="17:19" x14ac:dyDescent="0.3">
      <c r="Q421">
        <v>1</v>
      </c>
      <c r="S421">
        <v>1</v>
      </c>
    </row>
    <row r="422" spans="17:19" x14ac:dyDescent="0.3">
      <c r="Q422">
        <v>1</v>
      </c>
      <c r="S422">
        <v>1</v>
      </c>
    </row>
    <row r="423" spans="17:19" x14ac:dyDescent="0.3">
      <c r="Q423">
        <v>1</v>
      </c>
      <c r="S423">
        <v>1</v>
      </c>
    </row>
    <row r="424" spans="17:19" x14ac:dyDescent="0.3">
      <c r="Q424">
        <v>0</v>
      </c>
      <c r="S424">
        <v>1</v>
      </c>
    </row>
    <row r="425" spans="17:19" x14ac:dyDescent="0.3">
      <c r="Q425">
        <v>0</v>
      </c>
      <c r="S425">
        <v>1</v>
      </c>
    </row>
    <row r="426" spans="17:19" x14ac:dyDescent="0.3">
      <c r="Q426">
        <v>1</v>
      </c>
      <c r="S426">
        <v>1</v>
      </c>
    </row>
    <row r="427" spans="17:19" x14ac:dyDescent="0.3">
      <c r="Q427">
        <v>0</v>
      </c>
      <c r="S427">
        <v>1</v>
      </c>
    </row>
    <row r="428" spans="17:19" x14ac:dyDescent="0.3">
      <c r="Q428">
        <v>0</v>
      </c>
      <c r="S428">
        <v>1</v>
      </c>
    </row>
    <row r="429" spans="17:19" x14ac:dyDescent="0.3">
      <c r="Q429">
        <v>0</v>
      </c>
      <c r="S429">
        <v>1</v>
      </c>
    </row>
    <row r="430" spans="17:19" x14ac:dyDescent="0.3">
      <c r="Q430">
        <v>1</v>
      </c>
      <c r="S430">
        <v>0</v>
      </c>
    </row>
    <row r="431" spans="17:19" x14ac:dyDescent="0.3">
      <c r="Q431">
        <v>0</v>
      </c>
      <c r="S431">
        <v>1</v>
      </c>
    </row>
    <row r="432" spans="17:19" x14ac:dyDescent="0.3">
      <c r="Q432">
        <v>0</v>
      </c>
      <c r="S432">
        <v>1</v>
      </c>
    </row>
    <row r="433" spans="17:19" x14ac:dyDescent="0.3">
      <c r="Q433">
        <v>0</v>
      </c>
      <c r="S433">
        <v>1</v>
      </c>
    </row>
    <row r="434" spans="17:19" x14ac:dyDescent="0.3">
      <c r="Q434">
        <v>0</v>
      </c>
      <c r="S434">
        <v>1</v>
      </c>
    </row>
    <row r="435" spans="17:19" x14ac:dyDescent="0.3">
      <c r="Q435">
        <v>0</v>
      </c>
      <c r="S435">
        <v>1</v>
      </c>
    </row>
    <row r="436" spans="17:19" x14ac:dyDescent="0.3">
      <c r="Q436">
        <v>1</v>
      </c>
      <c r="S436">
        <v>1</v>
      </c>
    </row>
    <row r="437" spans="17:19" x14ac:dyDescent="0.3">
      <c r="Q437">
        <v>0</v>
      </c>
      <c r="S437">
        <v>1</v>
      </c>
    </row>
    <row r="438" spans="17:19" x14ac:dyDescent="0.3">
      <c r="Q438">
        <v>0</v>
      </c>
      <c r="S438">
        <v>0</v>
      </c>
    </row>
    <row r="439" spans="17:19" x14ac:dyDescent="0.3">
      <c r="Q439">
        <v>1</v>
      </c>
      <c r="S439">
        <v>0</v>
      </c>
    </row>
    <row r="440" spans="17:19" x14ac:dyDescent="0.3">
      <c r="Q440">
        <v>0</v>
      </c>
      <c r="S440">
        <v>0</v>
      </c>
    </row>
    <row r="441" spans="17:19" x14ac:dyDescent="0.3">
      <c r="Q441">
        <v>0</v>
      </c>
      <c r="S441">
        <v>1</v>
      </c>
    </row>
    <row r="442" spans="17:19" x14ac:dyDescent="0.3">
      <c r="Q442">
        <v>0</v>
      </c>
      <c r="S442">
        <v>1</v>
      </c>
    </row>
    <row r="443" spans="17:19" x14ac:dyDescent="0.3">
      <c r="Q443">
        <v>1</v>
      </c>
      <c r="S443">
        <v>1</v>
      </c>
    </row>
    <row r="444" spans="17:19" x14ac:dyDescent="0.3">
      <c r="Q444">
        <v>0</v>
      </c>
      <c r="S444">
        <v>0</v>
      </c>
    </row>
    <row r="445" spans="17:19" x14ac:dyDescent="0.3">
      <c r="Q445">
        <v>0</v>
      </c>
      <c r="S445">
        <v>1</v>
      </c>
    </row>
    <row r="446" spans="17:19" x14ac:dyDescent="0.3">
      <c r="Q446">
        <v>1</v>
      </c>
      <c r="S446">
        <v>0</v>
      </c>
    </row>
    <row r="447" spans="17:19" x14ac:dyDescent="0.3">
      <c r="Q447">
        <v>1</v>
      </c>
      <c r="S447">
        <v>1</v>
      </c>
    </row>
    <row r="448" spans="17:19" x14ac:dyDescent="0.3">
      <c r="Q448">
        <v>0</v>
      </c>
      <c r="S448">
        <v>0</v>
      </c>
    </row>
    <row r="449" spans="17:19" x14ac:dyDescent="0.3">
      <c r="Q449">
        <v>0</v>
      </c>
      <c r="S449">
        <v>1</v>
      </c>
    </row>
    <row r="450" spans="17:19" x14ac:dyDescent="0.3">
      <c r="Q450">
        <v>1</v>
      </c>
      <c r="S450">
        <v>1</v>
      </c>
    </row>
    <row r="451" spans="17:19" x14ac:dyDescent="0.3">
      <c r="Q451">
        <v>0</v>
      </c>
      <c r="S451">
        <v>0</v>
      </c>
    </row>
    <row r="452" spans="17:19" x14ac:dyDescent="0.3">
      <c r="Q452">
        <v>1</v>
      </c>
      <c r="S452">
        <v>0</v>
      </c>
    </row>
    <row r="453" spans="17:19" x14ac:dyDescent="0.3">
      <c r="Q453">
        <v>0</v>
      </c>
      <c r="S453">
        <v>1</v>
      </c>
    </row>
    <row r="454" spans="17:19" x14ac:dyDescent="0.3">
      <c r="Q454">
        <v>0</v>
      </c>
      <c r="S454">
        <v>1</v>
      </c>
    </row>
    <row r="455" spans="17:19" x14ac:dyDescent="0.3">
      <c r="Q455">
        <v>0</v>
      </c>
      <c r="S455">
        <v>1</v>
      </c>
    </row>
    <row r="456" spans="17:19" x14ac:dyDescent="0.3">
      <c r="Q456">
        <v>1</v>
      </c>
      <c r="S456">
        <v>0</v>
      </c>
    </row>
    <row r="457" spans="17:19" x14ac:dyDescent="0.3">
      <c r="Q457">
        <v>1</v>
      </c>
      <c r="S457">
        <v>1</v>
      </c>
    </row>
    <row r="458" spans="17:19" x14ac:dyDescent="0.3">
      <c r="Q458">
        <v>0</v>
      </c>
      <c r="S458">
        <v>0</v>
      </c>
    </row>
    <row r="459" spans="17:19" x14ac:dyDescent="0.3">
      <c r="Q459">
        <v>0</v>
      </c>
      <c r="S459">
        <v>1</v>
      </c>
    </row>
    <row r="460" spans="17:19" x14ac:dyDescent="0.3">
      <c r="Q460">
        <v>0</v>
      </c>
      <c r="S460">
        <v>1</v>
      </c>
    </row>
    <row r="461" spans="17:19" x14ac:dyDescent="0.3">
      <c r="Q461">
        <v>0</v>
      </c>
      <c r="S461">
        <v>1</v>
      </c>
    </row>
    <row r="462" spans="17:19" x14ac:dyDescent="0.3">
      <c r="Q462">
        <v>1</v>
      </c>
      <c r="S462">
        <v>0</v>
      </c>
    </row>
    <row r="463" spans="17:19" x14ac:dyDescent="0.3">
      <c r="Q463">
        <v>0</v>
      </c>
      <c r="S463">
        <v>1</v>
      </c>
    </row>
    <row r="464" spans="17:19" x14ac:dyDescent="0.3">
      <c r="Q464">
        <v>1</v>
      </c>
      <c r="S464">
        <v>1</v>
      </c>
    </row>
    <row r="465" spans="17:19" x14ac:dyDescent="0.3">
      <c r="Q465">
        <v>0</v>
      </c>
      <c r="S465">
        <v>0</v>
      </c>
    </row>
    <row r="466" spans="17:19" x14ac:dyDescent="0.3">
      <c r="Q466">
        <v>0</v>
      </c>
      <c r="S466">
        <v>1</v>
      </c>
    </row>
    <row r="467" spans="17:19" x14ac:dyDescent="0.3">
      <c r="Q467">
        <v>0</v>
      </c>
      <c r="S467">
        <v>1</v>
      </c>
    </row>
    <row r="468" spans="17:19" x14ac:dyDescent="0.3">
      <c r="Q468">
        <v>1</v>
      </c>
      <c r="S468">
        <v>1</v>
      </c>
    </row>
    <row r="469" spans="17:19" x14ac:dyDescent="0.3">
      <c r="Q469">
        <v>1</v>
      </c>
      <c r="S469">
        <v>0</v>
      </c>
    </row>
    <row r="470" spans="17:19" x14ac:dyDescent="0.3">
      <c r="Q470">
        <v>0</v>
      </c>
      <c r="S470">
        <v>0</v>
      </c>
    </row>
    <row r="471" spans="17:19" x14ac:dyDescent="0.3">
      <c r="Q471">
        <v>0</v>
      </c>
      <c r="S471">
        <v>1</v>
      </c>
    </row>
    <row r="472" spans="17:19" x14ac:dyDescent="0.3">
      <c r="Q472">
        <v>0</v>
      </c>
      <c r="S472">
        <v>0</v>
      </c>
    </row>
    <row r="473" spans="17:19" x14ac:dyDescent="0.3">
      <c r="Q473">
        <v>1</v>
      </c>
      <c r="S473">
        <v>1</v>
      </c>
    </row>
    <row r="474" spans="17:19" x14ac:dyDescent="0.3">
      <c r="Q474">
        <v>0</v>
      </c>
      <c r="S474">
        <v>0</v>
      </c>
    </row>
    <row r="475" spans="17:19" x14ac:dyDescent="0.3">
      <c r="Q475">
        <v>0</v>
      </c>
      <c r="S475">
        <v>0</v>
      </c>
    </row>
    <row r="476" spans="17:19" x14ac:dyDescent="0.3">
      <c r="Q476">
        <v>0</v>
      </c>
      <c r="S476">
        <v>1</v>
      </c>
    </row>
    <row r="477" spans="17:19" x14ac:dyDescent="0.3">
      <c r="Q477">
        <v>0</v>
      </c>
      <c r="S477">
        <v>1</v>
      </c>
    </row>
    <row r="478" spans="17:19" x14ac:dyDescent="0.3">
      <c r="Q478">
        <v>1</v>
      </c>
      <c r="S478">
        <v>1</v>
      </c>
    </row>
    <row r="479" spans="17:19" x14ac:dyDescent="0.3">
      <c r="Q479">
        <v>0</v>
      </c>
      <c r="S479">
        <v>1</v>
      </c>
    </row>
    <row r="480" spans="17:19" x14ac:dyDescent="0.3">
      <c r="Q480">
        <v>0</v>
      </c>
      <c r="S480">
        <v>1</v>
      </c>
    </row>
    <row r="481" spans="17:19" x14ac:dyDescent="0.3">
      <c r="Q481">
        <v>0</v>
      </c>
      <c r="S481">
        <v>1</v>
      </c>
    </row>
    <row r="482" spans="17:19" x14ac:dyDescent="0.3">
      <c r="Q482">
        <v>1</v>
      </c>
      <c r="S482">
        <v>1</v>
      </c>
    </row>
    <row r="483" spans="17:19" x14ac:dyDescent="0.3">
      <c r="Q483">
        <v>0</v>
      </c>
      <c r="S483">
        <v>0</v>
      </c>
    </row>
    <row r="484" spans="17:19" x14ac:dyDescent="0.3">
      <c r="Q484">
        <v>1</v>
      </c>
      <c r="S484">
        <v>1</v>
      </c>
    </row>
    <row r="485" spans="17:19" x14ac:dyDescent="0.3">
      <c r="Q485">
        <v>0</v>
      </c>
      <c r="S485">
        <v>1</v>
      </c>
    </row>
    <row r="486" spans="17:19" x14ac:dyDescent="0.3">
      <c r="Q486">
        <v>1</v>
      </c>
      <c r="S486">
        <v>1</v>
      </c>
    </row>
    <row r="487" spans="17:19" x14ac:dyDescent="0.3">
      <c r="Q487">
        <v>0</v>
      </c>
      <c r="S487">
        <v>1</v>
      </c>
    </row>
    <row r="488" spans="17:19" x14ac:dyDescent="0.3">
      <c r="Q488">
        <v>0</v>
      </c>
      <c r="S488">
        <v>1</v>
      </c>
    </row>
    <row r="489" spans="17:19" x14ac:dyDescent="0.3">
      <c r="Q489">
        <v>0</v>
      </c>
      <c r="S489">
        <v>0</v>
      </c>
    </row>
    <row r="490" spans="17:19" x14ac:dyDescent="0.3">
      <c r="Q490">
        <v>1</v>
      </c>
      <c r="S490">
        <v>0</v>
      </c>
    </row>
    <row r="491" spans="17:19" x14ac:dyDescent="0.3">
      <c r="Q491">
        <v>0</v>
      </c>
      <c r="S491">
        <v>1</v>
      </c>
    </row>
    <row r="492" spans="17:19" x14ac:dyDescent="0.3">
      <c r="Q492">
        <v>1</v>
      </c>
      <c r="S492">
        <v>0</v>
      </c>
    </row>
    <row r="493" spans="17:19" x14ac:dyDescent="0.3">
      <c r="Q493">
        <v>0</v>
      </c>
      <c r="S493">
        <v>1</v>
      </c>
    </row>
    <row r="494" spans="17:19" x14ac:dyDescent="0.3">
      <c r="Q494">
        <v>1</v>
      </c>
      <c r="S494">
        <v>0</v>
      </c>
    </row>
    <row r="495" spans="17:19" x14ac:dyDescent="0.3">
      <c r="Q495">
        <v>1</v>
      </c>
      <c r="S495">
        <v>1</v>
      </c>
    </row>
    <row r="496" spans="17:19" x14ac:dyDescent="0.3">
      <c r="Q496">
        <v>1</v>
      </c>
      <c r="S496">
        <v>0</v>
      </c>
    </row>
    <row r="497" spans="17:19" x14ac:dyDescent="0.3">
      <c r="Q497">
        <v>1</v>
      </c>
      <c r="S497">
        <v>0</v>
      </c>
    </row>
    <row r="498" spans="17:19" x14ac:dyDescent="0.3">
      <c r="Q498">
        <v>1</v>
      </c>
      <c r="S498">
        <v>0</v>
      </c>
    </row>
    <row r="499" spans="17:19" x14ac:dyDescent="0.3">
      <c r="Q499">
        <v>0</v>
      </c>
      <c r="S499">
        <v>1</v>
      </c>
    </row>
    <row r="500" spans="17:19" x14ac:dyDescent="0.3">
      <c r="Q500">
        <v>1</v>
      </c>
      <c r="S500">
        <v>0</v>
      </c>
    </row>
    <row r="501" spans="17:19" x14ac:dyDescent="0.3">
      <c r="Q501">
        <v>1</v>
      </c>
      <c r="S501">
        <v>0</v>
      </c>
    </row>
  </sheetData>
  <mergeCells count="2">
    <mergeCell ref="A21:B21"/>
    <mergeCell ref="A27:B27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A</dc:creator>
  <cp:lastModifiedBy>Nikki A</cp:lastModifiedBy>
  <dcterms:created xsi:type="dcterms:W3CDTF">2022-01-17T00:57:50Z</dcterms:created>
  <dcterms:modified xsi:type="dcterms:W3CDTF">2022-01-19T05:43:49Z</dcterms:modified>
</cp:coreProperties>
</file>