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1D75F218-D811-410F-A105-FD37BA6A09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delASym" sheetId="3" r:id="rId1"/>
    <sheet name="ModelSym" sheetId="2" r:id="rId2"/>
    <sheet name="Tab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" i="1" l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95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H98" i="1"/>
  <c r="I98" i="1"/>
  <c r="H90" i="1"/>
  <c r="I90" i="1"/>
  <c r="H91" i="1"/>
  <c r="I91" i="1"/>
  <c r="H92" i="1"/>
  <c r="I92" i="1"/>
  <c r="H86" i="1"/>
  <c r="H87" i="1"/>
  <c r="H88" i="1"/>
  <c r="H89" i="1"/>
  <c r="H93" i="1"/>
  <c r="H94" i="1"/>
  <c r="H95" i="1"/>
  <c r="H96" i="1"/>
  <c r="H97" i="1"/>
  <c r="H63" i="1"/>
  <c r="H64" i="1"/>
  <c r="H65" i="1"/>
  <c r="H66" i="1"/>
  <c r="H67" i="1"/>
  <c r="H68" i="1"/>
  <c r="H69" i="1"/>
  <c r="H70" i="1"/>
  <c r="H71" i="1"/>
  <c r="G63" i="1"/>
  <c r="G64" i="1"/>
  <c r="G65" i="1"/>
  <c r="G66" i="1"/>
  <c r="G67" i="1"/>
  <c r="G68" i="1"/>
  <c r="G69" i="1"/>
  <c r="G70" i="1"/>
  <c r="G71" i="1"/>
  <c r="H76" i="1"/>
  <c r="H77" i="1"/>
  <c r="H78" i="1"/>
  <c r="G76" i="1"/>
  <c r="G77" i="1"/>
  <c r="G78" i="1"/>
  <c r="I86" i="1"/>
  <c r="I87" i="1"/>
  <c r="I88" i="1"/>
  <c r="I89" i="1"/>
  <c r="I93" i="1"/>
  <c r="I94" i="1"/>
  <c r="I95" i="1"/>
  <c r="I96" i="1"/>
  <c r="I97" i="1"/>
  <c r="F38" i="1"/>
  <c r="G38" i="1"/>
  <c r="H38" i="1"/>
  <c r="F35" i="1"/>
  <c r="G35" i="1"/>
  <c r="H35" i="1"/>
  <c r="F36" i="1"/>
  <c r="G36" i="1"/>
  <c r="H36" i="1"/>
  <c r="G37" i="1"/>
  <c r="H37" i="1"/>
  <c r="F37" i="1"/>
  <c r="F9" i="1"/>
  <c r="G9" i="1"/>
  <c r="H9" i="1"/>
  <c r="E9" i="1"/>
  <c r="E3" i="1"/>
  <c r="B5" i="1" s="1"/>
  <c r="E24" i="1" s="1"/>
  <c r="M109" i="1" l="1"/>
  <c r="K98" i="1"/>
  <c r="N111" i="1"/>
  <c r="H105" i="1"/>
  <c r="M111" i="1"/>
  <c r="M110" i="1"/>
  <c r="H104" i="1"/>
  <c r="M112" i="1"/>
  <c r="N112" i="1"/>
  <c r="N113" i="1"/>
  <c r="N114" i="1"/>
  <c r="M113" i="1"/>
  <c r="M114" i="1"/>
  <c r="M115" i="1"/>
  <c r="N115" i="1"/>
  <c r="N116" i="1"/>
  <c r="N117" i="1"/>
  <c r="N118" i="1"/>
  <c r="N119" i="1"/>
  <c r="M108" i="1"/>
  <c r="N108" i="1"/>
  <c r="N109" i="1"/>
  <c r="N110" i="1"/>
  <c r="M116" i="1"/>
  <c r="M117" i="1"/>
  <c r="M118" i="1"/>
  <c r="M119" i="1"/>
  <c r="M120" i="1"/>
  <c r="N120" i="1"/>
  <c r="H83" i="1"/>
  <c r="F98" i="1"/>
  <c r="J98" i="1" s="1"/>
  <c r="K97" i="1"/>
  <c r="K96" i="1"/>
  <c r="H82" i="1"/>
  <c r="F90" i="1"/>
  <c r="J90" i="1" s="1"/>
  <c r="J95" i="1"/>
  <c r="E76" i="1"/>
  <c r="F91" i="1"/>
  <c r="J91" i="1" s="1"/>
  <c r="F86" i="1"/>
  <c r="J86" i="1" s="1"/>
  <c r="F92" i="1"/>
  <c r="J92" i="1" s="1"/>
  <c r="F94" i="1"/>
  <c r="J94" i="1" s="1"/>
  <c r="E77" i="1"/>
  <c r="F87" i="1"/>
  <c r="J87" i="1" s="1"/>
  <c r="K93" i="1"/>
  <c r="K89" i="1"/>
  <c r="K92" i="1"/>
  <c r="K88" i="1"/>
  <c r="K95" i="1"/>
  <c r="K91" i="1"/>
  <c r="K87" i="1"/>
  <c r="K94" i="1"/>
  <c r="K90" i="1"/>
  <c r="K86" i="1"/>
  <c r="F88" i="1"/>
  <c r="J88" i="1" s="1"/>
  <c r="F97" i="1"/>
  <c r="J97" i="1" s="1"/>
  <c r="F93" i="1"/>
  <c r="J93" i="1" s="1"/>
  <c r="E78" i="1"/>
  <c r="F96" i="1"/>
  <c r="J96" i="1" s="1"/>
  <c r="F89" i="1"/>
  <c r="J89" i="1" s="1"/>
  <c r="E71" i="1"/>
  <c r="E51" i="1"/>
  <c r="E52" i="1"/>
  <c r="E69" i="1"/>
  <c r="E70" i="1"/>
  <c r="E53" i="1"/>
  <c r="E54" i="1"/>
  <c r="E68" i="1"/>
  <c r="E48" i="1"/>
  <c r="E63" i="1"/>
  <c r="E47" i="1"/>
  <c r="E64" i="1"/>
  <c r="E65" i="1"/>
  <c r="E46" i="1"/>
  <c r="E49" i="1"/>
  <c r="E50" i="1"/>
  <c r="E66" i="1"/>
  <c r="E67" i="1"/>
  <c r="E31" i="1"/>
  <c r="E29" i="1"/>
  <c r="E28" i="1"/>
  <c r="F10" i="1"/>
  <c r="E26" i="1"/>
  <c r="E30" i="1"/>
  <c r="H10" i="1"/>
  <c r="G10" i="1"/>
  <c r="E27" i="1"/>
  <c r="E23" i="1"/>
  <c r="E25" i="1"/>
  <c r="H5" i="1"/>
  <c r="E22" i="1"/>
  <c r="E21" i="1"/>
  <c r="E15" i="1"/>
  <c r="E17" i="1"/>
  <c r="E18" i="1"/>
  <c r="E16" i="1"/>
  <c r="E20" i="1"/>
  <c r="E19" i="1"/>
</calcChain>
</file>

<file path=xl/sharedStrings.xml><?xml version="1.0" encoding="utf-8"?>
<sst xmlns="http://schemas.openxmlformats.org/spreadsheetml/2006/main" count="106" uniqueCount="54">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</sst>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"/>
    <numFmt numFmtId="167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4" borderId="0" xfId="0" applyNumberFormat="1" applyFont="1" applyFill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0" borderId="0" xfId="0" applyNumberFormat="1" applyFill="1"/>
    <xf numFmtId="164" fontId="2" fillId="0" borderId="0" xfId="0" applyNumberFormat="1" applyFont="1" applyFill="1"/>
    <xf numFmtId="168" fontId="0" fillId="6" borderId="0" xfId="0" applyNumberFormat="1" applyFill="1"/>
  </cellXfs>
  <cellStyles count="2">
    <cellStyle name="Normal" xfId="0" builtinId="0"/>
    <cellStyle name="Percent" xfId="1" builtinId="5"/>
  </cellStyles>
  <dxfs count="43"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0"/>
          <c:order val="0"/>
          <c:tx>
            <c:v>estimations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plus>
            <c:min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Tables!$A$108:$A$121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Tables!$B$108:$B$121</c:f>
              <c:numCache>
                <c:formatCode>0.000%</c:formatCode>
                <c:ptCount val="14"/>
                <c:pt idx="0">
                  <c:v>0.89999999999991798</c:v>
                </c:pt>
                <c:pt idx="1">
                  <c:v>0.99997976694522905</c:v>
                </c:pt>
                <c:pt idx="2">
                  <c:v>0.999834230140207</c:v>
                </c:pt>
                <c:pt idx="3">
                  <c:v>0.97042322392989699</c:v>
                </c:pt>
                <c:pt idx="4">
                  <c:v>0.974034364549624</c:v>
                </c:pt>
                <c:pt idx="5">
                  <c:v>0.97095748797454795</c:v>
                </c:pt>
                <c:pt idx="6">
                  <c:v>0.97471052388777801</c:v>
                </c:pt>
                <c:pt idx="7">
                  <c:v>0.976520694196089</c:v>
                </c:pt>
                <c:pt idx="8">
                  <c:v>0.97260897655259304</c:v>
                </c:pt>
                <c:pt idx="9">
                  <c:v>0.96885786348300795</c:v>
                </c:pt>
                <c:pt idx="10">
                  <c:v>0.97283304995231501</c:v>
                </c:pt>
                <c:pt idx="11">
                  <c:v>0.97291042044462706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D-41EF-B22A-61F1635D2294}"/>
            </c:ext>
          </c:extLst>
        </c:ser>
        <c:ser>
          <c:idx val="1"/>
          <c:order val="1"/>
          <c:tx>
            <c:v>valeur de référence internationale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Tables!$K$86:$K$99</c:f>
              <c:numCache>
                <c:formatCode>0.0000</c:formatCode>
                <c:ptCount val="1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D-41EF-B22A-61F1635D2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</c:scatterChart>
      <c:valAx>
        <c:axId val="37768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216579850595596"/>
          <c:y val="4.0227636639759659E-2"/>
          <c:w val="0.49791700652803017"/>
          <c:h val="0.13686138459068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40842586984321"/>
          <c:y val="3.2892643299179986E-2"/>
          <c:w val="0.76547880745676022"/>
          <c:h val="0.80121123408940331"/>
        </c:manualLayout>
      </c:layout>
      <c:scatterChart>
        <c:scatterStyle val="lineMarker"/>
        <c:varyColors val="0"/>
        <c:ser>
          <c:idx val="0"/>
          <c:order val="0"/>
          <c:tx>
            <c:v>estimations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Tables!$C$86:$C$98</c:f>
                <c:numCache>
                  <c:formatCode>General</c:formatCode>
                  <c:ptCount val="13"/>
                  <c:pt idx="0">
                    <c:v>1E-4</c:v>
                  </c:pt>
                  <c:pt idx="1">
                    <c:v>1.00004023012459E-4</c:v>
                  </c:pt>
                  <c:pt idx="2">
                    <c:v>1.57450069007182E-2</c:v>
                  </c:pt>
                  <c:pt idx="3">
                    <c:v>1.4501795719273E-3</c:v>
                  </c:pt>
                  <c:pt idx="4">
                    <c:v>1.12280905510878E-2</c:v>
                  </c:pt>
                  <c:pt idx="5">
                    <c:v>5.3492086640359897E-3</c:v>
                  </c:pt>
                  <c:pt idx="6">
                    <c:v>4.9156807982157803E-3</c:v>
                  </c:pt>
                  <c:pt idx="7">
                    <c:v>4.13928230830747E-3</c:v>
                  </c:pt>
                  <c:pt idx="8">
                    <c:v>2.83597127328472E-3</c:v>
                  </c:pt>
                  <c:pt idx="9">
                    <c:v>2.5502114442741801E-3</c:v>
                  </c:pt>
                  <c:pt idx="10">
                    <c:v>2.0296784458947201E-3</c:v>
                  </c:pt>
                  <c:pt idx="11">
                    <c:v>1.3675480918551499E-3</c:v>
                  </c:pt>
                  <c:pt idx="12">
                    <c:v>9.5970702563293899E-4</c:v>
                  </c:pt>
                </c:numCache>
              </c:numRef>
            </c:plus>
            <c:minus>
              <c:numRef>
                <c:f>Tables!$C$86:$C$98</c:f>
                <c:numCache>
                  <c:formatCode>General</c:formatCode>
                  <c:ptCount val="13"/>
                  <c:pt idx="0">
                    <c:v>1E-4</c:v>
                  </c:pt>
                  <c:pt idx="1">
                    <c:v>1.00004023012459E-4</c:v>
                  </c:pt>
                  <c:pt idx="2">
                    <c:v>1.57450069007182E-2</c:v>
                  </c:pt>
                  <c:pt idx="3">
                    <c:v>1.4501795719273E-3</c:v>
                  </c:pt>
                  <c:pt idx="4">
                    <c:v>1.12280905510878E-2</c:v>
                  </c:pt>
                  <c:pt idx="5">
                    <c:v>5.3492086640359897E-3</c:v>
                  </c:pt>
                  <c:pt idx="6">
                    <c:v>4.9156807982157803E-3</c:v>
                  </c:pt>
                  <c:pt idx="7">
                    <c:v>4.13928230830747E-3</c:v>
                  </c:pt>
                  <c:pt idx="8">
                    <c:v>2.83597127328472E-3</c:v>
                  </c:pt>
                  <c:pt idx="9">
                    <c:v>2.5502114442741801E-3</c:v>
                  </c:pt>
                  <c:pt idx="10">
                    <c:v>2.0296784458947201E-3</c:v>
                  </c:pt>
                  <c:pt idx="11">
                    <c:v>1.3675480918551499E-3</c:v>
                  </c:pt>
                  <c:pt idx="12">
                    <c:v>9.5970702563293899E-4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Tables!$B$86:$B$99</c:f>
              <c:numCache>
                <c:formatCode>0.000%</c:formatCode>
                <c:ptCount val="14"/>
                <c:pt idx="0">
                  <c:v>1</c:v>
                </c:pt>
                <c:pt idx="1">
                  <c:v>0.99999902534551099</c:v>
                </c:pt>
                <c:pt idx="2">
                  <c:v>0.98409092774370999</c:v>
                </c:pt>
                <c:pt idx="3">
                  <c:v>0.99842885364966105</c:v>
                </c:pt>
                <c:pt idx="4">
                  <c:v>0.96602421826473395</c:v>
                </c:pt>
                <c:pt idx="5">
                  <c:v>0.97734125761243695</c:v>
                </c:pt>
                <c:pt idx="6">
                  <c:v>0.96776028977950501</c:v>
                </c:pt>
                <c:pt idx="7">
                  <c:v>0.97574966077707004</c:v>
                </c:pt>
                <c:pt idx="8">
                  <c:v>0.97619165598090696</c:v>
                </c:pt>
                <c:pt idx="9">
                  <c:v>0.97279644924364905</c:v>
                </c:pt>
                <c:pt idx="10">
                  <c:v>0.97080700472807402</c:v>
                </c:pt>
                <c:pt idx="11">
                  <c:v>0.97283924872993899</c:v>
                </c:pt>
                <c:pt idx="12">
                  <c:v>0.97442273869045803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F01-95A7-55B1B885AE09}"/>
            </c:ext>
          </c:extLst>
        </c:ser>
        <c:ser>
          <c:idx val="1"/>
          <c:order val="1"/>
          <c:tx>
            <c:v>valeur de référence internationale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Tables!$K$86:$K$99</c:f>
              <c:numCache>
                <c:formatCode>0.0000</c:formatCode>
                <c:ptCount val="1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7-4F01-95A7-55B1B885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</c:scatterChart>
      <c:valAx>
        <c:axId val="37768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575554209569951"/>
          <c:y val="0.16391736410307203"/>
          <c:w val="0.52116486977589338"/>
          <c:h val="0.124282837286848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4FB49-F30B-4A57-9D0C-867DA7683F38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4EF5E-F782-4DBD-F28A-302A65AB5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42"/>
    <tableColumn id="9" xr3:uid="{CC8B2236-DD4D-4D4A-B450-AF4A42700DB8}" name="u(eff)" dataDxfId="41" dataCellStyle="Percent"/>
    <tableColumn id="3" xr3:uid="{F519117B-BD8C-4D86-8925-34E52A9B33AA}" name="time /s"/>
    <tableColumn id="4" xr3:uid="{4C05EF6D-660F-41D6-BD8A-A706F835288E}" name="error" dataDxfId="40" dataCellStyle="Percent">
      <calculatedColumnFormula>B15/B$5-1</calculatedColumnFormula>
    </tableColumn>
    <tableColumn id="5" xr3:uid="{C52CC8CE-0CF9-4BDD-85DA-B7B7E424ADFB}" name="L /keV-1" dataDxfId="39" dataCellStyle="Percent"/>
    <tableColumn id="6" xr3:uid="{FF4F8F5D-D5E2-4E8C-95FD-6BDE1A995214}" name="LA /keV-1" dataDxfId="38" dataCellStyle="Percent"/>
    <tableColumn id="8" xr3:uid="{AD370BAA-110E-45FB-8017-6C63B1F0C6DC}" name="LB /keV-1" dataDxfId="37" dataCellStyle="Percent"/>
    <tableColumn id="7" xr3:uid="{0D9EDC29-DB17-43EE-9A9E-873BA5DEC89A}" name="LC /keV-1" dataDxfId="3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35" headerRowBorderDxfId="34" tableBorderDxfId="33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32" dataCellStyle="Percent"/>
    <tableColumn id="9" xr3:uid="{DCBF8CA2-4B7B-45F6-A4C1-21C25175DEC1}" name="std" dataDxfId="31" dataCellStyle="Percent"/>
    <tableColumn id="3" xr3:uid="{76B9D488-065E-48FD-8C5C-DFB2F4A7C18C}" name="time /s" dataDxfId="30"/>
    <tableColumn id="4" xr3:uid="{B3632296-46F8-4FFB-B621-41267E9BD825}" name="error" dataDxfId="29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28" headerRowBorderDxfId="27" tableBorderDxfId="26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25" dataCellStyle="Percent"/>
    <tableColumn id="9" xr3:uid="{79B4CF1D-0184-4DC2-9C5F-BA40F6EAABC6}" name="std" dataDxfId="24" dataCellStyle="Percent"/>
    <tableColumn id="3" xr3:uid="{7F75FB14-269C-48EF-ACB6-BFCBC8D8F3E9}" name="time /s" dataDxfId="23"/>
    <tableColumn id="4" xr3:uid="{5373102D-9EEB-4008-B4E8-DDFBFA8B5659}" name="error" dataDxfId="22">
      <calculatedColumnFormula>B63/B$5-1</calculatedColumnFormula>
    </tableColumn>
    <tableColumn id="5" xr3:uid="{2EA1A9A7-9F1E-4C41-8D47-473AFC686CDF}" name="L /keV-1"/>
    <tableColumn id="6" xr3:uid="{6FA56703-B0EB-4061-BA8B-CBE48889BD88}" name="speed" dataDxfId="21">
      <calculatedColumnFormula>Table24[[#This Row],[N]]/Table24[[#This Row],[time /s]]</calculatedColumnFormula>
    </tableColumn>
    <tableColumn id="7" xr3:uid="{4668A5EC-12A1-4427-BA2D-CC7DA1B9E712}" name="time/h" dataDxfId="20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19" dataCellStyle="Percent"/>
    <tableColumn id="3" xr3:uid="{5F8FF70E-D2C0-49A0-8AE0-991399ADA1AA}" name="u" dataDxfId="18" dataCellStyle="Percent"/>
    <tableColumn id="4" xr3:uid="{2CB36EE8-CC8A-4E9E-A506-DCD96BBC92F2}" name="time /s" dataDxfId="17"/>
    <tableColumn id="5" xr3:uid="{9D6C63CC-25B7-465E-BA81-97F393A00604}" name="error" dataDxfId="16">
      <calculatedColumnFormula>B76/B$5-1</calculatedColumnFormula>
    </tableColumn>
    <tableColumn id="6" xr3:uid="{8A97AEEF-A278-406A-9A09-82BAB22A8485}" name="L/keV-1"/>
    <tableColumn id="7" xr3:uid="{18402C67-F13C-4B86-92DE-7941792C7C21}" name="speed" dataDxfId="15">
      <calculatedColumnFormula>10000/Table5[[#This Row],[time /s]]</calculatedColumnFormula>
    </tableColumn>
    <tableColumn id="8" xr3:uid="{AC928F03-2BC6-4639-8B90-568D89035180}" name="time/h" dataDxfId="14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13" dataCellStyle="Percent"/>
    <tableColumn id="3" xr3:uid="{CA5A0DF5-F5FE-4A6F-A33C-CC982089C42E}" name="std" dataDxfId="12" dataCellStyle="Percent"/>
    <tableColumn id="4" xr3:uid="{18704ADD-5A08-490C-8CA4-93F4A0C99976}" name="time /s"/>
    <tableColumn id="9" xr3:uid="{24E1A1F8-7146-4275-9A11-ECCF568B0B0E}" name="interation" dataDxfId="11"/>
    <tableColumn id="5" xr3:uid="{6B02D242-A899-4DBA-9577-367B45D4142B}" name="error" dataDxfId="10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9">
      <calculatedColumnFormula>Table4[[#This Row],[N]]*Table4[[#This Row],[interation]]/Table4[[#This Row],[time /s]]</calculatedColumnFormula>
    </tableColumn>
    <tableColumn id="8" xr3:uid="{0A312CBD-58B9-48C7-9B79-0F6F994FEA00}" name="time /h" dataDxfId="8">
      <calculatedColumnFormula>Table4[[#This Row],[time /s]]/3600</calculatedColumnFormula>
    </tableColumn>
    <tableColumn id="10" xr3:uid="{0C660F51-E374-40AD-A647-0D23A74A704A}" name="Z-score" dataDxfId="7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6" dataCellStyle="Percent"/>
    <tableColumn id="3" xr3:uid="{8A3D8C01-2B92-4C5B-81E8-E7BF75D17D6E}" name="std" dataDxfId="5" dataCellStyle="Percent"/>
    <tableColumn id="4" xr3:uid="{F780DF52-214B-4153-B238-79C45B603F23}" name="time /s"/>
    <tableColumn id="9" xr3:uid="{7FC33D46-B3E6-4ADA-AC9B-FDF0C695575A}" name="interation" dataDxfId="4"/>
    <tableColumn id="5" xr3:uid="{51424C08-23C8-4135-A6F9-E6E1E3E9E069}" name="error" dataDxfId="0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3">
      <calculatedColumnFormula>Table47[[#This Row],[N]]*Table47[[#This Row],[interation]]/Table47[[#This Row],[time /s]]</calculatedColumnFormula>
    </tableColumn>
    <tableColumn id="8" xr3:uid="{2142541B-6C24-4D72-823E-46165F298113}" name="time /h" dataDxfId="2">
      <calculatedColumnFormula>Table47[[#This Row],[time /s]]/3600</calculatedColumnFormula>
    </tableColumn>
    <tableColumn id="10" xr3:uid="{BF5DCFC9-8584-484D-B4FC-744740AAE63E}" name="Z-score" dataDxfId="1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99" workbookViewId="0">
      <selection activeCell="A120" sqref="A120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9" width="11.6640625" bestFit="1" customWidth="1"/>
    <col min="10" max="10" width="11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</row>
    <row r="3" spans="1:11" x14ac:dyDescent="0.3">
      <c r="A3" t="s">
        <v>0</v>
      </c>
      <c r="E3">
        <f>E1/E2</f>
        <v>0.9742636907501151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7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 t="shared" ref="F9:H9" si="0">F8*1000</f>
        <v>1.3031999999999999</v>
      </c>
      <c r="G9" s="3">
        <f t="shared" si="0"/>
        <v>1.3370199999999999</v>
      </c>
      <c r="H9" s="3">
        <f t="shared" si="0"/>
        <v>1.29413</v>
      </c>
    </row>
    <row r="10" spans="1:11" x14ac:dyDescent="0.3">
      <c r="A10" t="s">
        <v>5</v>
      </c>
      <c r="B10">
        <v>0.99275350064608003</v>
      </c>
      <c r="F10" s="13">
        <f>F9/$E$9</f>
        <v>0.99532174266399465</v>
      </c>
      <c r="G10" s="13">
        <f t="shared" ref="G10:H10" si="1">G9/$E$9</f>
        <v>1.0211518388402503</v>
      </c>
      <c r="H10" s="13">
        <f t="shared" si="1"/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4">
        <v>0.99999999999975597</v>
      </c>
      <c r="C15" s="1"/>
      <c r="D15">
        <v>21</v>
      </c>
      <c r="E15" s="1">
        <f t="shared" ref="E15:E31" si="2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3">
      <c r="A16">
        <v>20</v>
      </c>
      <c r="B16" s="14">
        <v>0.99999999968061704</v>
      </c>
      <c r="C16" s="1"/>
      <c r="D16">
        <v>39</v>
      </c>
      <c r="E16" s="1">
        <f t="shared" si="2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3">
      <c r="A17">
        <v>50</v>
      </c>
      <c r="B17" s="14">
        <v>0.97371157039186895</v>
      </c>
      <c r="C17" s="1"/>
      <c r="D17">
        <v>97</v>
      </c>
      <c r="E17" s="1">
        <f t="shared" si="2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3">
      <c r="A18">
        <v>100</v>
      </c>
      <c r="B18" s="14">
        <v>0.98998357590445796</v>
      </c>
      <c r="C18" s="1"/>
      <c r="D18">
        <v>198</v>
      </c>
      <c r="E18" s="1">
        <f t="shared" si="2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3">
      <c r="A19">
        <v>200</v>
      </c>
      <c r="B19" s="14">
        <v>0.96555246464794797</v>
      </c>
      <c r="C19" s="1"/>
      <c r="D19">
        <v>380</v>
      </c>
      <c r="E19" s="1">
        <f t="shared" si="2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3">
      <c r="A20">
        <v>500</v>
      </c>
      <c r="B20" s="14">
        <v>0.98093903776333202</v>
      </c>
      <c r="C20" s="1"/>
      <c r="D20">
        <v>949</v>
      </c>
      <c r="E20" s="1">
        <f t="shared" si="2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3">
      <c r="A21">
        <v>1000</v>
      </c>
      <c r="B21" s="14">
        <v>0.97841463217168401</v>
      </c>
      <c r="C21" s="1"/>
      <c r="D21">
        <v>1744</v>
      </c>
      <c r="E21" s="1">
        <f t="shared" si="2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3">
      <c r="A22">
        <v>2000</v>
      </c>
      <c r="B22" s="14">
        <v>0.974241617436574</v>
      </c>
      <c r="C22" s="1"/>
      <c r="D22">
        <v>3778</v>
      </c>
      <c r="E22" s="1">
        <f t="shared" si="2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3">
      <c r="A23">
        <v>3000</v>
      </c>
      <c r="B23" s="14">
        <v>0.979438873261817</v>
      </c>
      <c r="C23" s="1"/>
      <c r="D23">
        <v>5904</v>
      </c>
      <c r="E23" s="1">
        <f t="shared" si="2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3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2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3">
      <c r="A25">
        <v>5000</v>
      </c>
      <c r="B25" s="14">
        <v>0.97811167622094497</v>
      </c>
      <c r="C25" s="1"/>
      <c r="D25">
        <v>8584</v>
      </c>
      <c r="E25" s="1">
        <f t="shared" si="2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3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2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3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2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3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2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3">
      <c r="A29">
        <v>9000</v>
      </c>
      <c r="B29" s="18">
        <v>0.97432484706725697</v>
      </c>
      <c r="C29" s="1">
        <v>1.4294584916424401E-3</v>
      </c>
      <c r="D29" s="15">
        <v>14955</v>
      </c>
      <c r="E29" s="1">
        <f t="shared" si="2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3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2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3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2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3">
        <f t="shared" ref="F35:H35" si="3">G21/$F$23</f>
        <v>0.97891059344949483</v>
      </c>
      <c r="G35" s="13">
        <f t="shared" si="3"/>
        <v>1.0158967552837022</v>
      </c>
      <c r="H35" s="13">
        <f t="shared" si="3"/>
        <v>0.98471833874446468</v>
      </c>
    </row>
    <row r="36" spans="1:8" x14ac:dyDescent="0.3">
      <c r="F36" s="13">
        <f t="shared" ref="F36:H36" si="4">G22/$F$23</f>
        <v>1.0118334882060473</v>
      </c>
      <c r="G36" s="13">
        <f t="shared" si="4"/>
        <v>1.0125212457267434</v>
      </c>
      <c r="H36" s="13">
        <f t="shared" si="4"/>
        <v>0.96846167182570453</v>
      </c>
    </row>
    <row r="37" spans="1:8" x14ac:dyDescent="0.3">
      <c r="F37" s="13">
        <f>G23/$F$23</f>
        <v>0.98069972918423032</v>
      </c>
      <c r="G37" s="13">
        <f>H23/$F$23</f>
        <v>1.0302919816604461</v>
      </c>
      <c r="H37" s="13">
        <f>I23/$F$23</f>
        <v>0.98900828789463124</v>
      </c>
    </row>
    <row r="38" spans="1:8" x14ac:dyDescent="0.3">
      <c r="F38" s="13">
        <f t="shared" ref="F38:H38" si="5">G24/$F$23</f>
        <v>0.98543679027577979</v>
      </c>
      <c r="G38" s="13">
        <f t="shared" si="5"/>
        <v>1.0111869559168549</v>
      </c>
      <c r="H38" s="13">
        <f t="shared" si="5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19" t="s">
        <v>6</v>
      </c>
      <c r="B45" s="20" t="s">
        <v>9</v>
      </c>
      <c r="C45" s="20" t="s">
        <v>27</v>
      </c>
      <c r="D45" s="20" t="s">
        <v>12</v>
      </c>
      <c r="E45" s="20" t="s">
        <v>8</v>
      </c>
      <c r="F45" s="20" t="s">
        <v>21</v>
      </c>
    </row>
    <row r="46" spans="1:8" x14ac:dyDescent="0.3">
      <c r="A46" s="6">
        <v>10</v>
      </c>
      <c r="B46" s="9">
        <v>1</v>
      </c>
      <c r="C46" s="9">
        <v>0</v>
      </c>
      <c r="D46" s="28">
        <v>5.2425560000000004</v>
      </c>
      <c r="E46" s="9">
        <f t="shared" ref="E46:E49" si="6">B46/B$5-1</f>
        <v>2.6416163810918381E-2</v>
      </c>
      <c r="F46" s="10">
        <v>4.76132539402004</v>
      </c>
    </row>
    <row r="47" spans="1:8" x14ac:dyDescent="0.3">
      <c r="A47" s="7">
        <v>20</v>
      </c>
      <c r="B47" s="11">
        <v>0.99994626928644204</v>
      </c>
      <c r="C47" s="11">
        <v>5.2350578762301402E-5</v>
      </c>
      <c r="D47" s="29">
        <v>11.377882</v>
      </c>
      <c r="E47" s="11">
        <f t="shared" si="6"/>
        <v>2.6361013738029238E-2</v>
      </c>
      <c r="F47" s="12">
        <v>1.56230482634155</v>
      </c>
    </row>
    <row r="48" spans="1:8" x14ac:dyDescent="0.3">
      <c r="A48" s="6">
        <v>50</v>
      </c>
      <c r="B48" s="9">
        <v>0.97425759014365299</v>
      </c>
      <c r="C48" s="9">
        <v>1.7151998059231201E-2</v>
      </c>
      <c r="D48" s="28">
        <v>28.254159999999999</v>
      </c>
      <c r="E48" s="9">
        <f t="shared" si="6"/>
        <v>-6.2617610817605751E-6</v>
      </c>
      <c r="F48" s="10">
        <v>1.0019229842906301</v>
      </c>
    </row>
    <row r="49" spans="1:8" x14ac:dyDescent="0.3">
      <c r="A49" s="7">
        <v>100</v>
      </c>
      <c r="B49" s="11">
        <v>0.99810930311627499</v>
      </c>
      <c r="C49" s="11">
        <v>1.3704898814054099E-3</v>
      </c>
      <c r="D49" s="29">
        <v>55.383166000000003</v>
      </c>
      <c r="E49" s="11">
        <f t="shared" si="6"/>
        <v>2.4475521968595926E-2</v>
      </c>
      <c r="F49" s="12">
        <v>1.57546064880198</v>
      </c>
    </row>
    <row r="50" spans="1:8" x14ac:dyDescent="0.3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>B50/B$5-1</f>
        <v>1.7637464141415649E-3</v>
      </c>
      <c r="F50">
        <v>0.97567425102328897</v>
      </c>
    </row>
    <row r="51" spans="1:8" x14ac:dyDescent="0.3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>B51/B$5-1</f>
        <v>-4.0977264985676554E-3</v>
      </c>
      <c r="F51">
        <v>0.99882342212500197</v>
      </c>
    </row>
    <row r="52" spans="1:8" x14ac:dyDescent="0.3">
      <c r="A52">
        <v>3000</v>
      </c>
      <c r="B52" s="1">
        <v>0.97426100993836795</v>
      </c>
      <c r="C52" s="1">
        <v>2.4370764873652899E-3</v>
      </c>
      <c r="D52" s="15">
        <v>1751.653804</v>
      </c>
      <c r="E52" s="21">
        <f>B52/B$5-1</f>
        <v>-2.7516285093787118E-6</v>
      </c>
      <c r="F52">
        <v>1.0688837073264801</v>
      </c>
    </row>
    <row r="53" spans="1:8" x14ac:dyDescent="0.3">
      <c r="A53">
        <v>5000</v>
      </c>
      <c r="B53" s="1">
        <v>0.97356445244348899</v>
      </c>
      <c r="C53" s="1">
        <v>1.9328846167121999E-3</v>
      </c>
      <c r="D53" s="15">
        <v>2804.289049</v>
      </c>
      <c r="E53" s="21">
        <f>B53/B$5-1</f>
        <v>-7.1770950027683078E-4</v>
      </c>
      <c r="F53">
        <v>1.1927623679358801</v>
      </c>
    </row>
    <row r="54" spans="1:8" x14ac:dyDescent="0.3">
      <c r="A54">
        <v>10000</v>
      </c>
      <c r="B54" s="1">
        <v>0.97475463437336396</v>
      </c>
      <c r="C54" s="1">
        <v>1.3103086059575401E-3</v>
      </c>
      <c r="D54" s="15">
        <v>5691.679948</v>
      </c>
      <c r="E54" s="21">
        <f>B54/B$5-1</f>
        <v>5.03912470422474E-4</v>
      </c>
      <c r="F54">
        <v>1.0213270926685001</v>
      </c>
    </row>
    <row r="55" spans="1:8" x14ac:dyDescent="0.3">
      <c r="B55" s="1"/>
      <c r="C55" s="1"/>
      <c r="E55" s="21"/>
    </row>
    <row r="56" spans="1:8" x14ac:dyDescent="0.3">
      <c r="B56" s="1"/>
      <c r="C56" s="1"/>
      <c r="E56" s="21"/>
    </row>
    <row r="57" spans="1:8" x14ac:dyDescent="0.3">
      <c r="B57" s="1"/>
      <c r="C57" s="1"/>
      <c r="E57" s="21"/>
    </row>
    <row r="58" spans="1:8" x14ac:dyDescent="0.3">
      <c r="B58" s="1"/>
      <c r="C58" s="1"/>
      <c r="E58" s="21"/>
    </row>
    <row r="59" spans="1:8" x14ac:dyDescent="0.3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3">
      <c r="A62" s="19" t="s">
        <v>6</v>
      </c>
      <c r="B62" s="20" t="s">
        <v>9</v>
      </c>
      <c r="C62" s="20" t="s">
        <v>27</v>
      </c>
      <c r="D62" s="20" t="s">
        <v>12</v>
      </c>
      <c r="E62" s="20" t="s">
        <v>8</v>
      </c>
      <c r="F62" s="20" t="s">
        <v>21</v>
      </c>
      <c r="G62" s="20" t="s">
        <v>42</v>
      </c>
      <c r="H62" s="20" t="s">
        <v>44</v>
      </c>
    </row>
    <row r="63" spans="1:8" x14ac:dyDescent="0.3">
      <c r="A63" s="6">
        <v>10</v>
      </c>
      <c r="B63" s="9">
        <v>0.99999990507450098</v>
      </c>
      <c r="C63" s="9">
        <v>9.0054235389743999E-8</v>
      </c>
      <c r="D63" s="28">
        <v>5.4687739999999998</v>
      </c>
      <c r="E63" s="9">
        <f t="shared" ref="E63:E66" si="7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3">
      <c r="A64" s="7">
        <v>20</v>
      </c>
      <c r="B64" s="11">
        <v>0.99759326286470595</v>
      </c>
      <c r="C64" s="11">
        <v>2.3457292431222801E-3</v>
      </c>
      <c r="D64" s="29">
        <v>11.343603</v>
      </c>
      <c r="E64" s="11">
        <f t="shared" si="7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3">
      <c r="A65" s="6">
        <v>50</v>
      </c>
      <c r="B65" s="9">
        <v>0.98596855589367005</v>
      </c>
      <c r="C65" s="9">
        <v>8.8425708328747996E-3</v>
      </c>
      <c r="D65" s="28">
        <v>28.603586</v>
      </c>
      <c r="E65" s="9">
        <f t="shared" si="7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3">
      <c r="A66" s="7">
        <v>100</v>
      </c>
      <c r="B66" s="11">
        <v>0.98030188273837304</v>
      </c>
      <c r="C66" s="11">
        <v>9.45806051909002E-3</v>
      </c>
      <c r="D66" s="29">
        <v>55.921340999999998</v>
      </c>
      <c r="E66" s="11">
        <f t="shared" si="7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3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>B67/B$5-1</f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3">
      <c r="A68">
        <v>2000</v>
      </c>
      <c r="B68" s="1">
        <v>0.97446988362571296</v>
      </c>
      <c r="C68" s="1">
        <v>2.96694676070435E-3</v>
      </c>
      <c r="D68" s="15">
        <v>1113.903869</v>
      </c>
      <c r="E68" s="21">
        <f>B68/B$5-1</f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3">
      <c r="A69">
        <v>3000</v>
      </c>
      <c r="B69" s="1">
        <v>0.96870112152713905</v>
      </c>
      <c r="C69" s="1">
        <v>2.7363097635930401E-3</v>
      </c>
      <c r="D69" s="15">
        <v>1702.973512</v>
      </c>
      <c r="E69" s="21">
        <f>B69/B$5-1</f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3">
      <c r="A70">
        <v>5000</v>
      </c>
      <c r="B70" s="1">
        <v>0.97377741640645898</v>
      </c>
      <c r="C70" s="1">
        <v>1.90274375636109E-3</v>
      </c>
      <c r="D70" s="15">
        <v>2867.006691</v>
      </c>
      <c r="E70" s="21">
        <f>B70/B$5-1</f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3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1">
        <f>B71/B$5-1</f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3">
      <c r="A74" t="s">
        <v>39</v>
      </c>
    </row>
    <row r="75" spans="1:8" x14ac:dyDescent="0.3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3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 t="shared" ref="E76" si="8"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3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1">
        <f t="shared" ref="E77:E78" si="9"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3">
      <c r="A78" s="5" t="s">
        <v>41</v>
      </c>
      <c r="B78" s="25">
        <v>0.97255643046974405</v>
      </c>
      <c r="C78" s="25">
        <v>1.38806657060112E-3</v>
      </c>
      <c r="D78" s="27">
        <v>3161.9371609999998</v>
      </c>
      <c r="E78" s="22">
        <f t="shared" si="9"/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2" spans="1:12" x14ac:dyDescent="0.3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6">
        <f>AVERAGE(H86:H96)</f>
        <v>3.5297902205180307</v>
      </c>
      <c r="I82" t="s">
        <v>49</v>
      </c>
      <c r="K82" t="s">
        <v>52</v>
      </c>
    </row>
    <row r="83" spans="1:12" x14ac:dyDescent="0.3">
      <c r="E83" t="s">
        <v>47</v>
      </c>
      <c r="F83">
        <v>20</v>
      </c>
      <c r="H83" s="26">
        <f>_xlfn.STDEV.S(H86:H96)</f>
        <v>7.1019712816277225E-2</v>
      </c>
    </row>
    <row r="85" spans="1:12" x14ac:dyDescent="0.3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2" x14ac:dyDescent="0.3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10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31">
        <f>ABS(Table4[[#This Row],[error]])/Table4[[#This Row],[std]]</f>
        <v>264.1616381091838</v>
      </c>
      <c r="K86" s="14">
        <f t="shared" ref="K86:K95" si="11">B$5</f>
        <v>0.9742636907501151</v>
      </c>
      <c r="L86">
        <v>1.00265302811656E-4</v>
      </c>
    </row>
    <row r="87" spans="1:12" x14ac:dyDescent="0.3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1">
        <f t="shared" si="10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31">
        <f>ABS(Table4[[#This Row],[error]])/Table4[[#This Row],[std]]</f>
        <v>264.14100767231861</v>
      </c>
      <c r="K87" s="14">
        <f t="shared" si="11"/>
        <v>0.9742636907501151</v>
      </c>
      <c r="L87">
        <v>2.0395525828444099E-2</v>
      </c>
    </row>
    <row r="88" spans="1:12" x14ac:dyDescent="0.3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1">
        <f t="shared" si="10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31">
        <f>ABS(Table4[[#This Row],[error]])/Table4[[#This Row],[std]]</f>
        <v>0.64063705779426539</v>
      </c>
      <c r="K88" s="14">
        <f t="shared" si="11"/>
        <v>0.9742636907501151</v>
      </c>
      <c r="L88">
        <v>1.9879563526973999E-2</v>
      </c>
    </row>
    <row r="89" spans="1:12" x14ac:dyDescent="0.3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3">
        <f t="shared" si="10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31">
        <f>ABS(Table4[[#This Row],[error]])/Table4[[#This Row],[std]]</f>
        <v>17.103753411899092</v>
      </c>
      <c r="K89" s="14">
        <f t="shared" si="11"/>
        <v>0.9742636907501151</v>
      </c>
      <c r="L89">
        <v>1.14097567092479E-2</v>
      </c>
    </row>
    <row r="90" spans="1:12" x14ac:dyDescent="0.3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1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0">
        <f>ABS(Table4[[#This Row],[error]])/Table4[[#This Row],[std]]</f>
        <v>0.75321157251008963</v>
      </c>
      <c r="K90" s="14">
        <f t="shared" si="11"/>
        <v>0.9742636907501151</v>
      </c>
      <c r="L90">
        <v>3.7538272730722301E-3</v>
      </c>
    </row>
    <row r="91" spans="1:12" x14ac:dyDescent="0.3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1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0">
        <f>ABS(Table4[[#This Row],[error]])/Table4[[#This Row],[std]]</f>
        <v>0.59052928593604526</v>
      </c>
      <c r="K91" s="14">
        <f t="shared" si="11"/>
        <v>0.9742636907501151</v>
      </c>
      <c r="L91">
        <v>3.13060226043556E-3</v>
      </c>
    </row>
    <row r="92" spans="1:12" x14ac:dyDescent="0.3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1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0">
        <f>ABS(Table4[[#This Row],[error]])/Table4[[#This Row],[std]]</f>
        <v>1.3579392458518909</v>
      </c>
      <c r="K92" s="14">
        <f t="shared" si="11"/>
        <v>0.9742636907501151</v>
      </c>
      <c r="L92">
        <v>2.57491114706141E-3</v>
      </c>
    </row>
    <row r="93" spans="1:12" x14ac:dyDescent="0.3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3">
        <f t="shared" si="10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0">
        <f>ABS(Table4[[#This Row],[error]])/Table4[[#This Row],[std]]</f>
        <v>0.36847538800239804</v>
      </c>
      <c r="K93" s="14">
        <f t="shared" si="11"/>
        <v>0.9742636907501151</v>
      </c>
      <c r="L93">
        <v>1.76687281059551E-3</v>
      </c>
    </row>
    <row r="94" spans="1:12" x14ac:dyDescent="0.3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3">
        <f t="shared" si="10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0">
        <f>ABS(Table4[[#This Row],[error]])/Table4[[#This Row],[std]]</f>
        <v>0.69778375218106037</v>
      </c>
      <c r="K94" s="14">
        <f t="shared" si="11"/>
        <v>0.9742636907501151</v>
      </c>
      <c r="L94">
        <v>1.30808488959374E-3</v>
      </c>
    </row>
    <row r="95" spans="1:12" x14ac:dyDescent="0.3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3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0">
        <f>ABS(Table4[[#This Row],[error]])/Table4[[#This Row],[std]]</f>
        <v>0.59053942442003371</v>
      </c>
      <c r="K95" s="14">
        <f t="shared" si="11"/>
        <v>0.9742636907501151</v>
      </c>
      <c r="L95">
        <v>6.0922820321060401E-4</v>
      </c>
    </row>
    <row r="96" spans="1:12" x14ac:dyDescent="0.3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3">
        <f t="shared" si="10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0">
        <f>ABS(Table4[[#This Row],[error]])/Table4[[#This Row],[std]]</f>
        <v>1.7480593605447583</v>
      </c>
      <c r="K96" s="14">
        <f t="shared" ref="K96:K98" si="12">B$5</f>
        <v>0.9742636907501151</v>
      </c>
      <c r="L96">
        <v>1.00060922820321</v>
      </c>
    </row>
    <row r="97" spans="1:15" x14ac:dyDescent="0.3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3">
        <f t="shared" si="10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0">
        <f>ABS(Table4[[#This Row],[error]])/Table4[[#This Row],[std]]</f>
        <v>1.0691180241689571</v>
      </c>
      <c r="K97" s="14">
        <f t="shared" si="12"/>
        <v>0.9742636907501151</v>
      </c>
      <c r="L97">
        <v>2.00060922820321</v>
      </c>
    </row>
    <row r="98" spans="1:15" x14ac:dyDescent="0.3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1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0">
        <f>ABS(Table4[[#This Row],[error]])/Table4[[#This Row],[std]]</f>
        <v>0.17010334657209036</v>
      </c>
      <c r="K98" s="14">
        <f t="shared" si="12"/>
        <v>0.9742636907501151</v>
      </c>
    </row>
    <row r="99" spans="1:15" x14ac:dyDescent="0.3">
      <c r="B99" s="1"/>
      <c r="C99" s="25"/>
      <c r="D99" s="15"/>
      <c r="E99" s="15"/>
      <c r="F99" s="24"/>
      <c r="I99" s="5"/>
      <c r="J99" s="32"/>
      <c r="K99" s="14"/>
    </row>
    <row r="102" spans="1:15" x14ac:dyDescent="0.3">
      <c r="A102" t="s">
        <v>51</v>
      </c>
    </row>
    <row r="104" spans="1:15" x14ac:dyDescent="0.3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6">
        <f>AVERAGE(K108:K118)</f>
        <v>1.1344408765306446</v>
      </c>
      <c r="I104" t="s">
        <v>49</v>
      </c>
      <c r="K104" t="s">
        <v>53</v>
      </c>
    </row>
    <row r="105" spans="1:15" x14ac:dyDescent="0.3">
      <c r="E105" t="s">
        <v>47</v>
      </c>
      <c r="F105">
        <v>20</v>
      </c>
      <c r="H105" s="26">
        <f>_xlfn.STDEV.S(K108:K118)</f>
        <v>4.6098267241727206E-2</v>
      </c>
    </row>
    <row r="107" spans="1:15" x14ac:dyDescent="0.3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5" x14ac:dyDescent="0.3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13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31">
        <f>ABS(Table47[[#This Row],[error]])/Table47[[#This Row],[std]]</f>
        <v>0.80348637294937952</v>
      </c>
      <c r="N108" s="14">
        <f t="shared" ref="N108:N120" si="14">B$5</f>
        <v>0.9742636907501151</v>
      </c>
      <c r="O108">
        <v>1.00265302811656E-4</v>
      </c>
    </row>
    <row r="109" spans="1:15" x14ac:dyDescent="0.3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1">
        <f t="shared" si="13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31">
        <f>ABS(Table47[[#This Row],[error]])/Table47[[#This Row],[std]]</f>
        <v>261.5557744330913</v>
      </c>
      <c r="N109" s="14">
        <f t="shared" si="14"/>
        <v>0.9742636907501151</v>
      </c>
      <c r="O109">
        <v>2.0395525828444099E-2</v>
      </c>
    </row>
    <row r="110" spans="1:15" x14ac:dyDescent="0.3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1">
        <f t="shared" si="13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31">
        <f>ABS(Table47[[#This Row],[error]])/Table47[[#This Row],[std]]</f>
        <v>172.34984397420689</v>
      </c>
      <c r="N110" s="14">
        <f t="shared" si="14"/>
        <v>0.9742636907501151</v>
      </c>
      <c r="O110">
        <v>1.9879563526973999E-2</v>
      </c>
    </row>
    <row r="111" spans="1:15" x14ac:dyDescent="0.3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3">
        <f t="shared" si="13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3">
        <f>ABS(Table47[[#This Row],[error]])/Table47[[#This Row],[std]]</f>
        <v>0.26890985735689038</v>
      </c>
      <c r="N111" s="14">
        <f t="shared" si="14"/>
        <v>0.9742636907501151</v>
      </c>
      <c r="O111">
        <v>1.14097567092479E-2</v>
      </c>
    </row>
    <row r="112" spans="1:15" x14ac:dyDescent="0.3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1">
        <f t="shared" si="13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3">
        <f>ABS(Table47[[#This Row],[error]])/Table47[[#This Row],[std]]</f>
        <v>2.4233900362220711E-2</v>
      </c>
      <c r="N112" s="14">
        <f t="shared" si="14"/>
        <v>0.9742636907501151</v>
      </c>
      <c r="O112">
        <v>3.7538272730722301E-3</v>
      </c>
    </row>
    <row r="113" spans="1:15" x14ac:dyDescent="0.3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1">
        <f t="shared" si="13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3">
        <f>ABS(Table47[[#This Row],[error]])/Table47[[#This Row],[std]]</f>
        <v>0.51991702514683646</v>
      </c>
      <c r="N113" s="14">
        <f t="shared" si="14"/>
        <v>0.9742636907501151</v>
      </c>
      <c r="O113">
        <v>3.13060226043556E-3</v>
      </c>
    </row>
    <row r="114" spans="1:15" x14ac:dyDescent="0.3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1">
        <f t="shared" si="13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3">
        <f>ABS(Table47[[#This Row],[error]])/Table47[[#This Row],[std]]</f>
        <v>9.8995957761396039E-2</v>
      </c>
      <c r="N114" s="14">
        <f t="shared" si="14"/>
        <v>0.9742636907501151</v>
      </c>
      <c r="O114">
        <v>2.57491114706141E-3</v>
      </c>
    </row>
    <row r="115" spans="1:15" x14ac:dyDescent="0.3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3">
        <f t="shared" si="13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3">
        <f>ABS(Table47[[#This Row],[error]])/Table47[[#This Row],[std]]</f>
        <v>0.5788501453060575</v>
      </c>
      <c r="N115" s="14">
        <f t="shared" si="14"/>
        <v>0.9742636907501151</v>
      </c>
      <c r="O115">
        <v>1.76687281059551E-3</v>
      </c>
    </row>
    <row r="116" spans="1:15" x14ac:dyDescent="0.3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3">
        <f t="shared" si="13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3">
        <f>ABS(Table47[[#This Row],[error]])/Table47[[#This Row],[std]]</f>
        <v>0.54125133944052917</v>
      </c>
      <c r="N116" s="14">
        <f t="shared" si="14"/>
        <v>0.9742636907501151</v>
      </c>
      <c r="O116">
        <v>1.30808488959374E-3</v>
      </c>
    </row>
    <row r="117" spans="1:15" x14ac:dyDescent="0.3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3">
        <f t="shared" si="13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5">
        <f>ABS(Table47[[#This Row],[error]])/Table47[[#This Row],[std]]</f>
        <v>2.0829563591647076</v>
      </c>
      <c r="N117" s="14">
        <f t="shared" si="14"/>
        <v>0.9742636907501151</v>
      </c>
      <c r="O117">
        <v>6.0922820321060401E-4</v>
      </c>
    </row>
    <row r="118" spans="1:15" x14ac:dyDescent="0.3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3">
        <f t="shared" si="13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3">
        <f>ABS(Table47[[#This Row],[error]])/Table47[[#This Row],[std]]</f>
        <v>0.74644609352354552</v>
      </c>
      <c r="N118" s="14">
        <f t="shared" si="14"/>
        <v>0.9742636907501151</v>
      </c>
      <c r="O118">
        <v>1.00060922820321</v>
      </c>
    </row>
    <row r="119" spans="1:15" x14ac:dyDescent="0.3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13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3">
        <f>ABS(Table47[[#This Row],[error]])/Table47[[#This Row],[std]]</f>
        <v>1.0272944133494091</v>
      </c>
      <c r="N119" s="14">
        <f t="shared" si="14"/>
        <v>0.9742636907501151</v>
      </c>
      <c r="O119">
        <v>2.00060922820321</v>
      </c>
    </row>
    <row r="120" spans="1:15" x14ac:dyDescent="0.3">
      <c r="A120">
        <v>20000</v>
      </c>
      <c r="B120" s="1"/>
      <c r="C120" s="1"/>
      <c r="D120" s="15"/>
      <c r="E120" s="15"/>
      <c r="F120" s="21">
        <f t="shared" si="13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3" t="e">
        <f>ABS(Table47[[#This Row],[error]])/Table47[[#This Row],[std]]</f>
        <v>#DIV/0!</v>
      </c>
      <c r="N120" s="14">
        <f t="shared" si="14"/>
        <v>0.9742636907501151</v>
      </c>
    </row>
    <row r="121" spans="1:15" x14ac:dyDescent="0.3">
      <c r="B121" s="1"/>
      <c r="C121" s="25"/>
      <c r="D121" s="15"/>
      <c r="E121" s="15"/>
      <c r="F121" s="34">
        <f t="shared" si="13"/>
        <v>-1</v>
      </c>
      <c r="L121" s="5"/>
      <c r="M121" s="33"/>
      <c r="N121" s="14"/>
    </row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Tables</vt:lpstr>
      <vt:lpstr>ModelASym</vt:lpstr>
      <vt:lpstr>ModelSym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2023-08-22T08:36:49Z</dcterms:modified>
</cp:coreProperties>
</file>