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523B7C39-0F5E-4B48-A5C7-8141DF28A6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_quench_e" sheetId="1" r:id="rId1"/>
    <sheet name="E_quench_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M24" i="2"/>
  <c r="H24" i="2"/>
  <c r="C24" i="2"/>
  <c r="M23" i="2"/>
  <c r="H23" i="2"/>
  <c r="C23" i="2"/>
  <c r="M22" i="2"/>
  <c r="H22" i="2"/>
  <c r="C22" i="2"/>
  <c r="M21" i="2"/>
  <c r="H21" i="2"/>
  <c r="C21" i="2"/>
  <c r="M20" i="2"/>
  <c r="H20" i="2"/>
  <c r="C20" i="2"/>
  <c r="M19" i="2"/>
  <c r="H19" i="2"/>
  <c r="C19" i="2"/>
  <c r="M18" i="2"/>
  <c r="H18" i="2"/>
  <c r="C18" i="2"/>
  <c r="M17" i="2"/>
  <c r="H17" i="2"/>
  <c r="C17" i="2"/>
  <c r="M16" i="2"/>
  <c r="H16" i="2"/>
  <c r="C16" i="2"/>
  <c r="M15" i="2"/>
  <c r="H15" i="2"/>
  <c r="C15" i="2"/>
  <c r="M14" i="2"/>
  <c r="H14" i="2"/>
  <c r="C14" i="2"/>
  <c r="M13" i="2"/>
  <c r="H13" i="2"/>
  <c r="C13" i="2"/>
  <c r="M12" i="2"/>
  <c r="H12" i="2"/>
  <c r="C12" i="2"/>
  <c r="M11" i="2"/>
  <c r="H11" i="2"/>
  <c r="C11" i="2"/>
  <c r="M10" i="2"/>
  <c r="H10" i="2"/>
  <c r="C10" i="2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</calcChain>
</file>

<file path=xl/sharedStrings.xml><?xml version="1.0" encoding="utf-8"?>
<sst xmlns="http://schemas.openxmlformats.org/spreadsheetml/2006/main" count="60" uniqueCount="15">
  <si>
    <t>Validation of quenching fonction E_quench_e used in TDCRPy to calculate the quenched energy</t>
  </si>
  <si>
    <t>Parameter nE, used to discrtize the linear space of the energy</t>
  </si>
  <si>
    <t>nE</t>
  </si>
  <si>
    <t>E quenched</t>
  </si>
  <si>
    <t>Err</t>
  </si>
  <si>
    <t xml:space="preserve">energy déposée </t>
  </si>
  <si>
    <t>keV</t>
  </si>
  <si>
    <t>référence</t>
  </si>
  <si>
    <t xml:space="preserve">The accuracy of the method is independant of the deposited energy </t>
  </si>
  <si>
    <t>nE = 20000 allows an relative deviation below 1e-4</t>
  </si>
  <si>
    <t>Validation of quenching fonction E_quench_a used in TDCRPy to calculate the quenched energy</t>
  </si>
  <si>
    <t xml:space="preserve">The accuracy of the method is slightly dependant of the deposited energy </t>
  </si>
  <si>
    <t>nE = 50000 allows an relative deviation below 1e-4 for alpha particles in the range of 5 MeV</t>
  </si>
  <si>
    <t>kB</t>
  </si>
  <si>
    <t>cm/keV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</si>
</sst>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2" borderId="1" xfId="0" applyFont="1" applyFill="1" applyBorder="1"/>
    <xf numFmtId="167" fontId="0" fillId="0" borderId="0" xfId="1" applyNumberFormat="1" applyFont="1"/>
    <xf numFmtId="0" fontId="0" fillId="3" borderId="0" xfId="0" applyFill="1"/>
    <xf numFmtId="0" fontId="2" fillId="0" borderId="0" xfId="0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7" formatCode="0.00000%"/>
    </dxf>
    <dxf>
      <numFmt numFmtId="167" formatCode="0.00000%"/>
    </dxf>
    <dxf>
      <numFmt numFmtId="167" formatCode="0.00000%"/>
    </dxf>
    <dxf>
      <numFmt numFmtId="167" formatCode="0.00000%"/>
    </dxf>
    <dxf>
      <numFmt numFmtId="167" formatCode="0.00000%"/>
    </dxf>
    <dxf>
      <numFmt numFmtId="167" formatCode="0.00000%"/>
    </dxf>
    <dxf>
      <numFmt numFmtId="167" formatCode="0.00000%"/>
    </dxf>
    <dxf>
      <numFmt numFmtId="167" formatCode="0.0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84939-B32A-4946-9B64-812708CBC2A5}" name="Table1" displayName="Table1" ref="K9:M24" totalsRowShown="0">
  <autoFilter ref="K9:M24" xr:uid="{79384939-B32A-4946-9B64-812708CBC2A5}"/>
  <tableColumns count="3">
    <tableColumn id="1" xr3:uid="{B59438AB-5BED-4BF5-BC64-39AF350B1F8B}" name="nE"/>
    <tableColumn id="2" xr3:uid="{ECD1F00B-6CEB-4069-A844-C41E8261D4A7}" name="E quenched"/>
    <tableColumn id="3" xr3:uid="{F33E49ED-E3D4-4496-95E7-6F5333FB3F13}" name="Err" dataDxfId="7" dataCellStyle="Percent">
      <calculatedColumnFormula>Table1[[#This Row],[E quenched]]/L$27-1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BA133-205B-4DCB-9065-E6C98D2086D4}" name="Table13" displayName="Table13" ref="P9:R24" totalsRowShown="0">
  <autoFilter ref="P9:R24" xr:uid="{106BA133-205B-4DCB-9065-E6C98D2086D4}"/>
  <tableColumns count="3">
    <tableColumn id="1" xr3:uid="{0F59EC48-8CDB-4C2B-B4D6-63F9797741D0}" name="nE"/>
    <tableColumn id="2" xr3:uid="{2380AD50-A030-4A8B-A963-A41B89E87D59}" name="E quenched"/>
    <tableColumn id="3" xr3:uid="{3BC03961-29E6-47CE-9271-F6B08C98898C}" name="Err" dataDxfId="6" dataCellStyle="Percent">
      <calculatedColumnFormula>Table13[[#This Row],[E quenched]]/Q$27-1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6EA3DD-E679-4C15-9C78-04E83EB95F39}" name="Table14" displayName="Table14" ref="F9:H24" totalsRowShown="0">
  <autoFilter ref="F9:H24" xr:uid="{216EA3DD-E679-4C15-9C78-04E83EB95F39}"/>
  <tableColumns count="3">
    <tableColumn id="1" xr3:uid="{A81A0E3D-3810-455F-8DE9-5548585CCFFF}" name="nE"/>
    <tableColumn id="2" xr3:uid="{4756E709-3B42-4B5B-B2EB-915E75C18D62}" name="E quenched"/>
    <tableColumn id="3" xr3:uid="{49A3F674-CED3-45BD-BAFB-560204BE50D5}" name="Err" dataDxfId="5" dataCellStyle="Percent">
      <calculatedColumnFormula>Table14[[#This Row],[E quenched]]/G$27-1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B6AF47-BD76-4BA8-96AB-86B7614512C7}" name="Table149" displayName="Table149" ref="A9:C24" totalsRowShown="0">
  <autoFilter ref="A9:C24" xr:uid="{CFB6AF47-BD76-4BA8-96AB-86B7614512C7}"/>
  <tableColumns count="3">
    <tableColumn id="1" xr3:uid="{D9EFD2E8-85AF-4D2F-BD7E-6D08386F9A28}" name="nE"/>
    <tableColumn id="2" xr3:uid="{63A059D8-EF49-4805-9141-AEF5D41BD836}" name="E quenched"/>
    <tableColumn id="3" xr3:uid="{ABE4DA2C-535A-4814-B433-E705890888EA}" name="Err" dataDxfId="0" dataCellStyle="Percent">
      <calculatedColumnFormula>Table149[[#This Row],[E quenched]]/B$27-1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A05793-0A57-451D-8656-8B81CBFE95C0}" name="Table15" displayName="Table15" ref="F9:H24" totalsRowShown="0">
  <autoFilter ref="F9:H24" xr:uid="{11A05793-0A57-451D-8656-8B81CBFE95C0}"/>
  <tableColumns count="3">
    <tableColumn id="1" xr3:uid="{85085BBB-365D-4417-9819-318C5153FAE3}" name="nE"/>
    <tableColumn id="2" xr3:uid="{D3081CD4-81C4-44FD-90E4-FE65BE847421}" name="E quenched"/>
    <tableColumn id="3" xr3:uid="{4243C7D7-4E43-4812-8909-616235D97026}" name="Err" dataDxfId="4" dataCellStyle="Percent">
      <calculatedColumnFormula>Table15[[#This Row],[E quenched]]/G$27-1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E21325-A6FE-4C50-970C-64FF97ADAEA5}" name="Table136" displayName="Table136" ref="K9:M24" totalsRowShown="0">
  <autoFilter ref="K9:M24" xr:uid="{29E21325-A6FE-4C50-970C-64FF97ADAEA5}"/>
  <tableColumns count="3">
    <tableColumn id="1" xr3:uid="{789F780A-70C2-4EF6-88E7-1F52E0091540}" name="nE"/>
    <tableColumn id="2" xr3:uid="{86527323-54F5-48C1-9B78-1718F48EBB50}" name="E quenched"/>
    <tableColumn id="3" xr3:uid="{269181E4-0041-48B0-94F8-60DFF1A7DE6D}" name="Err" dataDxfId="3" dataCellStyle="Percent">
      <calculatedColumnFormula>Table136[[#This Row],[E quenched]]/L$27-1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7B72F1-E143-4AF2-A5CB-3C65827D4EB4}" name="Table147" displayName="Table147" ref="A9:C24" totalsRowShown="0">
  <autoFilter ref="A9:C24" xr:uid="{E97B72F1-E143-4AF2-A5CB-3C65827D4EB4}"/>
  <tableColumns count="3">
    <tableColumn id="1" xr3:uid="{B90C1E61-B91F-4434-87AF-6D04464FE4EB}" name="nE"/>
    <tableColumn id="2" xr3:uid="{D5CEE5CC-2057-48A9-BAC2-1C109EDA62EC}" name="E quenched"/>
    <tableColumn id="3" xr3:uid="{E0EABE80-8549-4372-841B-E0A29E6BF5E7}" name="Err" dataDxfId="2" dataCellStyle="Percent">
      <calculatedColumnFormula>Table147[[#This Row],[E quenched]]/B$27-1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D3B19A-2C7A-4AA3-A7A7-9568173C1DA0}" name="Table1368" displayName="Table1368" ref="P9:R24" totalsRowShown="0">
  <autoFilter ref="P9:R24" xr:uid="{6BD3B19A-2C7A-4AA3-A7A7-9568173C1DA0}"/>
  <tableColumns count="3">
    <tableColumn id="1" xr3:uid="{611048C3-330C-4AA6-8632-F32420AB914E}" name="nE"/>
    <tableColumn id="2" xr3:uid="{98EFDD11-58DC-46CF-A045-7A2F5838496E}" name="E quenched"/>
    <tableColumn id="3" xr3:uid="{22CA7802-AB25-407B-A711-54D3DCBCA415}" name="Err" dataDxfId="1" dataCellStyle="Percent">
      <calculatedColumnFormula>Table1368[[#This Row],[E quenched]]/Q$27-1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1"/>
  <sheetViews>
    <sheetView topLeftCell="A6" workbookViewId="0">
      <selection activeCell="Q26" sqref="Q26"/>
    </sheetView>
  </sheetViews>
  <sheetFormatPr defaultRowHeight="14.4" x14ac:dyDescent="0.3"/>
  <cols>
    <col min="2" max="2" width="12.77734375" customWidth="1"/>
    <col min="3" max="3" width="11.6640625" bestFit="1" customWidth="1"/>
    <col min="7" max="7" width="13.109375" bestFit="1" customWidth="1"/>
  </cols>
  <sheetData>
    <row r="3" spans="1:19" ht="18" x14ac:dyDescent="0.35">
      <c r="A3" s="1" t="s">
        <v>0</v>
      </c>
    </row>
    <row r="5" spans="1:19" x14ac:dyDescent="0.3">
      <c r="A5" t="s">
        <v>13</v>
      </c>
      <c r="B5" s="6">
        <v>1.0000000000000001E-5</v>
      </c>
      <c r="C5" t="s">
        <v>14</v>
      </c>
    </row>
    <row r="6" spans="1:19" x14ac:dyDescent="0.3">
      <c r="A6" t="s">
        <v>1</v>
      </c>
    </row>
    <row r="8" spans="1:19" x14ac:dyDescent="0.3">
      <c r="A8" t="s">
        <v>5</v>
      </c>
      <c r="C8">
        <v>5</v>
      </c>
      <c r="D8" t="s">
        <v>6</v>
      </c>
      <c r="F8" t="s">
        <v>5</v>
      </c>
      <c r="H8">
        <v>10</v>
      </c>
      <c r="I8" t="s">
        <v>6</v>
      </c>
      <c r="K8" t="s">
        <v>5</v>
      </c>
      <c r="M8">
        <v>100</v>
      </c>
      <c r="N8" t="s">
        <v>6</v>
      </c>
      <c r="P8" t="s">
        <v>5</v>
      </c>
      <c r="R8">
        <v>1000</v>
      </c>
      <c r="S8" t="s">
        <v>6</v>
      </c>
    </row>
    <row r="9" spans="1:19" x14ac:dyDescent="0.3">
      <c r="A9" t="s">
        <v>2</v>
      </c>
      <c r="B9" t="s">
        <v>3</v>
      </c>
      <c r="C9" t="s">
        <v>4</v>
      </c>
      <c r="F9" t="s">
        <v>2</v>
      </c>
      <c r="G9" t="s">
        <v>3</v>
      </c>
      <c r="H9" t="s">
        <v>4</v>
      </c>
      <c r="K9" t="s">
        <v>2</v>
      </c>
      <c r="L9" t="s">
        <v>3</v>
      </c>
      <c r="M9" t="s">
        <v>4</v>
      </c>
      <c r="P9" t="s">
        <v>2</v>
      </c>
      <c r="Q9" t="s">
        <v>3</v>
      </c>
      <c r="R9" t="s">
        <v>4</v>
      </c>
    </row>
    <row r="10" spans="1:19" x14ac:dyDescent="0.3">
      <c r="A10">
        <v>10</v>
      </c>
      <c r="B10">
        <v>3.5396105696001201</v>
      </c>
      <c r="C10" s="3">
        <f>Table149[[#This Row],[E quenched]]/B$27-1</f>
        <v>0.23129618179581546</v>
      </c>
      <c r="F10">
        <v>10</v>
      </c>
      <c r="G10">
        <v>8.1617109439235893</v>
      </c>
      <c r="H10" s="3">
        <f>Table14[[#This Row],[E quenched]]/G$27-1</f>
        <v>0.20512838609803863</v>
      </c>
      <c r="K10">
        <v>10</v>
      </c>
      <c r="L10">
        <v>104.584738898868</v>
      </c>
      <c r="M10" s="3">
        <f>Table1[[#This Row],[E quenched]]/L$27-1</f>
        <v>0.14623070915018954</v>
      </c>
      <c r="P10">
        <v>10</v>
      </c>
      <c r="Q10">
        <v>1092.6205368834901</v>
      </c>
      <c r="R10" s="3">
        <f>Table13[[#This Row],[E quenched]]/Q$27-1</f>
        <v>0.1204866299042282</v>
      </c>
    </row>
    <row r="11" spans="1:19" x14ac:dyDescent="0.3">
      <c r="A11">
        <v>20</v>
      </c>
      <c r="B11">
        <v>3.1753523882501602</v>
      </c>
      <c r="C11" s="3">
        <f>Table149[[#This Row],[E quenched]]/B$27-1</f>
        <v>0.104584584837633</v>
      </c>
      <c r="F11">
        <v>20</v>
      </c>
      <c r="G11">
        <v>7.4270131607576904</v>
      </c>
      <c r="H11" s="3">
        <f>Table14[[#This Row],[E quenched]]/G$27-1</f>
        <v>9.6645598631066143E-2</v>
      </c>
      <c r="K11">
        <v>20</v>
      </c>
      <c r="L11">
        <v>97.870535035137806</v>
      </c>
      <c r="M11" s="3">
        <f>Table1[[#This Row],[E quenched]]/L$27-1</f>
        <v>7.2644192253643602E-2</v>
      </c>
      <c r="P11">
        <v>20</v>
      </c>
      <c r="Q11">
        <v>1032.7551294942</v>
      </c>
      <c r="R11" s="3">
        <f>Table13[[#This Row],[E quenched]]/Q$27-1</f>
        <v>5.9094420707063833E-2</v>
      </c>
    </row>
    <row r="12" spans="1:19" x14ac:dyDescent="0.3">
      <c r="A12">
        <v>50</v>
      </c>
      <c r="B12">
        <v>2.9739811156121498</v>
      </c>
      <c r="C12" s="3">
        <f>Table149[[#This Row],[E quenched]]/B$27-1</f>
        <v>3.4535161533261416E-2</v>
      </c>
      <c r="F12">
        <v>50</v>
      </c>
      <c r="G12">
        <v>7.0087703222556001</v>
      </c>
      <c r="H12" s="3">
        <f>Table14[[#This Row],[E quenched]]/G$27-1</f>
        <v>3.4889390842754109E-2</v>
      </c>
      <c r="K12">
        <v>50</v>
      </c>
      <c r="L12">
        <v>93.921158017781195</v>
      </c>
      <c r="M12" s="3">
        <f>Table1[[#This Row],[E quenched]]/L$27-1</f>
        <v>2.9359700969656455E-2</v>
      </c>
      <c r="P12">
        <v>50</v>
      </c>
      <c r="Q12">
        <v>998.95544173578696</v>
      </c>
      <c r="R12" s="3">
        <f>Table13[[#This Row],[E quenched]]/Q$27-1</f>
        <v>2.4432708841146455E-2</v>
      </c>
    </row>
    <row r="13" spans="1:19" x14ac:dyDescent="0.3">
      <c r="A13">
        <v>100</v>
      </c>
      <c r="B13">
        <v>2.91722769233917</v>
      </c>
      <c r="C13" s="3">
        <f>Table149[[#This Row],[E quenched]]/B$27-1</f>
        <v>1.4792799483597907E-2</v>
      </c>
      <c r="F13">
        <v>100</v>
      </c>
      <c r="G13">
        <v>6.8754558829269197</v>
      </c>
      <c r="H13" s="3">
        <f>Table14[[#This Row],[E quenched]]/G$27-1</f>
        <v>1.5204668335967675E-2</v>
      </c>
      <c r="K13">
        <v>100</v>
      </c>
      <c r="L13">
        <v>92.588966899768494</v>
      </c>
      <c r="M13" s="3">
        <f>Table1[[#This Row],[E quenched]]/L$27-1</f>
        <v>1.4759115970349068E-2</v>
      </c>
      <c r="P13">
        <v>100</v>
      </c>
      <c r="Q13">
        <v>987.47539245326402</v>
      </c>
      <c r="R13" s="3">
        <f>Table13[[#This Row],[E quenched]]/Q$27-1</f>
        <v>1.2659873444514913E-2</v>
      </c>
    </row>
    <row r="14" spans="1:19" x14ac:dyDescent="0.3">
      <c r="A14">
        <v>200</v>
      </c>
      <c r="B14">
        <v>2.8965784112207502</v>
      </c>
      <c r="C14" s="3">
        <f>Table149[[#This Row],[E quenched]]/B$27-1</f>
        <v>7.6096982644116018E-3</v>
      </c>
      <c r="F14">
        <v>200</v>
      </c>
      <c r="G14">
        <v>6.8170674505711597</v>
      </c>
      <c r="H14" s="3">
        <f>Table14[[#This Row],[E quenched]]/G$27-1</f>
        <v>6.5832459730403858E-3</v>
      </c>
      <c r="K14">
        <v>200</v>
      </c>
      <c r="L14">
        <v>91.908641404683095</v>
      </c>
      <c r="M14" s="3">
        <f>Table1[[#This Row],[E quenched]]/L$27-1</f>
        <v>7.30286582434303E-3</v>
      </c>
      <c r="P14">
        <v>200</v>
      </c>
      <c r="Q14">
        <v>981.54293645531004</v>
      </c>
      <c r="R14" s="3">
        <f>Table13[[#This Row],[E quenched]]/Q$27-1</f>
        <v>6.5761166380002845E-3</v>
      </c>
    </row>
    <row r="15" spans="1:19" x14ac:dyDescent="0.3">
      <c r="A15">
        <v>500</v>
      </c>
      <c r="B15">
        <v>2.8831330017063901</v>
      </c>
      <c r="C15" s="3">
        <f>Table149[[#This Row],[E quenched]]/B$27-1</f>
        <v>2.9325505748050151E-3</v>
      </c>
      <c r="F15">
        <v>500</v>
      </c>
      <c r="G15">
        <v>6.7908393216759899</v>
      </c>
      <c r="H15" s="3">
        <f>Table14[[#This Row],[E quenched]]/G$27-1</f>
        <v>2.7104963911233071E-3</v>
      </c>
      <c r="K15">
        <v>500</v>
      </c>
      <c r="L15">
        <v>91.489317021511994</v>
      </c>
      <c r="M15" s="3">
        <f>Table1[[#This Row],[E quenched]]/L$27-1</f>
        <v>2.7071428713896228E-3</v>
      </c>
      <c r="P15">
        <v>500</v>
      </c>
      <c r="Q15">
        <v>977.78575543851196</v>
      </c>
      <c r="R15" s="3">
        <f>Table13[[#This Row],[E quenched]]/Q$27-1</f>
        <v>2.7231128243796476E-3</v>
      </c>
    </row>
    <row r="16" spans="1:19" x14ac:dyDescent="0.3">
      <c r="A16">
        <v>1000</v>
      </c>
      <c r="B16">
        <v>2.8787219412501299</v>
      </c>
      <c r="C16" s="3">
        <f>Table149[[#This Row],[E quenched]]/B$27-1</f>
        <v>1.3981100507229893E-3</v>
      </c>
      <c r="F16">
        <v>1000</v>
      </c>
      <c r="G16">
        <v>6.7813643781607</v>
      </c>
      <c r="H16" s="3">
        <f>Table14[[#This Row],[E quenched]]/G$27-1</f>
        <v>1.3114608867537125E-3</v>
      </c>
      <c r="K16">
        <v>1000</v>
      </c>
      <c r="L16">
        <v>91.351775538905599</v>
      </c>
      <c r="M16" s="3">
        <f>Table1[[#This Row],[E quenched]]/L$27-1</f>
        <v>1.199711932560632E-3</v>
      </c>
      <c r="P16">
        <v>1000</v>
      </c>
      <c r="Q16">
        <v>976.47616934540395</v>
      </c>
      <c r="R16" s="3">
        <f>Table13[[#This Row],[E quenched]]/Q$27-1</f>
        <v>1.38012716879099E-3</v>
      </c>
    </row>
    <row r="17" spans="1:19" x14ac:dyDescent="0.3">
      <c r="A17">
        <v>2000</v>
      </c>
      <c r="B17">
        <v>2.87669067960476</v>
      </c>
      <c r="C17" s="3">
        <f>Table149[[#This Row],[E quenched]]/B$27-1</f>
        <v>6.9151121477961652E-4</v>
      </c>
      <c r="F17">
        <v>2000</v>
      </c>
      <c r="G17">
        <v>6.7767494425730801</v>
      </c>
      <c r="H17" s="3">
        <f>Table14[[#This Row],[E quenched]]/G$27-1</f>
        <v>6.3003637725222994E-4</v>
      </c>
      <c r="K17">
        <v>2000</v>
      </c>
      <c r="L17">
        <v>91.290336838303602</v>
      </c>
      <c r="M17" s="3">
        <f>Table1[[#This Row],[E quenched]]/L$27-1</f>
        <v>5.263543652735958E-4</v>
      </c>
      <c r="P17">
        <v>2000</v>
      </c>
      <c r="Q17">
        <v>975.79811939995295</v>
      </c>
      <c r="R17" s="3">
        <f>Table13[[#This Row],[E quenched]]/Q$27-1</f>
        <v>6.8478430030327608E-4</v>
      </c>
    </row>
    <row r="18" spans="1:19" x14ac:dyDescent="0.3">
      <c r="A18">
        <v>5000</v>
      </c>
      <c r="B18">
        <v>2.87527212858088</v>
      </c>
      <c r="C18" s="3">
        <f>Table149[[#This Row],[E quenched]]/B$27-1</f>
        <v>1.9805115044735366E-4</v>
      </c>
      <c r="F18">
        <v>5000</v>
      </c>
      <c r="G18">
        <v>6.7740100324997599</v>
      </c>
      <c r="H18" s="3">
        <f>Table14[[#This Row],[E quenched]]/G$27-1</f>
        <v>2.2554510536054728E-4</v>
      </c>
      <c r="K18">
        <v>5000</v>
      </c>
      <c r="L18">
        <v>91.262074070156004</v>
      </c>
      <c r="M18" s="3">
        <f>Table1[[#This Row],[E quenched]]/L$27-1</f>
        <v>2.1659929854545013E-4</v>
      </c>
      <c r="P18">
        <v>5000</v>
      </c>
      <c r="Q18">
        <v>975.37747396507496</v>
      </c>
      <c r="R18" s="3">
        <f>Table13[[#This Row],[E quenched]]/Q$27-1</f>
        <v>2.5341076319640443E-4</v>
      </c>
    </row>
    <row r="19" spans="1:19" x14ac:dyDescent="0.3">
      <c r="A19">
        <v>10000</v>
      </c>
      <c r="B19">
        <v>2.8749845558559799</v>
      </c>
      <c r="C19" s="3">
        <f>Table149[[#This Row],[E quenched]]/B$27-1</f>
        <v>9.801551342003556E-5</v>
      </c>
      <c r="F19">
        <v>10000</v>
      </c>
      <c r="G19">
        <v>6.7731463139939798</v>
      </c>
      <c r="H19" s="3">
        <f>Table14[[#This Row],[E quenched]]/G$27-1</f>
        <v>9.8011589892310624E-5</v>
      </c>
      <c r="K19">
        <v>10000</v>
      </c>
      <c r="L19">
        <v>91.251910015230905</v>
      </c>
      <c r="M19" s="3">
        <f>Table1[[#This Row],[E quenched]]/L$27-1</f>
        <v>1.0520300873007038E-4</v>
      </c>
      <c r="P19">
        <v>10000</v>
      </c>
      <c r="Q19">
        <v>975.23920426412201</v>
      </c>
      <c r="R19" s="3">
        <f>Table13[[#This Row],[E quenched]]/Q$27-1</f>
        <v>1.1161464459119586E-4</v>
      </c>
    </row>
    <row r="20" spans="1:19" x14ac:dyDescent="0.3">
      <c r="A20">
        <v>20000</v>
      </c>
      <c r="B20">
        <v>2.8748407910625602</v>
      </c>
      <c r="C20" s="3">
        <f>Table149[[#This Row],[E quenched]]/B$27-1</f>
        <v>4.8005197953671086E-5</v>
      </c>
      <c r="D20" s="4"/>
      <c r="F20">
        <v>20000</v>
      </c>
      <c r="G20">
        <v>6.7728076335632901</v>
      </c>
      <c r="H20" s="3">
        <f>Table14[[#This Row],[E quenched]]/G$27-1</f>
        <v>4.8003276237995607E-5</v>
      </c>
      <c r="I20" s="4"/>
      <c r="K20">
        <v>20000</v>
      </c>
      <c r="L20">
        <v>91.246947289926297</v>
      </c>
      <c r="M20" s="3">
        <f>Table1[[#This Row],[E quenched]]/L$27-1</f>
        <v>5.0812394907229219E-5</v>
      </c>
      <c r="N20" s="4"/>
      <c r="P20">
        <v>20000</v>
      </c>
      <c r="Q20">
        <v>975.17731816504204</v>
      </c>
      <c r="R20" s="3">
        <f>Table13[[#This Row],[E quenched]]/Q$27-1</f>
        <v>4.8150208169506215E-5</v>
      </c>
      <c r="S20" s="4"/>
    </row>
    <row r="21" spans="1:19" x14ac:dyDescent="0.3">
      <c r="A21">
        <v>50000</v>
      </c>
      <c r="B21">
        <v>2.8747545390873799</v>
      </c>
      <c r="C21" s="3">
        <f>Table149[[#This Row],[E quenched]]/B$27-1</f>
        <v>1.8001409225032461E-5</v>
      </c>
      <c r="D21" s="4"/>
      <c r="F21">
        <v>50000</v>
      </c>
      <c r="G21">
        <v>6.7726044415618203</v>
      </c>
      <c r="H21" s="3">
        <f>Table14[[#This Row],[E quenched]]/G$27-1</f>
        <v>1.8000688486230487E-5</v>
      </c>
      <c r="I21" s="4"/>
      <c r="K21">
        <v>50000</v>
      </c>
      <c r="L21">
        <v>91.244000918664796</v>
      </c>
      <c r="M21" s="3">
        <f>Table1[[#This Row],[E quenched]]/L$27-1</f>
        <v>1.8520673801036835E-5</v>
      </c>
      <c r="N21" s="4"/>
      <c r="P21">
        <v>50000</v>
      </c>
      <c r="Q21">
        <v>975.14876654064699</v>
      </c>
      <c r="R21" s="3">
        <f>Table13[[#This Row],[E quenched]]/Q$27-1</f>
        <v>1.8870405789073175E-5</v>
      </c>
      <c r="S21" s="4"/>
    </row>
    <row r="22" spans="1:19" x14ac:dyDescent="0.3">
      <c r="A22">
        <v>100000</v>
      </c>
      <c r="B22">
        <v>2.8747257895789802</v>
      </c>
      <c r="C22" s="3">
        <f>Table149[[#This Row],[E quenched]]/B$27-1</f>
        <v>8.0005463545251843E-6</v>
      </c>
      <c r="D22" s="4"/>
      <c r="F22">
        <v>100000</v>
      </c>
      <c r="G22">
        <v>6.7725367136037997</v>
      </c>
      <c r="H22" s="3">
        <f>Table14[[#This Row],[E quenched]]/G$27-1</f>
        <v>8.0002259235101292E-6</v>
      </c>
      <c r="I22" s="4"/>
      <c r="K22">
        <v>100000</v>
      </c>
      <c r="L22">
        <v>91.243036919496404</v>
      </c>
      <c r="M22" s="3">
        <f>Table1[[#This Row],[E quenched]]/L$27-1</f>
        <v>7.9554090974820468E-6</v>
      </c>
      <c r="N22" s="4"/>
      <c r="P22">
        <v>100000</v>
      </c>
      <c r="Q22">
        <v>975.13846690024195</v>
      </c>
      <c r="R22" s="3">
        <f>Table13[[#This Row],[E quenched]]/Q$27-1</f>
        <v>8.3080843087390832E-6</v>
      </c>
      <c r="S22" s="4"/>
    </row>
    <row r="23" spans="1:19" x14ac:dyDescent="0.3">
      <c r="A23">
        <v>200000</v>
      </c>
      <c r="B23">
        <v>2.8747114150404398</v>
      </c>
      <c r="C23" s="3">
        <f>Table149[[#This Row],[E quenched]]/B$27-1</f>
        <v>3.0001899391507436E-6</v>
      </c>
      <c r="D23" s="4"/>
      <c r="F23">
        <v>200000</v>
      </c>
      <c r="G23">
        <v>6.7725028501333</v>
      </c>
      <c r="H23" s="3">
        <f>Table14[[#This Row],[E quenched]]/G$27-1</f>
        <v>3.0000697268661725E-6</v>
      </c>
      <c r="I23" s="4"/>
      <c r="K23">
        <v>200000</v>
      </c>
      <c r="L23">
        <v>91.242583249438994</v>
      </c>
      <c r="M23" s="3">
        <f>Table1[[#This Row],[E quenched]]/L$27-1</f>
        <v>2.983263475808684E-6</v>
      </c>
      <c r="N23" s="4"/>
      <c r="P23">
        <v>200000</v>
      </c>
      <c r="Q23">
        <v>975.13341006639405</v>
      </c>
      <c r="R23" s="3">
        <f>Table13[[#This Row],[E quenched]]/Q$27-1</f>
        <v>3.1222814385056807E-6</v>
      </c>
      <c r="S23" s="4"/>
    </row>
    <row r="24" spans="1:19" x14ac:dyDescent="0.3">
      <c r="A24">
        <v>500000</v>
      </c>
      <c r="B24">
        <v>2.87470279038605</v>
      </c>
      <c r="C24" s="3">
        <f>Table149[[#This Row],[E quenched]]/B$27-1</f>
        <v>0</v>
      </c>
      <c r="D24" s="4"/>
      <c r="F24">
        <v>500000</v>
      </c>
      <c r="G24">
        <v>6.7724825322134796</v>
      </c>
      <c r="H24" s="3">
        <f>Table14[[#This Row],[E quenched]]/G$27-1</f>
        <v>0</v>
      </c>
      <c r="I24" s="4"/>
      <c r="K24">
        <v>500000</v>
      </c>
      <c r="L24">
        <v>91.242311049584998</v>
      </c>
      <c r="M24" s="3">
        <f>Table1[[#This Row],[E quenched]]/L$27-1</f>
        <v>0</v>
      </c>
      <c r="N24" s="4"/>
      <c r="P24">
        <v>500000</v>
      </c>
      <c r="Q24">
        <v>975.130365434954</v>
      </c>
      <c r="R24" s="3">
        <f>Table13[[#This Row],[E quenched]]/Q$27-1</f>
        <v>0</v>
      </c>
      <c r="S24" s="4"/>
    </row>
    <row r="27" spans="1:19" x14ac:dyDescent="0.3">
      <c r="A27" t="s">
        <v>7</v>
      </c>
      <c r="B27" s="2">
        <v>2.87470279038605</v>
      </c>
      <c r="F27" t="s">
        <v>7</v>
      </c>
      <c r="G27" s="2">
        <v>6.7724825322134796</v>
      </c>
      <c r="K27" t="s">
        <v>7</v>
      </c>
      <c r="L27" s="2">
        <v>91.242311049584998</v>
      </c>
      <c r="P27" t="s">
        <v>7</v>
      </c>
      <c r="Q27" s="2">
        <v>975.130365434954</v>
      </c>
    </row>
    <row r="30" spans="1:19" x14ac:dyDescent="0.3">
      <c r="A30" s="5" t="s">
        <v>8</v>
      </c>
    </row>
    <row r="31" spans="1:19" x14ac:dyDescent="0.3">
      <c r="A31" s="5" t="s">
        <v>9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CD95-F6C7-4FEC-A751-FDD959571E62}">
  <dimension ref="A3:S31"/>
  <sheetViews>
    <sheetView tabSelected="1" topLeftCell="A9" workbookViewId="0">
      <selection activeCell="L26" sqref="L26"/>
    </sheetView>
  </sheetViews>
  <sheetFormatPr defaultRowHeight="14.4" x14ac:dyDescent="0.3"/>
  <cols>
    <col min="2" max="2" width="12.77734375" customWidth="1"/>
    <col min="3" max="3" width="11.6640625" bestFit="1" customWidth="1"/>
    <col min="7" max="7" width="13.109375" bestFit="1" customWidth="1"/>
  </cols>
  <sheetData>
    <row r="3" spans="1:19" ht="18" x14ac:dyDescent="0.35">
      <c r="A3" s="1" t="s">
        <v>10</v>
      </c>
    </row>
    <row r="5" spans="1:19" x14ac:dyDescent="0.3">
      <c r="A5" t="s">
        <v>13</v>
      </c>
      <c r="B5" s="6">
        <v>1.0000000000000001E-5</v>
      </c>
      <c r="C5" t="s">
        <v>14</v>
      </c>
    </row>
    <row r="6" spans="1:19" x14ac:dyDescent="0.3">
      <c r="A6" t="s">
        <v>1</v>
      </c>
    </row>
    <row r="8" spans="1:19" x14ac:dyDescent="0.3">
      <c r="A8" t="s">
        <v>5</v>
      </c>
      <c r="C8">
        <v>10</v>
      </c>
      <c r="D8" t="s">
        <v>6</v>
      </c>
      <c r="F8" t="s">
        <v>5</v>
      </c>
      <c r="H8">
        <v>100</v>
      </c>
      <c r="I8" t="s">
        <v>6</v>
      </c>
      <c r="K8" t="s">
        <v>5</v>
      </c>
      <c r="M8">
        <v>1000</v>
      </c>
      <c r="N8" t="s">
        <v>6</v>
      </c>
      <c r="P8" t="s">
        <v>5</v>
      </c>
      <c r="R8">
        <v>5000</v>
      </c>
      <c r="S8" t="s">
        <v>6</v>
      </c>
    </row>
    <row r="9" spans="1:19" x14ac:dyDescent="0.3">
      <c r="A9" t="s">
        <v>2</v>
      </c>
      <c r="B9" t="s">
        <v>3</v>
      </c>
      <c r="C9" t="s">
        <v>4</v>
      </c>
      <c r="F9" t="s">
        <v>2</v>
      </c>
      <c r="G9" t="s">
        <v>3</v>
      </c>
      <c r="H9" t="s">
        <v>4</v>
      </c>
      <c r="K9" t="s">
        <v>2</v>
      </c>
      <c r="L9" t="s">
        <v>3</v>
      </c>
      <c r="M9" t="s">
        <v>4</v>
      </c>
      <c r="P9" t="s">
        <v>2</v>
      </c>
      <c r="Q9" t="s">
        <v>3</v>
      </c>
      <c r="R9" t="s">
        <v>4</v>
      </c>
    </row>
    <row r="10" spans="1:19" x14ac:dyDescent="0.3">
      <c r="A10">
        <v>10</v>
      </c>
      <c r="B10">
        <v>1.64926393761674</v>
      </c>
      <c r="C10" s="3">
        <f>Table147[[#This Row],[E quenched]]/B$27-1</f>
        <v>0.11481301081155015</v>
      </c>
      <c r="F10">
        <v>10</v>
      </c>
      <c r="G10">
        <v>10.820449122825901</v>
      </c>
      <c r="H10" s="3">
        <f>Table15[[#This Row],[E quenched]]/G$27-1</f>
        <v>0.16442191170662879</v>
      </c>
      <c r="K10">
        <v>10</v>
      </c>
      <c r="L10">
        <v>66.526766640682396</v>
      </c>
      <c r="M10" s="3">
        <f>Table136[[#This Row],[E quenched]]/L$27-1</f>
        <v>0.36551257625828804</v>
      </c>
      <c r="P10">
        <v>10</v>
      </c>
      <c r="Q10">
        <v>463.10229329264303</v>
      </c>
      <c r="R10" s="3">
        <f>Table1368[[#This Row],[E quenched]]/Q$27-1</f>
        <v>0.34604127769187798</v>
      </c>
    </row>
    <row r="11" spans="1:19" x14ac:dyDescent="0.3">
      <c r="A11">
        <v>20</v>
      </c>
      <c r="B11">
        <v>1.5597085515524001</v>
      </c>
      <c r="C11" s="3">
        <f>Table147[[#This Row],[E quenched]]/B$27-1</f>
        <v>5.4278424869504294E-2</v>
      </c>
      <c r="F11">
        <v>20</v>
      </c>
      <c r="G11">
        <v>9.9951961445949404</v>
      </c>
      <c r="H11" s="3">
        <f>Table15[[#This Row],[E quenched]]/G$27-1</f>
        <v>7.5613892774571534E-2</v>
      </c>
      <c r="K11">
        <v>20</v>
      </c>
      <c r="L11">
        <v>56.510332142842998</v>
      </c>
      <c r="M11" s="3">
        <f>Table136[[#This Row],[E quenched]]/L$27-1</f>
        <v>0.15991762603410309</v>
      </c>
      <c r="P11">
        <v>20</v>
      </c>
      <c r="Q11">
        <v>397.64415631073098</v>
      </c>
      <c r="R11" s="3">
        <f>Table1368[[#This Row],[E quenched]]/Q$27-1</f>
        <v>0.15578233141888931</v>
      </c>
    </row>
    <row r="12" spans="1:19" x14ac:dyDescent="0.3">
      <c r="A12">
        <v>50</v>
      </c>
      <c r="B12">
        <v>1.5105174989869701</v>
      </c>
      <c r="C12" s="3">
        <f>Table147[[#This Row],[E quenched]]/B$27-1</f>
        <v>2.1027940114043631E-2</v>
      </c>
      <c r="F12">
        <v>50</v>
      </c>
      <c r="G12">
        <v>9.5595054508288904</v>
      </c>
      <c r="H12" s="3">
        <f>Table15[[#This Row],[E quenched]]/G$27-1</f>
        <v>2.8727873091928702E-2</v>
      </c>
      <c r="K12">
        <v>50</v>
      </c>
      <c r="L12">
        <v>51.469689448498301</v>
      </c>
      <c r="M12" s="3">
        <f>Table136[[#This Row],[E quenched]]/L$27-1</f>
        <v>5.645459394766128E-2</v>
      </c>
      <c r="P12">
        <v>50</v>
      </c>
      <c r="Q12">
        <v>363.28003619595398</v>
      </c>
      <c r="R12" s="3">
        <f>Table1368[[#This Row],[E quenched]]/Q$27-1</f>
        <v>5.5900459063699115E-2</v>
      </c>
    </row>
    <row r="13" spans="1:19" x14ac:dyDescent="0.3">
      <c r="A13">
        <v>100</v>
      </c>
      <c r="B13">
        <v>1.4947973187052299</v>
      </c>
      <c r="C13" s="3">
        <f>Table147[[#This Row],[E quenched]]/B$27-1</f>
        <v>1.0401950476683686E-2</v>
      </c>
      <c r="F13">
        <v>100</v>
      </c>
      <c r="G13">
        <v>9.4235129913489697</v>
      </c>
      <c r="H13" s="3">
        <f>Table15[[#This Row],[E quenched]]/G$27-1</f>
        <v>1.4093304984099664E-2</v>
      </c>
      <c r="K13">
        <v>100</v>
      </c>
      <c r="L13">
        <v>50.016257698266401</v>
      </c>
      <c r="M13" s="3">
        <f>Table136[[#This Row],[E quenched]]/L$27-1</f>
        <v>2.6621799812419411E-2</v>
      </c>
      <c r="P13">
        <v>100</v>
      </c>
      <c r="Q13">
        <v>352.97372764823399</v>
      </c>
      <c r="R13" s="3">
        <f>Table1368[[#This Row],[E quenched]]/Q$27-1</f>
        <v>2.5944406315125734E-2</v>
      </c>
    </row>
    <row r="14" spans="1:19" x14ac:dyDescent="0.3">
      <c r="A14">
        <v>200</v>
      </c>
      <c r="B14">
        <v>1.4870614567043501</v>
      </c>
      <c r="C14" s="3">
        <f>Table147[[#This Row],[E quenched]]/B$27-1</f>
        <v>5.1729271458966775E-3</v>
      </c>
      <c r="F14">
        <v>200</v>
      </c>
      <c r="G14">
        <v>9.3574397750881602</v>
      </c>
      <c r="H14" s="3">
        <f>Table15[[#This Row],[E quenched]]/G$27-1</f>
        <v>6.9829623432642318E-3</v>
      </c>
      <c r="K14">
        <v>200</v>
      </c>
      <c r="L14">
        <v>49.345284803289601</v>
      </c>
      <c r="M14" s="3">
        <f>Table136[[#This Row],[E quenched]]/L$27-1</f>
        <v>1.2849569886262735E-2</v>
      </c>
      <c r="P14">
        <v>200</v>
      </c>
      <c r="Q14">
        <v>348.23468797073201</v>
      </c>
      <c r="R14" s="3">
        <f>Table1368[[#This Row],[E quenched]]/Q$27-1</f>
        <v>1.2170034831920029E-2</v>
      </c>
    </row>
    <row r="15" spans="1:19" x14ac:dyDescent="0.3">
      <c r="A15">
        <v>500</v>
      </c>
      <c r="B15">
        <v>1.4824584617316801</v>
      </c>
      <c r="C15" s="3">
        <f>Table147[[#This Row],[E quenched]]/B$27-1</f>
        <v>2.0615520850633118E-3</v>
      </c>
      <c r="F15">
        <v>500</v>
      </c>
      <c r="G15">
        <v>9.31838628681448</v>
      </c>
      <c r="H15" s="3">
        <f>Table15[[#This Row],[E quenched]]/G$27-1</f>
        <v>2.7802959882679001E-3</v>
      </c>
      <c r="K15">
        <v>500</v>
      </c>
      <c r="L15">
        <v>48.9633862276266</v>
      </c>
      <c r="M15" s="3">
        <f>Table136[[#This Row],[E quenched]]/L$27-1</f>
        <v>5.0108106280597475E-3</v>
      </c>
      <c r="P15">
        <v>500</v>
      </c>
      <c r="Q15">
        <v>345.62885321669501</v>
      </c>
      <c r="R15" s="3">
        <f>Table1368[[#This Row],[E quenched]]/Q$27-1</f>
        <v>4.5959822034193909E-3</v>
      </c>
    </row>
    <row r="16" spans="1:19" x14ac:dyDescent="0.3">
      <c r="A16">
        <v>1000</v>
      </c>
      <c r="B16">
        <v>1.4809304032407999</v>
      </c>
      <c r="C16" s="3">
        <f>Table147[[#This Row],[E quenched]]/B$27-1</f>
        <v>1.0286673853736605E-3</v>
      </c>
      <c r="F16">
        <v>1000</v>
      </c>
      <c r="G16">
        <v>9.3054311885933494</v>
      </c>
      <c r="H16" s="3">
        <f>Table15[[#This Row],[E quenched]]/G$27-1</f>
        <v>1.3861579015987946E-3</v>
      </c>
      <c r="K16">
        <v>1000</v>
      </c>
      <c r="L16">
        <v>48.8399568991439</v>
      </c>
      <c r="M16" s="3">
        <f>Table136[[#This Row],[E quenched]]/L$27-1</f>
        <v>2.4773296123272726E-3</v>
      </c>
      <c r="P16">
        <v>1000</v>
      </c>
      <c r="Q16">
        <v>344.81787364069601</v>
      </c>
      <c r="R16" s="3">
        <f>Table1368[[#This Row],[E quenched]]/Q$27-1</f>
        <v>2.2388097158931863E-3</v>
      </c>
    </row>
    <row r="17" spans="1:19" x14ac:dyDescent="0.3">
      <c r="A17">
        <v>2000</v>
      </c>
      <c r="B17">
        <v>1.48016757610913</v>
      </c>
      <c r="C17" s="3">
        <f>Table147[[#This Row],[E quenched]]/B$27-1</f>
        <v>5.1303759926746295E-4</v>
      </c>
      <c r="F17">
        <v>2000</v>
      </c>
      <c r="G17">
        <v>9.2989727287388995</v>
      </c>
      <c r="H17" s="3">
        <f>Table15[[#This Row],[E quenched]]/G$27-1</f>
        <v>6.9114311200624279E-4</v>
      </c>
      <c r="K17">
        <v>2000</v>
      </c>
      <c r="L17">
        <v>48.779180079279897</v>
      </c>
      <c r="M17" s="3">
        <f>Table136[[#This Row],[E quenched]]/L$27-1</f>
        <v>1.2298390749090338E-3</v>
      </c>
      <c r="P17">
        <v>2000</v>
      </c>
      <c r="Q17">
        <v>344.426868720622</v>
      </c>
      <c r="R17" s="3">
        <f>Table1368[[#This Row],[E quenched]]/Q$27-1</f>
        <v>1.1023248186619039E-3</v>
      </c>
    </row>
    <row r="18" spans="1:19" x14ac:dyDescent="0.3">
      <c r="A18">
        <v>5000</v>
      </c>
      <c r="B18">
        <v>1.4797102590034401</v>
      </c>
      <c r="C18" s="3">
        <f>Table147[[#This Row],[E quenched]]/B$27-1</f>
        <v>2.0391602820701848E-4</v>
      </c>
      <c r="F18">
        <v>5000</v>
      </c>
      <c r="G18">
        <v>9.2951024829693498</v>
      </c>
      <c r="H18" s="3">
        <f>Table15[[#This Row],[E quenched]]/G$27-1</f>
        <v>2.7465402485304935E-4</v>
      </c>
      <c r="K18">
        <v>5000</v>
      </c>
      <c r="L18">
        <v>48.743059257679697</v>
      </c>
      <c r="M18" s="3">
        <f>Table136[[#This Row],[E quenched]]/L$27-1</f>
        <v>4.8843168882251042E-4</v>
      </c>
      <c r="P18">
        <v>5000</v>
      </c>
      <c r="Q18">
        <v>344.19658385378102</v>
      </c>
      <c r="R18" s="3">
        <f>Table1368[[#This Row],[E quenched]]/Q$27-1</f>
        <v>4.3298471630182078E-4</v>
      </c>
    </row>
    <row r="19" spans="1:19" x14ac:dyDescent="0.3">
      <c r="A19">
        <v>10000</v>
      </c>
      <c r="B19">
        <v>1.4795578822342901</v>
      </c>
      <c r="C19" s="3">
        <f>Table147[[#This Row],[E quenched]]/B$27-1</f>
        <v>1.0091759301444903E-4</v>
      </c>
      <c r="F19">
        <v>10000</v>
      </c>
      <c r="G19">
        <v>9.2938132380753498</v>
      </c>
      <c r="H19" s="3">
        <f>Table15[[#This Row],[E quenched]]/G$27-1</f>
        <v>1.3591440442795033E-4</v>
      </c>
      <c r="K19">
        <v>10000</v>
      </c>
      <c r="L19">
        <v>48.7310285831499</v>
      </c>
      <c r="M19" s="3">
        <f>Table136[[#This Row],[E quenched]]/L$27-1</f>
        <v>2.4149292716524329E-4</v>
      </c>
      <c r="P19">
        <v>10000</v>
      </c>
      <c r="Q19">
        <v>344.12105726700798</v>
      </c>
      <c r="R19" s="3">
        <f>Table1368[[#This Row],[E quenched]]/Q$27-1</f>
        <v>2.1346107145681081E-4</v>
      </c>
    </row>
    <row r="20" spans="1:19" x14ac:dyDescent="0.3">
      <c r="A20">
        <v>20000</v>
      </c>
      <c r="B20">
        <v>1.4794817058312699</v>
      </c>
      <c r="C20" s="3">
        <f>Table147[[#This Row],[E quenched]]/B$27-1</f>
        <v>4.9426474299840706E-5</v>
      </c>
      <c r="D20" s="4"/>
      <c r="F20">
        <v>20000</v>
      </c>
      <c r="G20">
        <v>9.2931688000334294</v>
      </c>
      <c r="H20" s="3">
        <f>Table15[[#This Row],[E quenched]]/G$27-1</f>
        <v>6.6564438614857835E-5</v>
      </c>
      <c r="I20" s="4"/>
      <c r="K20">
        <v>20000</v>
      </c>
      <c r="L20">
        <v>48.725024112391601</v>
      </c>
      <c r="M20" s="3">
        <f>Table136[[#This Row],[E quenched]]/L$27-1</f>
        <v>1.1824658966452795E-4</v>
      </c>
      <c r="P20">
        <v>20000</v>
      </c>
      <c r="Q20">
        <v>344.08355452409597</v>
      </c>
      <c r="R20" s="3">
        <f>Table1368[[#This Row],[E quenched]]/Q$27-1</f>
        <v>1.044565583774304E-4</v>
      </c>
    </row>
    <row r="21" spans="1:19" x14ac:dyDescent="0.3">
      <c r="A21">
        <v>50000</v>
      </c>
      <c r="B21">
        <v>1.4794360037744201</v>
      </c>
      <c r="C21" s="3">
        <f>Table147[[#This Row],[E quenched]]/B$27-1</f>
        <v>1.8534361500233132E-5</v>
      </c>
      <c r="D21" s="4"/>
      <c r="F21">
        <v>50000</v>
      </c>
      <c r="G21">
        <v>9.2927821949809992</v>
      </c>
      <c r="H21" s="3">
        <f>Table15[[#This Row],[E quenched]]/G$27-1</f>
        <v>2.4960676227925305E-5</v>
      </c>
      <c r="I21" s="4"/>
      <c r="K21">
        <v>50000</v>
      </c>
      <c r="L21">
        <v>48.721423123357503</v>
      </c>
      <c r="M21" s="3">
        <f>Table136[[#This Row],[E quenched]]/L$27-1</f>
        <v>4.4333545917929484E-5</v>
      </c>
      <c r="N21" s="4"/>
      <c r="P21">
        <v>50000</v>
      </c>
      <c r="Q21">
        <v>344.06108573587898</v>
      </c>
      <c r="R21" s="3">
        <f>Table1368[[#This Row],[E quenched]]/Q$27-1</f>
        <v>3.9149353386669361E-5</v>
      </c>
      <c r="S21" s="4"/>
    </row>
    <row r="22" spans="1:19" x14ac:dyDescent="0.3">
      <c r="A22">
        <v>100000</v>
      </c>
      <c r="B22">
        <v>1.47942077037714</v>
      </c>
      <c r="C22" s="3">
        <f>Table147[[#This Row],[E quenched]]/B$27-1</f>
        <v>8.2374107821525655E-6</v>
      </c>
      <c r="D22" s="4"/>
      <c r="F22">
        <v>100000</v>
      </c>
      <c r="G22">
        <v>9.2926533328332006</v>
      </c>
      <c r="H22" s="3">
        <f>Table15[[#This Row],[E quenched]]/G$27-1</f>
        <v>1.1093422957575427E-5</v>
      </c>
      <c r="I22" s="4"/>
      <c r="K22">
        <v>100000</v>
      </c>
      <c r="L22">
        <v>48.720223110824897</v>
      </c>
      <c r="M22" s="3">
        <f>Table136[[#This Row],[E quenched]]/L$27-1</f>
        <v>1.9702374320695881E-5</v>
      </c>
      <c r="N22" s="4"/>
      <c r="P22">
        <v>100000</v>
      </c>
      <c r="Q22">
        <v>344.05360168366298</v>
      </c>
      <c r="R22" s="3">
        <f>Table1368[[#This Row],[E quenched]]/Q$27-1</f>
        <v>1.7396398687363757E-5</v>
      </c>
      <c r="S22" s="4"/>
    </row>
    <row r="23" spans="1:19" x14ac:dyDescent="0.3">
      <c r="A23">
        <v>200000</v>
      </c>
      <c r="B23">
        <v>1.4794131537958799</v>
      </c>
      <c r="C23" s="3">
        <f>Table147[[#This Row],[E quenched]]/B$27-1</f>
        <v>3.0890147655338041E-6</v>
      </c>
      <c r="D23" s="4"/>
      <c r="F23">
        <v>200000</v>
      </c>
      <c r="G23">
        <v>9.2925889036583698</v>
      </c>
      <c r="H23" s="3">
        <f>Table15[[#This Row],[E quenched]]/G$27-1</f>
        <v>4.1600006868147688E-6</v>
      </c>
      <c r="I23" s="4"/>
      <c r="K23">
        <v>200000</v>
      </c>
      <c r="L23">
        <v>48.7196231689542</v>
      </c>
      <c r="M23" s="3">
        <f>Table136[[#This Row],[E quenched]]/L$27-1</f>
        <v>7.3881102908845975E-6</v>
      </c>
      <c r="N23" s="4"/>
      <c r="P23">
        <v>200000</v>
      </c>
      <c r="Q23">
        <v>344.04986072166201</v>
      </c>
      <c r="R23" s="3">
        <f>Table1368[[#This Row],[E quenched]]/Q$27-1</f>
        <v>6.5230142440864114E-6</v>
      </c>
      <c r="S23" s="4"/>
    </row>
    <row r="24" spans="1:19" x14ac:dyDescent="0.3">
      <c r="A24">
        <v>500000</v>
      </c>
      <c r="B24">
        <v>1.4794085838809199</v>
      </c>
      <c r="C24" s="3">
        <f>Table147[[#This Row],[E quenched]]/B$27-1</f>
        <v>0</v>
      </c>
      <c r="D24" s="4"/>
      <c r="F24">
        <v>500000</v>
      </c>
      <c r="G24">
        <v>9.2925502466429606</v>
      </c>
      <c r="H24" s="3">
        <f>Table15[[#This Row],[E quenched]]/G$27-1</f>
        <v>0</v>
      </c>
      <c r="I24" s="4"/>
      <c r="K24">
        <v>500000</v>
      </c>
      <c r="L24">
        <v>48.7192632256642</v>
      </c>
      <c r="M24" s="3">
        <f>Table136[[#This Row],[E quenched]]/L$27-1</f>
        <v>0</v>
      </c>
      <c r="N24" s="4"/>
      <c r="P24">
        <v>500000</v>
      </c>
      <c r="Q24">
        <v>344.047616494159</v>
      </c>
      <c r="R24" s="3">
        <f>Table1368[[#This Row],[E quenched]]/Q$27-1</f>
        <v>0</v>
      </c>
      <c r="S24" s="4"/>
    </row>
    <row r="27" spans="1:19" x14ac:dyDescent="0.3">
      <c r="A27" t="s">
        <v>7</v>
      </c>
      <c r="B27" s="2">
        <v>1.4794085838809199</v>
      </c>
      <c r="F27" t="s">
        <v>7</v>
      </c>
      <c r="G27" s="2">
        <v>9.2925502466429606</v>
      </c>
      <c r="K27" t="s">
        <v>7</v>
      </c>
      <c r="L27" s="2">
        <v>48.7192632256642</v>
      </c>
      <c r="P27" t="s">
        <v>7</v>
      </c>
      <c r="Q27" s="2">
        <v>344.047616494159</v>
      </c>
    </row>
    <row r="30" spans="1:19" x14ac:dyDescent="0.3">
      <c r="A30" s="5" t="s">
        <v>11</v>
      </c>
    </row>
    <row r="31" spans="1:19" x14ac:dyDescent="0.3">
      <c r="A31" s="5" t="s">
        <v>12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E_quench_e</vt:lpstr>
      <vt:lpstr>E_quench_a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2023-07-21T11:50:46Z</dcterms:modified>
</cp:coreProperties>
</file>