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worksheets/sheet6.xml" ContentType="application/vnd.openxmlformats-officedocument.spreadsheetml.worksheet+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hidePivotFieldList="1"/>
  <mc:AlternateContent xmlns:mc="http://schemas.openxmlformats.org/markup-compatibility/2006">
    <mc:Choice Requires="x15">
      <x15ac:absPath xmlns:x15ac="http://schemas.microsoft.com/office/spreadsheetml/2010/11/ac" url="C:\Users\absot\Downloads\"/>
    </mc:Choice>
  </mc:AlternateContent>
  <xr:revisionPtr revIDLastSave="0" documentId="13_ncr:1_{8B304A11-D6B7-48C4-998E-D51C949C426C}" xr6:coauthVersionLast="47" xr6:coauthVersionMax="47" xr10:uidLastSave="{00000000-0000-0000-0000-000000000000}"/>
  <bookViews>
    <workbookView xWindow="-7560" yWindow="-30" windowWidth="21600" windowHeight="11385" firstSheet="1" activeTab="0" xr2:uid="{00000000-000D-0000-FFFF-FFFF00000000}"/>
  </bookViews>
  <sheets>
    <sheet name="Graded Summary Report" sheetId="12" r:id="rId12"/>
    <sheet name="Documentation" sheetId="2" r:id="rId1"/>
    <sheet name="Scenario Summary" sheetId="10" r:id="rId2"/>
    <sheet name="Scenario PivotTable" sheetId="11" r:id="rId3"/>
    <sheet name="Income Analysis" sheetId="6" r:id="rId4"/>
    <sheet name="Product Line" sheetId="7" r:id="rId5"/>
  </sheets>
  <definedNames>
    <definedName name="Distribution">'Income Analysis'!$C$19</definedName>
    <definedName name="Expenses">'Income Analysis'!$C$25</definedName>
    <definedName name="Miscellaneous">'Income Analysis'!$C$20</definedName>
    <definedName name="Net_income">'Income Analysis'!$C$26</definedName>
    <definedName name="Price_per_unit">'Income Analysis'!$C$6</definedName>
    <definedName name="Revenue">'Income Analysis'!$C$24</definedName>
    <definedName name="Salaries_and_benefits">'Income Analysis'!$C$18</definedName>
    <definedName name="solver_adj" localSheetId="5" hidden="1">'Product Line'!$C$10:$E$10</definedName>
    <definedName name="solver_cvg" localSheetId="5" hidden="1">0.0001</definedName>
    <definedName name="solver_drv" localSheetId="5" hidden="1">2</definedName>
    <definedName name="solver_eng" localSheetId="5" hidden="1">1</definedName>
    <definedName name="solver_est" localSheetId="5" hidden="1">1</definedName>
    <definedName name="solver_itr" localSheetId="5" hidden="1">2147483647</definedName>
    <definedName name="solver_lhs1" localSheetId="5" hidden="1">'Product Line'!$C$10:$E$10</definedName>
    <definedName name="solver_lhs2" localSheetId="5" hidden="1">'Product Line'!$C$10:$E$10</definedName>
    <definedName name="solver_lhs3" localSheetId="5" hidden="1">'Product Line'!$D$18</definedName>
    <definedName name="solver_lhs4" localSheetId="5" hidden="1">'Product Line'!$J$5:$J$13</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4</definedName>
    <definedName name="solver_nwt" localSheetId="5" hidden="1">1</definedName>
    <definedName name="solver_opt" localSheetId="5" hidden="1">'Product Line'!$F$23</definedName>
    <definedName name="solver_pre" localSheetId="5" hidden="1">0.000001</definedName>
    <definedName name="solver_rbv" localSheetId="5" hidden="1">2</definedName>
    <definedName name="solver_rel1" localSheetId="5" hidden="1">4</definedName>
    <definedName name="solver_rel2" localSheetId="5" hidden="1">3</definedName>
    <definedName name="solver_rel3" localSheetId="5" hidden="1">2</definedName>
    <definedName name="solver_rel4" localSheetId="5" hidden="1">3</definedName>
    <definedName name="solver_rhs1" localSheetId="5" hidden="1">"integer"</definedName>
    <definedName name="solver_rhs2" localSheetId="5" hidden="1">1200</definedName>
    <definedName name="solver_rhs3" localSheetId="5" hidden="1">4750</definedName>
    <definedName name="solver_rhs4" localSheetId="5" hidden="1">0</definedName>
    <definedName name="solver_rlx" localSheetId="5" hidden="1">2</definedName>
    <definedName name="solver_rsd" localSheetId="5" hidden="1">0</definedName>
    <definedName name="solver_scl" localSheetId="5" hidden="1">2</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1</definedName>
    <definedName name="solver_val" localSheetId="5" hidden="1">0</definedName>
    <definedName name="solver_ver" localSheetId="5" hidden="1">3</definedName>
    <definedName name="Total_revenue">'Income Analysis'!$B$7:$C$7</definedName>
    <definedName name="Units_sold">'Income Analysis'!$C$5</definedName>
  </definedNames>
  <calcPr calcId="191029"/>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24" i="7" l="1"/>
  <c r="H23" i="7"/>
  <c r="H22" i="7" a="1"/>
  <c r="H22" i="7" s="1"/>
  <c r="H20" i="7" a="1"/>
  <c r="H20" i="7" s="1"/>
  <c r="H19" i="7" a="1"/>
  <c r="H19" i="7" s="1"/>
  <c r="H18" i="7"/>
  <c r="J6" i="7"/>
  <c r="J7" i="7"/>
  <c r="J8" i="7"/>
  <c r="J9" i="7"/>
  <c r="J10" i="7"/>
  <c r="J11" i="7"/>
  <c r="J12" i="7"/>
  <c r="J13" i="7"/>
  <c r="J5" i="7"/>
  <c r="E22" i="7" l="1"/>
  <c r="F22" i="7" s="1"/>
  <c r="D21" i="7"/>
  <c r="C21" i="7"/>
  <c r="D20" i="7"/>
  <c r="C20" i="7"/>
  <c r="E21" i="7" l="1"/>
  <c r="F21" i="7" s="1"/>
  <c r="E20" i="7"/>
  <c r="F20" i="7" s="1"/>
  <c r="D18" i="7"/>
  <c r="H21" i="7" s="1"/>
  <c r="C18" i="7"/>
  <c r="D14" i="7"/>
  <c r="E14" i="7"/>
  <c r="C14" i="7"/>
  <c r="D13" i="7"/>
  <c r="E13" i="7"/>
  <c r="C13" i="7"/>
  <c r="C19" i="7" s="1"/>
  <c r="C23" i="7" s="1"/>
  <c r="D11" i="7"/>
  <c r="E11" i="7"/>
  <c r="C11" i="7"/>
  <c r="E5" i="6"/>
  <c r="D15" i="7" l="1"/>
  <c r="E18" i="7"/>
  <c r="F18" i="7" s="1"/>
  <c r="C15" i="7"/>
  <c r="D19" i="7"/>
  <c r="E15" i="7"/>
  <c r="D23" i="7" l="1"/>
  <c r="E23" i="7" s="1"/>
  <c r="F23" i="7" s="1"/>
  <c r="H17" i="7" s="1"/>
  <c r="E19" i="7"/>
  <c r="F19" i="7" s="1"/>
  <c r="C21" i="6" l="1"/>
  <c r="C10" i="6"/>
  <c r="C14" i="6" s="1"/>
  <c r="C7" i="6"/>
  <c r="C24" i="6" s="1"/>
  <c r="F5" i="6" s="1"/>
  <c r="C12" i="6" l="1"/>
  <c r="C15" i="6" s="1"/>
  <c r="C25" i="6" s="1"/>
  <c r="C26" i="6" l="1"/>
  <c r="G5" i="6"/>
  <c r="E18" i="6" l="1"/>
  <c r="H5" i="6"/>
</calcChain>
</file>

<file path=xl/sharedStrings.xml><?xml version="1.0" encoding="utf-8"?>
<sst xmlns="http://schemas.openxmlformats.org/spreadsheetml/2006/main" count="169" uniqueCount="129">
  <si>
    <t>Author:</t>
  </si>
  <si>
    <t>Romain Roux</t>
  </si>
  <si>
    <t>Note: Do not edit this sheet. If your name does not appear in cell B6, please download a new copy of the file from the SAM website.</t>
  </si>
  <si>
    <t>Four Winds Energy</t>
  </si>
  <si>
    <t>Revenue</t>
  </si>
  <si>
    <t>Units Sold</t>
  </si>
  <si>
    <t>Variable Expenses</t>
  </si>
  <si>
    <t>Fixed Expenses</t>
  </si>
  <si>
    <t>Miscellaneous</t>
  </si>
  <si>
    <t>Summary</t>
  </si>
  <si>
    <t>Net Income</t>
  </si>
  <si>
    <t>Units sold</t>
  </si>
  <si>
    <t>Total revenue</t>
  </si>
  <si>
    <t>Units produced</t>
  </si>
  <si>
    <t>Material cost per unit</t>
  </si>
  <si>
    <t>Total material cost</t>
  </si>
  <si>
    <t>Manufacturing cost per unit</t>
  </si>
  <si>
    <t>Total manufacturing cost</t>
  </si>
  <si>
    <t>Total variable expenses</t>
  </si>
  <si>
    <t>Salaries and benefits</t>
  </si>
  <si>
    <t>Distribution</t>
  </si>
  <si>
    <t>Total fixed expenses</t>
  </si>
  <si>
    <t>Total expenses</t>
  </si>
  <si>
    <t>Net income</t>
  </si>
  <si>
    <t>Break-Even Analysis</t>
  </si>
  <si>
    <t>Expenses</t>
  </si>
  <si>
    <t>Net Income Analysis</t>
  </si>
  <si>
    <t>Sales Price</t>
  </si>
  <si>
    <t>Boreas Wind Turbine Income Analysis</t>
  </si>
  <si>
    <t>Products</t>
  </si>
  <si>
    <t>Boreas 12X</t>
  </si>
  <si>
    <t>Boreas 24X</t>
  </si>
  <si>
    <t>Boreas 48X</t>
  </si>
  <si>
    <t>Even product mix</t>
  </si>
  <si>
    <t>Optimal product mix</t>
  </si>
  <si>
    <t>Change</t>
  </si>
  <si>
    <t>Revenue even mix</t>
  </si>
  <si>
    <t>Revenue optimal mix</t>
  </si>
  <si>
    <t>Even Mix</t>
  </si>
  <si>
    <t>Optimal Mix</t>
  </si>
  <si>
    <t>Difference</t>
  </si>
  <si>
    <t>% Difference</t>
  </si>
  <si>
    <t>PERFORM WHAT-IF ANALYSES</t>
  </si>
  <si>
    <t>Price per unit</t>
  </si>
  <si>
    <t>Available</t>
  </si>
  <si>
    <t>Used</t>
  </si>
  <si>
    <t>Remaining</t>
  </si>
  <si>
    <t>Tower shell</t>
  </si>
  <si>
    <t>Internal ladder</t>
  </si>
  <si>
    <t>Fiberglass nacelle</t>
  </si>
  <si>
    <t>Drive shaft</t>
  </si>
  <si>
    <t>Gear box</t>
  </si>
  <si>
    <t>Blade pitch control</t>
  </si>
  <si>
    <t>Yaw drive</t>
  </si>
  <si>
    <t>Blades</t>
  </si>
  <si>
    <t>Utility box</t>
  </si>
  <si>
    <t>Assembly</t>
  </si>
  <si>
    <t>Boreas Wind Turbine Product Mix</t>
  </si>
  <si>
    <r>
      <t xml:space="preserve">New Perspectives Excel 2019 </t>
    </r>
    <r>
      <rPr>
        <sz val="10"/>
        <color theme="0"/>
        <rFont val="Century Gothic"/>
        <family val="2"/>
      </rPr>
      <t>| Module 8: End of Module Project 1</t>
    </r>
  </si>
  <si>
    <t>Solver Results</t>
  </si>
  <si>
    <t>Units_sold</t>
  </si>
  <si>
    <t>Price_per_unit</t>
  </si>
  <si>
    <t>Salaries_and_benefits</t>
  </si>
  <si>
    <t>Net_income</t>
  </si>
  <si>
    <t>Current</t>
  </si>
  <si>
    <t>Created by Your Name on 3/29/2019</t>
  </si>
  <si>
    <t>Lower Price</t>
  </si>
  <si>
    <t>Created by Your Name on 3/29/2019
Modified by Your Name on 3/29/2019</t>
  </si>
  <si>
    <t>Scenario Summary</t>
  </si>
  <si>
    <t>Changing Cells:</t>
  </si>
  <si>
    <t>Result Cells:</t>
  </si>
  <si>
    <t>Notes:  Current Values column represents values of changing cells at</t>
  </si>
  <si>
    <t>time Scenario Summary Report was created.  Changing cells for each</t>
  </si>
  <si>
    <t>scenario are highlighted in gray.</t>
  </si>
  <si>
    <t>Raise Prise</t>
  </si>
  <si>
    <t>Created by Romain Roux on 4/26/2022
Modified by Romain Roux on 4/26/2022</t>
  </si>
  <si>
    <t>Row Labels</t>
  </si>
  <si>
    <t>Total Revenue</t>
  </si>
  <si>
    <t>Total Expenses</t>
  </si>
  <si>
    <t/>
  </si>
  <si>
    <t>Romain Roux</t>
  </si>
  <si>
    <t>New Perspectives Excel 2019 | Module 8: End of Module Project 1</t>
  </si>
  <si>
    <r>
      <rPr>
        <sz val="11"/>
        <color rgb="FF4B4C4C"/>
        <rFont val="Century Gothic"/>
        <family val="2"/>
      </rPr>
      <t xml:space="preserve">SUBMISSION #3 | SCORE IS: </t>
    </r>
    <r>
      <rPr>
        <b/>
        <sz val="11"/>
        <color rgb="FF4B4C4C"/>
        <rFont val="Century Gothic"/>
        <family val="2"/>
      </rPr>
      <t>100</t>
    </r>
    <r>
      <rPr>
        <sz val="11"/>
        <color rgb="FF4B4C4C"/>
        <rFont val="Century Gothic"/>
        <family val="2"/>
      </rPr>
      <t xml:space="preserve"> OUT OF </t>
    </r>
    <r>
      <rPr>
        <b/>
        <sz val="11"/>
        <color rgb="FF4B4C4C"/>
        <rFont val="Century Gothic"/>
        <family val="2"/>
      </rPr>
      <t>100</t>
    </r>
  </si>
  <si>
    <t>GE ver. 12.0.0-rc0000</t>
  </si>
  <si>
    <t>1.</t>
  </si>
  <si>
    <r>
      <rPr>
        <sz val="11"/>
        <color rgb="FF000000"/>
        <rFont val="Century Gothic"/>
      </rPr>
      <t xml:space="preserve">Madhu Patel is a sales analyst for Four Winds Energy, a manufacturer of wind energy products, in San Antonio, Texas. Madhu is developing a workbook to analyze the profitability of the company's wind turbines. She asks you to help her analyze the sales data to determine how the company can increase profits.</t>
    </r>
    <r>
      <rPr>
        <sz val="11"/>
        <color rgb="FF000000"/>
        <rFont val="Century Gothic"/>
      </rPr>
      <t xml:space="preserve">
</t>
    </r>
    <r>
      <rPr>
        <sz val="11"/>
        <color rgb="FF000000"/>
        <rFont val="Century Gothic"/>
      </rPr>
      <t xml:space="preserve">Go to the </t>
    </r>
    <r>
      <rPr>
        <i/>
        <sz val="11"/>
        <color rgb="FF000000"/>
        <rFont val="Century Gothic"/>
      </rPr>
      <t xml:space="preserve">Income Analysis</t>
    </r>
    <r>
      <rPr>
        <sz val="11"/>
        <color rgb="FF000000"/>
        <rFont val="Century Gothic"/>
      </rPr>
      <t xml:space="preserve"> worksheet, which lists the revenue and expenses for the Boreas wind turbine and calculates the net income. Madhu wants to compare the financial outcomes for varying amounts of turbines sold and identify the number of units the company needs to sell to break even. Madhu has already entered formulas in the range E5:H5 to extract data from the income analysis in the range B4:C26. In the range E5:H14, create a one-variable data table using cell C5 as the Column input cell, to calculate the revenue, expenses, and net income based on units sold.</t>
    </r>
  </si>
  <si>
    <t>9/9</t>
  </si>
  <si>
    <t>Create a one-variable data table.</t>
  </si>
  <si>
    <t>2.</t>
  </si>
  <si>
    <r>
      <rPr>
        <sz val="11"/>
        <color rgb="FF000000"/>
        <rFont val="Century Gothic"/>
      </rPr>
      <t xml:space="preserve">Madhu asks you to provide a visual representation of the break-even data. Create a Scatter with Straight Lines chart based on the units sold, revenue, and expenses in the data table (range E4:G14). Resize and position the chart so it covers the range I3:N15.</t>
    </r>
  </si>
  <si>
    <t>9/9</t>
  </si>
  <si>
    <t>Insert a chart.</t>
  </si>
  <si>
    <t>Resize and reposition a chart.</t>
  </si>
  <si>
    <t>3.</t>
  </si>
  <si>
    <r>
      <rPr>
        <sz val="11"/>
        <color rgb="FF000000"/>
        <rFont val="Century Gothic"/>
      </rPr>
      <t xml:space="preserve">Madhu wants to clarify the purpose of the chart and focus on the areas containing data. Use </t>
    </r>
    <r>
      <rPr>
        <b/>
        <sz val="11"/>
        <color rgb="FF000000"/>
        <rFont val="Century Gothic"/>
      </rPr>
      <t xml:space="preserve">Break-Even Point</t>
    </r>
    <r>
      <rPr>
        <sz val="11"/>
        <color rgb="FF000000"/>
        <rFont val="Century Gothic"/>
      </rPr>
      <t xml:space="preserve"> as the chart title. Change the Minimum bound of the horizontal axis to </t>
    </r>
    <r>
      <rPr>
        <b/>
        <sz val="11"/>
        <color rgb="FF000000"/>
        <rFont val="Century Gothic"/>
      </rPr>
      <t xml:space="preserve">2,500</t>
    </r>
    <r>
      <rPr>
        <sz val="11"/>
        <color rgb="FF000000"/>
        <rFont val="Century Gothic"/>
      </rPr>
      <t xml:space="preserve"> and let the Maximum bound adjust automatically. Change the Minimum bound of the vertical axis to </t>
    </r>
    <r>
      <rPr>
        <b/>
        <sz val="11"/>
        <color rgb="FF000000"/>
        <rFont val="Century Gothic"/>
      </rPr>
      <t xml:space="preserve">2,000,000</t>
    </r>
    <r>
      <rPr>
        <sz val="11"/>
        <color rgb="FF000000"/>
        <rFont val="Century Gothic"/>
      </rPr>
      <t xml:space="preserve"> and let the Maximum bound adjust automatically.</t>
    </r>
  </si>
  <si>
    <t>9/9</t>
  </si>
  <si>
    <t>Insert a chart title.</t>
  </si>
  <si>
    <t>Change the minimum bounds of an axis.</t>
  </si>
  <si>
    <t>Change the minimum bounds of an axis.</t>
  </si>
  <si>
    <t>4.</t>
  </si>
  <si>
    <r>
      <rPr>
        <sz val="11"/>
        <color rgb="FF000000"/>
        <rFont val="Century Gothic"/>
      </rPr>
      <t xml:space="preserve">Madhu also wants to examine how varying sales price and volume affects net income from wind turbines. She has already entered the net income in cell E18 and sales prices in the range F18:J18. For the range E18:J27, create a two-variable data table using the price per unit (cell C6) as the Row input cell and the units sold (cell C5) as the Column input cell. In cell E18, create a custom number format that displays "Units Sold" instead of the net income value.</t>
    </r>
  </si>
  <si>
    <t>9/9</t>
  </si>
  <si>
    <t>Create a two-variable data table.</t>
  </si>
  <si>
    <t>Change the number format.</t>
  </si>
  <si>
    <t>5.</t>
  </si>
  <si>
    <r>
      <rPr>
        <sz val="11"/>
        <color rgb="FF000000"/>
        <rFont val="Century Gothic"/>
      </rPr>
      <t xml:space="preserve">Madhu has also created two scenarios in the </t>
    </r>
    <r>
      <rPr>
        <i/>
        <sz val="11"/>
        <color rgb="FF000000"/>
        <rFont val="Century Gothic"/>
      </rPr>
      <t xml:space="preserve">Income Analysis</t>
    </r>
    <r>
      <rPr>
        <sz val="11"/>
        <color rgb="FF000000"/>
        <rFont val="Century Gothic"/>
      </rPr>
      <t xml:space="preserve"> worksheet. The Current scenario assumes the current values for units sold, price, and fixed expenses (salaries and benefits, distribution, and miscellaneous). The Lower Price scenario assumes more units sold at a lower price. She also wants to create a scenario that assumes fewer units sold at a higher price. Create a scenario using the data shown in bold in Table 1 without applying any scenarios.</t>
    </r>
  </si>
  <si>
    <t>9/9</t>
  </si>
  <si>
    <t>Create a scenario.</t>
  </si>
  <si>
    <t>Set the input cell values for a scenario.</t>
  </si>
  <si>
    <t>6.</t>
  </si>
  <si>
    <r>
      <rPr>
        <sz val="11"/>
        <color rgb="FF000000"/>
        <rFont val="Century Gothic"/>
      </rPr>
      <t xml:space="preserve">Use the Scenario Manager to create a Scenario Summary report that summarizes the effect of the Current, Lower Price, and Raise Price scenarios. Use the total revenue, total expenses, and net income in the range C24:C26 as the result cells. Go to the </t>
    </r>
    <r>
      <rPr>
        <i/>
        <sz val="11"/>
        <color rgb="FF000000"/>
        <rFont val="Century Gothic"/>
      </rPr>
      <t xml:space="preserve">Scenario Summary</t>
    </r>
    <r>
      <rPr>
        <sz val="11"/>
        <color rgb="FF000000"/>
        <rFont val="Century Gothic"/>
      </rPr>
      <t xml:space="preserve"> worksheet and delete column D, which repeats the current values.</t>
    </r>
  </si>
  <si>
    <t>9/9</t>
  </si>
  <si>
    <t>Create a Scenario Summary report.</t>
  </si>
  <si>
    <t>Delete a column.</t>
  </si>
  <si>
    <t>7.</t>
  </si>
  <si>
    <r>
      <rPr>
        <sz val="11"/>
        <color rgb="FF000000"/>
        <rFont val="Century Gothic"/>
      </rPr>
      <t xml:space="preserve">Return to the </t>
    </r>
    <r>
      <rPr>
        <i/>
        <sz val="11"/>
        <color rgb="FF000000"/>
        <rFont val="Century Gothic"/>
      </rPr>
      <t xml:space="preserve">Income Analysis</t>
    </r>
    <r>
      <rPr>
        <sz val="11"/>
        <color rgb="FF000000"/>
        <rFont val="Century Gothic"/>
      </rPr>
      <t xml:space="preserve"> worksheet. Create a Scenario PivotTable report of the three scenarios displaying the total revenue, total expenses, and net income (range C24:C26) for each scenario.</t>
    </r>
  </si>
  <si>
    <t>9/9</t>
  </si>
  <si>
    <t>Create a Scenario PivotTable report.</t>
  </si>
  <si>
    <t>8.</t>
  </si>
  <si>
    <r>
      <rPr>
        <sz val="11"/>
        <color rgb="FF000000"/>
        <rFont val="Century Gothic"/>
      </rPr>
      <t xml:space="preserve">Go to the </t>
    </r>
    <r>
      <rPr>
        <i/>
        <sz val="11"/>
        <color rgb="FF000000"/>
        <rFont val="Century Gothic"/>
      </rPr>
      <t xml:space="preserve">Scenario PivotTable</t>
    </r>
    <r>
      <rPr>
        <sz val="11"/>
        <color rgb="FF000000"/>
        <rFont val="Century Gothic"/>
      </rPr>
      <t xml:space="preserve"> worksheet. Madhu wants to make the PivotTable easier to interpret. Remove the filter from the PivotTable. Use </t>
    </r>
    <r>
      <rPr>
        <b/>
        <sz val="11"/>
        <color rgb="FF000000"/>
        <rFont val="Century Gothic"/>
      </rPr>
      <t xml:space="preserve">Total Revenue</t>
    </r>
    <r>
      <rPr>
        <sz val="11"/>
        <color rgb="FF000000"/>
        <rFont val="Century Gothic"/>
      </rPr>
      <t xml:space="preserve"> as the row label in cell B3, use </t>
    </r>
    <r>
      <rPr>
        <b/>
        <sz val="11"/>
        <color rgb="FF000000"/>
        <rFont val="Century Gothic"/>
      </rPr>
      <t xml:space="preserve">Total Expenses</t>
    </r>
    <r>
      <rPr>
        <sz val="11"/>
        <color rgb="FF000000"/>
        <rFont val="Century Gothic"/>
      </rPr>
      <t xml:space="preserve"> as the row label in cell C3, and use </t>
    </r>
    <r>
      <rPr>
        <b/>
        <sz val="11"/>
        <color rgb="FF000000"/>
        <rFont val="Century Gothic"/>
      </rPr>
      <t xml:space="preserve">Net Income</t>
    </r>
    <r>
      <rPr>
        <sz val="11"/>
        <color rgb="FF000000"/>
        <rFont val="Century Gothic"/>
      </rPr>
      <t xml:space="preserve"> as the row label in cell D3. Display the Revenue, Expenses, and Net Income values in the Currency number format with no decimal places. Display negative values in red, enclosed in parentheses. Resize columns B:D to their best fit using AutoFit.</t>
    </r>
  </si>
  <si>
    <t>9/9</t>
  </si>
  <si>
    <t>Remove a filter from a PivotTable.</t>
  </si>
  <si>
    <t>Update text in a cell.</t>
  </si>
  <si>
    <t>Update text in a cell.</t>
  </si>
  <si>
    <t>Update text in a cell.</t>
  </si>
  <si>
    <t>Modify the number format of a PivotTable field.</t>
  </si>
  <si>
    <t>Change the column width.</t>
  </si>
  <si>
    <t>9.</t>
  </si>
  <si>
    <r>
      <rPr>
        <sz val="11"/>
        <color rgb="FF000000"/>
        <rFont val="Century Gothic"/>
      </rPr>
      <t xml:space="preserve">Madhu also wants to compare the three scenarios in a chart. Create a Clustered Column PivotChart based on the PivotTable. Resize and position the chart so it covers the range A8:E24.</t>
    </r>
  </si>
  <si>
    <t>9/9</t>
  </si>
  <si>
    <t>Create a PivotChart.</t>
  </si>
  <si>
    <t>Resize a PivotChart.</t>
  </si>
  <si>
    <t>10.</t>
  </si>
  <si>
    <r>
      <rPr>
        <sz val="11"/>
        <color rgb="FF000000"/>
        <rFont val="Century Gothic"/>
      </rPr>
      <t xml:space="preserve">Go to the </t>
    </r>
    <r>
      <rPr>
        <i/>
        <sz val="11"/>
        <color rgb="FF000000"/>
        <rFont val="Century Gothic"/>
      </rPr>
      <t xml:space="preserve">Product Line</t>
    </r>
    <r>
      <rPr>
        <sz val="11"/>
        <color rgb="FF000000"/>
        <rFont val="Century Gothic"/>
      </rPr>
      <t xml:space="preserve"> worksheet, which lists three wind turbines that Four Winds Energy produces and sells. Madhu wants to find the product mix that generates the most net income for the company. Use Solver to maximize the percentage of difference between the even and optimal product mixes (cell F23) by changing the optimal product mix (range C10:E10) subject to the following constraints:</t>
    </r>
    <r>
      <rPr>
        <sz val="11"/>
        <color rgb="FF000000"/>
        <rFont val="Century Gothic"/>
      </rPr>
      <t xml:space="preserve">
</t>
    </r>
    <r>
      <rPr>
        <sz val="11"/>
        <color rgb="FF000000"/>
        <rFont val="Century Gothic"/>
      </rPr>
      <t xml:space="preserve">· The total units sold in the optimal product mix (cell D18) must be 4,750.</t>
    </r>
    <r>
      <rPr>
        <sz val="11"/>
        <color rgb="FF000000"/>
        <rFont val="Century Gothic"/>
      </rPr>
      <t xml:space="preserve">
</t>
    </r>
    <r>
      <rPr>
        <sz val="11"/>
        <color rgb="FF000000"/>
        <rFont val="Century Gothic"/>
      </rPr>
      <t xml:space="preserve">· The company needs to produce 1,200 or more of each turbine model, so the optimal mix values for each model (range C10:E10) must be at least 1,200.</t>
    </r>
    <r>
      <rPr>
        <sz val="11"/>
        <color rgb="FF000000"/>
        <rFont val="Century Gothic"/>
      </rPr>
      <t xml:space="preserve">
</t>
    </r>
    <r>
      <rPr>
        <sz val="11"/>
        <color rgb="FF000000"/>
        <rFont val="Century Gothic"/>
      </rPr>
      <t xml:space="preserve">· Those same values in the range C10:E10 must be integers. </t>
    </r>
    <r>
      <rPr>
        <sz val="11"/>
        <color rgb="FF000000"/>
        <rFont val="Century Gothic"/>
      </rPr>
      <t xml:space="preserve">
</t>
    </r>
    <r>
      <rPr>
        <sz val="11"/>
        <color rgb="FF000000"/>
        <rFont val="Century Gothic"/>
      </rPr>
      <t xml:space="preserve">The Remaining values for each assembled part (range J5:J13) must be greater than or equal to zero because the company cannot produce more wind turbines than the parts available.</t>
    </r>
  </si>
  <si>
    <t>9/9</t>
  </si>
  <si>
    <t>Set the objective cell in a Solver model.</t>
  </si>
  <si>
    <t>Define the changing cells in a Solver model.</t>
  </si>
  <si>
    <t>Define the constraints in a Solver model.</t>
  </si>
  <si>
    <t>Define the constraints in a Solver model.</t>
  </si>
  <si>
    <t>Define the constraints in a Solver model.</t>
  </si>
  <si>
    <t>Define the constraints in a Solver model.</t>
  </si>
  <si>
    <t>11.</t>
  </si>
  <si>
    <r>
      <rPr>
        <sz val="11"/>
        <color rgb="FF000000"/>
        <rFont val="Century Gothic"/>
      </rPr>
      <t xml:space="preserve">Run Solver, keep the solution, and then return to the Solver Parameters dialog box. Save the model to the range H17:H24, and then close the Solver Parameters dialog box.</t>
    </r>
  </si>
  <si>
    <t>10/10</t>
  </si>
  <si>
    <t>Run a Solver model.</t>
  </si>
  <si>
    <t>Save a Solver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</si>
</sst>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44" formatCode="_(&quot;$&quot;* #,##0.00_);_(&quot;$&quot;* \(#,##0.00\);_(&quot;$&quot;* &quot;-&quot;??_);_(@_)"/>
    <numFmt numFmtId="43" formatCode="_(* #,##0.00_);_(* \(#,##0.00\);_(* &quot;-&quot;??_);_(@_)"/>
    <numFmt numFmtId="164" formatCode="_(* #,##0_);_(* \(#,##0\);_(* &quot;-&quot;??_);_(@_)"/>
    <numFmt numFmtId="165" formatCode="&quot;$&quot;#,##0"/>
    <numFmt numFmtId="166" formatCode="_(&quot;$&quot;* #,##0_);_(&quot;$&quot;* \(#,##0\);_(&quot;$&quot;* &quot;-&quot;??_);_(@_)"/>
    <numFmt numFmtId="167" formatCode="0.00%;[Red]\(0.00%\)"/>
    <numFmt numFmtId="170" formatCode="&quot;Units Sold&quot;"/>
  </numFmts>
  <fonts count="32" x14ac:knownFonts="1">
    <font>
      <sz val="11"/>
      <color theme="1"/>
      <name val="Franklin Gothic Book"/>
      <family val="2"/>
      <scheme val="minor"/>
    </font>
    <font>
      <sz val="18"/>
      <color theme="3"/>
      <name val="Franklin Gothic Book"/>
      <family val="2"/>
      <scheme val="major"/>
    </font>
    <font>
      <sz val="10"/>
      <name val="Arial"/>
      <family val="2"/>
    </font>
    <font>
      <sz val="10"/>
      <color theme="0"/>
      <name val="Century Gothic"/>
      <family val="2"/>
    </font>
    <font>
      <b/>
      <sz val="10"/>
      <color theme="0"/>
      <name val="Century Gothic"/>
      <family val="2"/>
    </font>
    <font>
      <sz val="10"/>
      <name val="Century Gothic"/>
      <family val="2"/>
    </font>
    <font>
      <sz val="28"/>
      <color rgb="FF0070C0"/>
      <name val="Century Gothic"/>
      <family val="2"/>
    </font>
    <font>
      <sz val="10"/>
      <color rgb="FF0070C0"/>
      <name val="Century Gothic"/>
      <family val="2"/>
    </font>
    <font>
      <sz val="11"/>
      <color rgb="FF000000"/>
      <name val="Century Gothic"/>
      <family val="2"/>
    </font>
    <font>
      <sz val="11"/>
      <color rgb="FF4B4C4C"/>
      <name val="Century Gothic"/>
      <family val="2"/>
    </font>
    <font>
      <i/>
      <sz val="10"/>
      <color rgb="FFCC6600"/>
      <name val="Century Gothic"/>
      <family val="2"/>
    </font>
    <font>
      <i/>
      <sz val="10"/>
      <name val="Century Gothic"/>
      <family val="2"/>
    </font>
    <font>
      <sz val="24"/>
      <color theme="3"/>
      <name val="Franklin Gothic Book"/>
      <family val="2"/>
      <scheme val="major"/>
    </font>
    <font>
      <sz val="16"/>
      <color theme="3"/>
      <name val="Franklin Gothic Book"/>
      <family val="2"/>
      <scheme val="major"/>
    </font>
    <font>
      <sz val="11"/>
      <color theme="1"/>
      <name val="Franklin Gothic Book"/>
      <family val="2"/>
      <scheme val="minor"/>
    </font>
    <font>
      <b/>
      <sz val="11"/>
      <color theme="3"/>
      <name val="Franklin Gothic Book"/>
      <family val="2"/>
      <scheme val="minor"/>
    </font>
    <font>
      <b/>
      <sz val="11"/>
      <color theme="1"/>
      <name val="Franklin Gothic Book"/>
      <family val="2"/>
      <scheme val="minor"/>
    </font>
    <font>
      <sz val="11"/>
      <color theme="0"/>
      <name val="Franklin Gothic Book"/>
      <family val="2"/>
      <scheme val="minor"/>
    </font>
    <font>
      <sz val="11"/>
      <name val="Franklin Gothic Book"/>
      <family val="2"/>
      <scheme val="minor"/>
    </font>
    <font>
      <b/>
      <sz val="12"/>
      <color indexed="9"/>
      <name val="Franklin Gothic Book"/>
      <family val="2"/>
      <scheme val="minor"/>
    </font>
    <font>
      <b/>
      <sz val="11"/>
      <color indexed="8"/>
      <name val="Franklin Gothic Book"/>
      <family val="2"/>
      <scheme val="minor"/>
    </font>
    <font>
      <b/>
      <sz val="11"/>
      <color indexed="18"/>
      <name val="Franklin Gothic Book"/>
      <family val="2"/>
      <scheme val="minor"/>
    </font>
    <font>
      <sz val="10"/>
      <color indexed="9"/>
      <name val="Franklin Gothic Book"/>
      <family val="2"/>
      <scheme val="minor"/>
    </font>
    <font>
      <sz val="8"/>
      <color theme="1"/>
      <name val="Franklin Gothic Book"/>
      <family val="2"/>
      <scheme val="minor"/>
    </font>
    <font>
      <sz val="11"/>
      <color rgb="FF000000"/>
      <name val="Century Gothic"/>
      <family val="2"/>
    </font>
    <font>
      <b/>
      <sz val="11"/>
      <color rgb="FF000000"/>
      <name val="Century Gothic"/>
      <family val="2"/>
    </font>
    <font>
      <i/>
      <sz val="11"/>
      <color rgb="FF000000"/>
      <name val="Century Gothic"/>
      <family val="2"/>
    </font>
    <font>
      <sz val="28"/>
      <color rgb="FF0070C0"/>
      <name val="Century Gothic"/>
      <family val="2"/>
    </font>
    <font>
      <sz val="11"/>
      <color rgb="FFFFFFFF"/>
      <name val="Century Gothic"/>
      <family val="2"/>
    </font>
    <font>
      <sz val="11"/>
      <color rgb="FF4B4C4C"/>
      <name val="Century Gothic"/>
      <family val="2"/>
    </font>
    <font>
      <sz val="8"/>
      <color rgb="FF000000"/>
      <name val="Century Gothic"/>
      <family val="2"/>
    </font>
    <font>
      <sz val="11"/>
      <color rgb="FFFF0000"/>
      <name val="Century Gothic"/>
      <family val="2"/>
    </font>
  </fonts>
  <fills count="16">
    <fill>
      <patternFill patternType="none"/>
    </fill>
    <fill>
      <patternFill patternType="gray125"/>
    </fill>
    <fill>
      <patternFill patternType="solid">
        <fgColor rgb="FFE34601"/>
        <bgColor indexed="64"/>
      </patternFill>
    </fill>
    <fill>
      <patternFill patternType="solid">
        <fgColor theme="0"/>
        <bgColor indexed="64"/>
      </patternFill>
    </fill>
    <fill>
      <patternFill patternType="solid">
        <fgColor theme="0"/>
        <bgColor theme="0"/>
      </patternFill>
    </fill>
    <fill>
      <patternFill patternType="solid">
        <fgColor theme="5"/>
      </patternFill>
    </fill>
    <fill>
      <patternFill patternType="solid">
        <fgColor theme="5" tint="0.79998168889431442"/>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rgb="FFFFFFFF"/>
        <bgColor indexed="64"/>
      </patternFill>
    </fill>
    <fill>
      <patternFill patternType="solid">
        <fgColor rgb="FFD9D9D9"/>
        <bgColor indexed="64"/>
      </patternFill>
    </fill>
    <fill>
      <patternFill patternType="solid">
        <fgColor rgb="FFE34601"/>
        <bgColor indexed="64"/>
      </patternFill>
    </fill>
  </fills>
  <borders count="39">
    <border>
      <left/>
      <right/>
      <top/>
      <bottom/>
      <diagonal/>
    </border>
    <border>
      <left/>
      <right/>
      <top/>
      <bottom style="thin">
        <color rgb="FFE34601"/>
      </bottom>
      <diagonal/>
    </border>
    <border>
      <left/>
      <right style="thick">
        <color rgb="FF93A5B2"/>
      </right>
      <top/>
      <bottom style="thin">
        <color rgb="FFE34601"/>
      </bottom>
      <diagonal/>
    </border>
    <border>
      <left/>
      <right style="thick">
        <color rgb="FF93A5B2"/>
      </right>
      <top/>
      <bottom/>
      <diagonal/>
    </border>
    <border>
      <left/>
      <right/>
      <top/>
      <bottom style="thin">
        <color rgb="FF93A5B2"/>
      </bottom>
      <diagonal/>
    </border>
    <border>
      <left/>
      <right/>
      <top/>
      <bottom style="thick">
        <color rgb="FF93A5B2"/>
      </bottom>
      <diagonal/>
    </border>
    <border>
      <left/>
      <right style="thick">
        <color rgb="FF93A5B2"/>
      </right>
      <top/>
      <bottom style="thick">
        <color rgb="FF93A5B2"/>
      </bottom>
      <diagonal/>
    </border>
    <border>
      <left/>
      <right/>
      <top/>
      <bottom style="medium">
        <color theme="4" tint="0.39997558519241921"/>
      </bottom>
      <diagonal/>
    </border>
    <border>
      <left/>
      <right/>
      <top style="thin">
        <color theme="4"/>
      </top>
      <bottom style="double">
        <color theme="4"/>
      </bottom>
      <diagonal/>
    </border>
    <border>
      <left/>
      <right/>
      <top/>
      <bottom style="thin">
        <color theme="8" tint="-0.24994659260841701"/>
      </bottom>
      <diagonal/>
    </border>
    <border>
      <left/>
      <right/>
      <top style="medium">
        <color theme="4" tint="0.39997558519241921"/>
      </top>
      <bottom/>
      <diagonal/>
    </border>
    <border>
      <left style="thin">
        <color theme="5"/>
      </left>
      <right/>
      <top/>
      <bottom/>
      <diagonal/>
    </border>
    <border>
      <left/>
      <right style="thin">
        <color theme="5"/>
      </right>
      <top/>
      <bottom/>
      <diagonal/>
    </border>
    <border>
      <left style="thin">
        <color theme="5"/>
      </left>
      <right/>
      <top style="thin">
        <color theme="5"/>
      </top>
      <bottom/>
      <diagonal/>
    </border>
    <border>
      <left/>
      <right/>
      <top style="thin">
        <color theme="5"/>
      </top>
      <bottom/>
      <diagonal/>
    </border>
    <border>
      <left/>
      <right style="thin">
        <color theme="5"/>
      </right>
      <top style="thin">
        <color theme="5"/>
      </top>
      <bottom/>
      <diagonal/>
    </border>
    <border>
      <left style="thin">
        <color theme="5"/>
      </left>
      <right/>
      <top style="thin">
        <color theme="4"/>
      </top>
      <bottom style="double">
        <color theme="4"/>
      </bottom>
      <diagonal/>
    </border>
    <border>
      <left/>
      <right style="thin">
        <color theme="5"/>
      </right>
      <top style="thin">
        <color theme="4"/>
      </top>
      <bottom style="double">
        <color theme="4"/>
      </bottom>
      <diagonal/>
    </border>
    <border>
      <left style="thin">
        <color theme="5"/>
      </left>
      <right/>
      <top/>
      <bottom style="thin">
        <color theme="8" tint="-0.24994659260841701"/>
      </bottom>
      <diagonal/>
    </border>
    <border>
      <left/>
      <right style="thin">
        <color theme="5"/>
      </right>
      <top/>
      <bottom style="thin">
        <color theme="8" tint="-0.24994659260841701"/>
      </bottom>
      <diagonal/>
    </border>
    <border>
      <left style="thin">
        <color theme="5"/>
      </left>
      <right style="thin">
        <color theme="5"/>
      </right>
      <top/>
      <bottom style="thin">
        <color theme="5"/>
      </bottom>
      <diagonal/>
    </border>
    <border>
      <left style="thin">
        <color theme="5"/>
      </left>
      <right/>
      <top/>
      <bottom style="thin">
        <color theme="5"/>
      </bottom>
      <diagonal/>
    </border>
    <border>
      <left/>
      <right/>
      <top/>
      <bottom style="thin">
        <color theme="5"/>
      </bottom>
      <diagonal/>
    </border>
    <border>
      <left/>
      <right style="thin">
        <color theme="5"/>
      </right>
      <top/>
      <bottom style="thin">
        <color theme="5"/>
      </bottom>
      <diagonal/>
    </border>
    <border>
      <left style="thin">
        <color theme="5"/>
      </left>
      <right/>
      <top style="thin">
        <color theme="5"/>
      </top>
      <bottom style="medium">
        <color theme="4" tint="0.39997558519241921"/>
      </bottom>
      <diagonal/>
    </border>
    <border>
      <left/>
      <right/>
      <top style="thin">
        <color theme="5"/>
      </top>
      <bottom style="medium">
        <color theme="4" tint="0.39997558519241921"/>
      </bottom>
      <diagonal/>
    </border>
    <border>
      <left/>
      <right style="thin">
        <color theme="5"/>
      </right>
      <top style="thin">
        <color theme="5"/>
      </top>
      <bottom style="medium">
        <color theme="4" tint="0.39997558519241921"/>
      </bottom>
      <diagonal/>
    </border>
    <border>
      <left style="thin">
        <color theme="5"/>
      </left>
      <right/>
      <top style="medium">
        <color theme="4" tint="0.39997558519241921"/>
      </top>
      <bottom/>
      <diagonal/>
    </border>
    <border>
      <left/>
      <right style="thin">
        <color theme="5"/>
      </right>
      <top style="medium">
        <color theme="4" tint="0.39997558519241921"/>
      </top>
      <bottom/>
      <diagonal/>
    </border>
    <border>
      <left style="thin">
        <color theme="5"/>
      </left>
      <right style="thin">
        <color theme="5"/>
      </right>
      <top/>
      <bottom/>
      <diagonal/>
    </border>
    <border>
      <left style="thin">
        <color theme="5"/>
      </left>
      <right/>
      <top style="double">
        <color theme="4"/>
      </top>
      <bottom style="medium">
        <color theme="4"/>
      </bottom>
      <diagonal/>
    </border>
    <border>
      <left/>
      <right/>
      <top style="double">
        <color theme="4"/>
      </top>
      <bottom style="medium">
        <color theme="4"/>
      </bottom>
      <diagonal/>
    </border>
    <border>
      <left/>
      <right style="thin">
        <color theme="5"/>
      </right>
      <top style="double">
        <color theme="4"/>
      </top>
      <bottom style="medium">
        <color theme="4"/>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bottom style="thick">
        <color rgb="FF93A5B2"/>
      </bottom>
      <diagonal/>
    </border>
    <border>
      <left/>
      <right/>
      <top style="thick">
        <color rgb="FF93A5B2"/>
      </top>
      <bottom/>
      <diagonal/>
    </border>
  </borders>
  <cellStyleXfs count="10">
    <xf numFmtId="0" fontId="0" fillId="0" borderId="0"/>
    <xf numFmtId="0" fontId="1" fillId="0" borderId="0" applyNumberFormat="0" applyFill="0" applyBorder="0" applyAlignment="0" applyProtection="0"/>
    <xf numFmtId="0" fontId="2" fillId="0" borderId="0"/>
    <xf numFmtId="0" fontId="6" fillId="3" borderId="0">
      <alignment vertical="top" wrapText="1"/>
    </xf>
    <xf numFmtId="0" fontId="8" fillId="3" borderId="0">
      <alignment vertical="top" wrapText="1"/>
    </xf>
    <xf numFmtId="43" fontId="14" fillId="0" borderId="0" applyFont="0" applyFill="0" applyBorder="0" applyAlignment="0" applyProtection="0"/>
    <xf numFmtId="44" fontId="14" fillId="0" borderId="0" applyFont="0" applyFill="0" applyBorder="0" applyAlignment="0" applyProtection="0"/>
    <xf numFmtId="0" fontId="15" fillId="0" borderId="7" applyNumberFormat="0" applyFill="0" applyAlignment="0" applyProtection="0"/>
    <xf numFmtId="0" fontId="16" fillId="0" borderId="8" applyNumberFormat="0" applyFill="0" applyAlignment="0" applyProtection="0"/>
    <xf numFmtId="0" fontId="17" fillId="5" borderId="0" applyNumberFormat="0" applyBorder="0" applyAlignment="0" applyProtection="0"/>
  </cellStyleXfs>
  <cellXfs count="131">
    <xf numFmtId="0" fontId="0" fillId="0" borderId="0" xfId="0"/>
    <xf numFmtId="0" fontId="3" fillId="2" borderId="1" xfId="2" applyFont="1" applyFill="1" applyBorder="1" applyAlignment="1">
      <alignment vertical="center"/>
    </xf>
    <xf numFmtId="0" fontId="4" fillId="2" borderId="1" xfId="2" applyFont="1" applyFill="1" applyBorder="1" applyAlignment="1">
      <alignment vertical="center"/>
    </xf>
    <xf numFmtId="0" fontId="5" fillId="2" borderId="2" xfId="2" applyFont="1" applyFill="1" applyBorder="1" applyAlignment="1">
      <alignment horizontal="left"/>
    </xf>
    <xf numFmtId="0" fontId="2" fillId="0" borderId="0" xfId="2" applyFill="1"/>
    <xf numFmtId="0" fontId="5" fillId="0" borderId="0" xfId="2" applyFont="1" applyFill="1" applyBorder="1" applyAlignment="1">
      <alignment vertical="center"/>
    </xf>
    <xf numFmtId="0" fontId="5" fillId="3" borderId="3" xfId="2" applyFont="1" applyFill="1" applyBorder="1" applyAlignment="1">
      <alignment horizontal="left"/>
    </xf>
    <xf numFmtId="0" fontId="5" fillId="3" borderId="0" xfId="2" applyFont="1" applyFill="1" applyBorder="1" applyAlignment="1">
      <alignment horizontal="left"/>
    </xf>
    <xf numFmtId="0" fontId="6" fillId="3" borderId="0" xfId="3" applyBorder="1" applyAlignment="1">
      <alignment horizontal="left" vertical="top" wrapText="1"/>
    </xf>
    <xf numFmtId="0" fontId="7" fillId="3" borderId="3" xfId="2" applyFont="1" applyFill="1" applyBorder="1" applyAlignment="1">
      <alignment horizontal="left" wrapText="1"/>
    </xf>
    <xf numFmtId="0" fontId="2" fillId="0" borderId="0" xfId="2" applyFill="1" applyAlignment="1">
      <alignment wrapText="1"/>
    </xf>
    <xf numFmtId="0" fontId="9" fillId="3" borderId="0" xfId="4" applyFont="1" applyBorder="1" applyAlignment="1">
      <alignment horizontal="left" vertical="top" wrapText="1"/>
    </xf>
    <xf numFmtId="0" fontId="5" fillId="3" borderId="0" xfId="2" applyFont="1" applyFill="1" applyBorder="1" applyAlignment="1">
      <alignment horizontal="right"/>
    </xf>
    <xf numFmtId="0" fontId="10" fillId="4" borderId="4" xfId="2" applyFont="1" applyFill="1" applyBorder="1" applyAlignment="1">
      <alignment horizontal="left"/>
    </xf>
    <xf numFmtId="0" fontId="0" fillId="7" borderId="0" xfId="0" applyFill="1"/>
    <xf numFmtId="0" fontId="0" fillId="3" borderId="0" xfId="0" applyFill="1"/>
    <xf numFmtId="164" fontId="0" fillId="0" borderId="0" xfId="5" applyNumberFormat="1" applyFont="1" applyBorder="1"/>
    <xf numFmtId="165" fontId="0" fillId="0" borderId="0" xfId="0" applyNumberFormat="1" applyBorder="1"/>
    <xf numFmtId="166" fontId="16" fillId="9" borderId="8" xfId="8" applyNumberFormat="1" applyFill="1" applyBorder="1"/>
    <xf numFmtId="0" fontId="0" fillId="0" borderId="0" xfId="0" applyFill="1"/>
    <xf numFmtId="164" fontId="18" fillId="6" borderId="0" xfId="5" applyNumberFormat="1" applyFont="1" applyFill="1" applyBorder="1"/>
    <xf numFmtId="0" fontId="17" fillId="5" borderId="0" xfId="9" applyBorder="1" applyAlignment="1">
      <alignment horizontal="center"/>
    </xf>
    <xf numFmtId="166" fontId="0" fillId="0" borderId="0" xfId="6" applyNumberFormat="1" applyFont="1" applyBorder="1"/>
    <xf numFmtId="166" fontId="0" fillId="3" borderId="0" xfId="0" applyNumberFormat="1" applyFill="1"/>
    <xf numFmtId="38" fontId="16" fillId="9" borderId="8" xfId="8" applyNumberFormat="1" applyFill="1" applyBorder="1"/>
    <xf numFmtId="0" fontId="0" fillId="0" borderId="0" xfId="0" applyFill="1" applyBorder="1"/>
    <xf numFmtId="38" fontId="0" fillId="0" borderId="0" xfId="5" applyNumberFormat="1" applyFont="1" applyFill="1" applyBorder="1"/>
    <xf numFmtId="38" fontId="0" fillId="0" borderId="9" xfId="5" applyNumberFormat="1" applyFont="1" applyBorder="1"/>
    <xf numFmtId="38" fontId="0" fillId="0" borderId="0" xfId="0" applyNumberFormat="1" applyBorder="1"/>
    <xf numFmtId="165" fontId="0" fillId="3" borderId="0" xfId="0" applyNumberFormat="1" applyFill="1" applyBorder="1"/>
    <xf numFmtId="0" fontId="17" fillId="5" borderId="11" xfId="9" applyBorder="1"/>
    <xf numFmtId="0" fontId="17" fillId="5" borderId="12" xfId="9" applyBorder="1" applyAlignment="1">
      <alignment horizontal="center"/>
    </xf>
    <xf numFmtId="0" fontId="0" fillId="0" borderId="11" xfId="0" applyBorder="1"/>
    <xf numFmtId="165" fontId="0" fillId="0" borderId="12" xfId="0" applyNumberFormat="1" applyBorder="1"/>
    <xf numFmtId="0" fontId="0" fillId="0" borderId="0" xfId="0" applyBorder="1"/>
    <xf numFmtId="0" fontId="0" fillId="0" borderId="12" xfId="0" applyBorder="1"/>
    <xf numFmtId="0" fontId="0" fillId="6" borderId="11" xfId="0" applyFill="1" applyBorder="1"/>
    <xf numFmtId="164" fontId="18" fillId="6" borderId="12" xfId="5" applyNumberFormat="1" applyFont="1" applyFill="1" applyBorder="1"/>
    <xf numFmtId="0" fontId="0" fillId="6" borderId="13" xfId="0" applyFill="1" applyBorder="1"/>
    <xf numFmtId="166" fontId="18" fillId="6" borderId="14" xfId="6" applyNumberFormat="1" applyFont="1" applyFill="1" applyBorder="1"/>
    <xf numFmtId="166" fontId="18" fillId="6" borderId="15" xfId="6" applyNumberFormat="1" applyFont="1" applyFill="1" applyBorder="1"/>
    <xf numFmtId="0" fontId="17" fillId="5" borderId="13" xfId="9" applyBorder="1"/>
    <xf numFmtId="0" fontId="17" fillId="5" borderId="14" xfId="9" applyBorder="1" applyAlignment="1">
      <alignment horizontal="center"/>
    </xf>
    <xf numFmtId="0" fontId="17" fillId="5" borderId="15" xfId="9" applyBorder="1" applyAlignment="1">
      <alignment horizontal="center"/>
    </xf>
    <xf numFmtId="164" fontId="0" fillId="0" borderId="0" xfId="5" applyNumberFormat="1" applyFont="1" applyFill="1" applyBorder="1"/>
    <xf numFmtId="167" fontId="0" fillId="0" borderId="12" xfId="0" applyNumberFormat="1" applyBorder="1"/>
    <xf numFmtId="0" fontId="16" fillId="9" borderId="16" xfId="8" applyFill="1" applyBorder="1"/>
    <xf numFmtId="167" fontId="16" fillId="9" borderId="17" xfId="8" applyNumberFormat="1" applyFill="1" applyBorder="1"/>
    <xf numFmtId="0" fontId="17" fillId="5" borderId="13" xfId="9" applyBorder="1" applyAlignment="1">
      <alignment horizontal="center"/>
    </xf>
    <xf numFmtId="38" fontId="0" fillId="0" borderId="0" xfId="5" applyNumberFormat="1" applyFont="1" applyBorder="1"/>
    <xf numFmtId="38" fontId="0" fillId="0" borderId="12" xfId="5" applyNumberFormat="1" applyFont="1" applyBorder="1"/>
    <xf numFmtId="0" fontId="0" fillId="0" borderId="18" xfId="0" applyBorder="1"/>
    <xf numFmtId="38" fontId="0" fillId="0" borderId="19" xfId="5" applyNumberFormat="1" applyFont="1" applyBorder="1"/>
    <xf numFmtId="0" fontId="0" fillId="0" borderId="11" xfId="0" applyFill="1" applyBorder="1"/>
    <xf numFmtId="0" fontId="0" fillId="0" borderId="21" xfId="0" applyFill="1" applyBorder="1"/>
    <xf numFmtId="38" fontId="0" fillId="0" borderId="22" xfId="5" applyNumberFormat="1" applyFont="1" applyBorder="1"/>
    <xf numFmtId="38" fontId="0" fillId="0" borderId="23" xfId="5" applyNumberFormat="1" applyFont="1" applyBorder="1"/>
    <xf numFmtId="0" fontId="17" fillId="5" borderId="15" xfId="9" applyBorder="1"/>
    <xf numFmtId="164" fontId="0" fillId="0" borderId="12" xfId="5" applyNumberFormat="1" applyFont="1" applyBorder="1"/>
    <xf numFmtId="166" fontId="16" fillId="9" borderId="17" xfId="8" applyNumberFormat="1" applyFill="1" applyBorder="1"/>
    <xf numFmtId="164" fontId="0" fillId="0" borderId="11" xfId="5" applyNumberFormat="1" applyFont="1" applyBorder="1"/>
    <xf numFmtId="38" fontId="0" fillId="0" borderId="12" xfId="0" applyNumberFormat="1" applyBorder="1"/>
    <xf numFmtId="164" fontId="0" fillId="0" borderId="21" xfId="5" applyNumberFormat="1" applyFont="1" applyBorder="1"/>
    <xf numFmtId="38" fontId="0" fillId="0" borderId="22" xfId="0" applyNumberFormat="1" applyBorder="1"/>
    <xf numFmtId="38" fontId="0" fillId="0" borderId="23" xfId="0" applyNumberFormat="1" applyBorder="1"/>
    <xf numFmtId="164" fontId="0" fillId="6" borderId="21" xfId="0" applyNumberFormat="1" applyFill="1" applyBorder="1"/>
    <xf numFmtId="165" fontId="0" fillId="6" borderId="22" xfId="6" applyNumberFormat="1" applyFont="1" applyFill="1" applyBorder="1"/>
    <xf numFmtId="165" fontId="0" fillId="6" borderId="23" xfId="6" applyNumberFormat="1" applyFont="1" applyFill="1" applyBorder="1"/>
    <xf numFmtId="164" fontId="0" fillId="0" borderId="12" xfId="0" applyNumberFormat="1" applyBorder="1"/>
    <xf numFmtId="164" fontId="0" fillId="6" borderId="12" xfId="5" applyNumberFormat="1" applyFont="1" applyFill="1" applyBorder="1"/>
    <xf numFmtId="166" fontId="0" fillId="0" borderId="12" xfId="6" applyNumberFormat="1" applyFont="1" applyBorder="1"/>
    <xf numFmtId="165" fontId="0" fillId="6" borderId="22" xfId="0" applyNumberFormat="1" applyFill="1" applyBorder="1"/>
    <xf numFmtId="165" fontId="0" fillId="6" borderId="23" xfId="0" applyNumberFormat="1" applyFill="1" applyBorder="1"/>
    <xf numFmtId="164" fontId="0" fillId="6" borderId="29" xfId="5" applyNumberFormat="1" applyFont="1" applyFill="1" applyBorder="1"/>
    <xf numFmtId="164" fontId="0" fillId="6" borderId="20" xfId="5" applyNumberFormat="1" applyFont="1" applyFill="1" applyBorder="1"/>
    <xf numFmtId="0" fontId="0" fillId="8" borderId="11" xfId="0" applyFill="1" applyBorder="1"/>
    <xf numFmtId="164" fontId="0" fillId="8" borderId="0" xfId="0" applyNumberFormat="1" applyFill="1" applyBorder="1"/>
    <xf numFmtId="0" fontId="0" fillId="8" borderId="0" xfId="0" applyFill="1" applyBorder="1"/>
    <xf numFmtId="0" fontId="0" fillId="8" borderId="12" xfId="0" applyFill="1" applyBorder="1"/>
    <xf numFmtId="0" fontId="0" fillId="0" borderId="30" xfId="0" applyBorder="1"/>
    <xf numFmtId="38" fontId="0" fillId="0" borderId="31" xfId="5" applyNumberFormat="1" applyFont="1" applyBorder="1"/>
    <xf numFmtId="38" fontId="0" fillId="0" borderId="32" xfId="5" applyNumberFormat="1" applyFont="1" applyBorder="1"/>
    <xf numFmtId="166" fontId="0" fillId="8" borderId="0" xfId="6" applyNumberFormat="1" applyFont="1" applyFill="1" applyBorder="1"/>
    <xf numFmtId="166" fontId="0" fillId="8" borderId="12" xfId="6" applyNumberFormat="1" applyFont="1" applyFill="1" applyBorder="1"/>
    <xf numFmtId="0" fontId="15" fillId="3" borderId="0" xfId="0" applyFont="1" applyFill="1" applyAlignment="1">
      <alignment horizontal="right"/>
    </xf>
    <xf numFmtId="0" fontId="11" fillId="3" borderId="0" xfId="2" applyFont="1" applyFill="1" applyBorder="1" applyAlignment="1">
      <alignment horizontal="center" vertical="center" wrapText="1"/>
    </xf>
    <xf numFmtId="0" fontId="11" fillId="3" borderId="3" xfId="2" applyFont="1" applyFill="1" applyBorder="1" applyAlignment="1">
      <alignment horizontal="center" vertical="center" wrapText="1"/>
    </xf>
    <xf numFmtId="0" fontId="11" fillId="3" borderId="5" xfId="2" applyFont="1" applyFill="1" applyBorder="1" applyAlignment="1">
      <alignment horizontal="center" vertical="center" wrapText="1"/>
    </xf>
    <xf numFmtId="0" fontId="11" fillId="3" borderId="6" xfId="2" applyFont="1" applyFill="1" applyBorder="1" applyAlignment="1">
      <alignment horizontal="center" vertical="center" wrapText="1"/>
    </xf>
    <xf numFmtId="0" fontId="12" fillId="3" borderId="0" xfId="1" applyFont="1" applyFill="1" applyAlignment="1">
      <alignment vertical="center"/>
    </xf>
    <xf numFmtId="0" fontId="13" fillId="3" borderId="0" xfId="1" applyFont="1" applyFill="1" applyAlignment="1">
      <alignment vertical="center"/>
    </xf>
    <xf numFmtId="0" fontId="15" fillId="3" borderId="24" xfId="7" applyFill="1" applyBorder="1" applyAlignment="1">
      <alignment horizontal="center"/>
    </xf>
    <xf numFmtId="0" fontId="15" fillId="3" borderId="25" xfId="7" applyFill="1" applyBorder="1" applyAlignment="1">
      <alignment horizontal="center"/>
    </xf>
    <xf numFmtId="0" fontId="15" fillId="3" borderId="26" xfId="7" applyFill="1" applyBorder="1" applyAlignment="1">
      <alignment horizontal="center"/>
    </xf>
    <xf numFmtId="0" fontId="17" fillId="5" borderId="27" xfId="9" applyBorder="1" applyAlignment="1">
      <alignment horizontal="center"/>
    </xf>
    <xf numFmtId="0" fontId="17" fillId="5" borderId="10" xfId="9" applyBorder="1" applyAlignment="1">
      <alignment horizontal="center"/>
    </xf>
    <xf numFmtId="0" fontId="17" fillId="5" borderId="28" xfId="9" applyBorder="1" applyAlignment="1">
      <alignment horizontal="center"/>
    </xf>
    <xf numFmtId="170" fontId="0" fillId="0" borderId="11" xfId="0" applyNumberFormat="1" applyBorder="1"/>
    <xf numFmtId="164" fontId="0" fillId="0" borderId="0" xfId="0" applyNumberFormat="1" applyFill="1" applyBorder="1" applyAlignment="1"/>
    <xf numFmtId="166" fontId="0" fillId="0" borderId="34" xfId="0" applyNumberFormat="1" applyFill="1" applyBorder="1" applyAlignment="1"/>
    <xf numFmtId="0" fontId="19" fillId="10" borderId="35" xfId="0" applyFont="1" applyFill="1" applyBorder="1" applyAlignment="1">
      <alignment horizontal="left"/>
    </xf>
    <xf numFmtId="0" fontId="19" fillId="10" borderId="33" xfId="0" applyFont="1" applyFill="1" applyBorder="1" applyAlignment="1">
      <alignment horizontal="left"/>
    </xf>
    <xf numFmtId="0" fontId="0" fillId="0" borderId="36" xfId="0" applyFill="1" applyBorder="1" applyAlignment="1"/>
    <xf numFmtId="0" fontId="20" fillId="11" borderId="0" xfId="0" applyFont="1" applyFill="1" applyBorder="1" applyAlignment="1">
      <alignment horizontal="left"/>
    </xf>
    <xf numFmtId="0" fontId="21" fillId="11" borderId="36" xfId="0" applyFont="1" applyFill="1" applyBorder="1" applyAlignment="1">
      <alignment horizontal="left"/>
    </xf>
    <xf numFmtId="0" fontId="20" fillId="11" borderId="34" xfId="0" applyFont="1" applyFill="1" applyBorder="1" applyAlignment="1">
      <alignment horizontal="left"/>
    </xf>
    <xf numFmtId="0" fontId="22" fillId="10" borderId="33" xfId="0" applyFont="1" applyFill="1" applyBorder="1" applyAlignment="1">
      <alignment horizontal="right"/>
    </xf>
    <xf numFmtId="0" fontId="22" fillId="10" borderId="35" xfId="0" applyFont="1" applyFill="1" applyBorder="1" applyAlignment="1">
      <alignment horizontal="right"/>
    </xf>
    <xf numFmtId="164" fontId="0" fillId="12" borderId="0" xfId="0" applyNumberFormat="1" applyFill="1" applyBorder="1" applyAlignment="1"/>
    <xf numFmtId="165" fontId="0" fillId="12" borderId="0" xfId="0" applyNumberFormat="1" applyFill="1" applyBorder="1" applyAlignment="1"/>
    <xf numFmtId="166" fontId="0" fillId="12" borderId="0" xfId="0" applyNumberFormat="1" applyFill="1" applyBorder="1" applyAlignment="1"/>
    <xf numFmtId="0" fontId="23" fillId="0" borderId="0" xfId="0" applyFont="1" applyFill="1" applyBorder="1" applyAlignment="1">
      <alignment vertical="top" wrapText="1"/>
    </xf>
    <xf numFmtId="0" fontId="0" fillId="0" borderId="0" xfId="0" pivotButton="1"/>
    <xf numFmtId="0" fontId="0" fillId="0" borderId="0" xfId="0" applyAlignment="1">
      <alignment horizontal="left"/>
    </xf>
    <xf numFmtId="6" fontId="0" fillId="0" borderId="0" xfId="0" applyNumberFormat="1"/>
    <xf numFmtId="167" fontId="0" fillId="3" borderId="0" xfId="0" applyNumberFormat="1" applyFill="1"/>
    <xf fontId="24" fillId="13" borderId="0" xfId="0" applyFont="1" applyFill="1" applyAlignment="1">
      <alignment vertical="top" horizontal="left"/>
    </xf>
    <xf fontId="24" fillId="14" borderId="0" xfId="0" applyFont="1" applyFill="1" applyAlignment="1">
      <alignment vertical="top" horizontal="left"/>
    </xf>
    <xf fontId="24" fillId="15" borderId="0" xfId="0" applyFont="1" applyFill="1" applyAlignment="1">
      <alignment vertical="top" horizontal="left"/>
    </xf>
    <xf fontId="27" fillId="13" borderId="0" xfId="0" applyFont="1" applyFill="1" applyAlignment="1">
      <alignment vertical="top" horizontal="left"/>
    </xf>
    <xf fontId="28" fillId="15" borderId="0" xfId="0" applyFont="1" applyFill="1" applyAlignment="1">
      <alignment vertical="bottom" horizontal="left"/>
    </xf>
    <xf fontId="29" fillId="13" borderId="0" xfId="0" applyFont="1" applyFill="1" applyAlignment="1">
      <alignment vertical="top" horizontal="left"/>
    </xf>
    <xf fontId="30" fillId="13" borderId="0" xfId="0" applyFont="1" applyFill="1" applyAlignment="1">
      <alignment vertical="bottom" horizontal="left"/>
    </xf>
    <xf fontId="24" fillId="13" borderId="37" xfId="0" applyFont="1" applyFill="1" applyBorder="1" applyAlignment="1">
      <alignment vertical="top" horizontal="left"/>
    </xf>
    <xf fontId="24" fillId="13" borderId="38" xfId="0" applyFont="1" applyFill="1" applyBorder="1" applyAlignment="1">
      <alignment vertical="top" horizontal="left"/>
    </xf>
    <xf fontId="25" fillId="13" borderId="0" xfId="0" applyFont="1" applyFill="1" applyAlignment="1">
      <alignment vertical="top" horizontal="right"/>
    </xf>
    <xf fontId="24" fillId="13" borderId="0" xfId="0" applyFont="1" applyFill="1" applyAlignment="1">
      <alignment vertical="top" horizontal="left" readingOrder="1" wrapText="1"/>
    </xf>
    <xf fontId="24" fillId="13" borderId="0" xfId="0" applyFont="1" applyFill="1" applyAlignment="1">
      <alignment vertical="top" horizontal="left" readingOrder="1" wrapText="1"/>
    </xf>
    <xf fontId="31" fillId="13" borderId="0" xfId="0" applyFont="1" applyFill="1" applyAlignment="1">
      <alignment vertical="top" horizontal="left" readingOrder="1" wrapText="1"/>
    </xf>
    <xf fontId="26" fillId="13" borderId="0" xfId="0" applyFont="1" applyFill="1" applyAlignment="1">
      <alignment vertical="top" horizontal="right"/>
    </xf>
    <xf fontId="26" fillId="13" borderId="0" xfId="0" applyFont="1" applyFill="1" applyAlignment="1">
      <alignment vertical="top" horizontal="left" readingOrder="1" wrapText="1"/>
    </xf>
  </cellXfs>
  <cellStyles count="10">
    <cellStyle name="Accent2" xfId="9" builtinId="33"/>
    <cellStyle name="Comma" xfId="5" builtinId="3"/>
    <cellStyle name="Currency" xfId="6" builtinId="4"/>
    <cellStyle name="Heading 3" xfId="7" builtinId="18"/>
    <cellStyle name="Normal" xfId="0" builtinId="0"/>
    <cellStyle name="Normal 2 2" xfId="2" xr:uid="{00000000-0005-0000-0000-000005000000}"/>
    <cellStyle name="Student Name" xfId="3" xr:uid="{00000000-0005-0000-0000-000006000000}"/>
    <cellStyle name="Submission" xfId="4" xr:uid="{00000000-0005-0000-0000-000007000000}"/>
    <cellStyle name="Title" xfId="1" builtinId="15"/>
    <cellStyle name="Total" xfId="8" builtinId="25"/>
  </cellStyles>
  <dxfs count="1">
    <dxf>
      <numFmt numFmtId="10" formatCode="&quot;$&quot;#,##0_);[Red]\(&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
  <Relationship Id="rId8" Type="http://schemas.openxmlformats.org/officeDocument/2006/relationships/styles" Target="styles.xml" />
  <Relationship Id="rId3" Type="http://schemas.openxmlformats.org/officeDocument/2006/relationships/worksheet" Target="worksheets/sheet3.xml" />
  <Relationship Id="rId7" Type="http://schemas.openxmlformats.org/officeDocument/2006/relationships/theme" Target="theme/theme1.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pivotCacheDefinition" Target="pivotCache/pivotCacheDefinition1.xml" />
  <Relationship Id="rId11" Type="http://schemas.openxmlformats.org/officeDocument/2006/relationships/customXml" Target="../customXml/item1.xml" />
  <Relationship Id="rId5" Type="http://schemas.openxmlformats.org/officeDocument/2006/relationships/worksheet" Target="worksheets/sheet5.xml" />
  <Relationship Id="rId10" Type="http://schemas.openxmlformats.org/officeDocument/2006/relationships/calcChain" Target="calcChain.xml" />
  <Relationship Id="rId4" Type="http://schemas.openxmlformats.org/officeDocument/2006/relationships/worksheet" Target="worksheets/sheet4.xml" />
  <Relationship Id="rId9" Type="http://schemas.openxmlformats.org/officeDocument/2006/relationships/sharedStrings" Target="sharedStrings.xml" />
  <Relationship Id="rId12" Type="http://schemas.openxmlformats.org/officeDocument/2006/relationships/worksheet" Target="worksheets/sheet6.xml" />
</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[NP_EX19_EOM8-1_RomainRoux_2.xlsx]Scenario PivotTable!PivotTable1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'Scenario PivotTable'!$B$3</c:f>
              <c:strCache>
                <c:ptCount val="1"/>
                <c:pt idx="0">
                  <c:v>Total Revenue</c:v>
                </c:pt>
              </c:strCache>
            </c:strRef>
          </c:tx>
          <c:spPr>
            <a:solidFill>
              <a:schemeClr val="accent1"/>
            </a:solidFill>
            <a:ln>
              <a:noFill/>
            </a:ln>
            <a:effectLst/>
          </c:spPr>
          <c:invertIfNegative val="0"/>
          <c:cat>
            <c:strRef>
              <c:f>'Scenario PivotTable'!$A$4:$A$6</c:f>
              <c:strCache>
                <c:ptCount val="3"/>
                <c:pt idx="0">
                  <c:v>Current</c:v>
                </c:pt>
                <c:pt idx="1">
                  <c:v>Lower Price</c:v>
                </c:pt>
                <c:pt idx="2">
                  <c:v>Raise Prise</c:v>
                </c:pt>
              </c:strCache>
            </c:strRef>
          </c:cat>
          <c:val>
            <c:numRef>
              <c:f>'Scenario PivotTable'!$B$4:$B$6</c:f>
              <c:numCache>
                <c:formatCode>"$"#,##0_);[Red]\("$"#,##0\)</c:formatCode>
                <c:ptCount val="3"/>
                <c:pt idx="0">
                  <c:v>5410250</c:v>
                </c:pt>
                <c:pt idx="1">
                  <c:v>5195000</c:v>
                </c:pt>
                <c:pt idx="2">
                  <c:v>5575500</c:v>
                </c:pt>
              </c:numCache>
            </c:numRef>
          </c:val>
          <c:extLst>
            <c:ext xmlns:c16="http://schemas.microsoft.com/office/drawing/2014/chart" uri="{C3380CC4-5D6E-409C-BE32-E72D297353CC}">
              <c16:uniqueId val="{00000000-06B7-4C8F-BBC9-A01810DBFABE}"/>
            </c:ext>
          </c:extLst>
        </c:ser>
        <c:ser>
          <c:idx val="1"/>
          <c:order val="1"/>
          <c:tx>
            <c:strRef>
              <c:f>'Scenario PivotTable'!$C$3</c:f>
              <c:strCache>
                <c:ptCount val="1"/>
                <c:pt idx="0">
                  <c:v>Total Expenses</c:v>
                </c:pt>
              </c:strCache>
            </c:strRef>
          </c:tx>
          <c:spPr>
            <a:solidFill>
              <a:schemeClr val="accent2"/>
            </a:solidFill>
            <a:ln>
              <a:noFill/>
            </a:ln>
            <a:effectLst/>
          </c:spPr>
          <c:invertIfNegative val="0"/>
          <c:cat>
            <c:strRef>
              <c:f>'Scenario PivotTable'!$A$4:$A$6</c:f>
              <c:strCache>
                <c:ptCount val="3"/>
                <c:pt idx="0">
                  <c:v>Current</c:v>
                </c:pt>
                <c:pt idx="1">
                  <c:v>Lower Price</c:v>
                </c:pt>
                <c:pt idx="2">
                  <c:v>Raise Prise</c:v>
                </c:pt>
              </c:strCache>
            </c:strRef>
          </c:cat>
          <c:val>
            <c:numRef>
              <c:f>'Scenario PivotTable'!$C$4:$C$6</c:f>
              <c:numCache>
                <c:formatCode>"$"#,##0_);[Red]\("$"#,##0\)</c:formatCode>
                <c:ptCount val="3"/>
                <c:pt idx="0">
                  <c:v>5193500</c:v>
                </c:pt>
                <c:pt idx="1">
                  <c:v>5408500</c:v>
                </c:pt>
                <c:pt idx="2">
                  <c:v>4940000</c:v>
                </c:pt>
              </c:numCache>
            </c:numRef>
          </c:val>
          <c:extLst>
            <c:ext xmlns:c16="http://schemas.microsoft.com/office/drawing/2014/chart" uri="{C3380CC4-5D6E-409C-BE32-E72D297353CC}">
              <c16:uniqueId val="{00000001-06B7-4C8F-BBC9-A01810DBFABE}"/>
            </c:ext>
          </c:extLst>
        </c:ser>
        <c:ser>
          <c:idx val="2"/>
          <c:order val="2"/>
          <c:tx>
            <c:strRef>
              <c:f>'Scenario PivotTable'!$D$3</c:f>
              <c:strCache>
                <c:ptCount val="1"/>
                <c:pt idx="0">
                  <c:v>Net Income</c:v>
                </c:pt>
              </c:strCache>
            </c:strRef>
          </c:tx>
          <c:spPr>
            <a:solidFill>
              <a:schemeClr val="accent3"/>
            </a:solidFill>
            <a:ln>
              <a:noFill/>
            </a:ln>
            <a:effectLst/>
          </c:spPr>
          <c:invertIfNegative val="0"/>
          <c:cat>
            <c:strRef>
              <c:f>'Scenario PivotTable'!$A$4:$A$6</c:f>
              <c:strCache>
                <c:ptCount val="3"/>
                <c:pt idx="0">
                  <c:v>Current</c:v>
                </c:pt>
                <c:pt idx="1">
                  <c:v>Lower Price</c:v>
                </c:pt>
                <c:pt idx="2">
                  <c:v>Raise Prise</c:v>
                </c:pt>
              </c:strCache>
            </c:strRef>
          </c:cat>
          <c:val>
            <c:numRef>
              <c:f>'Scenario PivotTable'!$D$4:$D$6</c:f>
              <c:numCache>
                <c:formatCode>"$"#,##0_);[Red]\("$"#,##0\)</c:formatCode>
                <c:ptCount val="3"/>
                <c:pt idx="0">
                  <c:v>216750</c:v>
                </c:pt>
                <c:pt idx="1">
                  <c:v>-213500</c:v>
                </c:pt>
                <c:pt idx="2">
                  <c:v>635500</c:v>
                </c:pt>
              </c:numCache>
            </c:numRef>
          </c:val>
          <c:extLst>
            <c:ext xmlns:c16="http://schemas.microsoft.com/office/drawing/2014/chart" uri="{C3380CC4-5D6E-409C-BE32-E72D297353CC}">
              <c16:uniqueId val="{00000002-06B7-4C8F-BBC9-A01810DBFABE}"/>
            </c:ext>
          </c:extLst>
        </c:ser>
        <c:dLbls>
          <c:showLegendKey val="0"/>
          <c:showVal val="0"/>
          <c:showCatName val="0"/>
          <c:showSerName val="0"/>
          <c:showPercent val="0"/>
          <c:showBubbleSize val="0"/>
        </c:dLbls>
        <c:gapWidth val="219"/>
        <c:overlap val="-27"/>
        <c:axId val="280352608"/>
        <c:axId val="280354688"/>
      </c:barChart>
      <c:catAx>
        <c:axId val="28035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354688"/>
        <c:crosses val="autoZero"/>
        <c:auto val="1"/>
        <c:lblAlgn val="ctr"/>
        <c:lblOffset val="100"/>
        <c:noMultiLvlLbl val="0"/>
      </c:catAx>
      <c:valAx>
        <c:axId val="2803546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352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Break-Even Point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'Income Analysis'!$F$4</c:f>
              <c:strCache>
                <c:ptCount val="1"/>
                <c:pt idx="0">
                  <c:v>Revenue</c:v>
                </c:pt>
              </c:strCache>
            </c:strRef>
          </c:tx>
          <c:spPr>
            <a:ln w="19050" cap="rnd">
              <a:solidFill>
                <a:schemeClr val="accent1"/>
              </a:solidFill>
              <a:round/>
            </a:ln>
            <a:effectLst/>
          </c:spPr>
          <c:marker>
            <c:symbol val="none"/>
          </c:marker>
          <c:xVal>
            <c:numRef>
              <c:f>'Income Analysis'!$E$5:$E$14</c:f>
              <c:numCache>
                <c:formatCode>_(* #,##0_);_(* \(#,##0\);_(* "-"??_);_(@_)</c:formatCode>
                <c:ptCount val="10"/>
                <c:pt idx="0">
                  <c:v>4750</c:v>
                </c:pt>
                <c:pt idx="1">
                  <c:v>2750</c:v>
                </c:pt>
                <c:pt idx="2">
                  <c:v>3250</c:v>
                </c:pt>
                <c:pt idx="3">
                  <c:v>3750</c:v>
                </c:pt>
                <c:pt idx="4">
                  <c:v>4250</c:v>
                </c:pt>
                <c:pt idx="5">
                  <c:v>4750</c:v>
                </c:pt>
                <c:pt idx="6">
                  <c:v>5250</c:v>
                </c:pt>
                <c:pt idx="7">
                  <c:v>5750</c:v>
                </c:pt>
                <c:pt idx="8">
                  <c:v>6250</c:v>
                </c:pt>
                <c:pt idx="9">
                  <c:v>6750</c:v>
                </c:pt>
              </c:numCache>
            </c:numRef>
          </c:xVal>
          <c:yVal>
            <c:numRef>
              <c:f>'Income Analysis'!$F$5:$F$14</c:f>
              <c:numCache>
                <c:formatCode>#,##0_);[Red]\(#,##0\)</c:formatCode>
                <c:ptCount val="10"/>
                <c:pt idx="0" formatCode="&quot;$&quot;#,##0">
                  <c:v>5410250</c:v>
                </c:pt>
                <c:pt idx="1">
                  <c:v>3132250</c:v>
                </c:pt>
                <c:pt idx="2">
                  <c:v>3701750</c:v>
                </c:pt>
                <c:pt idx="3">
                  <c:v>4271250</c:v>
                </c:pt>
                <c:pt idx="4">
                  <c:v>4840750</c:v>
                </c:pt>
                <c:pt idx="5">
                  <c:v>5410250</c:v>
                </c:pt>
                <c:pt idx="6">
                  <c:v>5979750</c:v>
                </c:pt>
                <c:pt idx="7">
                  <c:v>6549250</c:v>
                </c:pt>
                <c:pt idx="8">
                  <c:v>7118750</c:v>
                </c:pt>
                <c:pt idx="9">
                  <c:v>7688250</c:v>
                </c:pt>
              </c:numCache>
            </c:numRef>
          </c:yVal>
          <c:smooth val="0"/>
          <c:extLst>
            <c:ext xmlns:c16="http://schemas.microsoft.com/office/drawing/2014/chart" uri="{C3380CC4-5D6E-409C-BE32-E72D297353CC}">
              <c16:uniqueId val="{00000000-4B6D-4947-BEED-93266AC03FA8}"/>
            </c:ext>
          </c:extLst>
        </c:ser>
        <c:ser>
          <c:idx val="1"/>
          <c:order val="1"/>
          <c:tx>
            <c:strRef>
              <c:f>'Income Analysis'!$G$4</c:f>
              <c:strCache>
                <c:ptCount val="1"/>
                <c:pt idx="0">
                  <c:v>Expenses</c:v>
                </c:pt>
              </c:strCache>
            </c:strRef>
          </c:tx>
          <c:spPr>
            <a:ln w="19050" cap="rnd">
              <a:solidFill>
                <a:schemeClr val="accent2"/>
              </a:solidFill>
              <a:round/>
            </a:ln>
            <a:effectLst/>
          </c:spPr>
          <c:marker>
            <c:symbol val="none"/>
          </c:marker>
          <c:xVal>
            <c:numRef>
              <c:f>'Income Analysis'!$E$5:$E$14</c:f>
              <c:numCache>
                <c:formatCode>_(* #,##0_);_(* \(#,##0\);_(* "-"??_);_(@_)</c:formatCode>
                <c:ptCount val="10"/>
                <c:pt idx="0">
                  <c:v>4750</c:v>
                </c:pt>
                <c:pt idx="1">
                  <c:v>2750</c:v>
                </c:pt>
                <c:pt idx="2">
                  <c:v>3250</c:v>
                </c:pt>
                <c:pt idx="3">
                  <c:v>3750</c:v>
                </c:pt>
                <c:pt idx="4">
                  <c:v>4250</c:v>
                </c:pt>
                <c:pt idx="5">
                  <c:v>4750</c:v>
                </c:pt>
                <c:pt idx="6">
                  <c:v>5250</c:v>
                </c:pt>
                <c:pt idx="7">
                  <c:v>5750</c:v>
                </c:pt>
                <c:pt idx="8">
                  <c:v>6250</c:v>
                </c:pt>
                <c:pt idx="9">
                  <c:v>6750</c:v>
                </c:pt>
              </c:numCache>
            </c:numRef>
          </c:xVal>
          <c:yVal>
            <c:numRef>
              <c:f>'Income Analysis'!$G$5:$G$14</c:f>
              <c:numCache>
                <c:formatCode>#,##0_);[Red]\(#,##0\)</c:formatCode>
                <c:ptCount val="10"/>
                <c:pt idx="0" formatCode="&quot;$&quot;#,##0">
                  <c:v>5193500</c:v>
                </c:pt>
                <c:pt idx="1">
                  <c:v>3713500</c:v>
                </c:pt>
                <c:pt idx="2">
                  <c:v>4083500</c:v>
                </c:pt>
                <c:pt idx="3">
                  <c:v>4453500</c:v>
                </c:pt>
                <c:pt idx="4">
                  <c:v>4823500</c:v>
                </c:pt>
                <c:pt idx="5">
                  <c:v>5193500</c:v>
                </c:pt>
                <c:pt idx="6">
                  <c:v>5563500</c:v>
                </c:pt>
                <c:pt idx="7">
                  <c:v>5933500</c:v>
                </c:pt>
                <c:pt idx="8">
                  <c:v>6303500</c:v>
                </c:pt>
                <c:pt idx="9">
                  <c:v>6673500</c:v>
                </c:pt>
              </c:numCache>
            </c:numRef>
          </c:yVal>
          <c:smooth val="0"/>
          <c:extLst>
            <c:ext xmlns:c16="http://schemas.microsoft.com/office/drawing/2014/chart" uri="{C3380CC4-5D6E-409C-BE32-E72D297353CC}">
              <c16:uniqueId val="{00000001-4B6D-4947-BEED-93266AC03FA8}"/>
            </c:ext>
          </c:extLst>
        </c:ser>
        <c:dLbls>
          <c:showLegendKey val="0"/>
          <c:showVal val="0"/>
          <c:showCatName val="0"/>
          <c:showSerName val="0"/>
          <c:showPercent val="0"/>
          <c:showBubbleSize val="0"/>
        </c:dLbls>
        <c:axId val="420760080"/>
        <c:axId val="420755920"/>
        <c:extLst>
          <c:ext xmlns:c15="http://schemas.microsoft.com/office/drawing/2012/chart" uri="{02D57815-91ED-43cb-92C2-25804820EDAC}">
            <c15:filteredScatterSeries>
              <c15:ser>
                <c:idx val="2"/>
                <c:order val="2"/>
                <c:tx>
                  <c:strRef>
                    <c:extLst>
                      <c:ext uri="{02D57815-91ED-43cb-92C2-25804820EDAC}">
                        <c15:formulaRef>
                          <c15:sqref>'Income Analysis'!$H$4</c15:sqref>
                        </c15:formulaRef>
                      </c:ext>
                    </c:extLst>
                    <c:strCache>
                      <c:ptCount val="1"/>
                      <c:pt idx="0">
                        <c:v>Net Income</c:v>
                      </c:pt>
                    </c:strCache>
                  </c:strRef>
                </c:tx>
                <c:spPr>
                  <a:ln w="19050" cap="rnd">
                    <a:solidFill>
                      <a:schemeClr val="accent3"/>
                    </a:solidFill>
                    <a:round/>
                  </a:ln>
                  <a:effectLst/>
                </c:spPr>
                <c:marker>
                  <c:symbol val="none"/>
                </c:marker>
                <c:xVal>
                  <c:numRef>
                    <c:extLst>
                      <c:ext uri="{02D57815-91ED-43cb-92C2-25804820EDAC}">
                        <c15:formulaRef>
                          <c15:sqref>'Income Analysis'!$E$5:$E$14</c15:sqref>
                        </c15:formulaRef>
                      </c:ext>
                    </c:extLst>
                    <c:numCache>
                      <c:formatCode>_(* #,##0_);_(* \(#,##0\);_(* "-"??_);_(@_)</c:formatCode>
                      <c:ptCount val="10"/>
                      <c:pt idx="0">
                        <c:v>4750</c:v>
                      </c:pt>
                      <c:pt idx="1">
                        <c:v>2750</c:v>
                      </c:pt>
                      <c:pt idx="2">
                        <c:v>3250</c:v>
                      </c:pt>
                      <c:pt idx="3">
                        <c:v>3750</c:v>
                      </c:pt>
                      <c:pt idx="4">
                        <c:v>4250</c:v>
                      </c:pt>
                      <c:pt idx="5">
                        <c:v>4750</c:v>
                      </c:pt>
                      <c:pt idx="6">
                        <c:v>5250</c:v>
                      </c:pt>
                      <c:pt idx="7">
                        <c:v>5750</c:v>
                      </c:pt>
                      <c:pt idx="8">
                        <c:v>6250</c:v>
                      </c:pt>
                      <c:pt idx="9">
                        <c:v>6750</c:v>
                      </c:pt>
                    </c:numCache>
                  </c:numRef>
                </c:xVal>
                <c:yVal>
                  <c:numRef>
                    <c:extLst>
                      <c:ext uri="{02D57815-91ED-43cb-92C2-25804820EDAC}">
                        <c15:formulaRef>
                          <c15:sqref>'Income Analysis'!$H$5:$H$14</c15:sqref>
                        </c15:formulaRef>
                      </c:ext>
                    </c:extLst>
                    <c:numCache>
                      <c:formatCode>#,##0_);[Red]\(#,##0\)</c:formatCode>
                      <c:ptCount val="10"/>
                      <c:pt idx="0" formatCode="&quot;$&quot;#,##0">
                        <c:v>216750</c:v>
                      </c:pt>
                      <c:pt idx="1">
                        <c:v>-581250</c:v>
                      </c:pt>
                      <c:pt idx="2">
                        <c:v>-381750</c:v>
                      </c:pt>
                      <c:pt idx="3">
                        <c:v>-182250</c:v>
                      </c:pt>
                      <c:pt idx="4">
                        <c:v>17250</c:v>
                      </c:pt>
                      <c:pt idx="5">
                        <c:v>216750</c:v>
                      </c:pt>
                      <c:pt idx="6">
                        <c:v>416250</c:v>
                      </c:pt>
                      <c:pt idx="7">
                        <c:v>615750</c:v>
                      </c:pt>
                      <c:pt idx="8">
                        <c:v>815250</c:v>
                      </c:pt>
                      <c:pt idx="9">
                        <c:v>1014750</c:v>
                      </c:pt>
                    </c:numCache>
                  </c:numRef>
                </c:yVal>
                <c:smooth val="0"/>
                <c:extLst>
                  <c:ext xmlns:c16="http://schemas.microsoft.com/office/drawing/2014/chart" uri="{C3380CC4-5D6E-409C-BE32-E72D297353CC}">
                    <c16:uniqueId val="{00000002-4B6D-4947-BEED-93266AC03FA8}"/>
                  </c:ext>
                </c:extLst>
              </c15:ser>
            </c15:filteredScatterSeries>
          </c:ext>
        </c:extLst>
      </c:scatterChart>
      <c:valAx>
        <c:axId val="420760080"/>
        <c:scaling>
          <c:orientation val="minMax"/>
          <c:min val="2500"/>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755920"/>
        <c:crosses val="autoZero"/>
        <c:crossBetween val="midCat"/>
      </c:valAx>
      <c:valAx>
        <c:axId val="420755920"/>
        <c:scaling>
          <c:orientation val="minMax"/>
          <c:min val="2000000"/>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7600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&#65279;<?xml version="1.0" encoding="utf-8" standalone="yes"?>
<Relationships xmlns="http://schemas.openxmlformats.org/package/2006/relationships">
  <Relationship Id="rId1" Type="http://schemas.openxmlformats.org/officeDocument/2006/relationships/image" Target="../media/image3.png" />
  <Relationship Id="rId2" Type="http://schemas.openxmlformats.org/officeDocument/2006/relationships/image" Target="../media/image4.png" />
  <Relationship Id="rId3" Type="http://schemas.openxmlformats.org/officeDocument/2006/relationships/image" Target="../media/image5.png" />
</Relationships>
</file>

<file path=xl/drawings/drawing1.xml><?xml version="1.0" encoding="utf-8"?>
<xdr:wsDr xmlns:xdr="http://schemas.openxmlformats.org/drawingml/2006/spreadsheetDrawing" xmlns:a="http://schemas.openxmlformats.org/drawingml/2006/main">
  <xdr:twoCellAnchor>
    <xdr:from>
      <xdr:col>1</xdr:col>
      <xdr:colOff>5448300</xdr:colOff>
      <xdr:row>0</xdr:row>
      <xdr:rowOff>9525</xdr:rowOff>
    </xdr:from>
    <xdr:to>
      <xdr:col>2</xdr:col>
      <xdr:colOff>310948</xdr:colOff>
      <xdr:row>1</xdr:row>
      <xdr:rowOff>11450</xdr:rowOff>
    </xdr:to>
    <xdr:pic>
      <xdr:nvPicPr>
        <xdr:cNvPr id="2" name="Picture 1" descr="SAM logo" title="SAM logo">
          <a:extLst>
            <a:ext uri="{FF2B5EF4-FFF2-40B4-BE49-F238E27FC236}">
              <a16:creationId xmlns:a16="http://schemas.microsoft.com/office/drawing/2014/main" id="{7D718778-EA72-473A-BEF9-A59A0A558EC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775" y="9525"/>
          <a:ext cx="1787323" cy="4115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190499</xdr:colOff>
      <xdr:row>7</xdr:row>
      <xdr:rowOff>57150</xdr:rowOff>
    </xdr:from>
    <xdr:to>
      <xdr:col>4</xdr:col>
      <xdr:colOff>733424</xdr:colOff>
      <xdr:row>23</xdr:row>
      <xdr:rowOff>133350</xdr:rowOff>
    </xdr:to>
    <xdr:graphicFrame macro="">
      <xdr:nvGraphicFramePr>
        <xdr:cNvPr id="2" name="Chart 1">
          <a:extLst>
            <a:ext uri="{FF2B5EF4-FFF2-40B4-BE49-F238E27FC236}">
              <a16:creationId xmlns:a16="http://schemas.microsoft.com/office/drawing/2014/main" id="{CED017D6-6288-42FC-A1CF-65207135B6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1609725</xdr:colOff>
      <xdr:row>1</xdr:row>
      <xdr:rowOff>28575</xdr:rowOff>
    </xdr:from>
    <xdr:to>
      <xdr:col>2</xdr:col>
      <xdr:colOff>2524125</xdr:colOff>
      <xdr:row>2</xdr:row>
      <xdr:rowOff>213014</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48150" y="28575"/>
          <a:ext cx="914400" cy="955964"/>
        </a:xfrm>
        <a:prstGeom prst="rect">
          <a:avLst/>
        </a:prstGeom>
      </xdr:spPr>
    </xdr:pic>
    <xdr:clientData/>
  </xdr:twoCellAnchor>
  <xdr:twoCellAnchor>
    <xdr:from>
      <xdr:col>8</xdr:col>
      <xdr:colOff>306161</xdr:colOff>
      <xdr:row>2</xdr:row>
      <xdr:rowOff>29936</xdr:rowOff>
    </xdr:from>
    <xdr:to>
      <xdr:col>13</xdr:col>
      <xdr:colOff>476250</xdr:colOff>
      <xdr:row>14</xdr:row>
      <xdr:rowOff>122465</xdr:rowOff>
    </xdr:to>
    <xdr:graphicFrame macro="">
      <xdr:nvGraphicFramePr>
        <xdr:cNvPr id="3" name="Break-Even Point">
          <a:extLst>
            <a:ext uri="{FF2B5EF4-FFF2-40B4-BE49-F238E27FC236}">
              <a16:creationId xmlns:a16="http://schemas.microsoft.com/office/drawing/2014/main" id="{09507791-9941-4768-85CF-F17D8A2899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647700</xdr:colOff>
      <xdr:row>1</xdr:row>
      <xdr:rowOff>28575</xdr:rowOff>
    </xdr:from>
    <xdr:to>
      <xdr:col>4</xdr:col>
      <xdr:colOff>466725</xdr:colOff>
      <xdr:row>2</xdr:row>
      <xdr:rowOff>213014</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38625" y="228600"/>
          <a:ext cx="914400" cy="95596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-1782839</xdr:colOff>
      <xdr:row>0</xdr:row>
      <xdr:rowOff>1</xdr:rowOff>
    </xdr:from>
    <xdr:to>
      <xdr:col>5</xdr:col>
      <xdr:colOff>0</xdr:colOff>
      <xdr:row>3</xdr:row>
      <xdr:rowOff>1</xdr:rowOff>
    </xdr:to>
    <xdr:pic>
      <xdr:nvPicPr>
        <xdr:cNvPr id="71" name="SAM picture"/>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23061" y="1"/>
          <a:ext cx="1782839" cy="457200"/>
        </a:xfrm>
        <a:prstGeom prst="rect">
          <a:avLst/>
        </a:prstGeom>
        <a:noFill/>
        <a:ln>
          <a:noFill/>
        </a:ln>
      </xdr:spPr>
    </xdr:pic>
    <xdr:clientData/>
  </xdr:twoCellAnchor>
  <xdr:twoCellAnchor>
    <xdr:from>
      <xdr:col>1</xdr:col>
      <xdr:colOff>53515</xdr:colOff>
      <xdr:row>8</xdr:row>
      <xdr:rowOff>17584</xdr:rowOff>
    </xdr:from>
    <xdr:to>
      <xdr:col>1</xdr:col>
      <xdr:colOff>300403</xdr:colOff>
      <xdr:row>8</xdr:row>
      <xdr:rowOff>198857</xdr:rowOff>
    </xdr:to>
    <xdr:pic>
      <xdr:nvPicPr>
        <xdr:cNvPr id="2" name="Picture 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10</xdr:row>
      <xdr:rowOff>17584</xdr:rowOff>
    </xdr:from>
    <xdr:to>
      <xdr:col>1</xdr:col>
      <xdr:colOff>300403</xdr:colOff>
      <xdr:row>10</xdr:row>
      <xdr:rowOff>198857</xdr:rowOff>
    </xdr:to>
    <xdr:pic>
      <xdr:nvPicPr>
        <xdr:cNvPr id="3" name="Picture 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11</xdr:row>
      <xdr:rowOff>17584</xdr:rowOff>
    </xdr:from>
    <xdr:to>
      <xdr:col>1</xdr:col>
      <xdr:colOff>300403</xdr:colOff>
      <xdr:row>11</xdr:row>
      <xdr:rowOff>198857</xdr:rowOff>
    </xdr:to>
    <xdr:pic>
      <xdr:nvPicPr>
        <xdr:cNvPr id="4" name="Picture 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13</xdr:row>
      <xdr:rowOff>17584</xdr:rowOff>
    </xdr:from>
    <xdr:to>
      <xdr:col>1</xdr:col>
      <xdr:colOff>300403</xdr:colOff>
      <xdr:row>13</xdr:row>
      <xdr:rowOff>198857</xdr:rowOff>
    </xdr:to>
    <xdr:pic>
      <xdr:nvPicPr>
        <xdr:cNvPr id="5" name="Picture 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14</xdr:row>
      <xdr:rowOff>17584</xdr:rowOff>
    </xdr:from>
    <xdr:to>
      <xdr:col>1</xdr:col>
      <xdr:colOff>300403</xdr:colOff>
      <xdr:row>14</xdr:row>
      <xdr:rowOff>198857</xdr:rowOff>
    </xdr:to>
    <xdr:pic>
      <xdr:nvPicPr>
        <xdr:cNvPr id="6" name="Picture 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15</xdr:row>
      <xdr:rowOff>17584</xdr:rowOff>
    </xdr:from>
    <xdr:to>
      <xdr:col>1</xdr:col>
      <xdr:colOff>300403</xdr:colOff>
      <xdr:row>15</xdr:row>
      <xdr:rowOff>198857</xdr:rowOff>
    </xdr:to>
    <xdr:pic>
      <xdr:nvPicPr>
        <xdr:cNvPr id="7" name="Picture 7"/>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17</xdr:row>
      <xdr:rowOff>17584</xdr:rowOff>
    </xdr:from>
    <xdr:to>
      <xdr:col>1</xdr:col>
      <xdr:colOff>300403</xdr:colOff>
      <xdr:row>17</xdr:row>
      <xdr:rowOff>198857</xdr:rowOff>
    </xdr:to>
    <xdr:pic>
      <xdr:nvPicPr>
        <xdr:cNvPr id="8" name="Picture 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18</xdr:row>
      <xdr:rowOff>17584</xdr:rowOff>
    </xdr:from>
    <xdr:to>
      <xdr:col>1</xdr:col>
      <xdr:colOff>300403</xdr:colOff>
      <xdr:row>18</xdr:row>
      <xdr:rowOff>198857</xdr:rowOff>
    </xdr:to>
    <xdr:pic>
      <xdr:nvPicPr>
        <xdr:cNvPr id="9" name="Picture 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20</xdr:row>
      <xdr:rowOff>17584</xdr:rowOff>
    </xdr:from>
    <xdr:to>
      <xdr:col>1</xdr:col>
      <xdr:colOff>300403</xdr:colOff>
      <xdr:row>20</xdr:row>
      <xdr:rowOff>198857</xdr:rowOff>
    </xdr:to>
    <xdr:pic>
      <xdr:nvPicPr>
        <xdr:cNvPr id="10" name="Picture 1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21</xdr:row>
      <xdr:rowOff>17584</xdr:rowOff>
    </xdr:from>
    <xdr:to>
      <xdr:col>1</xdr:col>
      <xdr:colOff>300403</xdr:colOff>
      <xdr:row>21</xdr:row>
      <xdr:rowOff>198857</xdr:rowOff>
    </xdr:to>
    <xdr:pic>
      <xdr:nvPicPr>
        <xdr:cNvPr id="11" name="Picture 1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23</xdr:row>
      <xdr:rowOff>17584</xdr:rowOff>
    </xdr:from>
    <xdr:to>
      <xdr:col>1</xdr:col>
      <xdr:colOff>300403</xdr:colOff>
      <xdr:row>23</xdr:row>
      <xdr:rowOff>198857</xdr:rowOff>
    </xdr:to>
    <xdr:pic>
      <xdr:nvPicPr>
        <xdr:cNvPr id="12" name="Picture 1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24</xdr:row>
      <xdr:rowOff>17584</xdr:rowOff>
    </xdr:from>
    <xdr:to>
      <xdr:col>1</xdr:col>
      <xdr:colOff>300403</xdr:colOff>
      <xdr:row>24</xdr:row>
      <xdr:rowOff>198857</xdr:rowOff>
    </xdr:to>
    <xdr:pic>
      <xdr:nvPicPr>
        <xdr:cNvPr id="13" name="Picture 1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26</xdr:row>
      <xdr:rowOff>17584</xdr:rowOff>
    </xdr:from>
    <xdr:to>
      <xdr:col>1</xdr:col>
      <xdr:colOff>300403</xdr:colOff>
      <xdr:row>26</xdr:row>
      <xdr:rowOff>198857</xdr:rowOff>
    </xdr:to>
    <xdr:pic>
      <xdr:nvPicPr>
        <xdr:cNvPr id="14" name="Picture 1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28</xdr:row>
      <xdr:rowOff>17584</xdr:rowOff>
    </xdr:from>
    <xdr:to>
      <xdr:col>1</xdr:col>
      <xdr:colOff>300403</xdr:colOff>
      <xdr:row>28</xdr:row>
      <xdr:rowOff>198857</xdr:rowOff>
    </xdr:to>
    <xdr:pic>
      <xdr:nvPicPr>
        <xdr:cNvPr id="15" name="Picture 1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29</xdr:row>
      <xdr:rowOff>17584</xdr:rowOff>
    </xdr:from>
    <xdr:to>
      <xdr:col>1</xdr:col>
      <xdr:colOff>300403</xdr:colOff>
      <xdr:row>29</xdr:row>
      <xdr:rowOff>198857</xdr:rowOff>
    </xdr:to>
    <xdr:pic>
      <xdr:nvPicPr>
        <xdr:cNvPr id="16" name="Picture 1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30</xdr:row>
      <xdr:rowOff>17584</xdr:rowOff>
    </xdr:from>
    <xdr:to>
      <xdr:col>1</xdr:col>
      <xdr:colOff>300403</xdr:colOff>
      <xdr:row>30</xdr:row>
      <xdr:rowOff>198857</xdr:rowOff>
    </xdr:to>
    <xdr:pic>
      <xdr:nvPicPr>
        <xdr:cNvPr id="17" name="Picture 17"/>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31</xdr:row>
      <xdr:rowOff>17584</xdr:rowOff>
    </xdr:from>
    <xdr:to>
      <xdr:col>1</xdr:col>
      <xdr:colOff>300403</xdr:colOff>
      <xdr:row>31</xdr:row>
      <xdr:rowOff>198857</xdr:rowOff>
    </xdr:to>
    <xdr:pic>
      <xdr:nvPicPr>
        <xdr:cNvPr id="18" name="Picture 1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32</xdr:row>
      <xdr:rowOff>17584</xdr:rowOff>
    </xdr:from>
    <xdr:to>
      <xdr:col>1</xdr:col>
      <xdr:colOff>300403</xdr:colOff>
      <xdr:row>32</xdr:row>
      <xdr:rowOff>198857</xdr:rowOff>
    </xdr:to>
    <xdr:pic>
      <xdr:nvPicPr>
        <xdr:cNvPr id="19" name="Picture 1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33</xdr:row>
      <xdr:rowOff>17584</xdr:rowOff>
    </xdr:from>
    <xdr:to>
      <xdr:col>1</xdr:col>
      <xdr:colOff>300403</xdr:colOff>
      <xdr:row>33</xdr:row>
      <xdr:rowOff>198857</xdr:rowOff>
    </xdr:to>
    <xdr:pic>
      <xdr:nvPicPr>
        <xdr:cNvPr id="20" name="Picture 2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35</xdr:row>
      <xdr:rowOff>17584</xdr:rowOff>
    </xdr:from>
    <xdr:to>
      <xdr:col>1</xdr:col>
      <xdr:colOff>300403</xdr:colOff>
      <xdr:row>35</xdr:row>
      <xdr:rowOff>198857</xdr:rowOff>
    </xdr:to>
    <xdr:pic>
      <xdr:nvPicPr>
        <xdr:cNvPr id="21" name="Picture 2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36</xdr:row>
      <xdr:rowOff>17584</xdr:rowOff>
    </xdr:from>
    <xdr:to>
      <xdr:col>1</xdr:col>
      <xdr:colOff>300403</xdr:colOff>
      <xdr:row>36</xdr:row>
      <xdr:rowOff>198857</xdr:rowOff>
    </xdr:to>
    <xdr:pic>
      <xdr:nvPicPr>
        <xdr:cNvPr id="22" name="Picture 2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38</xdr:row>
      <xdr:rowOff>17584</xdr:rowOff>
    </xdr:from>
    <xdr:to>
      <xdr:col>1</xdr:col>
      <xdr:colOff>300403</xdr:colOff>
      <xdr:row>38</xdr:row>
      <xdr:rowOff>198857</xdr:rowOff>
    </xdr:to>
    <xdr:pic>
      <xdr:nvPicPr>
        <xdr:cNvPr id="23" name="Picture 2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39</xdr:row>
      <xdr:rowOff>17584</xdr:rowOff>
    </xdr:from>
    <xdr:to>
      <xdr:col>1</xdr:col>
      <xdr:colOff>300403</xdr:colOff>
      <xdr:row>39</xdr:row>
      <xdr:rowOff>198857</xdr:rowOff>
    </xdr:to>
    <xdr:pic>
      <xdr:nvPicPr>
        <xdr:cNvPr id="24" name="Picture 2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40</xdr:row>
      <xdr:rowOff>17584</xdr:rowOff>
    </xdr:from>
    <xdr:to>
      <xdr:col>1</xdr:col>
      <xdr:colOff>300403</xdr:colOff>
      <xdr:row>40</xdr:row>
      <xdr:rowOff>198857</xdr:rowOff>
    </xdr:to>
    <xdr:pic>
      <xdr:nvPicPr>
        <xdr:cNvPr id="25" name="Picture 2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41</xdr:row>
      <xdr:rowOff>17584</xdr:rowOff>
    </xdr:from>
    <xdr:to>
      <xdr:col>1</xdr:col>
      <xdr:colOff>300403</xdr:colOff>
      <xdr:row>41</xdr:row>
      <xdr:rowOff>198857</xdr:rowOff>
    </xdr:to>
    <xdr:pic>
      <xdr:nvPicPr>
        <xdr:cNvPr id="26" name="Picture 2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42</xdr:row>
      <xdr:rowOff>17584</xdr:rowOff>
    </xdr:from>
    <xdr:to>
      <xdr:col>1</xdr:col>
      <xdr:colOff>300403</xdr:colOff>
      <xdr:row>42</xdr:row>
      <xdr:rowOff>198857</xdr:rowOff>
    </xdr:to>
    <xdr:pic>
      <xdr:nvPicPr>
        <xdr:cNvPr id="27" name="Picture 27"/>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43</xdr:row>
      <xdr:rowOff>17584</xdr:rowOff>
    </xdr:from>
    <xdr:to>
      <xdr:col>1</xdr:col>
      <xdr:colOff>300403</xdr:colOff>
      <xdr:row>43</xdr:row>
      <xdr:rowOff>198857</xdr:rowOff>
    </xdr:to>
    <xdr:pic>
      <xdr:nvPicPr>
        <xdr:cNvPr id="28" name="Picture 2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45</xdr:row>
      <xdr:rowOff>17584</xdr:rowOff>
    </xdr:from>
    <xdr:to>
      <xdr:col>1</xdr:col>
      <xdr:colOff>300403</xdr:colOff>
      <xdr:row>45</xdr:row>
      <xdr:rowOff>198857</xdr:rowOff>
    </xdr:to>
    <xdr:pic>
      <xdr:nvPicPr>
        <xdr:cNvPr id="29" name="Picture 2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46</xdr:row>
      <xdr:rowOff>17584</xdr:rowOff>
    </xdr:from>
    <xdr:to>
      <xdr:col>1</xdr:col>
      <xdr:colOff>300403</xdr:colOff>
      <xdr:row>46</xdr:row>
      <xdr:rowOff>198857</xdr:rowOff>
    </xdr:to>
    <xdr:pic>
      <xdr:nvPicPr>
        <xdr:cNvPr id="30" name="Picture 3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main Roux" refreshedDate="44677.724022569448" createdVersion="7" refreshedVersion="7" minRefreshableVersion="3" recordCount="3" xr:uid="{8AB57F2D-0354-42CE-9CA4-80BEDC570CA3}">
  <cacheSource type="scenario"/>
  <cacheFields count="8">
    <cacheField name="$C$5:$C$6,$C$18:$C$20" numFmtId="0">
      <sharedItems containsNonDate="0" count="3">
        <s v="Current"/>
        <s v="Lower Price"/>
        <s v="Raise Prise"/>
      </sharedItems>
    </cacheField>
    <cacheField name="$C$5:$C$6,$C$18:$C$20 by" numFmtId="0">
      <sharedItems containsNonDate="0" count="2">
        <s v="Your Name"/>
        <s v="Romain Roux"/>
      </sharedItems>
    </cacheField>
    <cacheField name="res $C$7" numFmtId="0">
      <sharedItems containsSemiMixedTypes="0" containsNonDate="0" containsString="0" containsNumber="1" containsInteger="1" minValue="5195000" maxValue="5575500" count="3">
        <n v="5410250"/>
        <n v="5195000"/>
        <n v="5575500"/>
      </sharedItems>
    </cacheField>
    <cacheField name="res $C$15" numFmtId="0">
      <sharedItems containsSemiMixedTypes="0" containsNonDate="0" containsString="0" containsNumber="1" containsInteger="1" minValue="3330000" maxValue="3700000" count="3">
        <n v="3515000"/>
        <n v="3700000"/>
        <n v="3330000"/>
      </sharedItems>
    </cacheField>
    <cacheField name="res $C$21" numFmtId="0">
      <sharedItems containsSemiMixedTypes="0" containsNonDate="0" containsString="0" containsNumber="1" containsInteger="1" minValue="1610000" maxValue="1708500" count="3">
        <n v="1678500"/>
        <n v="1708500"/>
        <n v="1610000"/>
      </sharedItems>
    </cacheField>
    <cacheField name="res Revenue" numFmtId="0">
      <sharedItems containsSemiMixedTypes="0" containsNonDate="0" containsString="0" containsNumber="1" containsInteger="1" minValue="5195000" maxValue="5575500" count="3">
        <n v="5410250"/>
        <n v="5195000"/>
        <n v="5575500"/>
      </sharedItems>
    </cacheField>
    <cacheField name="res Expenses" numFmtId="0">
      <sharedItems containsSemiMixedTypes="0" containsNonDate="0" containsString="0" containsNumber="1" containsInteger="1" minValue="4940000" maxValue="5408500" count="3">
        <n v="5193500"/>
        <n v="5408500"/>
        <n v="4940000"/>
      </sharedItems>
    </cacheField>
    <cacheField name="res Net_income" numFmtId="0">
      <sharedItems containsSemiMixedTypes="0" containsNonDate="0" containsString="0" containsNumber="1" containsInteger="1" minValue="-213500" maxValue="635500" count="3">
        <n v="216750"/>
        <n v="-213500"/>
        <n v="635500"/>
      </sharedItems>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AAF63F-0ACD-4D85-8B5D-2DFB9FCAB21F}" name="PivotTable1" cacheId="0" applyNumberFormats="0" applyBorderFormats="0" applyFontFormats="0" applyPatternFormats="0" applyAlignmentFormats="0" applyWidthHeightFormats="1" dataCaption="Result Cells" updatedVersion="7" minRefreshableVersion="3" useAutoFormatting="1" rowGrandTotals="0" colGrandTotals="0" itemPrintTitles="1" createdVersion="7" indent="0" outline="1" outlineData="1" multipleFieldFilters="0" chartFormat="1" fieldListSortAscending="1">
  <location ref="A3:D6" firstHeaderRow="0" firstDataRow="1" firstDataCol="1"/>
  <pivotFields count="8">
    <pivotField axis="axisRow" showAll="0" defaultSubtotal="0">
      <items count="3">
        <item x="0"/>
        <item x="1"/>
        <item x="2"/>
      </items>
    </pivotField>
    <pivotField showAll="0">
      <items count="3">
        <item x="1"/>
        <item x="0"/>
        <item t="default"/>
      </items>
    </pivotField>
    <pivotField showAll="0"/>
    <pivotField showAll="0"/>
    <pivotField showAll="0"/>
    <pivotField dataField="1" showAll="0"/>
    <pivotField dataField="1" showAll="0"/>
    <pivotField dataField="1" showAll="0"/>
  </pivotFields>
  <rowFields count="1">
    <field x="0"/>
  </rowFields>
  <rowItems count="3">
    <i>
      <x/>
    </i>
    <i>
      <x v="1"/>
    </i>
    <i>
      <x v="2"/>
    </i>
  </rowItems>
  <colFields count="1">
    <field x="-2"/>
  </colFields>
  <colItems count="3">
    <i>
      <x/>
    </i>
    <i i="1">
      <x v="1"/>
    </i>
    <i i="2">
      <x v="2"/>
    </i>
  </colItems>
  <dataFields count="3">
    <dataField name="Total Revenue" fld="5" baseField="0" baseItem="0"/>
    <dataField name="Total Expenses" fld="6" baseField="0" baseItem="0"/>
    <dataField name="Net Income" fld="7" baseField="0" baseItem="0"/>
  </dataFields>
  <formats count="1">
    <format dxfId="0">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Crop">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Crop">
      <a:majorFont>
        <a:latin typeface="Franklin Gothic Book" panose="020B0503020102020204"/>
        <a:ea typeface=""/>
        <a:cs typeface=""/>
        <a:font script="Jpan" typeface="メイリオ"/>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Franklin Gothic Book" panose="020B0503020102020204"/>
        <a:ea typeface=""/>
        <a:cs typeface=""/>
        <a:font script="Jpan" typeface="メイリオ"/>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Crop">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in">
          <a:solidFill>
            <a:schemeClr val="phClr"/>
          </a:solidFill>
          <a:prstDash val="solid"/>
        </a:ln>
        <a:ln w="34925" cap="flat" cmpd="sng" algn="in">
          <a:solidFill>
            <a:schemeClr val="phClr"/>
          </a:solidFill>
          <a:prstDash val="solid"/>
        </a:ln>
        <a:ln w="19050" cap="flat" cmpd="sng" algn="in">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35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Crop" id="{EC9488ED-E761-4D60-9AC4-764D1FE2C171}" vid="{CE19780C-D67D-4C13-9DE9-A52BC3BA51B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&#65279;<?xml version="1.0" encoding="utf-8" standalone="yes"?>
<Relationships xmlns="http://schemas.openxmlformats.org/package/2006/relationships">
  <Relationship Id="rId1" Type="http://schemas.openxmlformats.org/officeDocument/2006/relationships/drawing" Target="../drawings/drawing5.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showGridLines="0" zoomScaleNormal="100" workbookViewId="0">
      <selection activeCell="E1" sqref="E1"/>
    </sheetView>
  </sheetViews>
  <sheetFormatPr defaultColWidth="16.5546875" defaultRowHeight="12.75" x14ac:dyDescent="0.2"/>
  <cols>
    <col min="1" max="1" width="8.77734375" style="4" customWidth="1"/>
    <col min="2" max="2" width="80.77734375" style="4" customWidth="1"/>
    <col min="3" max="3" width="3.77734375" style="4" customWidth="1"/>
    <col min="4" max="16384" width="16.5546875" style="4"/>
  </cols>
  <sheetData>
    <row r="1" spans="1:3" ht="32.25" customHeight="1" x14ac:dyDescent="0.25">
      <c r="A1" s="1"/>
      <c r="B1" s="2" t="s">
        <v>58</v>
      </c>
      <c r="C1" s="3"/>
    </row>
    <row r="2" spans="1:3" ht="5.0999999999999996" customHeight="1" x14ac:dyDescent="0.25">
      <c r="A2" s="5"/>
      <c r="C2" s="6"/>
    </row>
    <row r="3" spans="1:3" s="10" customFormat="1" ht="34.5" x14ac:dyDescent="0.25">
      <c r="A3" s="7"/>
      <c r="B3" s="8" t="s">
        <v>3</v>
      </c>
      <c r="C3" s="9"/>
    </row>
    <row r="4" spans="1:3" ht="16.5" x14ac:dyDescent="0.25">
      <c r="A4" s="7"/>
      <c r="B4" s="11" t="s">
        <v>42</v>
      </c>
      <c r="C4" s="6"/>
    </row>
    <row r="5" spans="1:3" ht="15.75" customHeight="1" x14ac:dyDescent="0.25">
      <c r="A5" s="7"/>
      <c r="B5" s="7"/>
      <c r="C5" s="6"/>
    </row>
    <row r="6" spans="1:3" ht="13.5" x14ac:dyDescent="0.25">
      <c r="A6" s="12" t="s">
        <v>0</v>
      </c>
      <c r="B6" s="13" t="s">
        <v>1</v>
      </c>
      <c r="C6" s="6"/>
    </row>
    <row r="7" spans="1:3" ht="13.5" x14ac:dyDescent="0.25">
      <c r="A7" s="7"/>
      <c r="B7" s="7"/>
      <c r="C7" s="6"/>
    </row>
    <row r="8" spans="1:3" x14ac:dyDescent="0.2">
      <c r="A8" s="85" t="s">
        <v>2</v>
      </c>
      <c r="B8" s="85"/>
      <c r="C8" s="86"/>
    </row>
    <row r="9" spans="1:3" x14ac:dyDescent="0.2">
      <c r="A9" s="85"/>
      <c r="B9" s="85"/>
      <c r="C9" s="86"/>
    </row>
    <row r="10" spans="1:3" ht="13.5" thickBot="1" x14ac:dyDescent="0.25">
      <c r="A10" s="87"/>
      <c r="B10" s="87"/>
      <c r="C10" s="88"/>
    </row>
    <row r="11" spans="1:3" ht="13.5" thickTop="1" x14ac:dyDescent="0.2"/>
  </sheetData>
  <mergeCells count="1">
    <mergeCell ref="A8:C10"/>
  </mergeCells>
  <dataValidations count="2">
    <dataValidation allowBlank="1" showInputMessage="1" showErrorMessage="1" error="                                                                " sqref="J3" xr:uid="{00000000-0002-0000-0000-000000000000}"/>
    <dataValidation allowBlank="1" error="pavI8MeUFtEyxX2I4tky15f85d35-8c61-4969-b27f-7255a02b8c5c" sqref="A1:C2 A3:C3 A4:C11" xr:uid="{00000000-0002-0000-0000-000001000000}"/>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2FB72-A27E-4517-90BD-EE3BE2809D9C}">
  <sheetPr>
    <outlinePr summaryBelow="0"/>
  </sheetPr>
  <dimension ref="B1:F17"/>
  <sheetViews>
    <sheetView showGridLines="0" tabSelected="0" workbookViewId="0">
      <selection activeCell="D31" sqref="D31"/>
    </sheetView>
  </sheetViews>
  <sheetFormatPr defaultRowHeight="15.75" outlineLevelRow="1" outlineLevelCol="1" x14ac:dyDescent="0.3"/>
  <cols>
    <col min="3" max="3" width="19.44140625" bestFit="1" customWidth="1"/>
    <col min="4" max="6" width="10.77734375" bestFit="1" customWidth="1" outlineLevel="1"/>
  </cols>
  <sheetData>
    <row r="1" spans="2:6" ht="16.5" thickBot="1" x14ac:dyDescent="0.35"/>
    <row r="2" spans="2:6" ht="16.5" x14ac:dyDescent="0.3">
      <c r="B2" s="101" t="s">
        <v>68</v>
      </c>
      <c r="C2" s="101"/>
      <c r="D2" s="106"/>
      <c r="E2" s="106"/>
      <c r="F2" s="106"/>
    </row>
    <row r="3" spans="2:6" ht="16.5" collapsed="1" x14ac:dyDescent="0.3">
      <c r="B3" s="100"/>
      <c r="C3" s="100"/>
      <c r="D3" s="107" t="s">
        <v>64</v>
      </c>
      <c r="E3" s="107" t="s">
        <v>66</v>
      </c>
      <c r="F3" s="107" t="s">
        <v>74</v>
      </c>
    </row>
    <row r="4" spans="2:6" ht="76.5" hidden="1" outlineLevel="1" x14ac:dyDescent="0.3">
      <c r="B4" s="103"/>
      <c r="C4" s="103"/>
      <c r="D4" s="111" t="s">
        <v>65</v>
      </c>
      <c r="E4" s="111" t="s">
        <v>67</v>
      </c>
      <c r="F4" s="111" t="s">
        <v>75</v>
      </c>
    </row>
    <row r="5" spans="2:6" x14ac:dyDescent="0.3">
      <c r="B5" s="104" t="s">
        <v>69</v>
      </c>
      <c r="C5" s="104"/>
      <c r="D5" s="102"/>
      <c r="E5" s="102"/>
      <c r="F5" s="102"/>
    </row>
    <row r="6" spans="2:6" outlineLevel="1" x14ac:dyDescent="0.3">
      <c r="B6" s="103"/>
      <c r="C6" s="103" t="s">
        <v>60</v>
      </c>
      <c r="D6" s="108">
        <v>4750</v>
      </c>
      <c r="E6" s="108">
        <v>5000</v>
      </c>
      <c r="F6" s="108">
        <v>4500</v>
      </c>
    </row>
    <row r="7" spans="2:6" outlineLevel="1" x14ac:dyDescent="0.3">
      <c r="B7" s="103"/>
      <c r="C7" s="103" t="s">
        <v>61</v>
      </c>
      <c r="D7" s="109">
        <v>1139</v>
      </c>
      <c r="E7" s="109">
        <v>1039</v>
      </c>
      <c r="F7" s="109">
        <v>1239</v>
      </c>
    </row>
    <row r="8" spans="2:6" outlineLevel="1" x14ac:dyDescent="0.3">
      <c r="B8" s="103"/>
      <c r="C8" s="103" t="s">
        <v>62</v>
      </c>
      <c r="D8" s="110">
        <v>833500</v>
      </c>
      <c r="E8" s="110">
        <v>833500</v>
      </c>
      <c r="F8" s="110">
        <v>800000</v>
      </c>
    </row>
    <row r="9" spans="2:6" outlineLevel="1" x14ac:dyDescent="0.3">
      <c r="B9" s="103"/>
      <c r="C9" s="103" t="s">
        <v>20</v>
      </c>
      <c r="D9" s="108">
        <v>535000</v>
      </c>
      <c r="E9" s="108">
        <v>550000</v>
      </c>
      <c r="F9" s="108">
        <v>510000</v>
      </c>
    </row>
    <row r="10" spans="2:6" outlineLevel="1" x14ac:dyDescent="0.3">
      <c r="B10" s="103"/>
      <c r="C10" s="103" t="s">
        <v>8</v>
      </c>
      <c r="D10" s="108">
        <v>310000</v>
      </c>
      <c r="E10" s="108">
        <v>325000</v>
      </c>
      <c r="F10" s="108">
        <v>300000</v>
      </c>
    </row>
    <row r="11" spans="2:6" x14ac:dyDescent="0.3">
      <c r="B11" s="104" t="s">
        <v>70</v>
      </c>
      <c r="C11" s="104"/>
      <c r="D11" s="102"/>
      <c r="E11" s="102"/>
      <c r="F11" s="102"/>
    </row>
    <row r="12" spans="2:6" outlineLevel="1" x14ac:dyDescent="0.3">
      <c r="B12" s="103"/>
      <c r="C12" s="103" t="s">
        <v>4</v>
      </c>
      <c r="D12" s="98">
        <v>5410250</v>
      </c>
      <c r="E12" s="98">
        <v>5195000</v>
      </c>
      <c r="F12" s="98">
        <v>5575500</v>
      </c>
    </row>
    <row r="13" spans="2:6" outlineLevel="1" x14ac:dyDescent="0.3">
      <c r="B13" s="103"/>
      <c r="C13" s="103" t="s">
        <v>25</v>
      </c>
      <c r="D13" s="98">
        <v>5193500</v>
      </c>
      <c r="E13" s="98">
        <v>5408500</v>
      </c>
      <c r="F13" s="98">
        <v>4940000</v>
      </c>
    </row>
    <row r="14" spans="2:6" ht="16.5" outlineLevel="1" thickBot="1" x14ac:dyDescent="0.35">
      <c r="B14" s="105"/>
      <c r="C14" s="105" t="s">
        <v>63</v>
      </c>
      <c r="D14" s="99">
        <v>216750</v>
      </c>
      <c r="E14" s="99">
        <v>-213500</v>
      </c>
      <c r="F14" s="99">
        <v>635500</v>
      </c>
    </row>
    <row r="15" spans="2:6" x14ac:dyDescent="0.3">
      <c r="B15" t="s">
        <v>71</v>
      </c>
    </row>
    <row r="16" spans="2:6" x14ac:dyDescent="0.3">
      <c r="B16" t="s">
        <v>72</v>
      </c>
    </row>
    <row r="17" spans="2:2" x14ac:dyDescent="0.3">
      <c r="B17"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C26CB-BD9F-4144-928A-1511AF18CCAB}">
  <dimension ref="A3:D6"/>
  <sheetViews>
    <sheetView workbookViewId="0">
      <selection activeCell="H17" sqref="H17"/>
    </sheetView>
  </sheetViews>
  <sheetFormatPr defaultRowHeight="15.75" x14ac:dyDescent="0.3"/>
  <cols>
    <col min="1" max="1" width="11.88671875" bestFit="1" customWidth="1"/>
    <col min="2" max="2" width="12.5546875" bestFit="1" customWidth="1"/>
    <col min="3" max="3" width="13.21875" bestFit="1" customWidth="1"/>
    <col min="4" max="4" width="10.33203125" bestFit="1" customWidth="1"/>
    <col min="5" max="7" width="10.6640625" bestFit="1" customWidth="1"/>
  </cols>
  <sheetData>
    <row r="3" spans="1:4" x14ac:dyDescent="0.3">
      <c r="A3" s="112" t="s">
        <v>76</v>
      </c>
      <c r="B3" t="s">
        <v>77</v>
      </c>
      <c r="C3" t="s">
        <v>78</v>
      </c>
      <c r="D3" t="s">
        <v>10</v>
      </c>
    </row>
    <row r="4" spans="1:4" x14ac:dyDescent="0.3">
      <c r="A4" s="113" t="s">
        <v>64</v>
      </c>
      <c r="B4" s="114">
        <v>5410250</v>
      </c>
      <c r="C4" s="114">
        <v>5193500</v>
      </c>
      <c r="D4" s="114">
        <v>216750</v>
      </c>
    </row>
    <row r="5" spans="1:4" x14ac:dyDescent="0.3">
      <c r="A5" s="113" t="s">
        <v>66</v>
      </c>
      <c r="B5" s="114">
        <v>5195000</v>
      </c>
      <c r="C5" s="114">
        <v>5408500</v>
      </c>
      <c r="D5" s="114">
        <v>-213500</v>
      </c>
    </row>
    <row r="6" spans="1:4" x14ac:dyDescent="0.3">
      <c r="A6" s="113" t="s">
        <v>74</v>
      </c>
      <c r="B6" s="114">
        <v>5575500</v>
      </c>
      <c r="C6" s="114">
        <v>4940000</v>
      </c>
      <c r="D6" s="114">
        <v>635500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75"/>
  <sheetViews>
    <sheetView topLeftCell="A2" zoomScale="80" zoomScaleNormal="80" workbookViewId="0">
      <selection activeCell="D29" sqref="D29"/>
    </sheetView>
  </sheetViews>
  <sheetFormatPr defaultRowHeight="15.75" x14ac:dyDescent="0.3"/>
  <cols>
    <col min="1" max="1" width="1.88671875" style="14" customWidth="1"/>
    <col min="2" max="2" width="25.6640625" customWidth="1"/>
    <col min="3" max="3" width="30.77734375" customWidth="1"/>
    <col min="4" max="4" width="4.21875" style="15" customWidth="1"/>
    <col min="5" max="5" width="9.33203125" bestFit="1" customWidth="1"/>
    <col min="6" max="7" width="13.33203125" bestFit="1" customWidth="1"/>
    <col min="8" max="8" width="11.77734375" bestFit="1" customWidth="1"/>
    <col min="9" max="10" width="9.33203125" customWidth="1"/>
  </cols>
  <sheetData>
    <row r="1" spans="2:27" s="14" customFormat="1" x14ac:dyDescent="0.3"/>
    <row r="2" spans="2:27" ht="60.75" customHeight="1" x14ac:dyDescent="0.3">
      <c r="B2" s="89" t="s">
        <v>3</v>
      </c>
      <c r="C2" s="89"/>
      <c r="E2" s="15"/>
      <c r="F2" s="15"/>
      <c r="G2" s="15"/>
      <c r="H2" s="15"/>
      <c r="I2" s="15"/>
      <c r="J2" s="15"/>
      <c r="K2" s="15"/>
      <c r="L2" s="15"/>
      <c r="M2" s="15"/>
      <c r="N2" s="15"/>
      <c r="O2" s="15"/>
      <c r="P2" s="14"/>
      <c r="Q2" s="14"/>
      <c r="R2" s="14"/>
      <c r="S2" s="14"/>
      <c r="T2" s="14"/>
      <c r="U2" s="14"/>
      <c r="V2" s="14"/>
      <c r="W2" s="14"/>
      <c r="X2" s="14"/>
      <c r="Y2" s="14"/>
      <c r="Z2" s="14"/>
      <c r="AA2" s="14"/>
    </row>
    <row r="3" spans="2:27" ht="18.75" customHeight="1" thickBot="1" x14ac:dyDescent="0.35">
      <c r="B3" s="90" t="s">
        <v>28</v>
      </c>
      <c r="C3" s="90"/>
      <c r="E3" s="91" t="s">
        <v>24</v>
      </c>
      <c r="F3" s="92"/>
      <c r="G3" s="92"/>
      <c r="H3" s="93"/>
      <c r="I3" s="15"/>
      <c r="J3" s="15"/>
      <c r="K3" s="15"/>
      <c r="L3" s="15"/>
      <c r="M3" s="15"/>
      <c r="N3" s="15"/>
      <c r="O3" s="15"/>
      <c r="P3" s="14"/>
      <c r="Q3" s="14"/>
      <c r="R3" s="14"/>
      <c r="S3" s="14"/>
      <c r="T3" s="14"/>
      <c r="U3" s="14"/>
      <c r="V3" s="14"/>
      <c r="W3" s="14"/>
      <c r="X3" s="14"/>
      <c r="Y3" s="14"/>
      <c r="Z3" s="14"/>
      <c r="AA3" s="14"/>
    </row>
    <row r="4" spans="2:27" x14ac:dyDescent="0.3">
      <c r="B4" s="41" t="s">
        <v>4</v>
      </c>
      <c r="C4" s="57"/>
      <c r="E4" s="30" t="s">
        <v>5</v>
      </c>
      <c r="F4" s="21" t="s">
        <v>4</v>
      </c>
      <c r="G4" s="21" t="s">
        <v>25</v>
      </c>
      <c r="H4" s="31" t="s">
        <v>10</v>
      </c>
      <c r="I4" s="15"/>
      <c r="J4" s="15"/>
      <c r="K4" s="15"/>
      <c r="L4" s="15"/>
      <c r="M4" s="15"/>
      <c r="N4" s="15"/>
      <c r="O4" s="15"/>
      <c r="P4" s="14"/>
      <c r="Q4" s="14"/>
      <c r="R4" s="14"/>
      <c r="S4" s="14"/>
      <c r="T4" s="14"/>
      <c r="U4" s="14"/>
      <c r="V4" s="14"/>
      <c r="W4" s="14"/>
      <c r="X4" s="14"/>
      <c r="Y4" s="14"/>
      <c r="Z4" s="14"/>
      <c r="AA4" s="14"/>
    </row>
    <row r="5" spans="2:27" x14ac:dyDescent="0.3">
      <c r="B5" s="32" t="s">
        <v>11</v>
      </c>
      <c r="C5" s="58">
        <v>4750</v>
      </c>
      <c r="E5" s="65">
        <f>C5</f>
        <v>4750</v>
      </c>
      <c r="F5" s="66">
        <f>C24</f>
        <v>5410250</v>
      </c>
      <c r="G5" s="66">
        <f>C25</f>
        <v>5193500</v>
      </c>
      <c r="H5" s="67">
        <f>C26</f>
        <v>216750</v>
      </c>
      <c r="I5" s="15"/>
      <c r="J5" s="15"/>
      <c r="K5" s="15"/>
      <c r="L5" s="15"/>
      <c r="M5" s="15"/>
      <c r="N5" s="15"/>
      <c r="O5" s="15"/>
      <c r="P5" s="14"/>
      <c r="Q5" s="14"/>
      <c r="R5" s="14"/>
      <c r="S5" s="14"/>
      <c r="T5" s="14"/>
      <c r="U5" s="14"/>
      <c r="V5" s="14"/>
      <c r="W5" s="14"/>
      <c r="X5" s="14"/>
      <c r="Y5" s="14"/>
      <c r="Z5" s="14"/>
      <c r="AA5" s="14"/>
    </row>
    <row r="6" spans="2:27" x14ac:dyDescent="0.3">
      <c r="B6" s="32" t="s">
        <v>43</v>
      </c>
      <c r="C6" s="33">
        <v>1139</v>
      </c>
      <c r="E6" s="60">
        <v>2750</v>
      </c>
      <c r="F6" s="28">
        <f t="dataTable" ref="F6:H14" dt2D="0" dtr="0" r1="C5"/>
        <v>3132250</v>
      </c>
      <c r="G6" s="28">
        <v>3713500</v>
      </c>
      <c r="H6" s="61">
        <v>-581250</v>
      </c>
      <c r="I6" s="15"/>
      <c r="J6" s="15"/>
      <c r="K6" s="15"/>
      <c r="L6" s="15"/>
      <c r="M6" s="15"/>
      <c r="N6" s="15"/>
      <c r="O6" s="15"/>
      <c r="P6" s="14"/>
      <c r="Q6" s="14"/>
      <c r="R6" s="14"/>
      <c r="S6" s="14"/>
      <c r="T6" s="14"/>
      <c r="U6" s="14"/>
      <c r="V6" s="14"/>
      <c r="W6" s="14"/>
      <c r="X6" s="14"/>
      <c r="Y6" s="14"/>
      <c r="Z6" s="14"/>
      <c r="AA6" s="14"/>
    </row>
    <row r="7" spans="2:27" ht="16.5" thickBot="1" x14ac:dyDescent="0.35">
      <c r="B7" s="46" t="s">
        <v>12</v>
      </c>
      <c r="C7" s="59">
        <f>C5*C6</f>
        <v>5410250</v>
      </c>
      <c r="E7" s="60">
        <v>3250</v>
      </c>
      <c r="F7" s="28">
        <v>3701750</v>
      </c>
      <c r="G7" s="28">
        <v>4083500</v>
      </c>
      <c r="H7" s="61">
        <v>-381750</v>
      </c>
      <c r="I7" s="15"/>
      <c r="J7" s="15"/>
      <c r="K7" s="15"/>
      <c r="L7" s="15"/>
      <c r="M7" s="15"/>
      <c r="N7" s="15"/>
      <c r="O7" s="15"/>
      <c r="P7" s="14"/>
      <c r="Q7" s="14"/>
      <c r="R7" s="14"/>
      <c r="S7" s="14"/>
      <c r="T7" s="14"/>
      <c r="U7" s="14"/>
      <c r="V7" s="14"/>
      <c r="W7" s="14"/>
      <c r="X7" s="14"/>
      <c r="Y7" s="14"/>
      <c r="Z7" s="14"/>
      <c r="AA7" s="14"/>
    </row>
    <row r="8" spans="2:27" ht="16.5" thickTop="1" x14ac:dyDescent="0.3">
      <c r="E8" s="60">
        <v>3750</v>
      </c>
      <c r="F8" s="28">
        <v>4271250</v>
      </c>
      <c r="G8" s="28">
        <v>4453500</v>
      </c>
      <c r="H8" s="61">
        <v>-182250</v>
      </c>
      <c r="I8" s="15"/>
      <c r="J8" s="15"/>
      <c r="K8" s="15"/>
      <c r="L8" s="15"/>
      <c r="M8" s="15"/>
      <c r="N8" s="15"/>
      <c r="O8" s="15"/>
      <c r="P8" s="14"/>
      <c r="Q8" s="14"/>
      <c r="R8" s="14"/>
      <c r="S8" s="14"/>
      <c r="T8" s="14"/>
      <c r="U8" s="14"/>
      <c r="V8" s="14"/>
      <c r="W8" s="14"/>
      <c r="X8" s="14"/>
      <c r="Y8" s="14"/>
      <c r="Z8" s="14"/>
      <c r="AA8" s="14"/>
    </row>
    <row r="9" spans="2:27" x14ac:dyDescent="0.3">
      <c r="B9" s="41" t="s">
        <v>6</v>
      </c>
      <c r="C9" s="57"/>
      <c r="E9" s="60">
        <v>4250</v>
      </c>
      <c r="F9" s="28">
        <v>4840750</v>
      </c>
      <c r="G9" s="28">
        <v>4823500</v>
      </c>
      <c r="H9" s="61">
        <v>17250</v>
      </c>
      <c r="I9" s="15"/>
      <c r="J9" s="15"/>
      <c r="K9" s="15"/>
      <c r="L9" s="15"/>
      <c r="M9" s="15"/>
      <c r="N9" s="15"/>
      <c r="O9" s="15"/>
      <c r="P9" s="14"/>
      <c r="Q9" s="14"/>
      <c r="R9" s="14"/>
      <c r="S9" s="14"/>
      <c r="T9" s="14"/>
      <c r="U9" s="14"/>
      <c r="V9" s="14"/>
      <c r="W9" s="14"/>
      <c r="X9" s="14"/>
      <c r="Y9" s="14"/>
      <c r="Z9" s="14"/>
      <c r="AA9" s="14"/>
    </row>
    <row r="10" spans="2:27" x14ac:dyDescent="0.3">
      <c r="B10" s="32" t="s">
        <v>13</v>
      </c>
      <c r="C10" s="68">
        <f>C5</f>
        <v>4750</v>
      </c>
      <c r="E10" s="60">
        <v>4750</v>
      </c>
      <c r="F10" s="28">
        <v>5410250</v>
      </c>
      <c r="G10" s="28">
        <v>5193500</v>
      </c>
      <c r="H10" s="61">
        <v>216750</v>
      </c>
      <c r="I10" s="15"/>
      <c r="J10" s="15"/>
      <c r="K10" s="15"/>
      <c r="L10" s="15"/>
      <c r="M10" s="15"/>
      <c r="N10" s="15"/>
      <c r="O10" s="15"/>
      <c r="P10" s="14"/>
      <c r="Q10" s="14"/>
      <c r="R10" s="14"/>
      <c r="S10" s="14"/>
      <c r="T10" s="14"/>
      <c r="U10" s="14"/>
      <c r="V10" s="14"/>
      <c r="W10" s="14"/>
      <c r="X10" s="14"/>
      <c r="Y10" s="14"/>
      <c r="Z10" s="14"/>
      <c r="AA10" s="14"/>
    </row>
    <row r="11" spans="2:27" x14ac:dyDescent="0.3">
      <c r="B11" s="32" t="s">
        <v>14</v>
      </c>
      <c r="C11" s="33">
        <v>515</v>
      </c>
      <c r="E11" s="60">
        <v>5250</v>
      </c>
      <c r="F11" s="28">
        <v>5979750</v>
      </c>
      <c r="G11" s="28">
        <v>5563500</v>
      </c>
      <c r="H11" s="61">
        <v>416250</v>
      </c>
      <c r="I11" s="15"/>
      <c r="J11" s="15"/>
      <c r="K11" s="15"/>
      <c r="L11" s="15"/>
      <c r="M11" s="15"/>
      <c r="N11" s="15"/>
      <c r="O11" s="15"/>
      <c r="P11" s="14"/>
      <c r="Q11" s="14"/>
      <c r="R11" s="14"/>
      <c r="S11" s="14"/>
      <c r="T11" s="14"/>
      <c r="U11" s="14"/>
      <c r="V11" s="14"/>
      <c r="W11" s="14"/>
      <c r="X11" s="14"/>
      <c r="Y11" s="14"/>
      <c r="Z11" s="14"/>
      <c r="AA11" s="14"/>
    </row>
    <row r="12" spans="2:27" x14ac:dyDescent="0.3">
      <c r="B12" s="36" t="s">
        <v>15</v>
      </c>
      <c r="C12" s="69">
        <f>C10*C11</f>
        <v>2446250</v>
      </c>
      <c r="E12" s="60">
        <v>5750</v>
      </c>
      <c r="F12" s="28">
        <v>6549250</v>
      </c>
      <c r="G12" s="28">
        <v>5933500</v>
      </c>
      <c r="H12" s="61">
        <v>615750</v>
      </c>
      <c r="I12" s="15"/>
      <c r="J12" s="15"/>
      <c r="K12" s="15"/>
      <c r="L12" s="15"/>
      <c r="M12" s="15"/>
      <c r="N12" s="15"/>
      <c r="O12" s="15"/>
      <c r="P12" s="14"/>
      <c r="Q12" s="14"/>
      <c r="R12" s="14"/>
      <c r="S12" s="14"/>
      <c r="T12" s="14"/>
      <c r="U12" s="14"/>
      <c r="V12" s="14"/>
      <c r="W12" s="14"/>
      <c r="X12" s="14"/>
      <c r="Y12" s="14"/>
      <c r="Z12" s="14"/>
      <c r="AA12" s="14"/>
    </row>
    <row r="13" spans="2:27" x14ac:dyDescent="0.3">
      <c r="B13" s="32" t="s">
        <v>16</v>
      </c>
      <c r="C13" s="33">
        <v>225</v>
      </c>
      <c r="E13" s="60">
        <v>6250</v>
      </c>
      <c r="F13" s="28">
        <v>7118750</v>
      </c>
      <c r="G13" s="28">
        <v>6303500</v>
      </c>
      <c r="H13" s="61">
        <v>815250</v>
      </c>
      <c r="I13" s="15"/>
      <c r="J13" s="15"/>
      <c r="K13" s="15"/>
      <c r="L13" s="15"/>
      <c r="M13" s="15"/>
      <c r="N13" s="15"/>
      <c r="O13" s="15"/>
      <c r="P13" s="14"/>
      <c r="Q13" s="14"/>
      <c r="R13" s="14"/>
      <c r="S13" s="14"/>
      <c r="T13" s="14"/>
      <c r="U13" s="14"/>
      <c r="V13" s="14"/>
      <c r="W13" s="14"/>
      <c r="X13" s="14"/>
      <c r="Y13" s="14"/>
      <c r="Z13" s="14"/>
      <c r="AA13" s="14"/>
    </row>
    <row r="14" spans="2:27" x14ac:dyDescent="0.3">
      <c r="B14" s="36" t="s">
        <v>17</v>
      </c>
      <c r="C14" s="69">
        <f>C10*C13</f>
        <v>1068750</v>
      </c>
      <c r="E14" s="62">
        <v>6750</v>
      </c>
      <c r="F14" s="63">
        <v>7688250</v>
      </c>
      <c r="G14" s="63">
        <v>6673500</v>
      </c>
      <c r="H14" s="64">
        <v>1014750</v>
      </c>
      <c r="I14" s="15"/>
      <c r="J14" s="15"/>
      <c r="K14" s="15"/>
      <c r="L14" s="15"/>
      <c r="M14" s="15"/>
      <c r="N14" s="15"/>
      <c r="O14" s="15"/>
      <c r="P14" s="14"/>
      <c r="Q14" s="14"/>
      <c r="R14" s="14"/>
      <c r="S14" s="14"/>
      <c r="T14" s="14"/>
      <c r="U14" s="14"/>
      <c r="V14" s="14"/>
      <c r="W14" s="14"/>
      <c r="X14" s="14"/>
      <c r="Y14" s="14"/>
      <c r="Z14" s="14"/>
      <c r="AA14" s="14"/>
    </row>
    <row r="15" spans="2:27" ht="16.5" thickBot="1" x14ac:dyDescent="0.35">
      <c r="B15" s="46" t="s">
        <v>18</v>
      </c>
      <c r="C15" s="59">
        <f>C12+C14</f>
        <v>3515000</v>
      </c>
      <c r="I15" s="15"/>
      <c r="J15" s="15"/>
      <c r="K15" s="15"/>
      <c r="L15" s="15"/>
      <c r="M15" s="15"/>
      <c r="N15" s="15"/>
      <c r="O15" s="15"/>
      <c r="P15" s="14"/>
      <c r="Q15" s="14"/>
      <c r="R15" s="14"/>
      <c r="S15" s="14"/>
      <c r="T15" s="14"/>
      <c r="U15" s="14"/>
      <c r="V15" s="14"/>
      <c r="W15" s="14"/>
      <c r="X15" s="14"/>
      <c r="Y15" s="14"/>
      <c r="Z15" s="14"/>
      <c r="AA15" s="14"/>
    </row>
    <row r="16" spans="2:27" ht="17.25" thickTop="1" thickBot="1" x14ac:dyDescent="0.35">
      <c r="E16" s="91" t="s">
        <v>26</v>
      </c>
      <c r="F16" s="92"/>
      <c r="G16" s="92"/>
      <c r="H16" s="92"/>
      <c r="I16" s="92"/>
      <c r="J16" s="93"/>
      <c r="K16" s="15"/>
      <c r="L16" s="15"/>
      <c r="M16" s="15"/>
      <c r="N16" s="15"/>
      <c r="O16" s="15"/>
      <c r="P16" s="14"/>
      <c r="Q16" s="14"/>
      <c r="R16" s="14"/>
      <c r="S16" s="14"/>
      <c r="T16" s="14"/>
      <c r="U16" s="14"/>
      <c r="V16" s="14"/>
      <c r="W16" s="14"/>
      <c r="X16" s="14"/>
      <c r="Y16" s="14"/>
      <c r="Z16" s="14"/>
      <c r="AA16" s="14"/>
    </row>
    <row r="17" spans="2:27" x14ac:dyDescent="0.3">
      <c r="B17" s="41" t="s">
        <v>7</v>
      </c>
      <c r="C17" s="57"/>
      <c r="E17" s="94" t="s">
        <v>27</v>
      </c>
      <c r="F17" s="95"/>
      <c r="G17" s="95"/>
      <c r="H17" s="95"/>
      <c r="I17" s="95"/>
      <c r="J17" s="96"/>
      <c r="K17" s="15"/>
      <c r="L17" s="15"/>
      <c r="M17" s="15"/>
      <c r="N17" s="15"/>
      <c r="O17" s="15"/>
      <c r="P17" s="14"/>
      <c r="Q17" s="14"/>
      <c r="R17" s="14"/>
      <c r="S17" s="14"/>
      <c r="T17" s="14"/>
      <c r="U17" s="14"/>
      <c r="V17" s="14"/>
      <c r="W17" s="14"/>
      <c r="X17" s="14"/>
      <c r="Y17" s="14"/>
      <c r="Z17" s="14"/>
      <c r="AA17" s="14"/>
    </row>
    <row r="18" spans="2:27" x14ac:dyDescent="0.3">
      <c r="B18" s="32" t="s">
        <v>19</v>
      </c>
      <c r="C18" s="70">
        <v>833500</v>
      </c>
      <c r="E18" s="97">
        <f>C26</f>
        <v>216750</v>
      </c>
      <c r="F18" s="71">
        <v>939</v>
      </c>
      <c r="G18" s="71">
        <v>1039</v>
      </c>
      <c r="H18" s="71">
        <v>1139</v>
      </c>
      <c r="I18" s="71">
        <v>1239</v>
      </c>
      <c r="J18" s="72">
        <v>1329</v>
      </c>
      <c r="K18" s="15"/>
      <c r="L18" s="15"/>
      <c r="M18" s="15"/>
      <c r="N18" s="15"/>
      <c r="O18" s="15"/>
      <c r="P18" s="14"/>
      <c r="Q18" s="14"/>
      <c r="R18" s="14"/>
      <c r="S18" s="14"/>
      <c r="T18" s="14"/>
      <c r="U18" s="14"/>
      <c r="V18" s="14"/>
      <c r="W18" s="14"/>
      <c r="X18" s="14"/>
      <c r="Y18" s="14"/>
      <c r="Z18" s="14"/>
      <c r="AA18" s="14"/>
    </row>
    <row r="19" spans="2:27" x14ac:dyDescent="0.3">
      <c r="B19" s="32" t="s">
        <v>20</v>
      </c>
      <c r="C19" s="58">
        <v>535000</v>
      </c>
      <c r="E19" s="73">
        <v>2750</v>
      </c>
      <c r="F19" s="28">
        <f t="dataTable" ref="F19:J27" dt2D="1" dtr="1" r1="C6" r2="C5" ca="1"/>
        <v>-1131250</v>
      </c>
      <c r="G19" s="28">
        <v>-856250</v>
      </c>
      <c r="H19" s="28">
        <v>-581250</v>
      </c>
      <c r="I19" s="28">
        <v>-306250</v>
      </c>
      <c r="J19" s="61">
        <v>-58750</v>
      </c>
      <c r="K19" s="15"/>
      <c r="L19" s="15"/>
      <c r="M19" s="15"/>
      <c r="N19" s="15"/>
      <c r="O19" s="15"/>
      <c r="P19" s="14"/>
      <c r="Q19" s="14"/>
      <c r="R19" s="14"/>
      <c r="S19" s="14"/>
      <c r="T19" s="14"/>
      <c r="U19" s="14"/>
      <c r="V19" s="14"/>
      <c r="W19" s="14"/>
      <c r="X19" s="14"/>
      <c r="Y19" s="14"/>
      <c r="Z19" s="14"/>
      <c r="AA19" s="14"/>
    </row>
    <row r="20" spans="2:27" x14ac:dyDescent="0.3">
      <c r="B20" s="32" t="s">
        <v>8</v>
      </c>
      <c r="C20" s="58">
        <v>310000</v>
      </c>
      <c r="E20" s="73">
        <v>3250</v>
      </c>
      <c r="F20" s="28">
        <v>-1031750</v>
      </c>
      <c r="G20" s="28">
        <v>-706750</v>
      </c>
      <c r="H20" s="28">
        <v>-381750</v>
      </c>
      <c r="I20" s="28">
        <v>-56750</v>
      </c>
      <c r="J20" s="61">
        <v>235750</v>
      </c>
      <c r="K20" s="15"/>
      <c r="L20" s="15"/>
      <c r="M20" s="15"/>
      <c r="N20" s="15"/>
      <c r="O20" s="15"/>
      <c r="P20" s="14"/>
      <c r="Q20" s="14"/>
      <c r="R20" s="14"/>
      <c r="S20" s="14"/>
      <c r="T20" s="14"/>
      <c r="U20" s="14"/>
      <c r="V20" s="14"/>
      <c r="W20" s="14"/>
      <c r="X20" s="14"/>
      <c r="Y20" s="14"/>
      <c r="Z20" s="14"/>
      <c r="AA20" s="14"/>
    </row>
    <row r="21" spans="2:27" ht="16.5" thickBot="1" x14ac:dyDescent="0.35">
      <c r="B21" s="46" t="s">
        <v>21</v>
      </c>
      <c r="C21" s="59">
        <f>SUM(C18:C20)</f>
        <v>1678500</v>
      </c>
      <c r="E21" s="73">
        <v>3750</v>
      </c>
      <c r="F21" s="28">
        <v>-932250</v>
      </c>
      <c r="G21" s="28">
        <v>-557250</v>
      </c>
      <c r="H21" s="28">
        <v>-182250</v>
      </c>
      <c r="I21" s="28">
        <v>192750</v>
      </c>
      <c r="J21" s="61">
        <v>530250</v>
      </c>
      <c r="K21" s="15"/>
      <c r="L21" s="15"/>
      <c r="M21" s="15"/>
      <c r="N21" s="15"/>
      <c r="O21" s="15"/>
      <c r="P21" s="14"/>
      <c r="Q21" s="14"/>
      <c r="R21" s="14"/>
      <c r="S21" s="14"/>
      <c r="T21" s="14"/>
      <c r="U21" s="14"/>
      <c r="V21" s="14"/>
      <c r="W21" s="14"/>
      <c r="X21" s="14"/>
      <c r="Y21" s="14"/>
      <c r="Z21" s="14"/>
      <c r="AA21" s="14"/>
    </row>
    <row r="22" spans="2:27" ht="16.5" thickTop="1" x14ac:dyDescent="0.3">
      <c r="E22" s="73">
        <v>4250</v>
      </c>
      <c r="F22" s="28">
        <v>-832750</v>
      </c>
      <c r="G22" s="28">
        <v>-407750</v>
      </c>
      <c r="H22" s="28">
        <v>17250</v>
      </c>
      <c r="I22" s="28">
        <v>442250</v>
      </c>
      <c r="J22" s="61">
        <v>824750</v>
      </c>
      <c r="K22" s="15"/>
      <c r="L22" s="15"/>
      <c r="M22" s="15"/>
      <c r="N22" s="15"/>
      <c r="O22" s="15"/>
      <c r="P22" s="14"/>
      <c r="Q22" s="14"/>
      <c r="R22" s="14"/>
      <c r="S22" s="14"/>
      <c r="T22" s="14"/>
      <c r="U22" s="14"/>
      <c r="V22" s="14"/>
      <c r="W22" s="14"/>
      <c r="X22" s="14"/>
      <c r="Y22" s="14"/>
      <c r="Z22" s="14"/>
      <c r="AA22" s="14"/>
    </row>
    <row r="23" spans="2:27" x14ac:dyDescent="0.3">
      <c r="B23" s="41" t="s">
        <v>9</v>
      </c>
      <c r="C23" s="57"/>
      <c r="E23" s="73">
        <v>4750</v>
      </c>
      <c r="F23" s="28">
        <v>-733250</v>
      </c>
      <c r="G23" s="28">
        <v>-258250</v>
      </c>
      <c r="H23" s="28">
        <v>216750</v>
      </c>
      <c r="I23" s="28">
        <v>691750</v>
      </c>
      <c r="J23" s="61">
        <v>1119250</v>
      </c>
      <c r="K23" s="15"/>
      <c r="L23" s="15"/>
      <c r="M23" s="15"/>
      <c r="N23" s="15"/>
      <c r="O23" s="15"/>
      <c r="P23" s="14"/>
      <c r="Q23" s="14"/>
      <c r="R23" s="14"/>
      <c r="S23" s="14"/>
      <c r="T23" s="14"/>
      <c r="U23" s="14"/>
      <c r="V23" s="14"/>
      <c r="W23" s="14"/>
      <c r="X23" s="14"/>
      <c r="Y23" s="14"/>
      <c r="Z23" s="14"/>
      <c r="AA23" s="14"/>
    </row>
    <row r="24" spans="2:27" x14ac:dyDescent="0.3">
      <c r="B24" s="32" t="s">
        <v>12</v>
      </c>
      <c r="C24" s="58">
        <f>C7</f>
        <v>5410250</v>
      </c>
      <c r="E24" s="73">
        <v>5250</v>
      </c>
      <c r="F24" s="28">
        <v>-633750</v>
      </c>
      <c r="G24" s="28">
        <v>-108750</v>
      </c>
      <c r="H24" s="28">
        <v>416250</v>
      </c>
      <c r="I24" s="28">
        <v>941250</v>
      </c>
      <c r="J24" s="61">
        <v>1413750</v>
      </c>
      <c r="K24" s="15"/>
      <c r="L24" s="15"/>
      <c r="M24" s="15"/>
      <c r="N24" s="15"/>
      <c r="O24" s="15"/>
      <c r="P24" s="14"/>
      <c r="Q24" s="14"/>
      <c r="R24" s="14"/>
      <c r="S24" s="14"/>
      <c r="T24" s="14"/>
      <c r="U24" s="14"/>
      <c r="V24" s="14"/>
      <c r="W24" s="14"/>
      <c r="X24" s="14"/>
      <c r="Y24" s="14"/>
      <c r="Z24" s="14"/>
      <c r="AA24" s="14"/>
    </row>
    <row r="25" spans="2:27" x14ac:dyDescent="0.3">
      <c r="B25" s="32" t="s">
        <v>22</v>
      </c>
      <c r="C25" s="58">
        <f>C15+C21</f>
        <v>5193500</v>
      </c>
      <c r="E25" s="73">
        <v>5750</v>
      </c>
      <c r="F25" s="28">
        <v>-534250</v>
      </c>
      <c r="G25" s="28">
        <v>40750</v>
      </c>
      <c r="H25" s="28">
        <v>615750</v>
      </c>
      <c r="I25" s="28">
        <v>1190750</v>
      </c>
      <c r="J25" s="61">
        <v>1708250</v>
      </c>
      <c r="K25" s="15"/>
      <c r="L25" s="15"/>
      <c r="M25" s="15"/>
      <c r="N25" s="15"/>
      <c r="O25" s="15"/>
      <c r="P25" s="14"/>
      <c r="Q25" s="14"/>
      <c r="R25" s="14"/>
      <c r="S25" s="14"/>
      <c r="T25" s="14"/>
      <c r="U25" s="14"/>
      <c r="V25" s="14"/>
      <c r="W25" s="14"/>
      <c r="X25" s="14"/>
      <c r="Y25" s="14"/>
      <c r="Z25" s="14"/>
      <c r="AA25" s="14"/>
    </row>
    <row r="26" spans="2:27" ht="16.5" thickBot="1" x14ac:dyDescent="0.35">
      <c r="B26" s="46" t="s">
        <v>23</v>
      </c>
      <c r="C26" s="59">
        <f>C24-C25</f>
        <v>216750</v>
      </c>
      <c r="E26" s="73">
        <v>6250</v>
      </c>
      <c r="F26" s="28">
        <v>-434750</v>
      </c>
      <c r="G26" s="28">
        <v>190250</v>
      </c>
      <c r="H26" s="28">
        <v>815250</v>
      </c>
      <c r="I26" s="28">
        <v>1440250</v>
      </c>
      <c r="J26" s="61">
        <v>2002750</v>
      </c>
      <c r="K26" s="15"/>
      <c r="L26" s="15"/>
      <c r="M26" s="15"/>
      <c r="N26" s="15"/>
      <c r="O26" s="15"/>
      <c r="P26" s="14"/>
      <c r="Q26" s="14"/>
      <c r="R26" s="14"/>
      <c r="S26" s="14"/>
      <c r="T26" s="14"/>
      <c r="U26" s="14"/>
      <c r="V26" s="14"/>
      <c r="W26" s="14"/>
      <c r="X26" s="14"/>
      <c r="Y26" s="14"/>
      <c r="Z26" s="14"/>
      <c r="AA26" s="14"/>
    </row>
    <row r="27" spans="2:27" ht="16.5" thickTop="1" x14ac:dyDescent="0.3">
      <c r="B27" s="15"/>
      <c r="C27" s="15"/>
      <c r="E27" s="74">
        <v>6750</v>
      </c>
      <c r="F27" s="63">
        <v>-335250</v>
      </c>
      <c r="G27" s="63">
        <v>339750</v>
      </c>
      <c r="H27" s="63">
        <v>1014750</v>
      </c>
      <c r="I27" s="63">
        <v>1689750</v>
      </c>
      <c r="J27" s="64">
        <v>2297250</v>
      </c>
      <c r="K27" s="15"/>
      <c r="L27" s="15"/>
      <c r="M27" s="15"/>
      <c r="N27" s="15"/>
      <c r="O27" s="15"/>
      <c r="P27" s="14"/>
      <c r="Q27" s="14"/>
      <c r="R27" s="14"/>
      <c r="S27" s="14"/>
      <c r="T27" s="14"/>
      <c r="U27" s="14"/>
      <c r="V27" s="14"/>
      <c r="W27" s="14"/>
      <c r="X27" s="14"/>
      <c r="Y27" s="14"/>
      <c r="Z27" s="14"/>
      <c r="AA27" s="14"/>
    </row>
    <row r="28" spans="2:27" x14ac:dyDescent="0.3">
      <c r="B28" s="15"/>
      <c r="C28" s="23"/>
      <c r="E28" s="15"/>
      <c r="F28" s="15"/>
      <c r="G28" s="15"/>
      <c r="H28" s="15"/>
      <c r="I28" s="15"/>
      <c r="J28" s="15"/>
      <c r="K28" s="15"/>
      <c r="L28" s="15"/>
      <c r="M28" s="15"/>
      <c r="N28" s="15"/>
      <c r="O28" s="15"/>
      <c r="P28" s="14"/>
      <c r="Q28" s="14"/>
      <c r="R28" s="14"/>
      <c r="S28" s="14"/>
      <c r="T28" s="14"/>
      <c r="U28" s="14"/>
      <c r="V28" s="14"/>
      <c r="W28" s="14"/>
      <c r="X28" s="14"/>
      <c r="Y28" s="14"/>
      <c r="Z28" s="14"/>
      <c r="AA28" s="14"/>
    </row>
    <row r="29" spans="2:27" x14ac:dyDescent="0.3">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row>
    <row r="30" spans="2:27" x14ac:dyDescent="0.3">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row>
    <row r="31" spans="2:27" x14ac:dyDescent="0.3">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row>
    <row r="32" spans="2:27" x14ac:dyDescent="0.3">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row>
    <row r="33" spans="2:27" x14ac:dyDescent="0.3">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row>
    <row r="34" spans="2:27" x14ac:dyDescent="0.3">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row>
    <row r="35" spans="2:27" x14ac:dyDescent="0.3">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row>
    <row r="36" spans="2:27" x14ac:dyDescent="0.3">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row>
    <row r="37" spans="2:27" x14ac:dyDescent="0.3">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row>
    <row r="38" spans="2:27" x14ac:dyDescent="0.3">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row>
    <row r="39" spans="2:27" x14ac:dyDescent="0.3">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row>
    <row r="40" spans="2:27" x14ac:dyDescent="0.3">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spans="2:27" x14ac:dyDescent="0.3">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2" spans="2:27" x14ac:dyDescent="0.3">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row>
    <row r="43" spans="2:27" x14ac:dyDescent="0.3">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row r="44" spans="2:27" x14ac:dyDescent="0.3">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row>
    <row r="45" spans="2:27" x14ac:dyDescent="0.3">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row>
    <row r="46" spans="2:27" x14ac:dyDescent="0.3">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row>
    <row r="47" spans="2:27" x14ac:dyDescent="0.3">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row>
    <row r="48" spans="2:27" x14ac:dyDescent="0.3">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row>
    <row r="49" spans="2:27" x14ac:dyDescent="0.3">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row>
    <row r="50" spans="2:27" x14ac:dyDescent="0.3">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row>
    <row r="51" spans="2:27" x14ac:dyDescent="0.3">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row>
    <row r="52" spans="2:27" x14ac:dyDescent="0.3">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row>
    <row r="53" spans="2:27" x14ac:dyDescent="0.3">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spans="2:27" x14ac:dyDescent="0.3">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spans="2:27" x14ac:dyDescent="0.3">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spans="2:27" x14ac:dyDescent="0.3">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row>
    <row r="57" spans="2:27" x14ac:dyDescent="0.3">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row>
    <row r="58" spans="2:27" x14ac:dyDescent="0.3">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row>
    <row r="59" spans="2:27" x14ac:dyDescent="0.3">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row>
    <row r="60" spans="2:27" x14ac:dyDescent="0.3">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row>
    <row r="61" spans="2:27" x14ac:dyDescent="0.3">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spans="2:27" x14ac:dyDescent="0.3">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row>
    <row r="63" spans="2:27" x14ac:dyDescent="0.3">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row>
    <row r="64" spans="2:27" x14ac:dyDescent="0.3">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row>
    <row r="65" spans="2:27" x14ac:dyDescent="0.3">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spans="2:27" x14ac:dyDescent="0.3">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row>
    <row r="67" spans="2:27" x14ac:dyDescent="0.3">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row>
    <row r="68" spans="2:27" x14ac:dyDescent="0.3">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row>
    <row r="69" spans="2:27" x14ac:dyDescent="0.3">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row>
    <row r="70" spans="2:27" x14ac:dyDescent="0.3">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row>
    <row r="71" spans="2:27" x14ac:dyDescent="0.3">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row>
    <row r="72" spans="2:27" x14ac:dyDescent="0.3">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row>
    <row r="73" spans="2:27" x14ac:dyDescent="0.3">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row>
    <row r="74" spans="2:27" x14ac:dyDescent="0.3">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row>
    <row r="75" spans="2:27" x14ac:dyDescent="0.3">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row>
  </sheetData>
  <scenarios current="2" show="0" sqref="C7 C15 C21 C24:C26">
    <scenario name="Current" locked="1" count="5" user="Your Name" comment="Created by Your Name on 3/29/2019">
      <inputCells r="C5" val="4750" numFmtId="164"/>
      <inputCells r="C6" val="1139" numFmtId="165"/>
      <inputCells r="C18" val="833500" numFmtId="166"/>
      <inputCells r="C19" val="535000" numFmtId="164"/>
      <inputCells r="C20" val="310000" numFmtId="164"/>
    </scenario>
    <scenario name="Lower Price" locked="1" count="5" user="Your Name" comment="Created by Your Name on 3/29/2019_x000a_Modified by Your Name on 3/29/2019">
      <inputCells r="C5" val="5000" numFmtId="164"/>
      <inputCells r="C6" val="1039" numFmtId="165"/>
      <inputCells r="C18" val="833500" numFmtId="166"/>
      <inputCells r="C19" val="550000" numFmtId="164"/>
      <inputCells r="C20" val="325000" numFmtId="164"/>
    </scenario>
    <scenario name="Raise Price" locked="1" count="5" user="Romain Roux" comment="Created by Romain Roux on 4/26/2022_x000a_Modified by Romain Roux on 4/26/2022">
      <inputCells r="C5" val="4500" numFmtId="164"/>
      <inputCells r="C6" val="1239" numFmtId="165"/>
      <inputCells r="C18" val="800000" numFmtId="166"/>
      <inputCells r="C19" val="510000" numFmtId="164"/>
      <inputCells r="C20" val="300000" numFmtId="164"/>
    </scenario>
  </scenarios>
  <mergeCells count="5">
    <mergeCell ref="B2:C2"/>
    <mergeCell ref="B3:C3"/>
    <mergeCell ref="E3:H3"/>
    <mergeCell ref="E16:J16"/>
    <mergeCell ref="E17:J17"/>
  </mergeCells>
  <dataValidations count="1">
    <dataValidation allowBlank="1" error="pavI8MeUFtEyxX2I4tky15f85d35-8c61-4969-b27f-7255a02b8c5c" sqref="A1:AA75" xr:uid="{00000000-0002-0000-0100-000000000000}"/>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71"/>
  <sheetViews>
    <sheetView workbookViewId="0">
      <selection activeCell="G18" sqref="G18"/>
    </sheetView>
  </sheetViews>
  <sheetFormatPr defaultRowHeight="15.75" x14ac:dyDescent="0.3"/>
  <cols>
    <col min="1" max="1" width="1.88671875" style="14" customWidth="1"/>
    <col min="2" max="2" width="25.6640625" customWidth="1"/>
    <col min="3" max="3" width="14.33203125" bestFit="1" customWidth="1"/>
    <col min="4" max="4" width="12.77734375" style="15" customWidth="1"/>
    <col min="5" max="5" width="12.77734375" customWidth="1"/>
    <col min="6" max="6" width="10.109375" bestFit="1" customWidth="1"/>
    <col min="7" max="7" width="14.33203125" bestFit="1" customWidth="1"/>
    <col min="8" max="8" width="9.33203125" bestFit="1" customWidth="1"/>
  </cols>
  <sheetData>
    <row r="1" spans="2:27" s="14" customFormat="1" x14ac:dyDescent="0.3"/>
    <row r="2" spans="2:27" ht="60.75" customHeight="1" x14ac:dyDescent="0.3">
      <c r="B2" s="89" t="s">
        <v>3</v>
      </c>
      <c r="C2" s="89"/>
      <c r="E2" s="15"/>
      <c r="F2" s="15"/>
      <c r="G2" s="15"/>
      <c r="H2" s="15"/>
      <c r="I2" s="15"/>
      <c r="J2" s="15"/>
      <c r="K2" s="15"/>
      <c r="L2" s="14"/>
      <c r="M2" s="14"/>
      <c r="N2" s="14"/>
      <c r="O2" s="14"/>
      <c r="P2" s="14"/>
      <c r="Q2" s="14"/>
      <c r="R2" s="14"/>
      <c r="S2" s="14"/>
      <c r="T2" s="14"/>
      <c r="U2" s="14"/>
      <c r="V2" s="14"/>
      <c r="W2" s="14"/>
      <c r="X2" s="14"/>
      <c r="Y2" s="14"/>
      <c r="Z2" s="14"/>
      <c r="AA2" s="14"/>
    </row>
    <row r="3" spans="2:27" ht="18.75" customHeight="1" x14ac:dyDescent="0.3">
      <c r="B3" s="90" t="s">
        <v>57</v>
      </c>
      <c r="C3" s="90"/>
      <c r="F3" s="15"/>
      <c r="G3" s="15"/>
      <c r="H3" s="15"/>
      <c r="I3" s="15"/>
      <c r="J3" s="15"/>
      <c r="K3" s="15"/>
      <c r="L3" s="14"/>
      <c r="M3" s="14"/>
      <c r="N3" s="14"/>
      <c r="O3" s="14"/>
      <c r="P3" s="14"/>
      <c r="Q3" s="14"/>
      <c r="R3" s="14"/>
      <c r="S3" s="14"/>
      <c r="T3" s="14"/>
      <c r="U3" s="14"/>
      <c r="V3" s="14"/>
      <c r="W3" s="14"/>
      <c r="X3" s="14"/>
      <c r="Y3" s="14"/>
      <c r="Z3" s="14"/>
      <c r="AA3" s="14"/>
    </row>
    <row r="4" spans="2:27" x14ac:dyDescent="0.3">
      <c r="B4" s="30" t="s">
        <v>29</v>
      </c>
      <c r="C4" s="21" t="s">
        <v>30</v>
      </c>
      <c r="D4" s="21" t="s">
        <v>31</v>
      </c>
      <c r="E4" s="31" t="s">
        <v>32</v>
      </c>
      <c r="F4" s="15"/>
      <c r="G4" s="48" t="s">
        <v>56</v>
      </c>
      <c r="H4" s="42" t="s">
        <v>44</v>
      </c>
      <c r="I4" s="42" t="s">
        <v>45</v>
      </c>
      <c r="J4" s="43" t="s">
        <v>46</v>
      </c>
      <c r="K4" s="15"/>
      <c r="L4" s="14"/>
      <c r="M4" s="14"/>
      <c r="N4" s="14"/>
      <c r="O4" s="14"/>
      <c r="P4" s="14"/>
      <c r="Q4" s="14"/>
      <c r="R4" s="14"/>
      <c r="S4" s="14"/>
      <c r="T4" s="14"/>
      <c r="U4" s="14"/>
      <c r="V4" s="14"/>
      <c r="W4" s="14"/>
      <c r="X4" s="14"/>
      <c r="Y4" s="14"/>
      <c r="Z4" s="14"/>
      <c r="AA4" s="14"/>
    </row>
    <row r="5" spans="2:27" x14ac:dyDescent="0.3">
      <c r="B5" s="32" t="s">
        <v>43</v>
      </c>
      <c r="C5" s="17">
        <v>1139</v>
      </c>
      <c r="D5" s="17">
        <v>1339</v>
      </c>
      <c r="E5" s="33">
        <v>1539</v>
      </c>
      <c r="F5" s="15"/>
      <c r="G5" s="32" t="s">
        <v>48</v>
      </c>
      <c r="H5" s="26">
        <v>4477</v>
      </c>
      <c r="I5" s="49">
        <v>4238</v>
      </c>
      <c r="J5" s="50">
        <f>H5-I5</f>
        <v>239</v>
      </c>
      <c r="K5" s="15"/>
      <c r="L5" s="14"/>
      <c r="M5" s="14"/>
      <c r="N5" s="14"/>
      <c r="O5" s="14"/>
      <c r="P5" s="14"/>
      <c r="Q5" s="14"/>
      <c r="R5" s="14"/>
      <c r="S5" s="14"/>
      <c r="T5" s="14"/>
      <c r="U5" s="14"/>
      <c r="V5" s="14"/>
      <c r="W5" s="14"/>
      <c r="X5" s="14"/>
      <c r="Y5" s="14"/>
      <c r="Z5" s="14"/>
      <c r="AA5" s="14"/>
    </row>
    <row r="6" spans="2:27" x14ac:dyDescent="0.3">
      <c r="B6" s="32" t="s">
        <v>14</v>
      </c>
      <c r="C6" s="17">
        <v>515</v>
      </c>
      <c r="D6" s="17">
        <v>650</v>
      </c>
      <c r="E6" s="33">
        <v>725</v>
      </c>
      <c r="F6" s="15"/>
      <c r="G6" s="51" t="s">
        <v>47</v>
      </c>
      <c r="H6" s="27">
        <v>3352</v>
      </c>
      <c r="I6" s="27">
        <v>3284</v>
      </c>
      <c r="J6" s="52">
        <f t="shared" ref="J6:J13" si="0">H6-I6</f>
        <v>68</v>
      </c>
      <c r="K6" s="15"/>
      <c r="L6" s="14"/>
      <c r="M6" s="14"/>
      <c r="N6" s="14"/>
      <c r="O6" s="14"/>
      <c r="P6" s="14"/>
      <c r="Q6" s="14"/>
      <c r="R6" s="14"/>
      <c r="S6" s="14"/>
      <c r="T6" s="14"/>
      <c r="U6" s="14"/>
      <c r="V6" s="14"/>
      <c r="W6" s="14"/>
      <c r="X6" s="14"/>
      <c r="Y6" s="14"/>
      <c r="Z6" s="14"/>
      <c r="AA6" s="14"/>
    </row>
    <row r="7" spans="2:27" x14ac:dyDescent="0.3">
      <c r="B7" s="32" t="s">
        <v>16</v>
      </c>
      <c r="C7" s="17">
        <v>225</v>
      </c>
      <c r="D7" s="17">
        <v>300</v>
      </c>
      <c r="E7" s="33">
        <v>350</v>
      </c>
      <c r="F7" s="15"/>
      <c r="G7" s="32" t="s">
        <v>52</v>
      </c>
      <c r="H7" s="49">
        <v>1759</v>
      </c>
      <c r="I7" s="49">
        <v>1698</v>
      </c>
      <c r="J7" s="50">
        <f t="shared" si="0"/>
        <v>61</v>
      </c>
      <c r="K7" s="15"/>
      <c r="L7" s="14"/>
      <c r="M7" s="14"/>
      <c r="N7" s="14"/>
      <c r="O7" s="14"/>
      <c r="P7" s="14"/>
      <c r="Q7" s="14"/>
      <c r="R7" s="14"/>
      <c r="S7" s="14"/>
      <c r="T7" s="14"/>
      <c r="U7" s="14"/>
      <c r="V7" s="14"/>
      <c r="W7" s="14"/>
      <c r="X7" s="14"/>
      <c r="Y7" s="14"/>
      <c r="Z7" s="14"/>
      <c r="AA7" s="14"/>
    </row>
    <row r="8" spans="2:27" x14ac:dyDescent="0.3">
      <c r="B8" s="32"/>
      <c r="C8" s="34"/>
      <c r="D8" s="25"/>
      <c r="E8" s="35"/>
      <c r="F8" s="15"/>
      <c r="G8" s="32" t="s">
        <v>50</v>
      </c>
      <c r="H8" s="49">
        <v>2078</v>
      </c>
      <c r="I8" s="49">
        <v>2031</v>
      </c>
      <c r="J8" s="50">
        <f t="shared" si="0"/>
        <v>47</v>
      </c>
      <c r="K8" s="15"/>
      <c r="L8" s="14"/>
      <c r="M8" s="14"/>
      <c r="N8" s="14"/>
      <c r="O8" s="14"/>
      <c r="P8" s="14"/>
      <c r="Q8" s="14"/>
      <c r="R8" s="14"/>
      <c r="S8" s="14"/>
      <c r="T8" s="14"/>
      <c r="U8" s="14"/>
      <c r="V8" s="14"/>
      <c r="W8" s="14"/>
      <c r="X8" s="14"/>
      <c r="Y8" s="14"/>
      <c r="Z8" s="14"/>
      <c r="AA8" s="14"/>
    </row>
    <row r="9" spans="2:27" x14ac:dyDescent="0.3">
      <c r="B9" s="36" t="s">
        <v>33</v>
      </c>
      <c r="C9" s="20">
        <v>1584</v>
      </c>
      <c r="D9" s="20">
        <v>1584</v>
      </c>
      <c r="E9" s="37">
        <v>1582</v>
      </c>
      <c r="F9" s="15"/>
      <c r="G9" s="32" t="s">
        <v>49</v>
      </c>
      <c r="H9" s="49">
        <v>3760</v>
      </c>
      <c r="I9" s="49">
        <v>3566</v>
      </c>
      <c r="J9" s="50">
        <f t="shared" si="0"/>
        <v>194</v>
      </c>
      <c r="K9" s="15"/>
      <c r="L9" s="14"/>
      <c r="M9" s="14"/>
      <c r="N9" s="14"/>
      <c r="O9" s="14"/>
      <c r="P9" s="14"/>
      <c r="Q9" s="14"/>
      <c r="R9" s="14"/>
      <c r="S9" s="14"/>
      <c r="T9" s="14"/>
      <c r="U9" s="14"/>
      <c r="V9" s="14"/>
      <c r="W9" s="14"/>
      <c r="X9" s="14"/>
      <c r="Y9" s="14"/>
      <c r="Z9" s="14"/>
      <c r="AA9" s="14"/>
    </row>
    <row r="10" spans="2:27" ht="16.5" thickBot="1" x14ac:dyDescent="0.35">
      <c r="B10" s="75" t="s">
        <v>34</v>
      </c>
      <c r="C10" s="76">
        <v>1200</v>
      </c>
      <c r="D10" s="77">
        <v>1200</v>
      </c>
      <c r="E10" s="78">
        <v>2350</v>
      </c>
      <c r="F10" s="15"/>
      <c r="G10" s="32" t="s">
        <v>51</v>
      </c>
      <c r="H10" s="49">
        <v>1536</v>
      </c>
      <c r="I10" s="49">
        <v>1499</v>
      </c>
      <c r="J10" s="50">
        <f t="shared" si="0"/>
        <v>37</v>
      </c>
      <c r="K10" s="15"/>
      <c r="L10" s="14"/>
      <c r="M10" s="14"/>
      <c r="N10" s="14"/>
      <c r="O10" s="14"/>
      <c r="P10" s="14"/>
      <c r="Q10" s="14"/>
      <c r="R10" s="14"/>
      <c r="S10" s="14"/>
      <c r="T10" s="14"/>
      <c r="U10" s="14"/>
      <c r="V10" s="14"/>
      <c r="W10" s="14"/>
      <c r="X10" s="14"/>
      <c r="Y10" s="14"/>
      <c r="Z10" s="14"/>
      <c r="AA10" s="14"/>
    </row>
    <row r="11" spans="2:27" ht="17.25" thickTop="1" thickBot="1" x14ac:dyDescent="0.35">
      <c r="B11" s="79" t="s">
        <v>35</v>
      </c>
      <c r="C11" s="80">
        <f>C10-C9</f>
        <v>-384</v>
      </c>
      <c r="D11" s="80">
        <f t="shared" ref="D11:E11" si="1">D10-D9</f>
        <v>-384</v>
      </c>
      <c r="E11" s="81">
        <f t="shared" si="1"/>
        <v>768</v>
      </c>
      <c r="F11" s="29"/>
      <c r="G11" s="51" t="s">
        <v>53</v>
      </c>
      <c r="H11" s="27">
        <v>1473</v>
      </c>
      <c r="I11" s="27">
        <v>1408</v>
      </c>
      <c r="J11" s="52">
        <f t="shared" si="0"/>
        <v>65</v>
      </c>
      <c r="K11" s="15"/>
      <c r="L11" s="14"/>
      <c r="M11" s="14"/>
      <c r="N11" s="14"/>
      <c r="O11" s="14"/>
      <c r="P11" s="14"/>
      <c r="Q11" s="14"/>
      <c r="R11" s="14"/>
      <c r="S11" s="14"/>
      <c r="T11" s="14"/>
      <c r="U11" s="14"/>
      <c r="V11" s="14"/>
      <c r="W11" s="14"/>
      <c r="X11" s="14"/>
      <c r="Y11" s="14"/>
      <c r="Z11" s="14"/>
      <c r="AA11" s="14"/>
    </row>
    <row r="12" spans="2:27" x14ac:dyDescent="0.3">
      <c r="D12" s="19"/>
      <c r="F12" s="15"/>
      <c r="G12" s="53" t="s">
        <v>54</v>
      </c>
      <c r="H12" s="49">
        <v>4505</v>
      </c>
      <c r="I12" s="49">
        <v>4287</v>
      </c>
      <c r="J12" s="50">
        <f t="shared" si="0"/>
        <v>218</v>
      </c>
      <c r="K12" s="15"/>
      <c r="L12" s="14"/>
      <c r="M12" s="14"/>
      <c r="N12" s="14"/>
      <c r="O12" s="14"/>
      <c r="P12" s="14"/>
      <c r="Q12" s="14"/>
      <c r="R12" s="14"/>
      <c r="S12" s="14"/>
      <c r="T12" s="14"/>
      <c r="U12" s="14"/>
      <c r="V12" s="14"/>
      <c r="W12" s="14"/>
      <c r="X12" s="14"/>
      <c r="Y12" s="14"/>
      <c r="Z12" s="14"/>
      <c r="AA12" s="14"/>
    </row>
    <row r="13" spans="2:27" x14ac:dyDescent="0.3">
      <c r="B13" s="38" t="s">
        <v>36</v>
      </c>
      <c r="C13" s="39">
        <f>C9*C5</f>
        <v>1804176</v>
      </c>
      <c r="D13" s="39">
        <f t="shared" ref="D13:E13" si="2">D9*D5</f>
        <v>2120976</v>
      </c>
      <c r="E13" s="40">
        <f t="shared" si="2"/>
        <v>2434698</v>
      </c>
      <c r="F13" s="15"/>
      <c r="G13" s="54" t="s">
        <v>55</v>
      </c>
      <c r="H13" s="55">
        <v>1863</v>
      </c>
      <c r="I13" s="55">
        <v>1752</v>
      </c>
      <c r="J13" s="56">
        <f t="shared" si="0"/>
        <v>111</v>
      </c>
      <c r="K13" s="15"/>
      <c r="L13" s="14"/>
      <c r="M13" s="14"/>
      <c r="N13" s="14"/>
      <c r="O13" s="14"/>
      <c r="P13" s="14"/>
      <c r="Q13" s="14"/>
      <c r="R13" s="14"/>
      <c r="S13" s="14"/>
      <c r="T13" s="14"/>
      <c r="U13" s="14"/>
      <c r="V13" s="14"/>
      <c r="W13" s="14"/>
      <c r="X13" s="14"/>
      <c r="Y13" s="14"/>
      <c r="Z13" s="14"/>
      <c r="AA13" s="14"/>
    </row>
    <row r="14" spans="2:27" ht="16.5" thickBot="1" x14ac:dyDescent="0.35">
      <c r="B14" s="75" t="s">
        <v>37</v>
      </c>
      <c r="C14" s="82">
        <f>C10*C5</f>
        <v>1366800</v>
      </c>
      <c r="D14" s="82">
        <f t="shared" ref="D14:E14" si="3">D10*D5</f>
        <v>1606800</v>
      </c>
      <c r="E14" s="83">
        <f t="shared" si="3"/>
        <v>3616650</v>
      </c>
      <c r="F14" s="15"/>
      <c r="G14" s="15"/>
      <c r="H14" s="15"/>
      <c r="I14" s="15"/>
      <c r="J14" s="15"/>
      <c r="K14" s="15"/>
      <c r="L14" s="14"/>
      <c r="M14" s="14"/>
      <c r="N14" s="14"/>
      <c r="O14" s="14"/>
      <c r="P14" s="14"/>
      <c r="Q14" s="14"/>
      <c r="R14" s="14"/>
      <c r="S14" s="14"/>
      <c r="T14" s="14"/>
      <c r="U14" s="14"/>
      <c r="V14" s="14"/>
      <c r="W14" s="14"/>
      <c r="X14" s="14"/>
      <c r="Y14" s="14"/>
      <c r="Z14" s="14"/>
      <c r="AA14" s="14"/>
    </row>
    <row r="15" spans="2:27" ht="17.25" thickTop="1" thickBot="1" x14ac:dyDescent="0.35">
      <c r="B15" s="79" t="s">
        <v>35</v>
      </c>
      <c r="C15" s="80">
        <f>C14-C13</f>
        <v>-437376</v>
      </c>
      <c r="D15" s="80">
        <f t="shared" ref="D15" si="4">D14-D13</f>
        <v>-514176</v>
      </c>
      <c r="E15" s="81">
        <f t="shared" ref="E15" si="5">E14-E13</f>
        <v>1181952</v>
      </c>
      <c r="F15" s="15"/>
      <c r="G15" s="15"/>
      <c r="H15" s="15"/>
      <c r="I15" s="15"/>
      <c r="J15" s="15"/>
      <c r="K15" s="15"/>
      <c r="L15" s="14"/>
      <c r="M15" s="14"/>
      <c r="N15" s="14"/>
      <c r="O15" s="14"/>
      <c r="P15" s="14"/>
      <c r="Q15" s="14"/>
      <c r="R15" s="14"/>
      <c r="S15" s="14"/>
      <c r="T15" s="14"/>
      <c r="U15" s="14"/>
      <c r="V15" s="14"/>
      <c r="W15" s="14"/>
      <c r="X15" s="14"/>
      <c r="Y15" s="14"/>
      <c r="Z15" s="14"/>
      <c r="AA15" s="14"/>
    </row>
    <row r="16" spans="2:27" x14ac:dyDescent="0.3">
      <c r="B16" s="15"/>
      <c r="C16" s="15"/>
      <c r="E16" s="15"/>
      <c r="F16" s="15"/>
      <c r="G16" s="15"/>
      <c r="H16" s="84" t="s">
        <v>59</v>
      </c>
      <c r="I16" s="15"/>
      <c r="J16" s="15"/>
      <c r="K16" s="15"/>
      <c r="L16" s="14"/>
      <c r="M16" s="14"/>
      <c r="N16" s="14"/>
      <c r="O16" s="14"/>
      <c r="P16" s="14"/>
      <c r="Q16" s="14"/>
      <c r="R16" s="14"/>
      <c r="S16" s="14"/>
      <c r="T16" s="14"/>
      <c r="U16" s="14"/>
      <c r="V16" s="14"/>
      <c r="W16" s="14"/>
      <c r="X16" s="14"/>
      <c r="Y16" s="14"/>
      <c r="Z16" s="14"/>
      <c r="AA16" s="14"/>
    </row>
    <row r="17" spans="2:27" x14ac:dyDescent="0.3">
      <c r="B17" s="41" t="s">
        <v>9</v>
      </c>
      <c r="C17" s="42" t="s">
        <v>38</v>
      </c>
      <c r="D17" s="42" t="s">
        <v>39</v>
      </c>
      <c r="E17" s="42" t="s">
        <v>40</v>
      </c>
      <c r="F17" s="43" t="s">
        <v>41</v>
      </c>
      <c r="G17" s="15"/>
      <c r="H17" s="115">
        <f>MAX($F$23)</f>
        <v>0.17699348126687298</v>
      </c>
      <c r="I17" s="15"/>
      <c r="J17" s="15"/>
      <c r="K17" s="15"/>
      <c r="L17" s="14"/>
      <c r="M17" s="14"/>
      <c r="N17" s="14"/>
      <c r="O17" s="14"/>
      <c r="P17" s="14"/>
      <c r="Q17" s="14"/>
      <c r="R17" s="14"/>
      <c r="S17" s="14"/>
      <c r="T17" s="14"/>
      <c r="U17" s="14"/>
      <c r="V17" s="14"/>
      <c r="W17" s="14"/>
      <c r="X17" s="14"/>
      <c r="Y17" s="14"/>
      <c r="Z17" s="14"/>
      <c r="AA17" s="14"/>
    </row>
    <row r="18" spans="2:27" x14ac:dyDescent="0.3">
      <c r="B18" s="32" t="s">
        <v>11</v>
      </c>
      <c r="C18" s="16">
        <f>SUM(C9:E9)</f>
        <v>4750</v>
      </c>
      <c r="D18" s="44">
        <f>SUM(C10:E10)</f>
        <v>4750</v>
      </c>
      <c r="E18" s="28">
        <f t="shared" ref="E18:E23" si="6">D18-C18</f>
        <v>0</v>
      </c>
      <c r="F18" s="45">
        <f t="shared" ref="F18:F23" si="7">E18/C18</f>
        <v>0</v>
      </c>
      <c r="G18" s="15"/>
      <c r="H18" s="15">
        <f>COUNT($C$10:$E$10)</f>
        <v>3</v>
      </c>
      <c r="I18" s="15"/>
      <c r="J18" s="15"/>
      <c r="K18" s="15"/>
      <c r="L18" s="14"/>
      <c r="M18" s="14"/>
      <c r="N18" s="14"/>
      <c r="O18" s="14"/>
      <c r="P18" s="14"/>
      <c r="Q18" s="14"/>
      <c r="R18" s="14"/>
      <c r="S18" s="14"/>
      <c r="T18" s="14"/>
      <c r="U18" s="14"/>
      <c r="V18" s="14"/>
      <c r="W18" s="14"/>
      <c r="X18" s="14"/>
      <c r="Y18" s="14"/>
      <c r="Z18" s="14"/>
      <c r="AA18" s="14"/>
    </row>
    <row r="19" spans="2:27" x14ac:dyDescent="0.3">
      <c r="B19" s="32" t="s">
        <v>12</v>
      </c>
      <c r="C19" s="22">
        <f>SUM(C13:E13)</f>
        <v>6359850</v>
      </c>
      <c r="D19" s="22">
        <f>SUM(C14:E14)</f>
        <v>6590250</v>
      </c>
      <c r="E19" s="28">
        <f t="shared" si="6"/>
        <v>230400</v>
      </c>
      <c r="F19" s="45">
        <f t="shared" si="7"/>
        <v>3.6227269511073378E-2</v>
      </c>
      <c r="G19" s="15"/>
      <c r="H19" s="15" t="b">
        <f t="array" ref="H19">$C$10:$E$10=INT($C$10:$E$10)</f>
        <v>1</v>
      </c>
      <c r="I19" s="15"/>
      <c r="J19" s="15"/>
      <c r="K19" s="15"/>
      <c r="L19" s="14"/>
      <c r="M19" s="14"/>
      <c r="N19" s="14"/>
      <c r="O19" s="14"/>
      <c r="P19" s="14"/>
      <c r="Q19" s="14"/>
      <c r="R19" s="14"/>
      <c r="S19" s="14"/>
      <c r="T19" s="14"/>
      <c r="U19" s="14"/>
      <c r="V19" s="14"/>
      <c r="W19" s="14"/>
      <c r="X19" s="14"/>
      <c r="Y19" s="14"/>
      <c r="Z19" s="14"/>
      <c r="AA19" s="14"/>
    </row>
    <row r="20" spans="2:27" x14ac:dyDescent="0.3">
      <c r="B20" s="32" t="s">
        <v>15</v>
      </c>
      <c r="C20" s="16">
        <f>SUMPRODUCT(C9:E9,C6:E6)</f>
        <v>2992310</v>
      </c>
      <c r="D20" s="16">
        <f>SUMPRODUCT(C10:E10,C6:E6)</f>
        <v>3101750</v>
      </c>
      <c r="E20" s="28">
        <f t="shared" si="6"/>
        <v>109440</v>
      </c>
      <c r="F20" s="45">
        <f t="shared" si="7"/>
        <v>3.6573750714331069E-2</v>
      </c>
      <c r="G20" s="15"/>
      <c r="H20" s="15" t="b">
        <f t="array" ref="H20">$C$10:$E$10&gt;=1200</f>
        <v>1</v>
      </c>
      <c r="I20" s="15"/>
      <c r="J20" s="15"/>
      <c r="K20" s="15"/>
      <c r="L20" s="14"/>
      <c r="M20" s="14"/>
      <c r="N20" s="14"/>
      <c r="O20" s="14"/>
      <c r="P20" s="14"/>
      <c r="Q20" s="14"/>
      <c r="R20" s="14"/>
      <c r="S20" s="14"/>
      <c r="T20" s="14"/>
      <c r="U20" s="14"/>
      <c r="V20" s="14"/>
      <c r="W20" s="14"/>
      <c r="X20" s="14"/>
      <c r="Y20" s="14"/>
      <c r="Z20" s="14"/>
      <c r="AA20" s="14"/>
    </row>
    <row r="21" spans="2:27" x14ac:dyDescent="0.3">
      <c r="B21" s="32" t="s">
        <v>17</v>
      </c>
      <c r="C21" s="16">
        <f>SUMPRODUCT(C9:E9,C7:E7)</f>
        <v>1385300</v>
      </c>
      <c r="D21" s="16">
        <f>SUMPRODUCT(C10:E10,C7:E7)</f>
        <v>1452500</v>
      </c>
      <c r="E21" s="28">
        <f t="shared" si="6"/>
        <v>67200</v>
      </c>
      <c r="F21" s="45">
        <f t="shared" si="7"/>
        <v>4.8509348155634159E-2</v>
      </c>
      <c r="G21" s="15"/>
      <c r="H21" s="15" t="b">
        <f>$D$18=4750</f>
        <v>1</v>
      </c>
      <c r="I21" s="15"/>
      <c r="J21" s="15"/>
      <c r="K21" s="15"/>
      <c r="L21" s="14"/>
      <c r="M21" s="14"/>
      <c r="N21" s="14"/>
      <c r="O21" s="14"/>
      <c r="P21" s="14"/>
      <c r="Q21" s="14"/>
      <c r="R21" s="14"/>
      <c r="S21" s="14"/>
      <c r="T21" s="14"/>
      <c r="U21" s="14"/>
      <c r="V21" s="14"/>
      <c r="W21" s="14"/>
      <c r="X21" s="14"/>
      <c r="Y21" s="14"/>
      <c r="Z21" s="14"/>
      <c r="AA21" s="14"/>
    </row>
    <row r="22" spans="2:27" x14ac:dyDescent="0.3">
      <c r="B22" s="32" t="s">
        <v>21</v>
      </c>
      <c r="C22" s="16">
        <v>1678500</v>
      </c>
      <c r="D22" s="16">
        <v>1678500</v>
      </c>
      <c r="E22" s="28">
        <f t="shared" si="6"/>
        <v>0</v>
      </c>
      <c r="F22" s="45">
        <f t="shared" si="7"/>
        <v>0</v>
      </c>
      <c r="G22" s="15"/>
      <c r="H22" s="15" t="b">
        <f t="array" ref="H22">$J$5:$J$13&gt;=0</f>
        <v>1</v>
      </c>
      <c r="I22" s="15"/>
      <c r="J22" s="15"/>
      <c r="K22" s="15"/>
      <c r="L22" s="14"/>
      <c r="M22" s="14"/>
      <c r="N22" s="14"/>
      <c r="O22" s="14"/>
      <c r="P22" s="14"/>
      <c r="Q22" s="14"/>
      <c r="R22" s="14"/>
      <c r="S22" s="14"/>
      <c r="T22" s="14"/>
      <c r="U22" s="14"/>
      <c r="V22" s="14"/>
      <c r="W22" s="14"/>
      <c r="X22" s="14"/>
      <c r="Y22" s="14"/>
      <c r="Z22" s="14"/>
      <c r="AA22" s="14"/>
    </row>
    <row r="23" spans="2:27" ht="16.5" thickBot="1" x14ac:dyDescent="0.35">
      <c r="B23" s="46" t="s">
        <v>23</v>
      </c>
      <c r="C23" s="18">
        <f>C19-(C20+C21+C22)</f>
        <v>303740</v>
      </c>
      <c r="D23" s="18">
        <f>D19-(D20+D21+D22)</f>
        <v>357500</v>
      </c>
      <c r="E23" s="24">
        <f t="shared" si="6"/>
        <v>53760</v>
      </c>
      <c r="F23" s="47">
        <f t="shared" si="7"/>
        <v>0.17699348126687298</v>
      </c>
      <c r="G23" s="15"/>
      <c r="H23" s="15">
        <f>{32767,32767,0.000001,0.01,FALSE,FALSE,FALSE,1,2,1,0.0001,TRUE}</f>
        <v>32767</v>
      </c>
      <c r="I23" s="15"/>
      <c r="J23" s="15"/>
      <c r="K23" s="15"/>
      <c r="L23" s="14"/>
      <c r="M23" s="14"/>
      <c r="N23" s="14"/>
      <c r="O23" s="14"/>
      <c r="P23" s="14"/>
      <c r="Q23" s="14"/>
      <c r="R23" s="14"/>
      <c r="S23" s="14"/>
      <c r="T23" s="14"/>
      <c r="U23" s="14"/>
      <c r="V23" s="14"/>
      <c r="W23" s="14"/>
      <c r="X23" s="14"/>
      <c r="Y23" s="14"/>
      <c r="Z23" s="14"/>
      <c r="AA23" s="14"/>
    </row>
    <row r="24" spans="2:27" ht="16.5" thickTop="1" x14ac:dyDescent="0.3">
      <c r="B24" s="15"/>
      <c r="C24" s="15"/>
      <c r="G24" s="15"/>
      <c r="H24" s="15">
        <f>{0,0,1,100,0,FALSE,FALSE,0.075,0,0,FALSE,30}</f>
        <v>0</v>
      </c>
      <c r="I24" s="15"/>
      <c r="J24" s="15"/>
      <c r="K24" s="15"/>
      <c r="L24" s="14"/>
      <c r="M24" s="14"/>
      <c r="N24" s="14"/>
      <c r="O24" s="14"/>
      <c r="P24" s="14"/>
      <c r="Q24" s="14"/>
      <c r="R24" s="14"/>
      <c r="S24" s="14"/>
      <c r="T24" s="14"/>
      <c r="U24" s="14"/>
      <c r="V24" s="14"/>
      <c r="W24" s="14"/>
      <c r="X24" s="14"/>
      <c r="Y24" s="14"/>
      <c r="Z24" s="14"/>
      <c r="AA24" s="14"/>
    </row>
    <row r="25" spans="2:27" x14ac:dyDescent="0.3">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row>
    <row r="26" spans="2:27" x14ac:dyDescent="0.3">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row>
    <row r="27" spans="2:27" x14ac:dyDescent="0.3">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row>
    <row r="28" spans="2:27" x14ac:dyDescent="0.3">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row>
    <row r="29" spans="2:27" x14ac:dyDescent="0.3">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row>
    <row r="30" spans="2:27" x14ac:dyDescent="0.3">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row>
    <row r="31" spans="2:27" x14ac:dyDescent="0.3">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row>
    <row r="32" spans="2:27" x14ac:dyDescent="0.3">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row>
    <row r="33" spans="2:27" x14ac:dyDescent="0.3">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row>
    <row r="34" spans="2:27" x14ac:dyDescent="0.3">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row>
    <row r="35" spans="2:27" x14ac:dyDescent="0.3">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row>
    <row r="36" spans="2:27" x14ac:dyDescent="0.3">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row>
    <row r="37" spans="2:27" x14ac:dyDescent="0.3">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row>
    <row r="38" spans="2:27" x14ac:dyDescent="0.3">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row>
    <row r="39" spans="2:27" x14ac:dyDescent="0.3">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row>
    <row r="40" spans="2:27" x14ac:dyDescent="0.3">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spans="2:27" x14ac:dyDescent="0.3">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2" spans="2:27" x14ac:dyDescent="0.3">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row>
    <row r="43" spans="2:27" x14ac:dyDescent="0.3">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row r="44" spans="2:27" x14ac:dyDescent="0.3">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row>
    <row r="45" spans="2:27" x14ac:dyDescent="0.3">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row>
    <row r="46" spans="2:27" x14ac:dyDescent="0.3">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row>
    <row r="47" spans="2:27" x14ac:dyDescent="0.3">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row>
    <row r="48" spans="2:27" x14ac:dyDescent="0.3">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row>
    <row r="49" spans="2:27" x14ac:dyDescent="0.3">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row>
    <row r="50" spans="2:27" x14ac:dyDescent="0.3">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row>
    <row r="51" spans="2:27" x14ac:dyDescent="0.3">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row>
    <row r="52" spans="2:27" x14ac:dyDescent="0.3">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row>
    <row r="53" spans="2:27" x14ac:dyDescent="0.3">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spans="2:27" x14ac:dyDescent="0.3">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spans="2:27" x14ac:dyDescent="0.3">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spans="2:27" x14ac:dyDescent="0.3">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row>
    <row r="57" spans="2:27" x14ac:dyDescent="0.3">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row>
    <row r="58" spans="2:27" x14ac:dyDescent="0.3">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row>
    <row r="59" spans="2:27" x14ac:dyDescent="0.3">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row>
    <row r="60" spans="2:27" x14ac:dyDescent="0.3">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row>
    <row r="61" spans="2:27" x14ac:dyDescent="0.3">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spans="2:27" x14ac:dyDescent="0.3">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row>
    <row r="63" spans="2:27" x14ac:dyDescent="0.3">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row>
    <row r="64" spans="2:27" x14ac:dyDescent="0.3">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row>
    <row r="65" spans="2:27" x14ac:dyDescent="0.3">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spans="2:27" x14ac:dyDescent="0.3">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row>
    <row r="67" spans="2:27" x14ac:dyDescent="0.3">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row>
    <row r="68" spans="2:27" x14ac:dyDescent="0.3">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row>
    <row r="69" spans="2:27" x14ac:dyDescent="0.3">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row>
    <row r="70" spans="2:27" x14ac:dyDescent="0.3">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row>
    <row r="71" spans="2:27" x14ac:dyDescent="0.3">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row>
  </sheetData>
  <scenarios current="0">
    <scenario name="H17:H24" count="3" user="Romain Roux" comment="Created by Romain Roux on 4/26/2022">
      <inputCells r="C10" val="1200" numFmtId="164"/>
      <inputCells r="D10" val="2350"/>
      <inputCells r="E10" val="1200"/>
    </scenario>
  </scenarios>
  <mergeCells count="2">
    <mergeCell ref="B2:C2"/>
    <mergeCell ref="B3:C3"/>
  </mergeCells>
  <dataValidations count="1">
    <dataValidation allowBlank="1" error="pavI8MeUFtEyxX2I4tky15f85d35-8c61-4969-b27f-7255a02b8c5c" sqref="A1:AA71" xr:uid="{00000000-0002-0000-0200-000000000000}"/>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
  <sheetViews>
    <sheetView tabSelected="1" zoomScaleNormal="100" workbookViewId="0">
      <selection activeCell="A1" sqref="A1"/>
    </sheetView>
  </sheetViews>
  <sheetFormatPr defaultColWidth="8" defaultRowHeight="18" x14ac:dyDescent="0.2"/>
  <cols>
    <col min="1" max="1" width="13.125" style="116" customWidth="1"/>
    <col min="2" max="2" width="4.75" style="116" customWidth="1"/>
    <col min="3" max="3" width="87.625" style="116" customWidth="1"/>
    <col min="4" max="4" width="10.25" style="116" customWidth="1"/>
    <col min="5" max="5" width="3.75" style="116" customWidth="1"/>
    <col min="6" max="16384" width="8" style="117"/>
  </cols>
  <sheetData>
    <row r="1" spans="1:5" ht="9.9499999999999993" customHeight="1" x14ac:dyDescent="0.3">
      <c r="A1" s="118"/>
      <c r="B1" s="118"/>
      <c r="C1" s="118"/>
      <c r="D1" s="118"/>
      <c r="E1" s="118"/>
    </row>
    <row r="2" spans="1:5" ht="16.5" customHeight="1" x14ac:dyDescent="0.3">
      <c r="A2" s="118"/>
      <c r="B2" s="120" t="s">
        <v>81</v>
      </c>
      <c r="C2" s="120"/>
      <c r="D2" s="118"/>
      <c r="E2" s="118"/>
    </row>
    <row r="3" spans="1:5" ht="9.9499999999999993" customHeight="1" x14ac:dyDescent="0.3">
      <c r="A3" s="118"/>
      <c r="B3" s="118"/>
      <c r="C3" s="118"/>
      <c r="D3" s="118"/>
      <c r="E3" s="118"/>
    </row>
    <row r="4" spans="1:5" ht="34.5" customHeight="1" x14ac:dyDescent="0.3">
      <c r="A4" s="116"/>
      <c r="B4" s="119" t="s">
        <v>80</v>
      </c>
      <c r="C4" s="119"/>
      <c r="D4" s="116"/>
      <c r="E4" s="116"/>
    </row>
    <row r="5" spans="1:5" ht="18" customHeight="1" x14ac:dyDescent="0.3">
      <c r="A5" s="116"/>
      <c r="B5" s="121" t="s">
        <v>82</v>
      </c>
      <c r="C5" s="121"/>
      <c r="D5" s="122" t="s">
        <v>83</v>
      </c>
      <c r="E5" s="116"/>
    </row>
    <row r="6" spans="1:5" ht="24" customHeight="1" thickBot="1" x14ac:dyDescent="0.35">
      <c r="A6" s="123"/>
      <c r="B6" s="123"/>
      <c r="C6" s="123"/>
      <c r="D6" s="123"/>
      <c r="E6" s="123"/>
    </row>
    <row r="7" spans="1:5" ht="13.5" customHeight="1" thickTop="1" x14ac:dyDescent="0.2">
      <c r="A7" s="124"/>
      <c r="B7" s="124"/>
      <c r="C7" s="124"/>
      <c r="D7" s="124"/>
    </row>
    <row r="8" spans="1:5" ht="176" customHeight="1" x14ac:dyDescent="0.2">
      <c r="A8" s="125" t="s">
        <v>84</v>
      </c>
      <c r="B8" s="126" t="s">
        <v>85</v>
      </c>
      <c r="C8" s="126"/>
      <c r="D8" s="125" t="s">
        <v>86</v>
      </c>
    </row>
    <row r="9" spans="1:5" ht="16" customHeight="1" x14ac:dyDescent="0.2">
      <c r="A9" s="116"/>
      <c r="B9" s="116"/>
      <c r="C9" s="127" t="s">
        <v>87</v>
      </c>
      <c r="D9" s="116"/>
    </row>
    <row r="10" spans="1:5" ht="48" customHeight="1" x14ac:dyDescent="0.2">
      <c r="A10" s="125" t="s">
        <v>88</v>
      </c>
      <c r="B10" s="126" t="s">
        <v>89</v>
      </c>
      <c r="C10" s="126"/>
      <c r="D10" s="125" t="s">
        <v>90</v>
      </c>
    </row>
    <row r="11" spans="1:5" ht="16" customHeight="1" x14ac:dyDescent="0.2">
      <c r="A11" s="116"/>
      <c r="B11" s="116"/>
      <c r="C11" s="127" t="s">
        <v>91</v>
      </c>
      <c r="D11" s="116"/>
    </row>
    <row r="12" spans="1:5" ht="16" customHeight="1" x14ac:dyDescent="0.2">
      <c r="A12" s="116"/>
      <c r="B12" s="116"/>
      <c r="C12" s="127" t="s">
        <v>92</v>
      </c>
      <c r="D12" s="116"/>
    </row>
    <row r="13" spans="1:5" ht="64" customHeight="1" x14ac:dyDescent="0.2">
      <c r="A13" s="125" t="s">
        <v>93</v>
      </c>
      <c r="B13" s="126" t="s">
        <v>94</v>
      </c>
      <c r="C13" s="126"/>
      <c r="D13" s="125" t="s">
        <v>95</v>
      </c>
    </row>
    <row r="14" spans="1:5" ht="16" customHeight="1" x14ac:dyDescent="0.2">
      <c r="A14" s="116"/>
      <c r="B14" s="116"/>
      <c r="C14" s="127" t="s">
        <v>96</v>
      </c>
      <c r="D14" s="116"/>
    </row>
    <row r="15" spans="1:5" ht="16" customHeight="1" x14ac:dyDescent="0.2">
      <c r="A15" s="116"/>
      <c r="B15" s="116"/>
      <c r="C15" s="127" t="s">
        <v>97</v>
      </c>
      <c r="D15" s="116"/>
    </row>
    <row r="16" spans="1:5" ht="16" customHeight="1" x14ac:dyDescent="0.2">
      <c r="A16" s="116"/>
      <c r="B16" s="116"/>
      <c r="C16" s="127" t="s">
        <v>98</v>
      </c>
      <c r="D16" s="116"/>
    </row>
    <row r="17" spans="1:5" ht="80" customHeight="1" x14ac:dyDescent="0.2">
      <c r="A17" s="125" t="s">
        <v>99</v>
      </c>
      <c r="B17" s="126" t="s">
        <v>100</v>
      </c>
      <c r="C17" s="126"/>
      <c r="D17" s="125" t="s">
        <v>101</v>
      </c>
    </row>
    <row r="18" spans="1:5" ht="16" customHeight="1" x14ac:dyDescent="0.2">
      <c r="A18" s="116"/>
      <c r="B18" s="116"/>
      <c r="C18" s="127" t="s">
        <v>102</v>
      </c>
      <c r="D18" s="116"/>
    </row>
    <row r="19" spans="1:5" ht="16" customHeight="1" x14ac:dyDescent="0.2">
      <c r="A19" s="116"/>
      <c r="B19" s="116"/>
      <c r="C19" s="127" t="s">
        <v>103</v>
      </c>
      <c r="D19" s="116"/>
    </row>
    <row r="20" spans="1:5" ht="80" customHeight="1" x14ac:dyDescent="0.2">
      <c r="A20" s="125" t="s">
        <v>104</v>
      </c>
      <c r="B20" s="126" t="s">
        <v>105</v>
      </c>
      <c r="C20" s="126"/>
      <c r="D20" s="125" t="s">
        <v>106</v>
      </c>
    </row>
    <row r="21" spans="1:5" ht="16" customHeight="1" x14ac:dyDescent="0.2">
      <c r="A21" s="116"/>
      <c r="B21" s="116"/>
      <c r="C21" s="127" t="s">
        <v>107</v>
      </c>
      <c r="D21" s="116"/>
    </row>
    <row r="22" spans="1:5" ht="16" customHeight="1" x14ac:dyDescent="0.2">
      <c r="A22" s="116"/>
      <c r="B22" s="116"/>
      <c r="C22" s="127" t="s">
        <v>108</v>
      </c>
      <c r="D22" s="116"/>
    </row>
    <row r="23" spans="1:5" ht="64" customHeight="1" x14ac:dyDescent="0.2">
      <c r="A23" s="125" t="s">
        <v>109</v>
      </c>
      <c r="B23" s="126" t="s">
        <v>110</v>
      </c>
      <c r="C23" s="126"/>
      <c r="D23" s="125" t="s">
        <v>111</v>
      </c>
    </row>
    <row r="24" spans="1:5" ht="16" customHeight="1" x14ac:dyDescent="0.2">
      <c r="A24" s="116"/>
      <c r="B24" s="116"/>
      <c r="C24" s="127" t="s">
        <v>112</v>
      </c>
      <c r="D24" s="116"/>
    </row>
    <row r="25" spans="1:5" ht="16" customHeight="1" x14ac:dyDescent="0.2">
      <c r="A25" s="116"/>
      <c r="B25" s="116"/>
      <c r="C25" s="127" t="s">
        <v>113</v>
      </c>
      <c r="D25" s="116"/>
    </row>
    <row r="26" spans="1:5" ht="32" customHeight="1" x14ac:dyDescent="0.2">
      <c r="A26" s="125" t="s">
        <v>114</v>
      </c>
      <c r="B26" s="126" t="s">
        <v>115</v>
      </c>
      <c r="C26" s="126"/>
      <c r="D26" s="125" t="s">
        <v>116</v>
      </c>
    </row>
    <row r="27" spans="1:5" ht="16" customHeight="1" x14ac:dyDescent="0.2">
      <c r="A27" s="116"/>
      <c r="B27" s="116"/>
      <c r="C27" s="127" t="s">
        <v>117</v>
      </c>
      <c r="D27" s="116"/>
    </row>
    <row r="28" spans="1:5" ht="96" customHeight="1" x14ac:dyDescent="0.2">
      <c r="A28" s="125" t="s">
        <v>118</v>
      </c>
      <c r="B28" s="126" t="s">
        <v>119</v>
      </c>
      <c r="C28" s="126"/>
      <c r="D28" s="125" t="s">
        <v>120</v>
      </c>
    </row>
    <row r="29" spans="1:5" ht="16" customHeight="1" x14ac:dyDescent="0.2">
      <c r="A29" s="116"/>
      <c r="B29" s="116"/>
      <c r="C29" s="127" t="s">
        <v>121</v>
      </c>
      <c r="D29" s="116"/>
    </row>
    <row r="30" spans="1:5" ht="16" customHeight="1" x14ac:dyDescent="0.2">
      <c r="A30" s="116"/>
      <c r="B30" s="116"/>
      <c r="C30" s="127" t="s">
        <v>122</v>
      </c>
      <c r="D30" s="116"/>
    </row>
    <row r="31" spans="1:5" ht="16" customHeight="1" x14ac:dyDescent="0.2">
      <c r="A31" s="116"/>
      <c r="B31" s="116"/>
      <c r="C31" s="127" t="s">
        <v>123</v>
      </c>
      <c r="D31" s="116"/>
    </row>
    <row r="32" spans="1:5" ht="16" customHeight="1" x14ac:dyDescent="0.2">
      <c r="A32" s="116"/>
      <c r="B32" s="116"/>
      <c r="C32" s="127" t="s">
        <v>124</v>
      </c>
      <c r="D32" s="116"/>
    </row>
    <row r="33" spans="1:5" ht="16" customHeight="1" x14ac:dyDescent="0.2">
      <c r="A33" s="116"/>
      <c r="B33" s="116"/>
      <c r="C33" s="127" t="s">
        <v>125</v>
      </c>
      <c r="D33" s="116"/>
    </row>
    <row r="34" spans="1:5" ht="16" customHeight="1" x14ac:dyDescent="0.2">
      <c r="A34" s="116"/>
      <c r="B34" s="116"/>
      <c r="C34" s="127" t="s">
        <v>126</v>
      </c>
      <c r="D34" s="116"/>
    </row>
    <row r="35" spans="1:5" ht="32" customHeight="1" x14ac:dyDescent="0.2">
      <c r="A35" s="125" t="s">
        <v>127</v>
      </c>
      <c r="B35" s="126" t="s">
        <v>128</v>
      </c>
      <c r="C35" s="126"/>
      <c r="D35" s="125" t="s">
        <v>129</v>
      </c>
    </row>
    <row r="36" spans="1:5" ht="16" customHeight="1" x14ac:dyDescent="0.2">
      <c r="A36" s="116"/>
      <c r="B36" s="116"/>
      <c r="C36" s="127" t="s">
        <v>130</v>
      </c>
      <c r="D36" s="116"/>
    </row>
    <row r="37" spans="1:5" ht="16" customHeight="1" x14ac:dyDescent="0.2">
      <c r="A37" s="116"/>
      <c r="B37" s="116"/>
      <c r="C37" s="127" t="s">
        <v>131</v>
      </c>
      <c r="D37" s="116"/>
    </row>
    <row r="38" spans="1:5" ht="176" customHeight="1" x14ac:dyDescent="0.2">
      <c r="A38" s="125" t="s">
        <v>132</v>
      </c>
      <c r="B38" s="126" t="s">
        <v>133</v>
      </c>
      <c r="C38" s="126"/>
      <c r="D38" s="125" t="s">
        <v>134</v>
      </c>
    </row>
    <row r="39" spans="1:5" ht="16" customHeight="1" x14ac:dyDescent="0.2">
      <c r="A39" s="116"/>
      <c r="B39" s="116"/>
      <c r="C39" s="127" t="s">
        <v>135</v>
      </c>
      <c r="D39" s="116"/>
    </row>
    <row r="40" spans="1:5" ht="16" customHeight="1" x14ac:dyDescent="0.2">
      <c r="A40" s="116"/>
      <c r="B40" s="116"/>
      <c r="C40" s="127" t="s">
        <v>136</v>
      </c>
      <c r="D40" s="116"/>
    </row>
    <row r="41" spans="1:5" ht="16" customHeight="1" x14ac:dyDescent="0.2">
      <c r="A41" s="116"/>
      <c r="B41" s="116"/>
      <c r="C41" s="127" t="s">
        <v>137</v>
      </c>
      <c r="D41" s="116"/>
    </row>
    <row r="42" spans="1:5" ht="16" customHeight="1" x14ac:dyDescent="0.2">
      <c r="A42" s="116"/>
      <c r="B42" s="116"/>
      <c r="C42" s="127" t="s">
        <v>138</v>
      </c>
      <c r="D42" s="116"/>
    </row>
    <row r="43" spans="1:5" ht="16" customHeight="1" x14ac:dyDescent="0.2">
      <c r="A43" s="116"/>
      <c r="B43" s="116"/>
      <c r="C43" s="127" t="s">
        <v>139</v>
      </c>
      <c r="D43" s="116"/>
    </row>
    <row r="44" spans="1:5" ht="16" customHeight="1" x14ac:dyDescent="0.2">
      <c r="A44" s="116"/>
      <c r="B44" s="116"/>
      <c r="C44" s="127" t="s">
        <v>140</v>
      </c>
      <c r="D44" s="116"/>
    </row>
    <row r="45" spans="1:5" ht="32" customHeight="1" x14ac:dyDescent="0.2">
      <c r="A45" s="125" t="s">
        <v>141</v>
      </c>
      <c r="B45" s="126" t="s">
        <v>142</v>
      </c>
      <c r="C45" s="126"/>
      <c r="D45" s="125" t="s">
        <v>143</v>
      </c>
    </row>
    <row r="46" spans="1:5" ht="16" customHeight="1" x14ac:dyDescent="0.2">
      <c r="A46" s="116"/>
      <c r="B46" s="116"/>
      <c r="C46" s="127" t="s">
        <v>144</v>
      </c>
      <c r="D46" s="116"/>
    </row>
    <row r="47" spans="1:5" ht="16" customHeight="1" x14ac:dyDescent="0.2">
      <c r="A47" s="116"/>
      <c r="B47" s="116"/>
      <c r="C47" s="127" t="s">
        <v>145</v>
      </c>
      <c r="D47" s="116"/>
    </row>
  </sheetData>
  <mergeCells count="16">
    <mergeCell ref="B2:C2"/>
    <mergeCell ref="B3:C3"/>
    <mergeCell ref="B4:C4"/>
    <mergeCell ref="B5:C5"/>
    <mergeCell ref="A7:D7"/>
    <mergeCell ref="B8:C8"/>
    <mergeCell ref="B10:C10"/>
    <mergeCell ref="B13:C13"/>
    <mergeCell ref="B17:C17"/>
    <mergeCell ref="B20:C20"/>
    <mergeCell ref="B23:C23"/>
    <mergeCell ref="B26:C26"/>
    <mergeCell ref="B28:C28"/>
    <mergeCell ref="B35:C35"/>
    <mergeCell ref="B38:C38"/>
    <mergeCell ref="B45:C45"/>
  </mergeCells>
  <pageMargins left="0.5" right="0.5" top="0.5" bottom="0.5" header="0" footer="0"/>
  <ignoredErrors>
    <ignoredError sqref="A8" numberStoredAsText="1"/>
    <ignoredError sqref="A10" numberStoredAsText="1"/>
    <ignoredError sqref="A13" numberStoredAsText="1"/>
    <ignoredError sqref="A17" numberStoredAsText="1"/>
    <ignoredError sqref="A20" numberStoredAsText="1"/>
    <ignoredError sqref="A23" numberStoredAsText="1"/>
    <ignoredError sqref="A26" numberStoredAsText="1"/>
    <ignoredError sqref="A28" numberStoredAsText="1"/>
    <ignoredError sqref="A35" numberStoredAsText="1"/>
    <ignoredError sqref="A38" numberStoredAsText="1"/>
    <ignoredError sqref="A45"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GradingEngineProps xmlns="http://tempuri.org/temp">
  <UserID>{15f85d35-8c61-4969-b27f-7255a02b8c5c}</UserID>
  <AssignmentID>{15f85d35-8c61-4969-b27f-7255a02b8c5c}</AssignmentID>
</GradingEngineProps>
</file>

<file path=customXml/itemProps1.xml><?xml version="1.0" encoding="utf-8"?>
<ds:datastoreItem xmlns:ds="http://schemas.openxmlformats.org/officeDocument/2006/customXml" ds:itemID="{73CEC931-7248-4BD1-BD41-DC4DA569D322}">
  <ds:schemaRefs>
    <ds:schemaRef ds:uri="http://tempuri.org/tem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Documentation</vt:lpstr>
      <vt:lpstr>Scenario Summary</vt:lpstr>
      <vt:lpstr>Scenario PivotTable</vt:lpstr>
      <vt:lpstr>Income Analysis</vt:lpstr>
      <vt:lpstr>Product Line</vt:lpstr>
      <vt:lpstr>Distribution</vt:lpstr>
      <vt:lpstr>Expenses</vt:lpstr>
      <vt:lpstr>Miscellaneous</vt:lpstr>
      <vt:lpstr>Net_income</vt:lpstr>
      <vt:lpstr>Price_per_unit</vt:lpstr>
      <vt:lpstr>Revenue</vt:lpstr>
      <vt:lpstr>Salaries_and_benefits</vt:lpstr>
      <vt:lpstr>Total_revenue</vt:lpstr>
      <vt:lpstr>Units_sold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Your Name</dc:creator>
  <cp:keywords>© 2020 Cengage Learning.</cp:keywords>
  <cp:lastModifiedBy>Romain Roux</cp:lastModifiedBy>
  <dcterms:created xsi:type="dcterms:W3CDTF">2019-03-26T20:35:46Z</dcterms:created>
  <dcterms:modified xsi:type="dcterms:W3CDTF">2022-04-26T21:46:41Z</dcterms:modified>
</cp:coreProperties>
</file>