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30"/>
  </bookViews>
  <sheets>
    <sheet name="Лист1" sheetId="1" r:id="rId1"/>
    <sheet name="Лист2" sheetId="2" r:id="rId2"/>
    <sheet name="Лист3" sheetId="3" r:id="rId3"/>
  </sheets>
  <calcPr calcId="144525"/>
</workbook>
</file>

<file path=xl/sharedStrings.xml><?xml version="1.0" encoding="utf-8"?>
<sst xmlns="http://schemas.openxmlformats.org/spreadsheetml/2006/main" count="84" uniqueCount="84">
  <si>
    <t>Номер досліду</t>
  </si>
  <si>
    <t>Рівень фактору</t>
  </si>
  <si>
    <t>Експерементальні дані</t>
  </si>
  <si>
    <t>Змінні стану</t>
  </si>
  <si>
    <t>X0</t>
  </si>
  <si>
    <t>X1</t>
  </si>
  <si>
    <t>X2</t>
  </si>
  <si>
    <t>X3</t>
  </si>
  <si>
    <t>X4</t>
  </si>
  <si>
    <t>Y1</t>
  </si>
  <si>
    <t>Y2</t>
  </si>
  <si>
    <t>Y3</t>
  </si>
  <si>
    <t>Y4</t>
  </si>
  <si>
    <t>Y5</t>
  </si>
  <si>
    <t>Y6</t>
  </si>
  <si>
    <t>Y7</t>
  </si>
  <si>
    <t>Y8</t>
  </si>
  <si>
    <t>Yсер</t>
  </si>
  <si>
    <t>Коефіцієнти рівняння регресії</t>
  </si>
  <si>
    <t xml:space="preserve">               Рядкові дисперсії</t>
  </si>
  <si>
    <t xml:space="preserve">                 Критерій Кохрена</t>
  </si>
  <si>
    <t xml:space="preserve">                                                        </t>
  </si>
  <si>
    <t xml:space="preserve">                                                           Дисперсія коефіцієнтів рівняння регресії</t>
  </si>
  <si>
    <t>Функції відгуку</t>
  </si>
  <si>
    <t>b0</t>
  </si>
  <si>
    <t>S1^2</t>
  </si>
  <si>
    <t>Gp</t>
  </si>
  <si>
    <t>Sbi^2</t>
  </si>
  <si>
    <t>y'1</t>
  </si>
  <si>
    <t>b1</t>
  </si>
  <si>
    <t>S2^2</t>
  </si>
  <si>
    <t xml:space="preserve">                                     Табличний критерій Кохрена:</t>
  </si>
  <si>
    <t>Sbi</t>
  </si>
  <si>
    <t>y'2</t>
  </si>
  <si>
    <t>b2</t>
  </si>
  <si>
    <t>S3^2</t>
  </si>
  <si>
    <t>Gт</t>
  </si>
  <si>
    <t>y'3</t>
  </si>
  <si>
    <t>b3</t>
  </si>
  <si>
    <t>S4^2</t>
  </si>
  <si>
    <t xml:space="preserve">                                      Gp &lt; Gт - дисперсія однорідна</t>
  </si>
  <si>
    <t xml:space="preserve">                                                                   Розрахункові значення критерію Стьюдента</t>
  </si>
  <si>
    <t>y'4</t>
  </si>
  <si>
    <t>b4</t>
  </si>
  <si>
    <t>S5^2</t>
  </si>
  <si>
    <t xml:space="preserve">                  Помилка дослідів:</t>
  </si>
  <si>
    <t>t0p</t>
  </si>
  <si>
    <t>y'5</t>
  </si>
  <si>
    <t>S6^2</t>
  </si>
  <si>
    <t>S0^2</t>
  </si>
  <si>
    <t xml:space="preserve">        </t>
  </si>
  <si>
    <t>t1p</t>
  </si>
  <si>
    <t>y'6</t>
  </si>
  <si>
    <t>S7^2</t>
  </si>
  <si>
    <t>t2p</t>
  </si>
  <si>
    <t>y'7</t>
  </si>
  <si>
    <t>S8^2</t>
  </si>
  <si>
    <t>t3p</t>
  </si>
  <si>
    <t>y'8</t>
  </si>
  <si>
    <t>S9^2</t>
  </si>
  <si>
    <t>t4p</t>
  </si>
  <si>
    <t>y'9</t>
  </si>
  <si>
    <t>S10^2</t>
  </si>
  <si>
    <t>y'10</t>
  </si>
  <si>
    <t>S11^2</t>
  </si>
  <si>
    <t>y'11</t>
  </si>
  <si>
    <t>S12^2</t>
  </si>
  <si>
    <t>y'12</t>
  </si>
  <si>
    <t>S13^2</t>
  </si>
  <si>
    <t>y'13</t>
  </si>
  <si>
    <t>S14^2</t>
  </si>
  <si>
    <t>y'14</t>
  </si>
  <si>
    <t>S15^2</t>
  </si>
  <si>
    <t>y'15</t>
  </si>
  <si>
    <t>S16^2</t>
  </si>
  <si>
    <t>y'16</t>
  </si>
  <si>
    <t>Дисперсія адекватності</t>
  </si>
  <si>
    <t>Sag^2</t>
  </si>
  <si>
    <t>Розрахункове значення критерію Фішера</t>
  </si>
  <si>
    <t>Fp</t>
  </si>
  <si>
    <t>Табличне значення критерію Фішера</t>
  </si>
  <si>
    <t>Fт</t>
  </si>
  <si>
    <t>1.75</t>
  </si>
  <si>
    <t>Fp &gt; Fт, - лінійна модель неадекватна</t>
  </si>
</sst>
</file>

<file path=xl/styles.xml><?xml version="1.0" encoding="utf-8"?>
<styleSheet xmlns="http://schemas.openxmlformats.org/spreadsheetml/2006/main">
  <numFmts count="6">
    <numFmt numFmtId="176" formatCode="0.00;[Red]0.00"/>
    <numFmt numFmtId="177" formatCode="0.000;[Red]0.000"/>
    <numFmt numFmtId="178" formatCode="_-* #,##0.00_р_._-;\-* #,##0.00_р_._-;_-* &quot;-&quot;??_р_._-;_-@_-"/>
    <numFmt numFmtId="179" formatCode="_-* #,##0&quot;р.&quot;_-;\-* #,##0&quot;р.&quot;_-;_-* &quot;-&quot;&quot;р.&quot;_-;_-@_-"/>
    <numFmt numFmtId="180" formatCode="_-* #,##0_р_._-;\-* #,##0_р_._-;_-* &quot;-&quot;_р_._-;_-@_-"/>
    <numFmt numFmtId="181" formatCode="_-* #,##0.00&quot;р.&quot;_-;\-* #,##0.00&quot;р.&quot;_-;_-* &quot;-&quot;??&quot;р.&quot;_-;_-@_-"/>
  </numFmts>
  <fonts count="21">
    <font>
      <sz val="10"/>
      <name val="Arial Cyr"/>
      <family val="2"/>
      <charset val="204"/>
    </font>
    <font>
      <sz val="11"/>
      <color theme="0"/>
      <name val="Calibri"/>
      <family val="2"/>
      <charset val="204"/>
      <scheme val="minor"/>
    </font>
    <font>
      <b/>
      <sz val="11"/>
      <color rgb="FFFFFFFF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b/>
      <sz val="18"/>
      <color theme="3"/>
      <name val="Calibri"/>
      <family val="2"/>
      <charset val="204"/>
      <scheme val="minor"/>
    </font>
    <font>
      <u/>
      <sz val="11"/>
      <color rgb="FF800080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u/>
      <sz val="11"/>
      <color rgb="FF0000FF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sz val="11"/>
      <color indexed="8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3" fillId="17" borderId="0" applyNumberFormat="0" applyBorder="0" applyAlignment="0" applyProtection="0">
      <alignment vertical="center"/>
    </xf>
    <xf numFmtId="179" fontId="0" fillId="0" borderId="0" applyFont="0" applyFill="0" applyBorder="0" applyAlignment="0" applyProtection="0"/>
    <xf numFmtId="0" fontId="3" fillId="12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180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78" fontId="0" fillId="0" borderId="0" applyFont="0" applyFill="0" applyBorder="0" applyAlignment="0" applyProtection="0"/>
    <xf numFmtId="0" fontId="3" fillId="4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3" fillId="21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4" fillId="16" borderId="6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24" borderId="7" applyNumberFormat="0" applyFont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7" borderId="2" applyNumberFormat="0" applyAlignment="0" applyProtection="0">
      <alignment vertical="center"/>
    </xf>
    <xf numFmtId="0" fontId="2" fillId="3" borderId="1" applyNumberFormat="0" applyAlignment="0" applyProtection="0">
      <alignment vertical="center"/>
    </xf>
    <xf numFmtId="0" fontId="7" fillId="16" borderId="2" applyNumberFormat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77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76" fontId="0" fillId="0" borderId="0" xfId="0" applyNumberFormat="1"/>
    <xf numFmtId="177" fontId="0" fillId="0" borderId="0" xfId="0" applyNumberFormat="1"/>
  </cellXfs>
  <cellStyles count="49">
    <cellStyle name="Обычный" xfId="0" builtinId="0"/>
    <cellStyle name="20% — Акцент3" xfId="1" builtinId="38"/>
    <cellStyle name="Денежный [0]" xfId="2" builtinId="7"/>
    <cellStyle name="40% — Акцент5" xfId="3" builtinId="47"/>
    <cellStyle name="Хороший" xfId="4" builtinId="26"/>
    <cellStyle name="Запятая [0]" xfId="5" builtinId="6"/>
    <cellStyle name="Денежный" xfId="6" builtinId="4"/>
    <cellStyle name="Запятая" xfId="7" builtinId="3"/>
    <cellStyle name="40% — Акцент6" xfId="8" builtinId="51"/>
    <cellStyle name="Процент" xfId="9" builtinId="5"/>
    <cellStyle name="20% — Акцент2" xfId="10" builtinId="34"/>
    <cellStyle name="Итого" xfId="11" builtinId="25"/>
    <cellStyle name="Вывод" xfId="12" builtinId="21"/>
    <cellStyle name="Гиперссылка" xfId="13" builtinId="8"/>
    <cellStyle name="Примечание" xfId="14" builtinId="10"/>
    <cellStyle name="40% — Акцент4" xfId="15" builtinId="43"/>
    <cellStyle name="Открывавшаяся гиперссылка" xfId="16" builtinId="9"/>
    <cellStyle name="Предупреждающий текст" xfId="17" builtinId="11"/>
    <cellStyle name="Заголовок" xfId="18" builtinId="15"/>
    <cellStyle name="Пояснительный текст" xfId="19" builtinId="53"/>
    <cellStyle name="Заголовок 1" xfId="20" builtinId="16"/>
    <cellStyle name="Заголовок 2" xfId="21" builtinId="17"/>
    <cellStyle name="Заголовок 3" xfId="22" builtinId="18"/>
    <cellStyle name="Заголовок 4" xfId="23" builtinId="19"/>
    <cellStyle name="Ввод" xfId="24" builtinId="20"/>
    <cellStyle name="Проверить ячейку" xfId="25" builtinId="23"/>
    <cellStyle name="Вычисление" xfId="26" builtinId="22"/>
    <cellStyle name="Связанная ячейка" xfId="27" builtinId="24"/>
    <cellStyle name="Плохой" xfId="28" builtinId="27"/>
    <cellStyle name="Акцент5" xfId="29" builtinId="45"/>
    <cellStyle name="Нейтральный" xfId="30" builtinId="28"/>
    <cellStyle name="Акцент1" xfId="31" builtinId="29"/>
    <cellStyle name="20% — Акцент1" xfId="32" builtinId="30"/>
    <cellStyle name="40% — Акцент1" xfId="33" builtinId="31"/>
    <cellStyle name="20% — Акцент5" xfId="34" builtinId="46"/>
    <cellStyle name="60% — Акцент1" xfId="35" builtinId="32"/>
    <cellStyle name="Акцент2" xfId="36" builtinId="33"/>
    <cellStyle name="40% — Акцент2" xfId="37" builtinId="35"/>
    <cellStyle name="20% — Акцент6" xfId="38" builtinId="50"/>
    <cellStyle name="60% — Акцент2" xfId="39" builtinId="36"/>
    <cellStyle name="Акцент3" xfId="40" builtinId="37"/>
    <cellStyle name="40% — Акцент3" xfId="41" builtinId="39"/>
    <cellStyle name="60% — Акцент3" xfId="42" builtinId="40"/>
    <cellStyle name="Акцент4" xfId="43" builtinId="41"/>
    <cellStyle name="20% — Акцент4" xfId="44" builtinId="42"/>
    <cellStyle name="60% — Акцент4" xfId="45" builtinId="44"/>
    <cellStyle name="60% — Акцент5" xfId="46" builtinId="48"/>
    <cellStyle name="Акцент6" xfId="47" builtinId="49"/>
    <cellStyle name="60% — Акцент6" xfId="48" builtinId="52"/>
  </cellStyles>
  <tableStyles count="0" defaultTableStyle="TableStyleMedium2" defaultPivotStyle="PivotStyleLight16"/>
  <colors>
    <mruColors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0"/>
  <sheetViews>
    <sheetView tabSelected="1" topLeftCell="A24" workbookViewId="0">
      <selection activeCell="I42" sqref="I42"/>
    </sheetView>
  </sheetViews>
  <sheetFormatPr defaultColWidth="9.33333333333333" defaultRowHeight="12.75"/>
  <cols>
    <col min="1" max="1" width="13.5666666666667" customWidth="1"/>
    <col min="2" max="2" width="12.5666666666667" customWidth="1"/>
    <col min="5" max="5" width="13"/>
    <col min="8" max="8" width="13"/>
    <col min="12" max="12" width="13"/>
    <col min="17" max="17" width="13"/>
    <col min="20" max="20" width="13"/>
  </cols>
  <sheetData>
    <row r="1" spans="1:14">
      <c r="A1" s="1" t="s">
        <v>0</v>
      </c>
      <c r="B1" s="2" t="s">
        <v>1</v>
      </c>
      <c r="C1" s="1"/>
      <c r="D1" s="1"/>
      <c r="E1" s="1"/>
      <c r="F1" s="1"/>
      <c r="G1" s="1" t="s">
        <v>2</v>
      </c>
      <c r="H1" s="1"/>
      <c r="I1" s="1"/>
      <c r="J1" s="1"/>
      <c r="K1" s="1"/>
      <c r="L1" s="1"/>
      <c r="M1" s="1"/>
      <c r="N1" s="1"/>
    </row>
    <row r="2" spans="1:14">
      <c r="A2" s="1"/>
      <c r="B2" s="1"/>
      <c r="C2" s="1"/>
      <c r="D2" s="1"/>
      <c r="E2" s="1"/>
      <c r="F2" s="1"/>
      <c r="G2" s="1"/>
      <c r="H2" s="1" t="s">
        <v>3</v>
      </c>
      <c r="I2" s="1"/>
      <c r="J2" s="1"/>
      <c r="K2" s="1"/>
      <c r="L2" s="1"/>
      <c r="M2" s="1"/>
      <c r="N2" s="1"/>
    </row>
    <row r="3" spans="1:16">
      <c r="A3" s="1"/>
      <c r="B3" s="1" t="s">
        <v>4</v>
      </c>
      <c r="C3" s="1" t="s">
        <v>5</v>
      </c>
      <c r="D3" s="1" t="s">
        <v>6</v>
      </c>
      <c r="E3" s="1" t="s">
        <v>7</v>
      </c>
      <c r="F3" s="1" t="s">
        <v>8</v>
      </c>
      <c r="G3" s="1" t="s">
        <v>9</v>
      </c>
      <c r="H3" s="1" t="s">
        <v>10</v>
      </c>
      <c r="I3" s="1" t="s">
        <v>11</v>
      </c>
      <c r="J3" s="1" t="s">
        <v>12</v>
      </c>
      <c r="K3" s="1" t="s">
        <v>13</v>
      </c>
      <c r="L3" s="1" t="s">
        <v>14</v>
      </c>
      <c r="M3" s="1" t="s">
        <v>15</v>
      </c>
      <c r="N3" s="1" t="s">
        <v>16</v>
      </c>
      <c r="P3" s="1" t="s">
        <v>17</v>
      </c>
    </row>
    <row r="4" spans="1:16">
      <c r="A4" s="1">
        <v>1</v>
      </c>
      <c r="B4" s="1">
        <v>1</v>
      </c>
      <c r="C4" s="1">
        <v>-1</v>
      </c>
      <c r="D4" s="1">
        <v>-1</v>
      </c>
      <c r="E4" s="1">
        <v>-1</v>
      </c>
      <c r="F4" s="1">
        <v>-1</v>
      </c>
      <c r="G4" s="3">
        <v>0.219</v>
      </c>
      <c r="H4" s="3">
        <v>0.254</v>
      </c>
      <c r="I4" s="3">
        <v>0.114</v>
      </c>
      <c r="J4" s="3">
        <v>0.35</v>
      </c>
      <c r="K4" s="3">
        <v>0.915</v>
      </c>
      <c r="L4" s="3">
        <v>0.7</v>
      </c>
      <c r="M4" s="3">
        <v>0.573</v>
      </c>
      <c r="N4" s="3">
        <v>0.254</v>
      </c>
      <c r="P4" s="5">
        <f t="shared" ref="P4:P19" si="0">AVERAGE(G4:N4)</f>
        <v>0.422375</v>
      </c>
    </row>
    <row r="5" spans="1:16">
      <c r="A5" s="1">
        <v>2</v>
      </c>
      <c r="B5" s="1">
        <v>1</v>
      </c>
      <c r="C5" s="1">
        <v>1</v>
      </c>
      <c r="D5" s="1">
        <v>-1</v>
      </c>
      <c r="E5" s="1">
        <v>-1</v>
      </c>
      <c r="F5" s="1">
        <v>-1</v>
      </c>
      <c r="G5" s="3">
        <v>0.583</v>
      </c>
      <c r="H5" s="3">
        <v>0.561</v>
      </c>
      <c r="I5" s="3">
        <v>0.49</v>
      </c>
      <c r="J5" s="3">
        <v>0.2</v>
      </c>
      <c r="K5" s="3">
        <v>0.219</v>
      </c>
      <c r="L5" s="3">
        <v>0.202</v>
      </c>
      <c r="M5" s="3">
        <v>0.176</v>
      </c>
      <c r="N5" s="3">
        <v>0.561</v>
      </c>
      <c r="P5" s="6">
        <f t="shared" si="0"/>
        <v>0.374</v>
      </c>
    </row>
    <row r="6" spans="1:16">
      <c r="A6" s="1">
        <v>3</v>
      </c>
      <c r="B6" s="1">
        <v>1</v>
      </c>
      <c r="C6" s="1">
        <v>-1</v>
      </c>
      <c r="D6" s="1">
        <v>-1</v>
      </c>
      <c r="E6" s="1">
        <v>-1</v>
      </c>
      <c r="F6" s="1">
        <v>-1</v>
      </c>
      <c r="G6" s="3">
        <v>0.31</v>
      </c>
      <c r="H6" s="3">
        <v>0.52</v>
      </c>
      <c r="I6" s="3">
        <v>0.133</v>
      </c>
      <c r="J6" s="3">
        <v>0.612</v>
      </c>
      <c r="K6" s="3">
        <v>0.583</v>
      </c>
      <c r="L6" s="3">
        <v>0.56</v>
      </c>
      <c r="M6" s="3">
        <v>0.215</v>
      </c>
      <c r="N6" s="3">
        <v>0.174</v>
      </c>
      <c r="P6" s="6">
        <f t="shared" si="0"/>
        <v>0.388375</v>
      </c>
    </row>
    <row r="7" spans="1:16">
      <c r="A7" s="1">
        <v>4</v>
      </c>
      <c r="B7" s="1">
        <v>1</v>
      </c>
      <c r="C7" s="1">
        <v>1</v>
      </c>
      <c r="D7" s="1">
        <v>1</v>
      </c>
      <c r="E7" s="1">
        <v>-1</v>
      </c>
      <c r="F7" s="1">
        <v>-1</v>
      </c>
      <c r="G7" s="3">
        <v>0.194</v>
      </c>
      <c r="H7" s="3">
        <v>0.174</v>
      </c>
      <c r="I7" s="3">
        <v>0.507</v>
      </c>
      <c r="J7" s="3">
        <v>0.16</v>
      </c>
      <c r="K7" s="3">
        <v>0.31</v>
      </c>
      <c r="L7" s="3">
        <v>0.02</v>
      </c>
      <c r="M7" s="3">
        <v>0.823</v>
      </c>
      <c r="N7" s="3">
        <v>0.6</v>
      </c>
      <c r="P7" s="6">
        <f t="shared" si="0"/>
        <v>0.3485</v>
      </c>
    </row>
    <row r="8" spans="1:16">
      <c r="A8" s="1">
        <v>5</v>
      </c>
      <c r="B8" s="1">
        <v>1</v>
      </c>
      <c r="C8" s="1">
        <v>-1</v>
      </c>
      <c r="D8" s="1">
        <v>1</v>
      </c>
      <c r="E8" s="1">
        <v>1</v>
      </c>
      <c r="F8" s="1">
        <v>-1</v>
      </c>
      <c r="G8" s="3">
        <v>0.71</v>
      </c>
      <c r="H8" s="3">
        <v>0.6</v>
      </c>
      <c r="I8" s="3">
        <v>0.124</v>
      </c>
      <c r="J8" s="3">
        <v>0.14</v>
      </c>
      <c r="K8" s="3">
        <v>0.816</v>
      </c>
      <c r="L8" s="3">
        <v>0.158</v>
      </c>
      <c r="M8" s="3">
        <v>0.557</v>
      </c>
      <c r="N8" s="3">
        <v>0.963</v>
      </c>
      <c r="P8" s="6">
        <f t="shared" si="0"/>
        <v>0.5085</v>
      </c>
    </row>
    <row r="9" spans="1:16">
      <c r="A9" s="1">
        <v>6</v>
      </c>
      <c r="B9" s="1">
        <v>1</v>
      </c>
      <c r="C9" s="1">
        <v>1</v>
      </c>
      <c r="D9" s="1">
        <v>1</v>
      </c>
      <c r="E9" s="1">
        <v>1</v>
      </c>
      <c r="F9" s="1">
        <v>1</v>
      </c>
      <c r="G9" s="3">
        <v>0.976</v>
      </c>
      <c r="H9" s="3">
        <v>0.963</v>
      </c>
      <c r="I9" s="3">
        <v>0.281</v>
      </c>
      <c r="J9" s="3">
        <v>0.68</v>
      </c>
      <c r="K9" s="3">
        <v>0.224</v>
      </c>
      <c r="L9" s="3">
        <v>0.6</v>
      </c>
      <c r="M9" s="3">
        <v>0.64</v>
      </c>
      <c r="N9" s="3">
        <v>0.106</v>
      </c>
      <c r="P9" s="6">
        <f t="shared" si="0"/>
        <v>0.55875</v>
      </c>
    </row>
    <row r="10" spans="1:16">
      <c r="A10" s="1">
        <v>7</v>
      </c>
      <c r="B10" s="1">
        <v>1</v>
      </c>
      <c r="C10" s="1">
        <v>-1</v>
      </c>
      <c r="D10" s="1">
        <v>-1</v>
      </c>
      <c r="E10" s="1">
        <v>1</v>
      </c>
      <c r="F10" s="1">
        <v>1</v>
      </c>
      <c r="G10" s="3">
        <v>0.198</v>
      </c>
      <c r="H10" s="3">
        <v>0.133</v>
      </c>
      <c r="I10" s="3">
        <v>0.796</v>
      </c>
      <c r="J10" s="3">
        <v>0.988</v>
      </c>
      <c r="K10" s="3">
        <v>0.6</v>
      </c>
      <c r="L10" s="3">
        <v>0.47</v>
      </c>
      <c r="M10" s="3">
        <v>0.176</v>
      </c>
      <c r="N10" s="3">
        <v>0.8</v>
      </c>
      <c r="P10" s="6">
        <f t="shared" si="0"/>
        <v>0.520125</v>
      </c>
    </row>
    <row r="11" spans="1:16">
      <c r="A11" s="1">
        <v>8</v>
      </c>
      <c r="B11" s="1">
        <v>1</v>
      </c>
      <c r="C11" s="1">
        <v>1</v>
      </c>
      <c r="D11" s="1">
        <v>-1</v>
      </c>
      <c r="E11" s="1">
        <v>1</v>
      </c>
      <c r="F11" s="1">
        <v>1</v>
      </c>
      <c r="G11" s="3">
        <v>0.569</v>
      </c>
      <c r="H11" s="3">
        <v>0.507</v>
      </c>
      <c r="I11" s="3">
        <v>0.615</v>
      </c>
      <c r="J11" s="3">
        <v>0.149</v>
      </c>
      <c r="K11" s="3">
        <v>0.64</v>
      </c>
      <c r="L11" s="3">
        <v>0.146</v>
      </c>
      <c r="M11" s="3">
        <v>0.154</v>
      </c>
      <c r="N11" s="3">
        <v>0.146</v>
      </c>
      <c r="P11" s="6">
        <f t="shared" si="0"/>
        <v>0.36575</v>
      </c>
    </row>
    <row r="12" spans="1:16">
      <c r="A12" s="1">
        <v>9</v>
      </c>
      <c r="B12" s="1">
        <v>1</v>
      </c>
      <c r="C12" s="1">
        <v>-1</v>
      </c>
      <c r="D12" s="1">
        <v>-1</v>
      </c>
      <c r="E12" s="1">
        <v>-1</v>
      </c>
      <c r="F12" s="1">
        <v>1</v>
      </c>
      <c r="G12" s="3">
        <v>0.128</v>
      </c>
      <c r="H12" s="3">
        <v>0.124</v>
      </c>
      <c r="I12" s="3">
        <v>0.82</v>
      </c>
      <c r="J12" s="3">
        <v>0.522</v>
      </c>
      <c r="K12" s="3">
        <v>0.176</v>
      </c>
      <c r="L12" s="3">
        <v>0.68</v>
      </c>
      <c r="M12" s="3">
        <v>0.547</v>
      </c>
      <c r="N12" s="3">
        <v>0.176</v>
      </c>
      <c r="P12" s="6">
        <f t="shared" si="0"/>
        <v>0.396625</v>
      </c>
    </row>
    <row r="13" spans="1:16">
      <c r="A13" s="1">
        <v>10</v>
      </c>
      <c r="B13" s="1">
        <v>1</v>
      </c>
      <c r="C13" s="1">
        <v>1</v>
      </c>
      <c r="D13" s="1">
        <v>1</v>
      </c>
      <c r="E13" s="1">
        <v>-1</v>
      </c>
      <c r="F13" s="1">
        <v>1</v>
      </c>
      <c r="G13" s="3">
        <v>0.286</v>
      </c>
      <c r="H13" s="3">
        <v>0.281</v>
      </c>
      <c r="I13" s="3">
        <v>0.568</v>
      </c>
      <c r="J13" s="3">
        <v>0.215</v>
      </c>
      <c r="K13" s="3">
        <v>0.69</v>
      </c>
      <c r="L13" s="3">
        <v>0.954</v>
      </c>
      <c r="M13" s="3">
        <v>0.204</v>
      </c>
      <c r="N13" s="3">
        <v>0.286</v>
      </c>
      <c r="P13" s="6">
        <f t="shared" si="0"/>
        <v>0.4355</v>
      </c>
    </row>
    <row r="14" spans="1:16">
      <c r="A14" s="1">
        <v>11</v>
      </c>
      <c r="B14" s="1">
        <v>1</v>
      </c>
      <c r="C14" s="1">
        <v>-1</v>
      </c>
      <c r="D14" s="1">
        <v>1</v>
      </c>
      <c r="E14" s="1">
        <v>-1</v>
      </c>
      <c r="F14" s="1">
        <v>-1</v>
      </c>
      <c r="G14" s="3">
        <v>0.865</v>
      </c>
      <c r="H14" s="3">
        <v>0.796</v>
      </c>
      <c r="I14" s="3">
        <v>0.865</v>
      </c>
      <c r="J14" s="3">
        <v>0.258</v>
      </c>
      <c r="K14" s="3">
        <v>0.183</v>
      </c>
      <c r="L14" s="3">
        <v>0.158</v>
      </c>
      <c r="M14" s="3">
        <v>0.21</v>
      </c>
      <c r="N14" s="3">
        <v>0.865</v>
      </c>
      <c r="P14" s="6">
        <f t="shared" si="0"/>
        <v>0.525</v>
      </c>
    </row>
    <row r="15" spans="1:16">
      <c r="A15" s="1">
        <v>12</v>
      </c>
      <c r="B15" s="1">
        <v>1</v>
      </c>
      <c r="C15" s="1">
        <v>1</v>
      </c>
      <c r="D15" s="1">
        <v>1</v>
      </c>
      <c r="E15" s="1">
        <v>-1</v>
      </c>
      <c r="F15" s="1">
        <v>-1</v>
      </c>
      <c r="G15" s="3">
        <v>0.622</v>
      </c>
      <c r="H15" s="3">
        <v>0.615</v>
      </c>
      <c r="I15" s="3">
        <v>0.622</v>
      </c>
      <c r="J15" s="3">
        <v>0.815</v>
      </c>
      <c r="K15" s="3">
        <v>0.611</v>
      </c>
      <c r="L15" s="3">
        <v>0.573</v>
      </c>
      <c r="M15" s="3">
        <v>0.816</v>
      </c>
      <c r="N15" s="3">
        <v>0.622</v>
      </c>
      <c r="P15" s="6">
        <f t="shared" si="0"/>
        <v>0.662</v>
      </c>
    </row>
    <row r="16" spans="1:16">
      <c r="A16" s="1">
        <v>13</v>
      </c>
      <c r="B16" s="1">
        <v>1</v>
      </c>
      <c r="C16" s="1">
        <v>-1</v>
      </c>
      <c r="D16" s="1">
        <v>-1</v>
      </c>
      <c r="E16" s="1">
        <v>1</v>
      </c>
      <c r="F16" s="1">
        <v>-1</v>
      </c>
      <c r="G16" s="3">
        <v>0.9</v>
      </c>
      <c r="H16" s="3">
        <v>0.82</v>
      </c>
      <c r="I16" s="3">
        <v>0.9</v>
      </c>
      <c r="J16" s="3">
        <v>0.619</v>
      </c>
      <c r="K16" s="3">
        <v>0.22</v>
      </c>
      <c r="L16" s="3">
        <v>0.176</v>
      </c>
      <c r="M16" s="3">
        <v>0.586</v>
      </c>
      <c r="N16" s="3">
        <v>0.9</v>
      </c>
      <c r="P16" s="6">
        <f t="shared" si="0"/>
        <v>0.640125</v>
      </c>
    </row>
    <row r="17" spans="1:16">
      <c r="A17" s="1">
        <v>14</v>
      </c>
      <c r="B17" s="1">
        <v>1</v>
      </c>
      <c r="C17" s="1">
        <v>1</v>
      </c>
      <c r="D17" s="1">
        <v>-1</v>
      </c>
      <c r="E17" s="1">
        <v>1</v>
      </c>
      <c r="F17" s="1">
        <v>-1</v>
      </c>
      <c r="G17" s="3">
        <v>0.127</v>
      </c>
      <c r="H17" s="3">
        <v>0.127</v>
      </c>
      <c r="I17" s="3">
        <v>0.127</v>
      </c>
      <c r="J17" s="3">
        <v>0.57</v>
      </c>
      <c r="K17" s="3">
        <v>0.166</v>
      </c>
      <c r="L17" s="3">
        <v>0.215</v>
      </c>
      <c r="M17" s="3">
        <v>0.58</v>
      </c>
      <c r="N17" s="3">
        <v>0.127</v>
      </c>
      <c r="P17" s="6">
        <f t="shared" si="0"/>
        <v>0.254875</v>
      </c>
    </row>
    <row r="18" spans="1:16">
      <c r="A18" s="1">
        <v>15</v>
      </c>
      <c r="B18" s="1">
        <v>1</v>
      </c>
      <c r="C18" s="1">
        <v>-1</v>
      </c>
      <c r="D18" s="1">
        <v>-1</v>
      </c>
      <c r="E18" s="1">
        <v>1</v>
      </c>
      <c r="F18" s="1">
        <v>-1</v>
      </c>
      <c r="G18" s="3">
        <v>0.13</v>
      </c>
      <c r="H18" s="3">
        <v>0.46</v>
      </c>
      <c r="I18" s="3">
        <v>0.13</v>
      </c>
      <c r="J18" s="3">
        <v>0.168</v>
      </c>
      <c r="K18" s="3">
        <v>0.01</v>
      </c>
      <c r="L18" s="3">
        <v>0.823</v>
      </c>
      <c r="M18" s="3">
        <v>0.21</v>
      </c>
      <c r="N18" s="3">
        <v>0.13</v>
      </c>
      <c r="P18" s="6">
        <f t="shared" si="0"/>
        <v>0.257625</v>
      </c>
    </row>
    <row r="19" spans="1:16">
      <c r="A19" s="1">
        <v>16</v>
      </c>
      <c r="B19" s="1">
        <v>1</v>
      </c>
      <c r="C19" s="1">
        <v>1</v>
      </c>
      <c r="D19" s="1">
        <v>1</v>
      </c>
      <c r="E19" s="1">
        <v>1</v>
      </c>
      <c r="F19" s="1">
        <v>1</v>
      </c>
      <c r="G19" s="3">
        <v>0.993</v>
      </c>
      <c r="H19" s="3">
        <v>0.973</v>
      </c>
      <c r="I19" s="3">
        <v>0.993</v>
      </c>
      <c r="J19" s="3">
        <v>0.07</v>
      </c>
      <c r="K19" s="3">
        <v>0.932</v>
      </c>
      <c r="L19" s="3">
        <v>0.557</v>
      </c>
      <c r="M19" s="3">
        <v>0.816</v>
      </c>
      <c r="N19" s="3">
        <v>0.993</v>
      </c>
      <c r="P19" s="6">
        <f t="shared" si="0"/>
        <v>0.790875</v>
      </c>
    </row>
    <row r="20" spans="1:14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</row>
    <row r="21" spans="1:14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</row>
    <row r="22" spans="1:17">
      <c r="A22" s="2" t="s">
        <v>18</v>
      </c>
      <c r="B22" s="1"/>
      <c r="C22" s="1"/>
      <c r="D22" s="1" t="s">
        <v>19</v>
      </c>
      <c r="E22" s="1"/>
      <c r="F22" s="1"/>
      <c r="G22" s="1" t="s">
        <v>20</v>
      </c>
      <c r="H22" s="1"/>
      <c r="I22" s="1"/>
      <c r="J22" s="1" t="s">
        <v>21</v>
      </c>
      <c r="K22" s="1" t="s">
        <v>22</v>
      </c>
      <c r="L22" s="1"/>
      <c r="M22" s="1"/>
      <c r="N22" s="1"/>
      <c r="P22" s="2" t="s">
        <v>23</v>
      </c>
      <c r="Q22" s="1"/>
    </row>
    <row r="23" spans="1:17">
      <c r="A23" s="1" t="s">
        <v>24</v>
      </c>
      <c r="B23" s="1">
        <f>1/16*(P4+P5+P6+P7+P8+P9+P10+P11+P12+P13+P14+P15+P16+P17+P18+P19)</f>
        <v>0.4655625</v>
      </c>
      <c r="C23" s="1"/>
      <c r="D23" s="1" t="s">
        <v>25</v>
      </c>
      <c r="E23" s="1">
        <f>(1/(8-1))*((G4-P4)^2+(H4-P4)^2+(I4-P4)^2+(J4-P4)^2+(K4-P4)^2+(L4-P4)^2+(M4-P4)^2+(N4-P4)^2)</f>
        <v>0.0772625535714286</v>
      </c>
      <c r="F23" s="1"/>
      <c r="G23" s="1" t="s">
        <v>26</v>
      </c>
      <c r="H23" s="1">
        <f>E38/(E23+E24+E25+E26+E27+E28+E29+E30+E31+E32+E33+E34+E35+E36+E37+E38)</f>
        <v>0.164121944139585</v>
      </c>
      <c r="I23" s="1"/>
      <c r="J23" s="1"/>
      <c r="K23" s="1" t="s">
        <v>27</v>
      </c>
      <c r="L23" s="1">
        <f>H28/(16*(8-1))</f>
        <v>0.000892279655612245</v>
      </c>
      <c r="M23" s="1"/>
      <c r="N23" s="1"/>
      <c r="P23" s="1" t="s">
        <v>28</v>
      </c>
      <c r="Q23" s="1">
        <f>B23-B27</f>
        <v>0.547671875</v>
      </c>
    </row>
    <row r="24" spans="1:17">
      <c r="A24" s="1" t="s">
        <v>29</v>
      </c>
      <c r="B24" s="1">
        <f>1/16*(-P4+P5-P6+P7-P8+P9-P10+P11-P12+P13-P14+P15-P16+P17-P18+P19)</f>
        <v>0.00821875</v>
      </c>
      <c r="C24" s="1"/>
      <c r="D24" s="1" t="s">
        <v>30</v>
      </c>
      <c r="E24" s="1">
        <f>(1/(8-1))*((G5-P4)^2+(H5-P4)^2+(I5-P4)^2+(J5-P4)^2+(K5-P4)^2+(L5-P4)^2+(M5-P4)^2+(N5-P4)^2)</f>
        <v>0.0384121607142857</v>
      </c>
      <c r="F24" s="1"/>
      <c r="G24" s="1" t="s">
        <v>31</v>
      </c>
      <c r="H24" s="1"/>
      <c r="I24" s="1"/>
      <c r="J24" s="1"/>
      <c r="K24" s="1" t="s">
        <v>32</v>
      </c>
      <c r="L24" s="1">
        <f>SQRT(L23)</f>
        <v>0.029871050460475</v>
      </c>
      <c r="M24" s="1"/>
      <c r="N24" s="1"/>
      <c r="P24" s="1" t="s">
        <v>33</v>
      </c>
      <c r="Q24" s="1">
        <f>B23-B27</f>
        <v>0.547671875</v>
      </c>
    </row>
    <row r="25" spans="1:17">
      <c r="A25" s="1" t="s">
        <v>34</v>
      </c>
      <c r="B25" s="1">
        <f>1/16*(-P4-P5-P6+P7+P8+P9-P10-P11-P12+P13+P14+P15-P16-P17-P18+P19)</f>
        <v>0.013078125</v>
      </c>
      <c r="C25" s="1"/>
      <c r="D25" s="1" t="s">
        <v>35</v>
      </c>
      <c r="E25" s="1">
        <f>(1/(8-1))*((G6-P4)^2+(H6-P4)^2+(I6-P4)^2+(J6-P4)^2+(K6-P4)^2+(L6-P4)^2+(M6-P4)^2+(N6-P4)^2)</f>
        <v>0.0416128392857143</v>
      </c>
      <c r="F25" s="1"/>
      <c r="G25" s="1" t="s">
        <v>36</v>
      </c>
      <c r="H25" s="1">
        <v>0.1829</v>
      </c>
      <c r="I25" s="1"/>
      <c r="J25" s="1"/>
      <c r="K25" s="1"/>
      <c r="L25" s="1"/>
      <c r="M25" s="1"/>
      <c r="N25" s="1"/>
      <c r="P25" s="1" t="s">
        <v>37</v>
      </c>
      <c r="Q25" s="1">
        <f>B23-B27</f>
        <v>0.547671875</v>
      </c>
    </row>
    <row r="26" spans="1:17">
      <c r="A26" s="1" t="s">
        <v>38</v>
      </c>
      <c r="B26" s="1">
        <f>1/16*(-P4-P5-P6-P7+P8+P9+P10+P11-P12-P13-P14-P15+P16+P17+P18+P19)</f>
        <v>0.021515625</v>
      </c>
      <c r="C26" s="1"/>
      <c r="D26" s="1" t="s">
        <v>39</v>
      </c>
      <c r="E26" s="1">
        <f>(1/(8-1))*((G7-P4)^2+(H7-P4)^2+(I7-P4)^2+(J7-P4)^2+(K7-P4)^2+(L7-P4)^2+(M7-P4)^2+(N7-P4)^2)</f>
        <v>0.0794903035714285</v>
      </c>
      <c r="F26" s="1"/>
      <c r="G26" s="1" t="s">
        <v>40</v>
      </c>
      <c r="H26" s="1"/>
      <c r="I26" s="1"/>
      <c r="J26" s="1"/>
      <c r="K26" s="1" t="s">
        <v>41</v>
      </c>
      <c r="L26" s="1"/>
      <c r="M26" s="1"/>
      <c r="N26" s="1"/>
      <c r="P26" s="1" t="s">
        <v>42</v>
      </c>
      <c r="Q26" s="1">
        <f>B23-B27</f>
        <v>0.547671875</v>
      </c>
    </row>
    <row r="27" spans="1:17">
      <c r="A27" s="1" t="s">
        <v>43</v>
      </c>
      <c r="B27" s="1">
        <f>1/16*(-P4-P5-P6-P7-P8+P9+P10+P11+P12+P13-P14-P15-P16-P17-P18+P19)</f>
        <v>-0.082109375</v>
      </c>
      <c r="C27" s="1"/>
      <c r="D27" s="1" t="s">
        <v>44</v>
      </c>
      <c r="E27" s="1">
        <f>(1/(8-1))*((G8-P4)^2+(H8-P4)^2+(I8-P4)^2+(J8-P4)^2+(K8-P4)^2+(L8-P4)^2+(M8-P4)^2+(N8-P4)^2)</f>
        <v>0.116896589285714</v>
      </c>
      <c r="F27" s="1"/>
      <c r="G27" s="1" t="s">
        <v>45</v>
      </c>
      <c r="H27" s="1"/>
      <c r="I27" s="1"/>
      <c r="J27" s="1"/>
      <c r="K27" s="1" t="s">
        <v>46</v>
      </c>
      <c r="L27" s="1">
        <f>B23/L24</f>
        <v>15.5857424771863</v>
      </c>
      <c r="M27" s="1"/>
      <c r="N27" s="1"/>
      <c r="P27" s="1" t="s">
        <v>47</v>
      </c>
      <c r="Q27" s="1">
        <f>B23-B27</f>
        <v>0.547671875</v>
      </c>
    </row>
    <row r="28" spans="1:17">
      <c r="A28" s="1"/>
      <c r="B28" s="1"/>
      <c r="C28" s="1"/>
      <c r="D28" s="1" t="s">
        <v>48</v>
      </c>
      <c r="E28" s="1">
        <f>(1/(8-1))*((G9-P4)^2+(H9-P4)^2+(I9-P4)^2+(J9-P4)^2+(K9-P4)^2+(L9-P4)^2+(M9-P4)^2+(N9-P4)^2)</f>
        <v>0.129070089285714</v>
      </c>
      <c r="F28" s="1"/>
      <c r="G28" s="1" t="s">
        <v>49</v>
      </c>
      <c r="H28" s="1">
        <f>(1/16)*(E23+E24+E25+E26+E27+E28+E29+E30+E31+E32+E33+E34+E35+E36+E37+E38)</f>
        <v>0.0999353214285714</v>
      </c>
      <c r="I28" s="1" t="s">
        <v>50</v>
      </c>
      <c r="J28" s="1"/>
      <c r="K28" s="1" t="s">
        <v>51</v>
      </c>
      <c r="L28" s="1">
        <f>B24/L24</f>
        <v>0.275140976741844</v>
      </c>
      <c r="M28" s="1"/>
      <c r="N28" s="1"/>
      <c r="P28" s="1" t="s">
        <v>52</v>
      </c>
      <c r="Q28" s="1">
        <f>B23+B27</f>
        <v>0.383453125</v>
      </c>
    </row>
    <row r="29" spans="1:17">
      <c r="A29" s="1"/>
      <c r="B29" s="1"/>
      <c r="C29" s="1"/>
      <c r="D29" s="1" t="s">
        <v>53</v>
      </c>
      <c r="E29" s="1">
        <f>(1/(8-1))*((G10-P4)^2+(H10-P4)^2+(I10-P4)^2+(J10-P4)^2+(K10-P4)^2+(L10-P4)^2+(M10-P4)^2+(N10-P4)^2)</f>
        <v>0.118675625</v>
      </c>
      <c r="F29" s="1"/>
      <c r="G29" s="1"/>
      <c r="H29" s="1"/>
      <c r="I29" s="1"/>
      <c r="J29" s="1"/>
      <c r="K29" s="1" t="s">
        <v>54</v>
      </c>
      <c r="L29" s="1">
        <f>B25/L24</f>
        <v>0.437819386944721</v>
      </c>
      <c r="M29" s="1"/>
      <c r="N29" s="1"/>
      <c r="P29" s="1" t="s">
        <v>55</v>
      </c>
      <c r="Q29" s="1">
        <f>B23+B27</f>
        <v>0.383453125</v>
      </c>
    </row>
    <row r="30" spans="1:17">
      <c r="A30" s="1"/>
      <c r="B30" s="1"/>
      <c r="C30" s="1"/>
      <c r="D30" s="1" t="s">
        <v>56</v>
      </c>
      <c r="E30" s="1">
        <f>(1/(8-1))*((G11-P4)^2+(H11-P4)^2+(I11-P4)^2+(J11-P4)^2+(K11-P4)^2+(L11-P4)^2+(M11-P4)^2+(N11-P4)^2)</f>
        <v>0.0589500892857143</v>
      </c>
      <c r="F30" s="1"/>
      <c r="G30" s="1"/>
      <c r="H30" s="1"/>
      <c r="I30" s="1"/>
      <c r="J30" s="1"/>
      <c r="K30" s="1" t="s">
        <v>57</v>
      </c>
      <c r="L30" s="1">
        <f>B26/L24</f>
        <v>0.720283507554218</v>
      </c>
      <c r="M30" s="1"/>
      <c r="N30" s="1"/>
      <c r="P30" s="1" t="s">
        <v>58</v>
      </c>
      <c r="Q30" s="1">
        <f>B23+B27</f>
        <v>0.383453125</v>
      </c>
    </row>
    <row r="31" spans="1:17">
      <c r="A31" s="1"/>
      <c r="B31" s="1"/>
      <c r="C31" s="1"/>
      <c r="D31" s="1" t="s">
        <v>59</v>
      </c>
      <c r="E31" s="1">
        <f>(1/(8-1))*((G12-P4)^2+(H12-P4)^2+(I12-P4)^2+(J12-P4)^2+(K12-P4)^2+(L12-P4)^2+(M12-P4)^2+(N12-P4)^2)</f>
        <v>0.0781454821428571</v>
      </c>
      <c r="F31" s="1"/>
      <c r="G31" s="1"/>
      <c r="H31" s="1"/>
      <c r="I31" s="1"/>
      <c r="J31" s="1"/>
      <c r="K31" s="1" t="s">
        <v>60</v>
      </c>
      <c r="L31" s="1">
        <f>-B27/L24</f>
        <v>2.74879435889427</v>
      </c>
      <c r="M31" s="1"/>
      <c r="N31" s="1"/>
      <c r="P31" s="1" t="s">
        <v>61</v>
      </c>
      <c r="Q31" s="4">
        <f>B23+B27</f>
        <v>0.383453125</v>
      </c>
    </row>
    <row r="32" spans="1:17">
      <c r="A32" s="1"/>
      <c r="B32" s="1"/>
      <c r="C32" s="1"/>
      <c r="D32" s="1" t="s">
        <v>62</v>
      </c>
      <c r="E32" s="1">
        <f>(1/(8-1))*((G13-P4)^2+(H13-P4)^2+(I13-P4)^2+(J13-P4)^2+(K13-P4)^2+(L13-P4)^2+(M13-P4)^2+(N13-P4)^2)</f>
        <v>0.0747614464285714</v>
      </c>
      <c r="F32" s="1"/>
      <c r="G32" s="1"/>
      <c r="H32" s="1"/>
      <c r="I32" s="1"/>
      <c r="J32" s="1"/>
      <c r="K32" s="1"/>
      <c r="L32" s="1"/>
      <c r="M32" s="1"/>
      <c r="N32" s="1"/>
      <c r="P32" s="1" t="s">
        <v>63</v>
      </c>
      <c r="Q32" s="4">
        <f>B23+B27</f>
        <v>0.383453125</v>
      </c>
    </row>
    <row r="33" spans="1:17">
      <c r="A33" s="1"/>
      <c r="B33" s="1"/>
      <c r="C33" s="1"/>
      <c r="D33" s="1" t="s">
        <v>64</v>
      </c>
      <c r="E33" s="1">
        <f>(1/(8-1))*((G14-P4)^2+(H14-P4)^2+(I14-P4)^2+(J14-P4)^2+(K14-P4)^2+(L14-P4)^2+(M14-P4)^2+(N14-P4)^2)</f>
        <v>0.132380446428571</v>
      </c>
      <c r="F33" s="1"/>
      <c r="G33" s="1"/>
      <c r="H33" s="1"/>
      <c r="I33" s="1"/>
      <c r="J33" s="1"/>
      <c r="K33" s="1"/>
      <c r="L33" s="1"/>
      <c r="M33" s="1"/>
      <c r="N33" s="1"/>
      <c r="P33" s="1" t="s">
        <v>65</v>
      </c>
      <c r="Q33" s="4">
        <f>B23-B27</f>
        <v>0.547671875</v>
      </c>
    </row>
    <row r="34" spans="1:17">
      <c r="A34" s="1"/>
      <c r="B34" s="1"/>
      <c r="C34" s="1"/>
      <c r="D34" s="1" t="s">
        <v>66</v>
      </c>
      <c r="E34" s="1">
        <f>(1/(8-1))*((G15-P4)^2+(H15-P4)^2+(I15-P4)^2+(J15-P4)^2+(K15-P4)^2+(L15-P4)^2+(M15-P4)^2+(N15-P4)^2)</f>
        <v>0.0748595892857143</v>
      </c>
      <c r="F34" s="1"/>
      <c r="G34" s="1"/>
      <c r="H34" s="1"/>
      <c r="I34" s="1"/>
      <c r="J34" s="1"/>
      <c r="K34" s="1"/>
      <c r="L34" s="1"/>
      <c r="M34" s="1"/>
      <c r="N34" s="1"/>
      <c r="P34" s="1" t="s">
        <v>67</v>
      </c>
      <c r="Q34" s="4">
        <f>B23-B27</f>
        <v>0.547671875</v>
      </c>
    </row>
    <row r="35" spans="1:17">
      <c r="A35" s="1"/>
      <c r="B35" s="1"/>
      <c r="C35" s="1"/>
      <c r="D35" s="1" t="s">
        <v>68</v>
      </c>
      <c r="E35" s="1">
        <f>(1/(8-1))*((G16-P4)^2+(H16-P4)^2+(I16-P4)^2+(J16-P4)^2+(K16-P4)^2+(L16-P4)^2+(M16-P4)^2+(N16-P4)^2)</f>
        <v>0.144224767857143</v>
      </c>
      <c r="F35" s="1"/>
      <c r="G35" s="1"/>
      <c r="H35" s="1"/>
      <c r="I35" s="1"/>
      <c r="J35" s="1"/>
      <c r="K35" s="1"/>
      <c r="L35" s="1"/>
      <c r="M35" s="1"/>
      <c r="N35" s="1"/>
      <c r="P35" s="1" t="s">
        <v>69</v>
      </c>
      <c r="Q35" s="4">
        <f>B23-B27</f>
        <v>0.547671875</v>
      </c>
    </row>
    <row r="36" spans="1:17">
      <c r="A36" s="1"/>
      <c r="B36" s="1"/>
      <c r="C36" s="1"/>
      <c r="D36" s="1" t="s">
        <v>70</v>
      </c>
      <c r="E36" s="1">
        <f>(1/(8-1))*((G17-P4)^2+(H17-P4)^2+(I17-P4)^2+(J17-P4)^2+(K17-P4)^2+(L17-P4)^2+(M17-P4)^2+(N17-P4)^2)</f>
        <v>0.0720509821428571</v>
      </c>
      <c r="F36" s="1"/>
      <c r="G36" s="1"/>
      <c r="H36" s="1"/>
      <c r="I36" s="1"/>
      <c r="J36" s="1"/>
      <c r="K36" s="1"/>
      <c r="L36" s="1"/>
      <c r="M36" s="1"/>
      <c r="N36" s="1"/>
      <c r="P36" s="1" t="s">
        <v>71</v>
      </c>
      <c r="Q36" s="4">
        <f>B23-B27</f>
        <v>0.547671875</v>
      </c>
    </row>
    <row r="37" spans="1:17">
      <c r="A37" s="1"/>
      <c r="B37" s="1"/>
      <c r="C37" s="1"/>
      <c r="D37" s="1" t="s">
        <v>72</v>
      </c>
      <c r="E37" s="1">
        <f>(1/(8-1))*((G18-P4)^2+(H18-P4)^2+(I18-P4)^2+(J18-P4)^2+(K18-P4)^2+(L18-P4)^2+(M18-P4)^2+(N18-P4)^2)</f>
        <v>0.0997469107142857</v>
      </c>
      <c r="F37" s="1"/>
      <c r="G37" s="1"/>
      <c r="H37" s="1"/>
      <c r="I37" s="1"/>
      <c r="J37" s="1"/>
      <c r="K37" s="1"/>
      <c r="L37" s="1"/>
      <c r="M37" s="1"/>
      <c r="N37" s="1"/>
      <c r="P37" s="1" t="s">
        <v>73</v>
      </c>
      <c r="Q37" s="4">
        <f>B23-B27</f>
        <v>0.547671875</v>
      </c>
    </row>
    <row r="38" spans="1:17">
      <c r="A38" s="1"/>
      <c r="B38" s="1"/>
      <c r="C38" s="1"/>
      <c r="D38" s="1" t="s">
        <v>74</v>
      </c>
      <c r="E38" s="1">
        <f>(1/(8-1))*((G19-P4)^2+(H19-P4)^2+(I19-P4)^2+(J19-P4)^2+(K19-P4)^2+(L19-P4)^2+(M19-P4)^2+(N19-P4)^2)</f>
        <v>0.262425267857143</v>
      </c>
      <c r="F38" s="1"/>
      <c r="G38" s="1"/>
      <c r="H38" s="1"/>
      <c r="I38" s="1"/>
      <c r="J38" s="1"/>
      <c r="K38" s="1"/>
      <c r="L38" s="1"/>
      <c r="M38" s="1"/>
      <c r="N38" s="1"/>
      <c r="P38" s="1" t="s">
        <v>75</v>
      </c>
      <c r="Q38" s="4">
        <f>B23+B27</f>
        <v>0.383453125</v>
      </c>
    </row>
    <row r="39" spans="1:14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</row>
    <row r="40" spans="3:14"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</row>
    <row r="41" spans="1:14">
      <c r="A41" t="s">
        <v>76</v>
      </c>
      <c r="B41"/>
      <c r="F41" s="1"/>
      <c r="G41" s="1"/>
      <c r="H41" s="1"/>
      <c r="I41" s="1"/>
      <c r="J41" s="1"/>
      <c r="K41" s="1"/>
      <c r="L41" s="1"/>
      <c r="M41" s="1"/>
      <c r="N41" s="1"/>
    </row>
    <row r="42" spans="1:14">
      <c r="A42" t="s">
        <v>77</v>
      </c>
      <c r="B42">
        <f>(8/(16-2))*((P4-Q23)^2+(P5-Q24)^2+(P6-Q25)^2+(P7-Q26)^2+(P8-Q27)^2+(P9-Q28)^2+(P10-Q29)^2+(P11-Q30)^2+(P12-Q31)^2+(P13-Q32)^2+(P14-Q33)^2+(P15-Q34)^2+(P16-Q35)^2+(P17-Q36)^2+(P18-Q37)^2+(P19-Q38)^2)</f>
        <v>0.298872493303572</v>
      </c>
      <c r="F42" s="1"/>
      <c r="G42" s="1"/>
      <c r="H42" s="1"/>
      <c r="I42" s="1"/>
      <c r="J42" s="1"/>
      <c r="K42" s="1"/>
      <c r="L42" s="1"/>
      <c r="M42" s="1"/>
      <c r="N42" s="1"/>
    </row>
    <row r="43" spans="6:14">
      <c r="F43" s="1"/>
      <c r="G43" s="1"/>
      <c r="H43" s="1"/>
      <c r="I43" s="1"/>
      <c r="J43" s="1"/>
      <c r="K43" s="1"/>
      <c r="L43" s="1"/>
      <c r="M43" s="1"/>
      <c r="N43" s="1"/>
    </row>
    <row r="44" spans="1:14">
      <c r="A44" t="s">
        <v>78</v>
      </c>
      <c r="B44"/>
      <c r="F44" s="1"/>
      <c r="G44" s="1"/>
      <c r="H44" s="1"/>
      <c r="I44" s="1"/>
      <c r="J44" s="1"/>
      <c r="K44" s="1"/>
      <c r="L44" s="1"/>
      <c r="M44" s="1"/>
      <c r="N44" s="1"/>
    </row>
    <row r="45" spans="1:14">
      <c r="A45" t="s">
        <v>79</v>
      </c>
      <c r="B45">
        <f>B42/H28</f>
        <v>2.99065924871408</v>
      </c>
      <c r="F45" s="1"/>
      <c r="G45" s="1"/>
      <c r="H45" s="1"/>
      <c r="I45" s="1"/>
      <c r="J45" s="1"/>
      <c r="K45" s="1"/>
      <c r="L45" s="1"/>
      <c r="M45" s="1"/>
      <c r="N45" s="1"/>
    </row>
    <row r="46" spans="6:14">
      <c r="F46" s="1"/>
      <c r="G46" s="1"/>
      <c r="H46" s="1"/>
      <c r="I46" s="1"/>
      <c r="J46" s="1"/>
      <c r="K46" s="1"/>
      <c r="L46" s="1"/>
      <c r="M46" s="1"/>
      <c r="N46" s="1"/>
    </row>
    <row r="47" spans="1:14">
      <c r="A47" t="s">
        <v>80</v>
      </c>
      <c r="B47"/>
      <c r="F47" s="1"/>
      <c r="G47" s="1"/>
      <c r="H47" s="1"/>
      <c r="I47" s="1"/>
      <c r="J47" s="1"/>
      <c r="K47" s="1"/>
      <c r="L47" s="1"/>
      <c r="M47" s="1"/>
      <c r="N47" s="1"/>
    </row>
    <row r="48" spans="1:14">
      <c r="A48" t="s">
        <v>81</v>
      </c>
      <c r="B48" s="4" t="s">
        <v>82</v>
      </c>
      <c r="F48" s="1"/>
      <c r="G48" s="1"/>
      <c r="H48" s="1"/>
      <c r="I48" s="1"/>
      <c r="J48" s="1"/>
      <c r="K48" s="1"/>
      <c r="L48" s="1"/>
      <c r="M48" s="1"/>
      <c r="N48" s="1"/>
    </row>
    <row r="50" spans="1:1">
      <c r="A50" t="s">
        <v>83</v>
      </c>
    </row>
  </sheetData>
  <pageMargins left="0.75" right="0.75" top="1" bottom="1" header="0.5" footer="0.5"/>
  <headerFooter alignWithMargins="0" scaleWithDoc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.33333333333333" defaultRowHeight="12.75"/>
  <sheetData/>
  <pageMargins left="0.75" right="0.75" top="1" bottom="1" header="0.5" footer="0.5"/>
  <headerFooter alignWithMargins="0" scaleWithDoc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.33333333333333" defaultRowHeight="12.75"/>
  <sheetData/>
  <pageMargins left="0.75" right="0.75" top="1" bottom="1" header="0.5" footer="0.5"/>
  <headerFooter alignWithMargins="0" scaleWithDoc="0"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 Corporation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Galka</dc:creator>
  <cp:lastModifiedBy>g1deo</cp:lastModifiedBy>
  <dcterms:created xsi:type="dcterms:W3CDTF">2020-03-04T12:21:55Z</dcterms:created>
  <dcterms:modified xsi:type="dcterms:W3CDTF">2020-03-23T18:59:51Z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1049-11.2.0.9232</vt:lpwstr>
  </property>
</Properties>
</file>