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0" yWindow="0" windowWidth="28800" windowHeight="17480" tabRatio="500" activeTab="1"/>
  </bookViews>
  <sheets>
    <sheet name="Sheet1" sheetId="1" r:id="rId1"/>
    <sheet name="tex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3" i="2" l="1"/>
  <c r="G92" i="2"/>
  <c r="G77" i="2"/>
  <c r="G79" i="2"/>
  <c r="G91" i="2"/>
  <c r="G90" i="2"/>
  <c r="G75" i="2"/>
  <c r="G89" i="2"/>
  <c r="G88" i="2"/>
  <c r="G87" i="2"/>
  <c r="G86" i="2"/>
  <c r="G78" i="2"/>
  <c r="G76" i="2"/>
  <c r="G82" i="2"/>
  <c r="G80" i="2"/>
  <c r="G60" i="2"/>
  <c r="G59" i="2"/>
  <c r="G57" i="2"/>
  <c r="G58" i="2"/>
  <c r="A16" i="1"/>
  <c r="B16" i="1"/>
  <c r="B15" i="1"/>
  <c r="B14" i="1"/>
  <c r="G32" i="2"/>
  <c r="G12" i="2"/>
  <c r="G42" i="2"/>
  <c r="G44" i="2"/>
  <c r="G43" i="2"/>
  <c r="G39" i="2"/>
  <c r="G37" i="2"/>
  <c r="G22" i="2"/>
  <c r="G11" i="2"/>
  <c r="G6" i="2"/>
  <c r="G38" i="2"/>
  <c r="G40" i="2"/>
  <c r="G41" i="2"/>
  <c r="G10" i="2"/>
  <c r="G9" i="2"/>
  <c r="G28" i="2"/>
  <c r="G26" i="2"/>
  <c r="G30" i="2"/>
  <c r="E3" i="1"/>
  <c r="E2" i="1"/>
  <c r="B7" i="1"/>
  <c r="E4" i="1"/>
  <c r="E6" i="1"/>
  <c r="B6" i="1"/>
  <c r="B5" i="1"/>
  <c r="E5" i="1"/>
  <c r="I25" i="1"/>
  <c r="I24" i="1"/>
  <c r="I26" i="1"/>
  <c r="I28" i="1"/>
  <c r="E15" i="1"/>
  <c r="B8" i="1"/>
</calcChain>
</file>

<file path=xl/sharedStrings.xml><?xml version="1.0" encoding="utf-8"?>
<sst xmlns="http://schemas.openxmlformats.org/spreadsheetml/2006/main" count="496" uniqueCount="231">
  <si>
    <t>МашБюро</t>
  </si>
  <si>
    <t>за 3+3</t>
  </si>
  <si>
    <t>Иван</t>
  </si>
  <si>
    <t>+7(499) 677-56-47 доб. 1 (Москва)</t>
  </si>
  <si>
    <t>Алексей Кондратьев</t>
  </si>
  <si>
    <t>CinePromo</t>
  </si>
  <si>
    <t>4 + 4</t>
  </si>
  <si>
    <t>+ 7 (916) 8217932</t>
  </si>
  <si>
    <t>с транскриптом</t>
  </si>
  <si>
    <t>3 + 3</t>
  </si>
  <si>
    <t>3 рус</t>
  </si>
  <si>
    <t>транскрипт</t>
  </si>
  <si>
    <t>3 анг</t>
  </si>
  <si>
    <t>транскрипт анг</t>
  </si>
  <si>
    <t>Ольга Кошарная</t>
  </si>
  <si>
    <t>АБВ</t>
  </si>
  <si>
    <t>YouDo</t>
  </si>
  <si>
    <t>Kira Shchors</t>
  </si>
  <si>
    <t>UpWork</t>
  </si>
  <si>
    <t>Транскрипт + subtitles</t>
  </si>
  <si>
    <t>5 min/$8</t>
  </si>
  <si>
    <t>5.10.2016</t>
  </si>
  <si>
    <t>когда взялись</t>
  </si>
  <si>
    <t>25.32 - 34.33</t>
  </si>
  <si>
    <t>интервал</t>
  </si>
  <si>
    <t>11.08-18.30</t>
  </si>
  <si>
    <t>стоимость</t>
  </si>
  <si>
    <t>время</t>
  </si>
  <si>
    <t>примечание</t>
  </si>
  <si>
    <t>за минуту</t>
  </si>
  <si>
    <t>субтитры англ</t>
  </si>
  <si>
    <t>субтитры рус</t>
  </si>
  <si>
    <t>только субтитры</t>
  </si>
  <si>
    <t>Rus-Eng</t>
  </si>
  <si>
    <t>Eng-Rus</t>
  </si>
  <si>
    <t>11.06-18.30</t>
  </si>
  <si>
    <t>18.54-25.04</t>
  </si>
  <si>
    <t>25.30 - 34.33</t>
  </si>
  <si>
    <t>54.10-58.46</t>
  </si>
  <si>
    <t>DONE</t>
  </si>
  <si>
    <t>GolORG_1(France R).srt</t>
  </si>
  <si>
    <t>GolORG_3(Honduras R).srt</t>
  </si>
  <si>
    <t>GolORG_4(Colombia E).srt</t>
  </si>
  <si>
    <t>GolORG_5(CostaRica R).srt</t>
  </si>
  <si>
    <t>Gologrudov</t>
  </si>
  <si>
    <t>29.52-39.47</t>
  </si>
  <si>
    <t>43.47-51.17</t>
  </si>
  <si>
    <t>00.35-11.27</t>
  </si>
  <si>
    <t>21.55-28.36</t>
  </si>
  <si>
    <t>GolTRN_1(France R).srt</t>
  </si>
  <si>
    <t>GolTRN_3(Honduras R).srt</t>
  </si>
  <si>
    <t>GolTRN_4(Colombia E).srt</t>
  </si>
  <si>
    <t>GolTRN_5(CostaRica R).srt</t>
  </si>
  <si>
    <t>me</t>
  </si>
  <si>
    <t>иван</t>
  </si>
  <si>
    <t>DONE (11.10)</t>
  </si>
  <si>
    <t>DONE (17.10)</t>
  </si>
  <si>
    <t>rate/min</t>
  </si>
  <si>
    <t>09.25-19.20</t>
  </si>
  <si>
    <t>КАРИНА</t>
  </si>
  <si>
    <t>Romanov</t>
  </si>
  <si>
    <t>DONE 25.10</t>
  </si>
  <si>
    <t>RomTRN_2(Colombia R).srt</t>
  </si>
  <si>
    <t>RomTRN_1(Honduras E).srt</t>
  </si>
  <si>
    <t>28.40-34.14</t>
  </si>
  <si>
    <t>ДЕНИС</t>
  </si>
  <si>
    <t>RomTRN_4(CostaRica R).srt</t>
  </si>
  <si>
    <t>RomTRN_3(Peru E).srt</t>
  </si>
  <si>
    <t>RomTRN_5(Uruguay E).srt</t>
  </si>
  <si>
    <t>RomTRN_6(Chile R).srt</t>
  </si>
  <si>
    <t>RomTRN_7(France E).srt</t>
  </si>
  <si>
    <t>RomTRN_8(Morocco R).srt</t>
  </si>
  <si>
    <t>42.10-46.53</t>
  </si>
  <si>
    <t>ВЛАДИМИР</t>
  </si>
  <si>
    <t>49.10-59.58</t>
  </si>
  <si>
    <t>1.00.22-1.07.22</t>
  </si>
  <si>
    <t>35.24 - 40.53</t>
  </si>
  <si>
    <t>01.17-07.56</t>
  </si>
  <si>
    <t>20.55-27.57</t>
  </si>
  <si>
    <t>Eltsov</t>
  </si>
  <si>
    <t>EltTRN_2(Peru E).srt</t>
  </si>
  <si>
    <t>EltTRN_3(CostaRica R).srt</t>
  </si>
  <si>
    <t>EltTRN_4(Uruguay E).srt</t>
  </si>
  <si>
    <t>EltTRN_5(Chile R).srt</t>
  </si>
  <si>
    <t>EltTRN_6(France E).srt</t>
  </si>
  <si>
    <t>EltTRN_7(Morocco R).srt</t>
  </si>
  <si>
    <t>EltTRN_8(Honduras E).srt</t>
  </si>
  <si>
    <t>EltTRN_1(Colombia R).srt</t>
  </si>
  <si>
    <t>02.54--12.48</t>
  </si>
  <si>
    <t>14.50-21.57</t>
  </si>
  <si>
    <t>26.31-32.08</t>
  </si>
  <si>
    <t>32.35-38.06</t>
  </si>
  <si>
    <t>39.13-44.04</t>
  </si>
  <si>
    <t>47.34-58.27</t>
  </si>
  <si>
    <t>58.55-1.06.08</t>
  </si>
  <si>
    <t>1.06.33-1.13.20</t>
  </si>
  <si>
    <t>Sheglov</t>
  </si>
  <si>
    <t>SheTRN_1(Morocco R).srt</t>
  </si>
  <si>
    <t>SheTRN_2(Honduras E).srt</t>
  </si>
  <si>
    <t>SheTRN_3(Colombia R).srt</t>
  </si>
  <si>
    <t>SheTRN_4(Peru E).srt</t>
  </si>
  <si>
    <t>SheTRN_5(CostaRica R).srt</t>
  </si>
  <si>
    <t>SheTRN_6(Uruguay E).srt</t>
  </si>
  <si>
    <t>SheTRN_7(Chile R).srt</t>
  </si>
  <si>
    <t>SheTRN_8(France E).srt</t>
  </si>
  <si>
    <t>08.47-15.33</t>
  </si>
  <si>
    <t>19.15-29.15</t>
  </si>
  <si>
    <t>33.12-40.17</t>
  </si>
  <si>
    <t>42.33-48.13</t>
  </si>
  <si>
    <t>49.45-55.19</t>
  </si>
  <si>
    <t>01:00:24-01:05:15</t>
  </si>
  <si>
    <t>01:07:07-01:17:59</t>
  </si>
  <si>
    <t>DONE 1.11</t>
  </si>
  <si>
    <t>PAID:</t>
  </si>
  <si>
    <t>GruORG_2(Morocco R).srt</t>
  </si>
  <si>
    <t>GruORG_1(France E).srt</t>
  </si>
  <si>
    <t>Gruzdev</t>
  </si>
  <si>
    <t>GruORG_3(Honduras E).srt</t>
  </si>
  <si>
    <t>DONE 2.11</t>
  </si>
  <si>
    <t>GruORG_4(Colombia R).srt</t>
  </si>
  <si>
    <t>GruORG_5(Chile R).srt</t>
  </si>
  <si>
    <t>GruTRN_5(Chile R).srt</t>
  </si>
  <si>
    <t>GruTRN_1(France E).srt</t>
  </si>
  <si>
    <t>GruTRN_2(Morocco R).srt</t>
  </si>
  <si>
    <t>GruTRN_3(Honduras E).srt</t>
  </si>
  <si>
    <t>GruTRN_4(Colombia R).srt</t>
  </si>
  <si>
    <t>DONE 7.11</t>
  </si>
  <si>
    <t>4.36</t>
  </si>
  <si>
    <t>5.30</t>
  </si>
  <si>
    <t>4.50</t>
  </si>
  <si>
    <t>10.50</t>
  </si>
  <si>
    <t>00.00.12-00.07.13</t>
  </si>
  <si>
    <t>Pogosov</t>
  </si>
  <si>
    <t>01.37-08.41</t>
  </si>
  <si>
    <t>11.03-16.39</t>
  </si>
  <si>
    <t>17.36-23.07</t>
  </si>
  <si>
    <t>24.29-29.18</t>
  </si>
  <si>
    <t>31.38-42.32</t>
  </si>
  <si>
    <t>45.22-52.27</t>
  </si>
  <si>
    <t>57.58-01.04.40</t>
  </si>
  <si>
    <t>01.05.25-01.16.24</t>
  </si>
  <si>
    <t>PogTRN_1(Peru E).srt</t>
  </si>
  <si>
    <t>PogTRN_2(CostaRica R).srt</t>
  </si>
  <si>
    <t>PogTRN_3(Uruguay E).srt</t>
  </si>
  <si>
    <t>PogTRN_4(Chile R).srt</t>
  </si>
  <si>
    <t>PogTRN_5(France E).srt</t>
  </si>
  <si>
    <t>PogTRN_6(Morocco R).srt</t>
  </si>
  <si>
    <t>PogTRN_7(Honduras E).srt</t>
  </si>
  <si>
    <t>PogTRN_8(Colombia R).srt</t>
  </si>
  <si>
    <t>Rus</t>
  </si>
  <si>
    <t>Eng</t>
  </si>
  <si>
    <t>PogORG_1(Peru E).srt</t>
  </si>
  <si>
    <t>PogORG_2(CostaRica R).srt</t>
  </si>
  <si>
    <t>PogORG_3(Uruguay E).srt</t>
  </si>
  <si>
    <t>PogORG_4(Chile R).srt</t>
  </si>
  <si>
    <t>PogORG_5(France E).srt</t>
  </si>
  <si>
    <t>PogORG_6(Morocco R).srt</t>
  </si>
  <si>
    <t>PogORG_7(Honduras E).srt</t>
  </si>
  <si>
    <t>PogORG_8(Colombia R).srt</t>
  </si>
  <si>
    <t>ME</t>
  </si>
  <si>
    <t>35.00-10.38</t>
  </si>
  <si>
    <t>BulTRN_1(CostaRica R).srt</t>
  </si>
  <si>
    <t>BulTRN_2(Uruguay E).srt</t>
  </si>
  <si>
    <t>BulTRN_3(Chile R).srt</t>
  </si>
  <si>
    <t>BulTRN_4(France E).srt</t>
  </si>
  <si>
    <t>BulTRN_5(Morocco R).srt</t>
  </si>
  <si>
    <t>BulTRN_6(Honduras E).srt</t>
  </si>
  <si>
    <t>BulTRN_7(Colombia R).srt</t>
  </si>
  <si>
    <t>BulTRN_8(Peru E).srt</t>
  </si>
  <si>
    <t>Bulatov</t>
  </si>
  <si>
    <t>BulORG_1(CostaRica R).srt</t>
  </si>
  <si>
    <t>BulORG_2(Uruguay E).srt</t>
  </si>
  <si>
    <t>BulORG_3(Chile R).srt</t>
  </si>
  <si>
    <t>BulORG_4(France E).srt</t>
  </si>
  <si>
    <t>BulORG_5(Morocco R).srt</t>
  </si>
  <si>
    <t>BulORG_6(Honduras E).srt</t>
  </si>
  <si>
    <t>BulORG_7(Colombia R).srt</t>
  </si>
  <si>
    <t>BulORG_8(Peru E).srt</t>
  </si>
  <si>
    <t>03.37-09.12</t>
  </si>
  <si>
    <t>10.58-16.26</t>
  </si>
  <si>
    <t>16.48-21.33</t>
  </si>
  <si>
    <t>22.43-33.30</t>
  </si>
  <si>
    <t>34.24-41.26</t>
  </si>
  <si>
    <t>46.34-53.16</t>
  </si>
  <si>
    <t>53.31-01.03.22</t>
  </si>
  <si>
    <t>01.03.40-01.10.41</t>
  </si>
  <si>
    <t>Kozyrev</t>
  </si>
  <si>
    <t>KozTRN_1(Uruguay E).srt</t>
  </si>
  <si>
    <t>KozTRN_2(Chile R).srt</t>
  </si>
  <si>
    <t>KozTRN_3(France E).srt</t>
  </si>
  <si>
    <t>KozTRN_4(Morocco R).srt</t>
  </si>
  <si>
    <t>KozTRN_5(Honduras E).srt</t>
  </si>
  <si>
    <t>KozTRN_6(Colombia R).srt</t>
  </si>
  <si>
    <t>KozTRN_7(Peru E).srt</t>
  </si>
  <si>
    <t>KozTRN_8(CostaRica R).srt</t>
  </si>
  <si>
    <t>Matveev</t>
  </si>
  <si>
    <t>MatTRN_1(Chile R).srt</t>
  </si>
  <si>
    <t>MatTRN_2(France E).srt</t>
  </si>
  <si>
    <t>MatTRN_3(Morocco R).srt</t>
  </si>
  <si>
    <t>MatTRN_4(Honduras E).srt</t>
  </si>
  <si>
    <t>MatTRN_5(Colombia R).srt</t>
  </si>
  <si>
    <t>MatTRN_6(Peru E).srt</t>
  </si>
  <si>
    <t>MatTRN_7(CostaRica R).srt</t>
  </si>
  <si>
    <t>MatTRN_8(Uruguay E).srt</t>
  </si>
  <si>
    <t>Kokryashkin</t>
  </si>
  <si>
    <t>MatTRN_1(France E).srt</t>
  </si>
  <si>
    <t>MatTRN_2(Morocco R).srt</t>
  </si>
  <si>
    <t>MatTRN_3(Honduras E).srt</t>
  </si>
  <si>
    <t>MatTRN_4(Colombia R).srt</t>
  </si>
  <si>
    <t>MatTRN_5(Peru E).srt</t>
  </si>
  <si>
    <t>MatTRN_6(CostaRica R).srt</t>
  </si>
  <si>
    <t>MatTRN_7(Uruguay E).srt</t>
  </si>
  <si>
    <t>MatTRN_8(Chile R).srt</t>
  </si>
  <si>
    <t>S1</t>
  </si>
  <si>
    <t>S2</t>
  </si>
  <si>
    <t>S3</t>
  </si>
  <si>
    <t>S4</t>
  </si>
  <si>
    <t>01.01-06.27</t>
  </si>
  <si>
    <t>21.28-32.15</t>
  </si>
  <si>
    <t>34.05-41.07</t>
  </si>
  <si>
    <t>43.40-50.20</t>
  </si>
  <si>
    <t>51.26-1.01.16</t>
  </si>
  <si>
    <t>01.04.59-01.12.00</t>
  </si>
  <si>
    <t>01.12.20-01.17.54</t>
  </si>
  <si>
    <t>09.30-14.15</t>
  </si>
  <si>
    <t>Done</t>
  </si>
  <si>
    <t>я</t>
  </si>
  <si>
    <t>DO arrows</t>
  </si>
  <si>
    <t>DO org sync, arrowing</t>
  </si>
  <si>
    <t>DO transcription and subtitles</t>
  </si>
  <si>
    <t>arrows done, tinker the 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</si>
</sst>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2" x14ac:knownFonts="1">
    <font>
      <sz val="14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13"/>
      <color rgb="FF000000"/>
      <name val="Arial"/>
    </font>
    <font>
      <sz val="13"/>
      <color rgb="FF494949"/>
      <name val="Helvetica"/>
    </font>
    <font>
      <sz val="14"/>
      <color rgb="FF006100"/>
      <name val="Calibri"/>
      <family val="2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4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2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3" fontId="2" fillId="0" borderId="0" xfId="0" applyNumberFormat="1" applyFont="1"/>
    <xf numFmtId="0" fontId="1" fillId="2" borderId="0" xfId="1"/>
    <xf numFmtId="3" fontId="1" fillId="2" borderId="0" xfId="1" applyNumberFormat="1"/>
    <xf numFmtId="0" fontId="1" fillId="3" borderId="0" xfId="0" applyFont="1" applyFill="1"/>
    <xf numFmtId="3" fontId="1" fillId="3" borderId="0" xfId="0" applyNumberFormat="1" applyFont="1" applyFill="1"/>
    <xf numFmtId="0" fontId="0" fillId="0" borderId="0" xfId="0" applyFont="1"/>
    <xf numFmtId="0" fontId="0" fillId="0" borderId="0" xfId="0" applyFill="1"/>
    <xf numFmtId="0" fontId="7" fillId="4" borderId="0" xfId="416"/>
    <xf numFmtId="164" fontId="0" fillId="0" borderId="0" xfId="0" applyNumberFormat="1" applyFont="1"/>
    <xf numFmtId="164" fontId="0" fillId="0" borderId="0" xfId="0" applyNumberFormat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0" fillId="5" borderId="0" xfId="597"/>
    <xf numFmtId="0" fontId="11" fillId="6" borderId="1" xfId="598"/>
  </cellXfs>
  <cellStyles count="627">
    <cellStyle name="Bad" xfId="597" builtinId="27"/>
    <cellStyle name="Check Cell" xfId="59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Good" xfId="416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28"/>
  <sheetViews>
    <sheetView workbookViewId="0">
      <selection activeCell="A15" sqref="A15"/>
    </sheetView>
  </sheetViews>
  <sheetFormatPr baseColWidth="10" defaultRowHeight="18" x14ac:dyDescent="0"/>
  <cols>
    <col min="1" max="1" width="13.140625" customWidth="1"/>
    <col min="2" max="2" width="10.7109375" style="1"/>
    <col min="4" max="4" width="21.5703125" customWidth="1"/>
    <col min="8" max="8" width="22.42578125" customWidth="1"/>
    <col min="10" max="10" width="21.28515625" customWidth="1"/>
    <col min="11" max="11" width="14" customWidth="1"/>
    <col min="12" max="12" width="11.28515625" customWidth="1"/>
  </cols>
  <sheetData>
    <row r="1" spans="1:12" s="4" customFormat="1">
      <c r="B1" s="5" t="s">
        <v>26</v>
      </c>
      <c r="C1" s="4" t="s">
        <v>27</v>
      </c>
      <c r="D1" s="4" t="s">
        <v>28</v>
      </c>
      <c r="E1" s="4" t="s">
        <v>29</v>
      </c>
      <c r="K1" s="4" t="s">
        <v>22</v>
      </c>
      <c r="L1" s="4" t="s">
        <v>24</v>
      </c>
    </row>
    <row r="2" spans="1:12">
      <c r="A2" t="s">
        <v>0</v>
      </c>
      <c r="B2" s="1">
        <v>15451</v>
      </c>
      <c r="C2" t="s">
        <v>1</v>
      </c>
      <c r="D2" t="s">
        <v>32</v>
      </c>
      <c r="E2">
        <f>B2/(175+175)</f>
        <v>44.145714285714284</v>
      </c>
      <c r="H2" t="s">
        <v>3</v>
      </c>
      <c r="J2" t="s">
        <v>4</v>
      </c>
    </row>
    <row r="3" spans="1:12">
      <c r="A3" t="s">
        <v>5</v>
      </c>
      <c r="B3" s="1">
        <v>34500</v>
      </c>
      <c r="C3" t="s">
        <v>6</v>
      </c>
      <c r="D3" t="s">
        <v>32</v>
      </c>
      <c r="E3">
        <f>B3/8/60</f>
        <v>71.875</v>
      </c>
    </row>
    <row r="4" spans="1:12">
      <c r="A4" t="s">
        <v>16</v>
      </c>
      <c r="B4" s="1">
        <v>21000</v>
      </c>
      <c r="C4" t="s">
        <v>9</v>
      </c>
      <c r="D4" t="s">
        <v>8</v>
      </c>
      <c r="E4">
        <f>21000/(175+175)</f>
        <v>60</v>
      </c>
      <c r="H4" s="2" t="s">
        <v>7</v>
      </c>
      <c r="J4" t="s">
        <v>2</v>
      </c>
      <c r="K4" t="s">
        <v>21</v>
      </c>
      <c r="L4" t="s">
        <v>25</v>
      </c>
    </row>
    <row r="5" spans="1:12" s="6" customFormat="1">
      <c r="A5" s="6" t="s">
        <v>15</v>
      </c>
      <c r="B5" s="7">
        <f>1100*3</f>
        <v>3300</v>
      </c>
      <c r="C5" s="6">
        <v>3</v>
      </c>
      <c r="D5" s="6" t="s">
        <v>31</v>
      </c>
      <c r="E5" s="6">
        <f>1100/60</f>
        <v>18.333333333333332</v>
      </c>
      <c r="H5" s="6">
        <v>79066398187</v>
      </c>
      <c r="J5" s="6" t="s">
        <v>14</v>
      </c>
      <c r="K5" s="6" t="s">
        <v>21</v>
      </c>
      <c r="L5" s="6" t="s">
        <v>23</v>
      </c>
    </row>
    <row r="6" spans="1:12" s="6" customFormat="1">
      <c r="A6" s="8" t="s">
        <v>15</v>
      </c>
      <c r="B6" s="9">
        <f>1600*3</f>
        <v>4800</v>
      </c>
      <c r="C6" s="8">
        <v>3</v>
      </c>
      <c r="D6" s="8" t="s">
        <v>30</v>
      </c>
      <c r="E6" s="8">
        <f>1600/60</f>
        <v>26.666666666666668</v>
      </c>
      <c r="F6" s="8"/>
      <c r="G6" s="8"/>
      <c r="H6" s="8">
        <v>79066398187</v>
      </c>
      <c r="I6" s="8"/>
      <c r="J6" s="8" t="s">
        <v>14</v>
      </c>
      <c r="K6" s="8"/>
      <c r="L6" s="8"/>
    </row>
    <row r="7" spans="1:12" s="6" customFormat="1">
      <c r="A7" s="8" t="s">
        <v>15</v>
      </c>
      <c r="B7" s="9">
        <f>3*60*15</f>
        <v>2700</v>
      </c>
      <c r="C7" s="8" t="s">
        <v>10</v>
      </c>
      <c r="D7" s="8" t="s">
        <v>11</v>
      </c>
      <c r="E7" s="8">
        <v>15</v>
      </c>
      <c r="F7" s="8"/>
      <c r="G7" s="8"/>
      <c r="H7" s="8">
        <v>79066398187</v>
      </c>
      <c r="I7" s="8"/>
      <c r="J7" s="8" t="s">
        <v>14</v>
      </c>
      <c r="K7" s="8"/>
      <c r="L7" s="8"/>
    </row>
    <row r="8" spans="1:12" s="6" customFormat="1">
      <c r="A8" s="6" t="s">
        <v>15</v>
      </c>
      <c r="B8" s="7">
        <f>3*60*45</f>
        <v>8100</v>
      </c>
      <c r="C8" s="6" t="s">
        <v>12</v>
      </c>
      <c r="D8" s="6" t="s">
        <v>13</v>
      </c>
      <c r="E8" s="6">
        <v>45</v>
      </c>
      <c r="H8" s="6">
        <v>79066398187</v>
      </c>
      <c r="J8" s="6" t="s">
        <v>14</v>
      </c>
    </row>
    <row r="9" spans="1:12">
      <c r="A9" t="s">
        <v>18</v>
      </c>
      <c r="C9" t="s">
        <v>20</v>
      </c>
      <c r="D9" t="s">
        <v>19</v>
      </c>
      <c r="J9" s="3" t="s">
        <v>17</v>
      </c>
      <c r="K9" t="s">
        <v>21</v>
      </c>
    </row>
    <row r="14" spans="1:12">
      <c r="A14" s="13">
        <v>3.4780092592592592E-2</v>
      </c>
      <c r="B14" s="1">
        <f>A14*86400</f>
        <v>3005</v>
      </c>
    </row>
    <row r="15" spans="1:12">
      <c r="A15" s="13">
        <v>1.2256944444444444E-2</v>
      </c>
      <c r="B15" s="1">
        <f>A15*86400</f>
        <v>1059</v>
      </c>
      <c r="E15">
        <f xml:space="preserve"> 7.5 * 58.3</f>
        <v>437.25</v>
      </c>
    </row>
    <row r="16" spans="1:12">
      <c r="A16" s="14">
        <f>A14-A15</f>
        <v>2.2523148148148146E-2</v>
      </c>
      <c r="B16" s="1">
        <f>A16*86400</f>
        <v>1945.9999999999998</v>
      </c>
    </row>
    <row r="24" spans="7:9">
      <c r="G24">
        <v>0.2</v>
      </c>
      <c r="H24">
        <v>8</v>
      </c>
      <c r="I24">
        <f>G24*H24</f>
        <v>1.6</v>
      </c>
    </row>
    <row r="25" spans="7:9">
      <c r="G25">
        <v>0.4</v>
      </c>
      <c r="H25">
        <v>10</v>
      </c>
      <c r="I25">
        <f t="shared" ref="I25:I26" si="0">G25*H25</f>
        <v>4</v>
      </c>
    </row>
    <row r="26" spans="7:9">
      <c r="G26">
        <v>0.4</v>
      </c>
      <c r="H26">
        <v>6</v>
      </c>
      <c r="I26">
        <f t="shared" si="0"/>
        <v>2.4000000000000004</v>
      </c>
    </row>
    <row r="28" spans="7:9">
      <c r="I28">
        <f>SUM(I24:I26)</f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26"/>
  <sheetViews>
    <sheetView tabSelected="1" topLeftCell="A58" workbookViewId="0">
      <selection activeCell="G82" sqref="G82"/>
    </sheetView>
  </sheetViews>
  <sheetFormatPr baseColWidth="10" defaultRowHeight="18" x14ac:dyDescent="0"/>
  <cols>
    <col min="1" max="1" width="28" customWidth="1"/>
    <col min="2" max="2" width="9.7109375" customWidth="1"/>
    <col min="3" max="3" width="3.7109375" customWidth="1"/>
    <col min="4" max="4" width="15.42578125" customWidth="1"/>
    <col min="5" max="5" width="22.28515625" style="11" customWidth="1"/>
    <col min="7" max="7" width="10.7109375" style="4"/>
    <col min="9" max="10" width="4.5703125" customWidth="1"/>
  </cols>
  <sheetData>
    <row r="1" spans="1:10">
      <c r="D1" s="12" t="s">
        <v>116</v>
      </c>
      <c r="G1" s="4" t="s">
        <v>113</v>
      </c>
      <c r="H1" t="s">
        <v>57</v>
      </c>
    </row>
    <row r="2" spans="1:10">
      <c r="A2" t="s">
        <v>122</v>
      </c>
      <c r="B2" t="s">
        <v>33</v>
      </c>
      <c r="C2">
        <v>1</v>
      </c>
      <c r="D2" t="s">
        <v>160</v>
      </c>
      <c r="E2" t="s">
        <v>39</v>
      </c>
      <c r="F2" t="s">
        <v>53</v>
      </c>
    </row>
    <row r="3" spans="1:10">
      <c r="A3" t="s">
        <v>123</v>
      </c>
      <c r="B3" t="s">
        <v>34</v>
      </c>
      <c r="C3">
        <v>2</v>
      </c>
      <c r="D3" t="s">
        <v>35</v>
      </c>
      <c r="E3" s="11" t="s">
        <v>39</v>
      </c>
      <c r="F3" t="s">
        <v>54</v>
      </c>
      <c r="G3" s="4">
        <v>437</v>
      </c>
    </row>
    <row r="4" spans="1:10">
      <c r="A4" t="s">
        <v>124</v>
      </c>
      <c r="B4" t="s">
        <v>33</v>
      </c>
      <c r="C4">
        <v>3</v>
      </c>
      <c r="D4" t="s">
        <v>36</v>
      </c>
      <c r="E4" s="11" t="s">
        <v>56</v>
      </c>
      <c r="F4" t="s">
        <v>15</v>
      </c>
      <c r="G4" s="4">
        <v>586</v>
      </c>
    </row>
    <row r="5" spans="1:10">
      <c r="A5" t="s">
        <v>125</v>
      </c>
      <c r="B5" t="s">
        <v>34</v>
      </c>
      <c r="C5">
        <v>4</v>
      </c>
      <c r="D5" t="s">
        <v>37</v>
      </c>
      <c r="E5" s="11" t="s">
        <v>55</v>
      </c>
      <c r="F5" t="s">
        <v>15</v>
      </c>
      <c r="G5" s="4">
        <v>465</v>
      </c>
    </row>
    <row r="6" spans="1:10">
      <c r="A6" t="s">
        <v>121</v>
      </c>
      <c r="B6" t="s">
        <v>34</v>
      </c>
      <c r="C6">
        <v>8</v>
      </c>
      <c r="D6" t="s">
        <v>38</v>
      </c>
      <c r="E6" s="11" t="s">
        <v>126</v>
      </c>
      <c r="F6" t="s">
        <v>59</v>
      </c>
      <c r="G6" s="4">
        <f>(4+1/60*36)*J6</f>
        <v>276</v>
      </c>
      <c r="I6" t="s">
        <v>127</v>
      </c>
      <c r="J6">
        <v>60</v>
      </c>
    </row>
    <row r="8" spans="1:10">
      <c r="A8" t="s">
        <v>115</v>
      </c>
      <c r="B8" t="s">
        <v>33</v>
      </c>
      <c r="C8">
        <v>1</v>
      </c>
      <c r="D8" t="s">
        <v>160</v>
      </c>
      <c r="E8" s="11" t="s">
        <v>39</v>
      </c>
      <c r="F8" t="s">
        <v>53</v>
      </c>
    </row>
    <row r="9" spans="1:10">
      <c r="A9" t="s">
        <v>114</v>
      </c>
      <c r="B9" t="s">
        <v>34</v>
      </c>
      <c r="C9">
        <v>2</v>
      </c>
      <c r="D9" t="s">
        <v>35</v>
      </c>
      <c r="E9" s="11" t="s">
        <v>112</v>
      </c>
      <c r="F9" t="s">
        <v>65</v>
      </c>
      <c r="G9" s="4">
        <f>7.5*60</f>
        <v>450</v>
      </c>
    </row>
    <row r="10" spans="1:10">
      <c r="A10" t="s">
        <v>117</v>
      </c>
      <c r="B10" t="s">
        <v>33</v>
      </c>
      <c r="C10">
        <v>3</v>
      </c>
      <c r="D10" t="s">
        <v>36</v>
      </c>
      <c r="E10" s="11" t="s">
        <v>118</v>
      </c>
      <c r="F10" t="s">
        <v>65</v>
      </c>
      <c r="G10" s="4">
        <f>(6+1/6)*60</f>
        <v>370</v>
      </c>
    </row>
    <row r="11" spans="1:10">
      <c r="A11" t="s">
        <v>119</v>
      </c>
      <c r="B11" t="s">
        <v>34</v>
      </c>
      <c r="C11">
        <v>4</v>
      </c>
      <c r="D11" t="s">
        <v>37</v>
      </c>
      <c r="E11" s="11" t="s">
        <v>126</v>
      </c>
      <c r="F11" t="s">
        <v>65</v>
      </c>
      <c r="G11">
        <f>I11*J11</f>
        <v>540</v>
      </c>
      <c r="I11">
        <v>9</v>
      </c>
      <c r="J11">
        <v>60</v>
      </c>
    </row>
    <row r="12" spans="1:10">
      <c r="A12" t="s">
        <v>120</v>
      </c>
      <c r="B12" t="s">
        <v>34</v>
      </c>
      <c r="C12">
        <v>8</v>
      </c>
      <c r="D12" t="s">
        <v>38</v>
      </c>
      <c r="E12" s="11" t="s">
        <v>126</v>
      </c>
      <c r="F12" t="s">
        <v>65</v>
      </c>
      <c r="G12" s="4">
        <f>(4+1/60*36)*60</f>
        <v>276</v>
      </c>
    </row>
    <row r="14" spans="1:10">
      <c r="D14" s="12" t="s">
        <v>44</v>
      </c>
    </row>
    <row r="15" spans="1:10">
      <c r="A15" t="s">
        <v>40</v>
      </c>
      <c r="D15" t="s">
        <v>47</v>
      </c>
      <c r="E15" s="11" t="s">
        <v>39</v>
      </c>
      <c r="F15" t="s">
        <v>53</v>
      </c>
    </row>
    <row r="16" spans="1:10">
      <c r="A16" t="s">
        <v>41</v>
      </c>
      <c r="D16" t="s">
        <v>48</v>
      </c>
      <c r="E16" s="11" t="s">
        <v>39</v>
      </c>
      <c r="F16" t="s">
        <v>53</v>
      </c>
    </row>
    <row r="17" spans="1:10">
      <c r="A17" t="s">
        <v>42</v>
      </c>
      <c r="D17" t="s">
        <v>45</v>
      </c>
      <c r="E17" s="11" t="s">
        <v>39</v>
      </c>
      <c r="F17" t="s">
        <v>53</v>
      </c>
    </row>
    <row r="18" spans="1:10">
      <c r="A18" t="s">
        <v>43</v>
      </c>
      <c r="D18" t="s">
        <v>46</v>
      </c>
      <c r="E18" s="11" t="s">
        <v>39</v>
      </c>
      <c r="F18" t="s">
        <v>53</v>
      </c>
    </row>
    <row r="20" spans="1:10">
      <c r="A20" t="s">
        <v>49</v>
      </c>
      <c r="D20" t="s">
        <v>47</v>
      </c>
      <c r="E20" s="11" t="s">
        <v>61</v>
      </c>
      <c r="F20" t="s">
        <v>53</v>
      </c>
    </row>
    <row r="21" spans="1:10">
      <c r="A21" t="s">
        <v>50</v>
      </c>
      <c r="D21" t="s">
        <v>48</v>
      </c>
      <c r="E21" s="11" t="s">
        <v>39</v>
      </c>
      <c r="F21" t="s">
        <v>53</v>
      </c>
    </row>
    <row r="22" spans="1:10">
      <c r="A22" t="s">
        <v>51</v>
      </c>
      <c r="B22" t="s">
        <v>34</v>
      </c>
      <c r="D22" t="s">
        <v>45</v>
      </c>
      <c r="E22" s="11" t="s">
        <v>126</v>
      </c>
      <c r="F22" t="s">
        <v>59</v>
      </c>
      <c r="G22" s="4">
        <f>I22*J22</f>
        <v>600</v>
      </c>
      <c r="I22">
        <v>10</v>
      </c>
      <c r="J22">
        <v>60</v>
      </c>
    </row>
    <row r="23" spans="1:10">
      <c r="A23" t="s">
        <v>52</v>
      </c>
      <c r="D23" t="s">
        <v>46</v>
      </c>
      <c r="E23" s="11" t="s">
        <v>39</v>
      </c>
      <c r="F23" t="s">
        <v>53</v>
      </c>
    </row>
    <row r="25" spans="1:10">
      <c r="D25" s="12" t="s">
        <v>60</v>
      </c>
      <c r="E25" s="12" t="s">
        <v>230</v>
      </c>
    </row>
    <row r="26" spans="1:10">
      <c r="A26" t="s">
        <v>63</v>
      </c>
      <c r="B26" t="s">
        <v>33</v>
      </c>
      <c r="D26" t="s">
        <v>77</v>
      </c>
      <c r="E26" s="11" t="s">
        <v>112</v>
      </c>
      <c r="F26" t="s">
        <v>59</v>
      </c>
      <c r="G26" s="4">
        <f>6.66*60</f>
        <v>399.6</v>
      </c>
    </row>
    <row r="27" spans="1:10">
      <c r="A27" t="s">
        <v>62</v>
      </c>
      <c r="B27" t="s">
        <v>34</v>
      </c>
      <c r="D27" t="s">
        <v>58</v>
      </c>
      <c r="E27" s="11" t="s">
        <v>39</v>
      </c>
      <c r="F27" t="s">
        <v>59</v>
      </c>
      <c r="G27" s="4">
        <v>600</v>
      </c>
    </row>
    <row r="28" spans="1:10">
      <c r="A28" t="s">
        <v>67</v>
      </c>
      <c r="B28" t="s">
        <v>33</v>
      </c>
      <c r="D28" t="s">
        <v>78</v>
      </c>
      <c r="E28" s="11" t="s">
        <v>112</v>
      </c>
      <c r="F28" t="s">
        <v>59</v>
      </c>
      <c r="G28" s="4">
        <f>7*60</f>
        <v>420</v>
      </c>
    </row>
    <row r="29" spans="1:10">
      <c r="A29" t="s">
        <v>66</v>
      </c>
      <c r="B29" t="s">
        <v>34</v>
      </c>
      <c r="D29" t="s">
        <v>64</v>
      </c>
      <c r="E29" s="11" t="s">
        <v>39</v>
      </c>
      <c r="F29" t="s">
        <v>65</v>
      </c>
      <c r="G29" s="4">
        <v>330</v>
      </c>
    </row>
    <row r="30" spans="1:10">
      <c r="A30" t="s">
        <v>68</v>
      </c>
      <c r="B30" t="s">
        <v>33</v>
      </c>
      <c r="D30" t="s">
        <v>76</v>
      </c>
      <c r="E30" s="11" t="s">
        <v>39</v>
      </c>
      <c r="F30" t="s">
        <v>73</v>
      </c>
      <c r="G30" s="4">
        <f>5.5*80</f>
        <v>440</v>
      </c>
    </row>
    <row r="31" spans="1:10">
      <c r="A31" t="s">
        <v>69</v>
      </c>
      <c r="B31" t="s">
        <v>34</v>
      </c>
      <c r="D31" t="s">
        <v>72</v>
      </c>
      <c r="E31" s="11" t="s">
        <v>39</v>
      </c>
      <c r="F31" t="s">
        <v>73</v>
      </c>
      <c r="G31" s="4">
        <v>315</v>
      </c>
    </row>
    <row r="32" spans="1:10">
      <c r="A32" t="s">
        <v>70</v>
      </c>
      <c r="B32" t="s">
        <v>33</v>
      </c>
      <c r="D32" t="s">
        <v>74</v>
      </c>
      <c r="E32" s="11" t="s">
        <v>39</v>
      </c>
      <c r="F32" s="11" t="s">
        <v>59</v>
      </c>
      <c r="G32" s="4">
        <f>(10+48*1/60)*80</f>
        <v>864</v>
      </c>
    </row>
    <row r="33" spans="1:10">
      <c r="A33" t="s">
        <v>71</v>
      </c>
      <c r="B33" t="s">
        <v>34</v>
      </c>
      <c r="D33" t="s">
        <v>75</v>
      </c>
      <c r="E33" s="11" t="s">
        <v>39</v>
      </c>
      <c r="F33" t="s">
        <v>65</v>
      </c>
      <c r="G33" s="4">
        <v>420</v>
      </c>
    </row>
    <row r="36" spans="1:10">
      <c r="D36" s="12" t="s">
        <v>96</v>
      </c>
      <c r="E36" s="12" t="s">
        <v>230</v>
      </c>
      <c r="F36" s="12"/>
      <c r="G36" s="12"/>
      <c r="H36" s="12"/>
      <c r="I36" s="12"/>
      <c r="J36" s="12"/>
    </row>
    <row r="37" spans="1:10">
      <c r="A37" t="s">
        <v>97</v>
      </c>
      <c r="B37" t="s">
        <v>34</v>
      </c>
      <c r="D37" t="s">
        <v>131</v>
      </c>
      <c r="E37" s="11" t="s">
        <v>126</v>
      </c>
      <c r="F37" t="s">
        <v>59</v>
      </c>
      <c r="G37" s="4">
        <f>I37*J37</f>
        <v>420</v>
      </c>
      <c r="I37">
        <v>7</v>
      </c>
      <c r="J37">
        <v>60</v>
      </c>
    </row>
    <row r="38" spans="1:10">
      <c r="A38" t="s">
        <v>98</v>
      </c>
      <c r="B38" t="s">
        <v>33</v>
      </c>
      <c r="D38" t="s">
        <v>105</v>
      </c>
      <c r="E38" s="11" t="s">
        <v>118</v>
      </c>
      <c r="F38" t="s">
        <v>73</v>
      </c>
      <c r="G38" s="10">
        <f>6.75*80</f>
        <v>540</v>
      </c>
    </row>
    <row r="39" spans="1:10">
      <c r="A39" t="s">
        <v>99</v>
      </c>
      <c r="B39" t="s">
        <v>34</v>
      </c>
      <c r="D39" t="s">
        <v>106</v>
      </c>
      <c r="E39" s="11" t="s">
        <v>126</v>
      </c>
      <c r="F39" t="s">
        <v>73</v>
      </c>
      <c r="G39">
        <f>I39*J39</f>
        <v>700</v>
      </c>
      <c r="I39">
        <v>10</v>
      </c>
      <c r="J39">
        <v>70</v>
      </c>
    </row>
    <row r="40" spans="1:10">
      <c r="A40" t="s">
        <v>100</v>
      </c>
      <c r="B40" t="s">
        <v>33</v>
      </c>
      <c r="D40" t="s">
        <v>107</v>
      </c>
      <c r="E40" s="11" t="s">
        <v>118</v>
      </c>
      <c r="F40" t="s">
        <v>59</v>
      </c>
      <c r="G40">
        <f>7*80</f>
        <v>560</v>
      </c>
    </row>
    <row r="41" spans="1:10">
      <c r="A41" t="s">
        <v>101</v>
      </c>
      <c r="B41" t="s">
        <v>34</v>
      </c>
      <c r="D41" t="s">
        <v>108</v>
      </c>
      <c r="E41" s="11" t="s">
        <v>118</v>
      </c>
      <c r="F41" t="s">
        <v>59</v>
      </c>
      <c r="G41">
        <f>(5+1/3)*60</f>
        <v>320</v>
      </c>
    </row>
    <row r="42" spans="1:10">
      <c r="A42" t="s">
        <v>102</v>
      </c>
      <c r="B42" t="s">
        <v>33</v>
      </c>
      <c r="D42" t="s">
        <v>109</v>
      </c>
      <c r="E42" s="11" t="s">
        <v>126</v>
      </c>
      <c r="F42" t="s">
        <v>59</v>
      </c>
      <c r="G42" s="4">
        <f>(5+1/60*30)*J42</f>
        <v>440</v>
      </c>
      <c r="I42" t="s">
        <v>128</v>
      </c>
      <c r="J42">
        <v>80</v>
      </c>
    </row>
    <row r="43" spans="1:10">
      <c r="A43" t="s">
        <v>103</v>
      </c>
      <c r="B43" t="s">
        <v>34</v>
      </c>
      <c r="D43" t="s">
        <v>110</v>
      </c>
      <c r="E43" s="11" t="s">
        <v>126</v>
      </c>
      <c r="F43" t="s">
        <v>59</v>
      </c>
      <c r="G43" s="4">
        <f>(4+50*1/60)*J43</f>
        <v>290</v>
      </c>
      <c r="I43" t="s">
        <v>129</v>
      </c>
      <c r="J43">
        <v>60</v>
      </c>
    </row>
    <row r="44" spans="1:10">
      <c r="A44" t="s">
        <v>104</v>
      </c>
      <c r="B44" t="s">
        <v>33</v>
      </c>
      <c r="D44" t="s">
        <v>111</v>
      </c>
      <c r="E44" s="11" t="s">
        <v>126</v>
      </c>
      <c r="F44" t="s">
        <v>59</v>
      </c>
      <c r="G44" s="4">
        <f>(10+50*1/60)*J44</f>
        <v>866.66666666666674</v>
      </c>
      <c r="I44" t="s">
        <v>130</v>
      </c>
      <c r="J44">
        <v>80</v>
      </c>
    </row>
    <row r="46" spans="1:10">
      <c r="D46" s="12" t="s">
        <v>132</v>
      </c>
      <c r="E46" s="12" t="s">
        <v>230</v>
      </c>
    </row>
    <row r="47" spans="1:10">
      <c r="A47" t="s">
        <v>151</v>
      </c>
      <c r="B47" t="s">
        <v>149</v>
      </c>
      <c r="D47" t="s">
        <v>133</v>
      </c>
      <c r="E47" s="11" t="s">
        <v>39</v>
      </c>
      <c r="F47" s="11" t="s">
        <v>159</v>
      </c>
    </row>
    <row r="48" spans="1:10">
      <c r="A48" t="s">
        <v>152</v>
      </c>
      <c r="B48" t="s">
        <v>150</v>
      </c>
      <c r="D48" t="s">
        <v>134</v>
      </c>
      <c r="E48" s="11" t="s">
        <v>39</v>
      </c>
      <c r="F48" s="11" t="s">
        <v>159</v>
      </c>
      <c r="G48"/>
    </row>
    <row r="49" spans="1:7">
      <c r="A49" t="s">
        <v>153</v>
      </c>
      <c r="B49" t="s">
        <v>149</v>
      </c>
      <c r="D49" t="s">
        <v>135</v>
      </c>
      <c r="E49" s="11" t="s">
        <v>39</v>
      </c>
      <c r="F49" s="11" t="s">
        <v>159</v>
      </c>
      <c r="G49"/>
    </row>
    <row r="50" spans="1:7">
      <c r="A50" t="s">
        <v>154</v>
      </c>
      <c r="B50" t="s">
        <v>150</v>
      </c>
      <c r="D50" t="s">
        <v>136</v>
      </c>
      <c r="E50" s="11" t="s">
        <v>39</v>
      </c>
      <c r="F50" s="11" t="s">
        <v>159</v>
      </c>
      <c r="G50"/>
    </row>
    <row r="51" spans="1:7">
      <c r="A51" t="s">
        <v>155</v>
      </c>
      <c r="B51" t="s">
        <v>149</v>
      </c>
      <c r="D51" t="s">
        <v>137</v>
      </c>
      <c r="E51" s="11" t="s">
        <v>39</v>
      </c>
      <c r="F51" s="11" t="s">
        <v>159</v>
      </c>
      <c r="G51"/>
    </row>
    <row r="52" spans="1:7">
      <c r="A52" t="s">
        <v>156</v>
      </c>
      <c r="B52" t="s">
        <v>150</v>
      </c>
      <c r="D52" t="s">
        <v>138</v>
      </c>
      <c r="E52" s="11" t="s">
        <v>39</v>
      </c>
      <c r="F52" s="11" t="s">
        <v>159</v>
      </c>
      <c r="G52"/>
    </row>
    <row r="53" spans="1:7">
      <c r="A53" t="s">
        <v>157</v>
      </c>
      <c r="B53" t="s">
        <v>149</v>
      </c>
      <c r="D53" t="s">
        <v>139</v>
      </c>
      <c r="E53" s="11" t="s">
        <v>39</v>
      </c>
      <c r="F53" s="11" t="s">
        <v>159</v>
      </c>
      <c r="G53"/>
    </row>
    <row r="54" spans="1:7">
      <c r="A54" t="s">
        <v>158</v>
      </c>
      <c r="B54" t="s">
        <v>150</v>
      </c>
      <c r="D54" t="s">
        <v>140</v>
      </c>
      <c r="E54" s="11" t="s">
        <v>39</v>
      </c>
      <c r="F54" s="11" t="s">
        <v>159</v>
      </c>
      <c r="G54"/>
    </row>
    <row r="56" spans="1:7">
      <c r="A56" t="s">
        <v>141</v>
      </c>
      <c r="B56" t="s">
        <v>33</v>
      </c>
      <c r="D56" t="s">
        <v>133</v>
      </c>
      <c r="E56" s="11" t="s">
        <v>39</v>
      </c>
      <c r="F56" s="11" t="s">
        <v>59</v>
      </c>
      <c r="G56" s="4">
        <v>560</v>
      </c>
    </row>
    <row r="57" spans="1:7">
      <c r="A57" t="s">
        <v>142</v>
      </c>
      <c r="B57" t="s">
        <v>34</v>
      </c>
      <c r="D57" t="s">
        <v>134</v>
      </c>
      <c r="E57" s="11" t="s">
        <v>39</v>
      </c>
      <c r="F57" s="11" t="s">
        <v>65</v>
      </c>
      <c r="G57" s="4">
        <f>5.5*60</f>
        <v>330</v>
      </c>
    </row>
    <row r="58" spans="1:7">
      <c r="A58" t="s">
        <v>143</v>
      </c>
      <c r="B58" t="s">
        <v>33</v>
      </c>
      <c r="D58" t="s">
        <v>135</v>
      </c>
      <c r="E58" s="11" t="s">
        <v>39</v>
      </c>
      <c r="F58" s="11" t="s">
        <v>59</v>
      </c>
      <c r="G58" s="4">
        <f>4.5*80</f>
        <v>360</v>
      </c>
    </row>
    <row r="59" spans="1:7">
      <c r="A59" t="s">
        <v>144</v>
      </c>
      <c r="B59" t="s">
        <v>34</v>
      </c>
      <c r="D59" t="s">
        <v>136</v>
      </c>
      <c r="E59" s="11" t="s">
        <v>39</v>
      </c>
      <c r="F59" s="11" t="s">
        <v>65</v>
      </c>
      <c r="G59" s="4">
        <f>5*60</f>
        <v>300</v>
      </c>
    </row>
    <row r="60" spans="1:7">
      <c r="A60" t="s">
        <v>145</v>
      </c>
      <c r="B60" t="s">
        <v>33</v>
      </c>
      <c r="D60" t="s">
        <v>137</v>
      </c>
      <c r="E60" s="11" t="s">
        <v>39</v>
      </c>
      <c r="F60" s="11" t="s">
        <v>59</v>
      </c>
      <c r="G60" s="4">
        <f>11*80</f>
        <v>880</v>
      </c>
    </row>
    <row r="61" spans="1:7">
      <c r="A61" t="s">
        <v>146</v>
      </c>
      <c r="B61" t="s">
        <v>34</v>
      </c>
      <c r="D61" t="s">
        <v>138</v>
      </c>
      <c r="E61" s="11" t="s">
        <v>39</v>
      </c>
      <c r="F61" s="11" t="s">
        <v>65</v>
      </c>
      <c r="G61" s="4">
        <v>420</v>
      </c>
    </row>
    <row r="62" spans="1:7">
      <c r="A62" t="s">
        <v>147</v>
      </c>
      <c r="B62" t="s">
        <v>33</v>
      </c>
      <c r="D62" t="s">
        <v>139</v>
      </c>
      <c r="E62" s="11" t="s">
        <v>39</v>
      </c>
      <c r="F62" s="11" t="s">
        <v>59</v>
      </c>
      <c r="G62" s="4">
        <v>540</v>
      </c>
    </row>
    <row r="63" spans="1:7">
      <c r="A63" t="s">
        <v>148</v>
      </c>
      <c r="B63" t="s">
        <v>34</v>
      </c>
      <c r="D63" t="s">
        <v>140</v>
      </c>
      <c r="E63" s="11" t="s">
        <v>39</v>
      </c>
      <c r="F63" s="11" t="s">
        <v>65</v>
      </c>
      <c r="G63" s="4">
        <v>600</v>
      </c>
    </row>
    <row r="65" spans="1:7">
      <c r="D65" s="6" t="s">
        <v>169</v>
      </c>
      <c r="E65" s="6" t="s">
        <v>227</v>
      </c>
    </row>
    <row r="66" spans="1:7">
      <c r="A66" t="s">
        <v>170</v>
      </c>
      <c r="B66" t="s">
        <v>150</v>
      </c>
      <c r="D66" t="s">
        <v>178</v>
      </c>
      <c r="E66" s="11" t="s">
        <v>39</v>
      </c>
      <c r="F66" s="11" t="s">
        <v>226</v>
      </c>
    </row>
    <row r="67" spans="1:7">
      <c r="A67" t="s">
        <v>171</v>
      </c>
      <c r="B67" t="s">
        <v>149</v>
      </c>
      <c r="D67" t="s">
        <v>179</v>
      </c>
      <c r="E67" s="11" t="s">
        <v>39</v>
      </c>
      <c r="F67" s="11" t="s">
        <v>226</v>
      </c>
    </row>
    <row r="68" spans="1:7">
      <c r="A68" t="s">
        <v>172</v>
      </c>
      <c r="B68" t="s">
        <v>150</v>
      </c>
      <c r="D68" t="s">
        <v>180</v>
      </c>
      <c r="E68" s="11" t="s">
        <v>39</v>
      </c>
      <c r="F68" s="11" t="s">
        <v>226</v>
      </c>
    </row>
    <row r="69" spans="1:7">
      <c r="A69" t="s">
        <v>173</v>
      </c>
      <c r="B69" t="s">
        <v>149</v>
      </c>
      <c r="D69" t="s">
        <v>181</v>
      </c>
      <c r="E69" s="11" t="s">
        <v>39</v>
      </c>
      <c r="F69" s="11" t="s">
        <v>226</v>
      </c>
    </row>
    <row r="70" spans="1:7">
      <c r="A70" t="s">
        <v>174</v>
      </c>
      <c r="B70" t="s">
        <v>150</v>
      </c>
      <c r="D70" t="s">
        <v>182</v>
      </c>
      <c r="E70" s="11" t="s">
        <v>39</v>
      </c>
      <c r="F70" s="11" t="s">
        <v>226</v>
      </c>
    </row>
    <row r="71" spans="1:7">
      <c r="A71" t="s">
        <v>175</v>
      </c>
      <c r="B71" t="s">
        <v>149</v>
      </c>
      <c r="D71" t="s">
        <v>183</v>
      </c>
      <c r="E71" s="11" t="s">
        <v>39</v>
      </c>
      <c r="F71" s="11" t="s">
        <v>226</v>
      </c>
    </row>
    <row r="72" spans="1:7">
      <c r="A72" t="s">
        <v>176</v>
      </c>
      <c r="B72" t="s">
        <v>150</v>
      </c>
      <c r="D72" t="s">
        <v>184</v>
      </c>
      <c r="E72" s="11" t="s">
        <v>39</v>
      </c>
      <c r="F72" s="11" t="s">
        <v>226</v>
      </c>
    </row>
    <row r="73" spans="1:7">
      <c r="A73" t="s">
        <v>177</v>
      </c>
      <c r="B73" t="s">
        <v>149</v>
      </c>
      <c r="D73" t="s">
        <v>185</v>
      </c>
      <c r="E73" s="11" t="s">
        <v>39</v>
      </c>
      <c r="F73" s="11" t="s">
        <v>226</v>
      </c>
    </row>
    <row r="75" spans="1:7">
      <c r="A75" t="s">
        <v>161</v>
      </c>
      <c r="B75" t="s">
        <v>34</v>
      </c>
      <c r="D75" t="s">
        <v>178</v>
      </c>
      <c r="E75" s="11" t="s">
        <v>39</v>
      </c>
      <c r="F75" s="11" t="s">
        <v>65</v>
      </c>
      <c r="G75" s="4">
        <f>5.7*60</f>
        <v>342</v>
      </c>
    </row>
    <row r="76" spans="1:7">
      <c r="A76" t="s">
        <v>162</v>
      </c>
      <c r="B76" t="s">
        <v>33</v>
      </c>
      <c r="D76" t="s">
        <v>179</v>
      </c>
      <c r="E76" s="11" t="s">
        <v>39</v>
      </c>
      <c r="F76" s="11" t="s">
        <v>59</v>
      </c>
      <c r="G76" s="4">
        <f>5.5*80</f>
        <v>440</v>
      </c>
    </row>
    <row r="77" spans="1:7">
      <c r="A77" t="s">
        <v>163</v>
      </c>
      <c r="B77" t="s">
        <v>34</v>
      </c>
      <c r="D77" t="s">
        <v>180</v>
      </c>
      <c r="E77" s="11" t="s">
        <v>39</v>
      </c>
      <c r="F77" s="11" t="s">
        <v>65</v>
      </c>
      <c r="G77" s="4">
        <f>4.75*60</f>
        <v>285</v>
      </c>
    </row>
    <row r="78" spans="1:7">
      <c r="A78" t="s">
        <v>164</v>
      </c>
      <c r="B78" t="s">
        <v>33</v>
      </c>
      <c r="D78" t="s">
        <v>181</v>
      </c>
      <c r="E78" s="11" t="s">
        <v>39</v>
      </c>
      <c r="F78" s="11" t="s">
        <v>59</v>
      </c>
      <c r="G78" s="4">
        <f>(11-1/60*15)*80</f>
        <v>860</v>
      </c>
    </row>
    <row r="79" spans="1:7">
      <c r="A79" t="s">
        <v>165</v>
      </c>
      <c r="B79" t="s">
        <v>34</v>
      </c>
      <c r="D79" t="s">
        <v>182</v>
      </c>
      <c r="E79" s="11" t="s">
        <v>39</v>
      </c>
      <c r="F79" s="11" t="s">
        <v>65</v>
      </c>
      <c r="G79" s="4">
        <f>7*60</f>
        <v>420</v>
      </c>
    </row>
    <row r="80" spans="1:7">
      <c r="A80" t="s">
        <v>166</v>
      </c>
      <c r="B80" t="s">
        <v>33</v>
      </c>
      <c r="D80" t="s">
        <v>183</v>
      </c>
      <c r="E80" s="11" t="s">
        <v>39</v>
      </c>
      <c r="F80" s="11" t="s">
        <v>59</v>
      </c>
      <c r="G80" s="4">
        <f>(7-(1/60*18))*80</f>
        <v>536</v>
      </c>
    </row>
    <row r="81" spans="1:7">
      <c r="A81" t="s">
        <v>167</v>
      </c>
      <c r="B81" t="s">
        <v>34</v>
      </c>
      <c r="D81" t="s">
        <v>184</v>
      </c>
      <c r="E81" s="11" t="s">
        <v>39</v>
      </c>
      <c r="F81" s="11" t="s">
        <v>65</v>
      </c>
      <c r="G81" s="4">
        <v>600</v>
      </c>
    </row>
    <row r="82" spans="1:7">
      <c r="A82" t="s">
        <v>168</v>
      </c>
      <c r="B82" t="s">
        <v>33</v>
      </c>
      <c r="D82" t="s">
        <v>185</v>
      </c>
      <c r="E82" s="11" t="s">
        <v>39</v>
      </c>
      <c r="F82" s="11" t="s">
        <v>59</v>
      </c>
      <c r="G82" s="4">
        <f>7*80</f>
        <v>560</v>
      </c>
    </row>
    <row r="84" spans="1:7" s="15" customFormat="1">
      <c r="E84" s="16"/>
      <c r="G84" s="17"/>
    </row>
    <row r="85" spans="1:7">
      <c r="D85" s="18" t="s">
        <v>186</v>
      </c>
      <c r="E85" s="18" t="s">
        <v>228</v>
      </c>
    </row>
    <row r="86" spans="1:7">
      <c r="A86" t="s">
        <v>187</v>
      </c>
      <c r="B86" t="s">
        <v>33</v>
      </c>
      <c r="D86" s="11" t="s">
        <v>217</v>
      </c>
      <c r="E86" s="11" t="s">
        <v>225</v>
      </c>
      <c r="F86" s="11" t="s">
        <v>59</v>
      </c>
      <c r="G86" s="4">
        <f>5.5*80</f>
        <v>440</v>
      </c>
    </row>
    <row r="87" spans="1:7">
      <c r="A87" t="s">
        <v>188</v>
      </c>
      <c r="B87" t="s">
        <v>34</v>
      </c>
      <c r="D87" s="11" t="s">
        <v>224</v>
      </c>
      <c r="E87" s="11" t="s">
        <v>225</v>
      </c>
      <c r="F87" s="11" t="s">
        <v>59</v>
      </c>
      <c r="G87" s="4">
        <f>4.75*60</f>
        <v>285</v>
      </c>
    </row>
    <row r="88" spans="1:7">
      <c r="A88" t="s">
        <v>189</v>
      </c>
      <c r="B88" t="s">
        <v>33</v>
      </c>
      <c r="D88" s="11" t="s">
        <v>218</v>
      </c>
      <c r="E88" s="11" t="s">
        <v>225</v>
      </c>
      <c r="F88" s="11" t="s">
        <v>59</v>
      </c>
      <c r="G88" s="4">
        <f>11*80</f>
        <v>880</v>
      </c>
    </row>
    <row r="89" spans="1:7">
      <c r="A89" t="s">
        <v>190</v>
      </c>
      <c r="B89" t="s">
        <v>34</v>
      </c>
      <c r="D89" s="11" t="s">
        <v>219</v>
      </c>
      <c r="E89" s="11" t="s">
        <v>225</v>
      </c>
      <c r="F89" s="11" t="s">
        <v>59</v>
      </c>
      <c r="G89" s="4">
        <f>7*60</f>
        <v>420</v>
      </c>
    </row>
    <row r="90" spans="1:7">
      <c r="A90" t="s">
        <v>191</v>
      </c>
      <c r="B90" t="s">
        <v>33</v>
      </c>
      <c r="D90" s="11" t="s">
        <v>220</v>
      </c>
      <c r="E90" s="11" t="s">
        <v>225</v>
      </c>
      <c r="F90" s="11" t="s">
        <v>59</v>
      </c>
      <c r="G90" s="4">
        <f>6.66*80</f>
        <v>532.79999999999995</v>
      </c>
    </row>
    <row r="91" spans="1:7">
      <c r="A91" t="s">
        <v>192</v>
      </c>
      <c r="B91" t="s">
        <v>34</v>
      </c>
      <c r="D91" s="11" t="s">
        <v>221</v>
      </c>
      <c r="E91" s="11" t="s">
        <v>225</v>
      </c>
      <c r="F91" s="11" t="s">
        <v>59</v>
      </c>
      <c r="G91" s="4">
        <f>10*60</f>
        <v>600</v>
      </c>
    </row>
    <row r="92" spans="1:7">
      <c r="A92" t="s">
        <v>193</v>
      </c>
      <c r="B92" t="s">
        <v>33</v>
      </c>
      <c r="D92" s="11" t="s">
        <v>222</v>
      </c>
      <c r="E92" s="11" t="s">
        <v>225</v>
      </c>
      <c r="F92" s="11" t="s">
        <v>59</v>
      </c>
      <c r="G92" s="4">
        <f xml:space="preserve"> 7*80</f>
        <v>560</v>
      </c>
    </row>
    <row r="93" spans="1:7">
      <c r="A93" t="s">
        <v>194</v>
      </c>
      <c r="B93" t="s">
        <v>34</v>
      </c>
      <c r="D93" s="11" t="s">
        <v>223</v>
      </c>
      <c r="E93" s="11" t="s">
        <v>225</v>
      </c>
      <c r="F93" s="11" t="s">
        <v>59</v>
      </c>
      <c r="G93" s="4">
        <f>5.5*60</f>
        <v>330</v>
      </c>
    </row>
    <row r="94" spans="1:7" ht="19" thickBot="1"/>
    <row r="95" spans="1:7" ht="20" thickTop="1" thickBot="1">
      <c r="D95" s="19" t="s">
        <v>195</v>
      </c>
      <c r="E95" s="19" t="s">
        <v>229</v>
      </c>
    </row>
    <row r="96" spans="1:7" ht="19" thickTop="1">
      <c r="A96" t="s">
        <v>196</v>
      </c>
      <c r="B96" t="s">
        <v>34</v>
      </c>
    </row>
    <row r="97" spans="1:5">
      <c r="A97" t="s">
        <v>197</v>
      </c>
      <c r="B97" t="s">
        <v>33</v>
      </c>
    </row>
    <row r="98" spans="1:5">
      <c r="A98" t="s">
        <v>198</v>
      </c>
      <c r="B98" t="s">
        <v>34</v>
      </c>
    </row>
    <row r="99" spans="1:5">
      <c r="A99" t="s">
        <v>199</v>
      </c>
      <c r="B99" t="s">
        <v>33</v>
      </c>
    </row>
    <row r="100" spans="1:5">
      <c r="A100" t="s">
        <v>200</v>
      </c>
      <c r="B100" t="s">
        <v>34</v>
      </c>
    </row>
    <row r="101" spans="1:5">
      <c r="A101" t="s">
        <v>201</v>
      </c>
      <c r="B101" t="s">
        <v>33</v>
      </c>
    </row>
    <row r="102" spans="1:5">
      <c r="A102" t="s">
        <v>202</v>
      </c>
      <c r="B102" t="s">
        <v>34</v>
      </c>
    </row>
    <row r="103" spans="1:5">
      <c r="A103" t="s">
        <v>203</v>
      </c>
      <c r="B103" t="s">
        <v>33</v>
      </c>
    </row>
    <row r="105" spans="1:5" ht="19" thickBot="1"/>
    <row r="106" spans="1:5" ht="20" thickTop="1" thickBot="1">
      <c r="D106" s="19" t="s">
        <v>204</v>
      </c>
      <c r="E106" s="19" t="s">
        <v>229</v>
      </c>
    </row>
    <row r="107" spans="1:5" ht="19" thickTop="1"/>
    <row r="108" spans="1:5">
      <c r="A108" t="s">
        <v>205</v>
      </c>
      <c r="B108" t="s">
        <v>33</v>
      </c>
      <c r="C108" t="s">
        <v>213</v>
      </c>
    </row>
    <row r="109" spans="1:5">
      <c r="A109" t="s">
        <v>206</v>
      </c>
      <c r="B109" t="s">
        <v>34</v>
      </c>
      <c r="C109" t="s">
        <v>214</v>
      </c>
    </row>
    <row r="110" spans="1:5">
      <c r="A110" t="s">
        <v>207</v>
      </c>
      <c r="B110" t="s">
        <v>33</v>
      </c>
      <c r="C110" t="s">
        <v>215</v>
      </c>
    </row>
    <row r="111" spans="1:5">
      <c r="A111" t="s">
        <v>208</v>
      </c>
      <c r="B111" t="s">
        <v>34</v>
      </c>
      <c r="C111" t="s">
        <v>213</v>
      </c>
      <c r="D111" t="s">
        <v>216</v>
      </c>
    </row>
    <row r="112" spans="1:5">
      <c r="A112" t="s">
        <v>209</v>
      </c>
      <c r="B112" t="s">
        <v>33</v>
      </c>
      <c r="C112" t="s">
        <v>213</v>
      </c>
      <c r="D112" t="s">
        <v>214</v>
      </c>
    </row>
    <row r="113" spans="1:5">
      <c r="A113" t="s">
        <v>210</v>
      </c>
      <c r="B113" t="s">
        <v>34</v>
      </c>
      <c r="C113" t="s">
        <v>214</v>
      </c>
    </row>
    <row r="114" spans="1:5">
      <c r="A114" t="s">
        <v>211</v>
      </c>
      <c r="B114" t="s">
        <v>33</v>
      </c>
      <c r="C114" t="s">
        <v>213</v>
      </c>
      <c r="D114" t="s">
        <v>215</v>
      </c>
    </row>
    <row r="115" spans="1:5">
      <c r="A115" t="s">
        <v>212</v>
      </c>
      <c r="B115" t="s">
        <v>34</v>
      </c>
      <c r="C115" t="s">
        <v>214</v>
      </c>
    </row>
    <row r="117" spans="1:5" ht="19" thickBot="1"/>
    <row r="118" spans="1:5" ht="20" thickTop="1" thickBot="1">
      <c r="D118" s="19" t="s">
        <v>79</v>
      </c>
      <c r="E118" s="19" t="s">
        <v>229</v>
      </c>
    </row>
    <row r="119" spans="1:5" ht="19" thickTop="1">
      <c r="A119" t="s">
        <v>87</v>
      </c>
      <c r="B119" t="s">
        <v>34</v>
      </c>
      <c r="D119" t="s">
        <v>88</v>
      </c>
    </row>
    <row r="120" spans="1:5">
      <c r="A120" t="s">
        <v>80</v>
      </c>
      <c r="B120" t="s">
        <v>33</v>
      </c>
      <c r="D120" t="s">
        <v>89</v>
      </c>
    </row>
    <row r="121" spans="1:5">
      <c r="A121" t="s">
        <v>81</v>
      </c>
      <c r="B121" t="s">
        <v>34</v>
      </c>
      <c r="D121" t="s">
        <v>90</v>
      </c>
    </row>
    <row r="122" spans="1:5">
      <c r="A122" t="s">
        <v>82</v>
      </c>
      <c r="B122" t="s">
        <v>33</v>
      </c>
      <c r="D122" t="s">
        <v>91</v>
      </c>
    </row>
    <row r="123" spans="1:5">
      <c r="A123" t="s">
        <v>83</v>
      </c>
      <c r="B123" t="s">
        <v>34</v>
      </c>
      <c r="D123" t="s">
        <v>92</v>
      </c>
    </row>
    <row r="124" spans="1:5">
      <c r="A124" t="s">
        <v>84</v>
      </c>
      <c r="B124" t="s">
        <v>33</v>
      </c>
      <c r="D124" t="s">
        <v>93</v>
      </c>
    </row>
    <row r="125" spans="1:5">
      <c r="A125" t="s">
        <v>85</v>
      </c>
      <c r="B125" t="s">
        <v>34</v>
      </c>
      <c r="D125" t="s">
        <v>94</v>
      </c>
    </row>
    <row r="126" spans="1:5">
      <c r="A126" t="s">
        <v>86</v>
      </c>
      <c r="B126" t="s">
        <v>33</v>
      </c>
      <c r="D126" t="s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texts</vt:lpstr>
    </vt:vector>
  </TitlesOfParts>
  <Company>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Koshkin</dc:creator>
  <cp:lastModifiedBy>Roman Koshkin</cp:lastModifiedBy>
  <dcterms:created xsi:type="dcterms:W3CDTF">2016-10-04T13:58:24Z</dcterms:created>
  <dcterms:modified xsi:type="dcterms:W3CDTF">2017-01-10T18:52:48Z</dcterms:modified>
</cp:coreProperties>
</file>