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emp\Documents\Trabajo\BIConsultants\ModeloDolarBlue\"/>
    </mc:Choice>
  </mc:AlternateContent>
  <xr:revisionPtr revIDLastSave="0" documentId="13_ncr:1_{04EDA0FC-FA62-4FED-BDCC-35CD0C03D2F8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datos_no_intrapolados" sheetId="1" r:id="rId1"/>
    <sheet name="datos_var" sheetId="9" state="hidden" r:id="rId2"/>
    <sheet name="datos_100" sheetId="10" state="hidden" r:id="rId3"/>
    <sheet name="fuentes" sheetId="2" r:id="rId4"/>
    <sheet name="datos_interpolados" sheetId="3" r:id="rId5"/>
    <sheet name="Dmep" sheetId="4" r:id="rId6"/>
    <sheet name="PredBlue" sheetId="5" r:id="rId7"/>
    <sheet name="PredLog2Blue" sheetId="11" r:id="rId8"/>
    <sheet name="PredMEP" sheetId="6" r:id="rId9"/>
    <sheet name="PredLogMEP" sheetId="8" r:id="rId10"/>
  </sheets>
  <calcPr calcId="191029"/>
</workbook>
</file>

<file path=xl/calcChain.xml><?xml version="1.0" encoding="utf-8"?>
<calcChain xmlns="http://schemas.openxmlformats.org/spreadsheetml/2006/main">
  <c r="B28" i="11" l="1"/>
  <c r="B27" i="11"/>
  <c r="B26" i="11"/>
  <c r="B25" i="11"/>
  <c r="B24" i="11"/>
  <c r="B23" i="11"/>
  <c r="B22" i="11"/>
  <c r="B21" i="11"/>
  <c r="B20" i="11"/>
  <c r="G19" i="11"/>
  <c r="C19" i="11"/>
  <c r="H18" i="11"/>
  <c r="H19" i="11" s="1"/>
  <c r="G18" i="11"/>
  <c r="F18" i="11"/>
  <c r="F19" i="11" s="1"/>
  <c r="E18" i="11"/>
  <c r="E19" i="11" s="1"/>
  <c r="D18" i="11"/>
  <c r="D19" i="11" s="1"/>
  <c r="C18" i="11"/>
  <c r="B18" i="11"/>
  <c r="B19" i="11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3" i="10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3" i="10"/>
  <c r="Q3" i="10"/>
  <c r="Q4" i="10"/>
  <c r="Q5" i="10"/>
  <c r="Q6" i="10"/>
  <c r="Q7" i="10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3" i="10"/>
  <c r="O4" i="10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3" i="10"/>
  <c r="N4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3" i="10"/>
  <c r="L4" i="10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3" i="10"/>
  <c r="K4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3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3" i="9"/>
  <c r="N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3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P3" i="9"/>
  <c r="O3" i="9"/>
  <c r="M3" i="9"/>
  <c r="Q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3" i="9"/>
  <c r="L2" i="9"/>
  <c r="M2" i="9"/>
  <c r="O2" i="9"/>
  <c r="P2" i="9"/>
  <c r="Q2" i="9"/>
  <c r="R2" i="9"/>
  <c r="K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15" i="9"/>
  <c r="K16" i="9"/>
  <c r="K17" i="9"/>
  <c r="K18" i="9"/>
  <c r="K19" i="9"/>
  <c r="K20" i="9"/>
  <c r="K21" i="9"/>
  <c r="K22" i="9"/>
  <c r="K4" i="9"/>
  <c r="K5" i="9"/>
  <c r="K6" i="9"/>
  <c r="K7" i="9"/>
  <c r="K8" i="9"/>
  <c r="K9" i="9"/>
  <c r="K10" i="9"/>
  <c r="K11" i="9"/>
  <c r="K12" i="9"/>
  <c r="K13" i="9"/>
  <c r="K14" i="9"/>
  <c r="K3" i="9"/>
  <c r="B18" i="8"/>
  <c r="B19" i="8" s="1"/>
  <c r="B28" i="8"/>
  <c r="B27" i="8"/>
  <c r="B26" i="8"/>
  <c r="B25" i="8"/>
  <c r="B24" i="8"/>
  <c r="B23" i="8"/>
  <c r="B22" i="8"/>
  <c r="B21" i="8"/>
  <c r="B20" i="8"/>
  <c r="G19" i="8"/>
  <c r="F19" i="8"/>
  <c r="C19" i="8"/>
  <c r="H18" i="8"/>
  <c r="H19" i="8" s="1"/>
  <c r="G18" i="8"/>
  <c r="F18" i="8"/>
  <c r="E18" i="8"/>
  <c r="E19" i="8" s="1"/>
  <c r="D18" i="8"/>
  <c r="D19" i="8" s="1"/>
  <c r="C18" i="8"/>
  <c r="B29" i="11" l="1"/>
  <c r="H18" i="5"/>
  <c r="H19" i="5" s="1"/>
  <c r="G18" i="5"/>
  <c r="G19" i="5" s="1"/>
  <c r="F18" i="5"/>
  <c r="F19" i="5" s="1"/>
  <c r="E18" i="5"/>
  <c r="E19" i="5" s="1"/>
  <c r="D18" i="5"/>
  <c r="D19" i="5" s="1"/>
  <c r="C18" i="5"/>
  <c r="C19" i="5" s="1"/>
  <c r="B18" i="5"/>
  <c r="B19" i="5" s="1"/>
  <c r="H18" i="6"/>
  <c r="H19" i="6" s="1"/>
  <c r="G18" i="6"/>
  <c r="G19" i="6" s="1"/>
  <c r="F18" i="6"/>
  <c r="F19" i="6" s="1"/>
  <c r="E18" i="6"/>
  <c r="E19" i="6" s="1"/>
  <c r="D18" i="6"/>
  <c r="D19" i="6" s="1"/>
  <c r="C18" i="6"/>
  <c r="C19" i="6" s="1"/>
  <c r="B18" i="6"/>
  <c r="B19" i="6" s="1"/>
  <c r="B28" i="5"/>
  <c r="B27" i="5"/>
  <c r="B26" i="5"/>
  <c r="B25" i="5"/>
  <c r="B24" i="5"/>
  <c r="B23" i="5"/>
  <c r="B22" i="5"/>
  <c r="B21" i="5"/>
  <c r="B20" i="5"/>
</calcChain>
</file>

<file path=xl/sharedStrings.xml><?xml version="1.0" encoding="utf-8"?>
<sst xmlns="http://schemas.openxmlformats.org/spreadsheetml/2006/main" count="184" uniqueCount="80">
  <si>
    <t>fecha</t>
  </si>
  <si>
    <t>doficial</t>
  </si>
  <si>
    <t>exportacion</t>
  </si>
  <si>
    <t>importacion</t>
  </si>
  <si>
    <t>venta</t>
  </si>
  <si>
    <t>tasa_interes</t>
  </si>
  <si>
    <t>pib_mensual</t>
  </si>
  <si>
    <t>desocupacion_porc</t>
  </si>
  <si>
    <t>ipc_nacional</t>
  </si>
  <si>
    <t>funetes:</t>
  </si>
  <si>
    <t>desocupacion</t>
  </si>
  <si>
    <t>https://www.indec.gob.ar/indec/web/Nivel4-Tema-4-31-58</t>
  </si>
  <si>
    <t>politcia mon</t>
  </si>
  <si>
    <t>https://www.bcra.gob.ar/PublicacionesEstadisticas/Principales_variables.asp</t>
  </si>
  <si>
    <t>cotizaciones</t>
  </si>
  <si>
    <t>ambito financiero</t>
  </si>
  <si>
    <t>export import</t>
  </si>
  <si>
    <t>https://www.indec.gob.ar/indec/web/Nivel4-Tema-3-2-40</t>
  </si>
  <si>
    <t>ipc</t>
  </si>
  <si>
    <t>https://www.datos.gob.ar/series/api</t>
  </si>
  <si>
    <t>dmep</t>
  </si>
  <si>
    <t>mep</t>
  </si>
  <si>
    <t>https://www.ambito.com/contenidos/dolar-mep-historico.html</t>
  </si>
  <si>
    <t>fecha</t>
  </si>
  <si>
    <t>doficial</t>
  </si>
  <si>
    <t>exportacion</t>
  </si>
  <si>
    <t>importacion</t>
  </si>
  <si>
    <t>venta</t>
  </si>
  <si>
    <t>tasa_interes</t>
  </si>
  <si>
    <t>pib_mensual</t>
  </si>
  <si>
    <t>desocupacion_porc</t>
  </si>
  <si>
    <t>ipc_nacional</t>
  </si>
  <si>
    <t>Septiembre '22</t>
  </si>
  <si>
    <t>Octubre '22</t>
  </si>
  <si>
    <t>Noviembre '22</t>
  </si>
  <si>
    <t>Diciembre '22</t>
  </si>
  <si>
    <t>Enero '23</t>
  </si>
  <si>
    <t>Febrero '23</t>
  </si>
  <si>
    <t>Marzo '23</t>
  </si>
  <si>
    <t>Abril '23</t>
  </si>
  <si>
    <t>Mayo '23</t>
  </si>
  <si>
    <t>D Blue Real</t>
  </si>
  <si>
    <t>Error 1er mes</t>
  </si>
  <si>
    <t>Error 2do mes</t>
  </si>
  <si>
    <t>Error 3er mes</t>
  </si>
  <si>
    <t>Error 4to mes</t>
  </si>
  <si>
    <t>Error 5to mes</t>
  </si>
  <si>
    <t>Error 6to mes</t>
  </si>
  <si>
    <t xml:space="preserve">Error </t>
  </si>
  <si>
    <t>Junio '23 ??????</t>
  </si>
  <si>
    <t>Septiembre '22 ???</t>
  </si>
  <si>
    <t>Octubre '22 ??</t>
  </si>
  <si>
    <t>Diciembre '22 ??</t>
  </si>
  <si>
    <t xml:space="preserve">Junio '23 </t>
  </si>
  <si>
    <t>D MEP</t>
  </si>
  <si>
    <t>Error %</t>
  </si>
  <si>
    <t>Septiembre '22 ??</t>
  </si>
  <si>
    <t xml:space="preserve">Septiembre '22 </t>
  </si>
  <si>
    <t xml:space="preserve">Octubre '22 </t>
  </si>
  <si>
    <t>doficial_var</t>
  </si>
  <si>
    <t>export_var</t>
  </si>
  <si>
    <t>import_var</t>
  </si>
  <si>
    <t>venta_var</t>
  </si>
  <si>
    <t>tasa_interes_var</t>
  </si>
  <si>
    <t>pib_mensual_var</t>
  </si>
  <si>
    <t>ipc_nacional_var</t>
  </si>
  <si>
    <t>desocupacion_porc_var</t>
  </si>
  <si>
    <t>balanza</t>
  </si>
  <si>
    <t>balanza_var</t>
  </si>
  <si>
    <t>doficial_100</t>
  </si>
  <si>
    <t>export_100</t>
  </si>
  <si>
    <t>import_100</t>
  </si>
  <si>
    <t>balanza_100</t>
  </si>
  <si>
    <t>venta_100</t>
  </si>
  <si>
    <t>tasa_interes_100</t>
  </si>
  <si>
    <t>pib_mensual_100</t>
  </si>
  <si>
    <t>desocupacion_porc_100</t>
  </si>
  <si>
    <t>ipc_nacional_100</t>
  </si>
  <si>
    <t>Erro Promedio</t>
  </si>
  <si>
    <t>Julio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</si>
</sst>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yyyy\-mm\-dd\ hh:mm:ss"/>
    <numFmt numFmtId="165" formatCode="0.0000"/>
  </numFmts>
  <fonts count="13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121212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1"/>
      <color rgb="FF000000"/>
      <name val="Inherit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color rgb="FF666666"/>
      <name val="Calibri"/>
      <family val="2"/>
      <scheme val="minor"/>
    </font>
    <font>
      <u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4">
    <xf numFmtId="0" fontId="0" fillId="0" borderId="0" xfId="0"/>
    <xf numFmtId="17" fontId="1" fillId="0" borderId="0" xfId="0" applyNumberFormat="1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 wrapText="1"/>
    </xf>
    <xf numFmtId="164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/>
    <xf numFmtId="3" fontId="4" fillId="2" borderId="0" xfId="0" applyNumberFormat="1" applyFont="1" applyFill="1"/>
    <xf numFmtId="0" fontId="5" fillId="3" borderId="0" xfId="0" applyFont="1" applyFill="1" applyAlignment="1">
      <alignment vertical="center" wrapText="1"/>
    </xf>
    <xf numFmtId="3" fontId="6" fillId="0" borderId="0" xfId="0" applyNumberFormat="1" applyFont="1"/>
    <xf numFmtId="3" fontId="4" fillId="2" borderId="0" xfId="0" applyNumberFormat="1" applyFont="1" applyFill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2" fontId="3" fillId="0" borderId="0" xfId="0" applyNumberFormat="1" applyFont="1" applyAlignment="1">
      <alignment horizontal="right"/>
    </xf>
    <xf numFmtId="0" fontId="7" fillId="0" borderId="0" xfId="0" applyFont="1"/>
    <xf numFmtId="3" fontId="4" fillId="4" borderId="0" xfId="0" applyNumberFormat="1" applyFont="1" applyFill="1"/>
    <xf numFmtId="2" fontId="3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 applyAlignment="1">
      <alignment horizontal="right"/>
    </xf>
    <xf numFmtId="3" fontId="4" fillId="2" borderId="1" xfId="0" applyNumberFormat="1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64" fontId="12" fillId="0" borderId="0" xfId="0" applyNumberFormat="1" applyFon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4" fontId="0" fillId="0" borderId="6" xfId="1" applyFont="1" applyBorder="1"/>
    <xf numFmtId="44" fontId="0" fillId="0" borderId="7" xfId="1" applyFont="1" applyBorder="1"/>
    <xf numFmtId="0" fontId="0" fillId="5" borderId="0" xfId="0" applyFill="1"/>
    <xf numFmtId="17" fontId="0" fillId="0" borderId="0" xfId="0" applyNumberFormat="1"/>
    <xf numFmtId="0" fontId="0" fillId="6" borderId="0" xfId="0" applyFill="1"/>
    <xf numFmtId="8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165" fontId="0" fillId="5" borderId="0" xfId="0" applyNumberFormat="1" applyFill="1"/>
    <xf numFmtId="2" fontId="0" fillId="0" borderId="0" xfId="2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dec.gob.ar/indec/web/Nivel4-Tema-4-31-58" TargetMode="External"/><Relationship Id="rId2" Type="http://schemas.openxmlformats.org/officeDocument/2006/relationships/hyperlink" Target="https://www.bcra.gob.ar/PublicacionesEstadisticas/Principales_variables.asp" TargetMode="External"/><Relationship Id="rId1" Type="http://schemas.openxmlformats.org/officeDocument/2006/relationships/hyperlink" Target="https://www.indec.gob.ar/indec/web/Nivel4-Tema-3-2-40" TargetMode="External"/><Relationship Id="rId4" Type="http://schemas.openxmlformats.org/officeDocument/2006/relationships/hyperlink" Target="https://www.datos.gob.ar/series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1"/>
  <sheetViews>
    <sheetView workbookViewId="0">
      <pane ySplit="1" topLeftCell="A59" activePane="bottomLeft" state="frozen"/>
      <selection pane="bottomLeft" sqref="A1:A1048576"/>
    </sheetView>
  </sheetViews>
  <sheetFormatPr baseColWidth="10" defaultRowHeight="15"/>
  <cols>
    <col min="1" max="1" width="18.85546875" customWidth="1"/>
    <col min="6" max="6" width="15.5703125" customWidth="1"/>
  </cols>
  <sheetData>
    <row r="1" spans="1:4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1" t="s">
        <v>7</v>
      </c>
      <c r="I1" t="s">
        <v>8</v>
      </c>
    </row>
    <row r="2" spans="1:42" ht="15.75" customHeight="1">
      <c r="A2" s="1">
        <v>42705</v>
      </c>
      <c r="B2">
        <v>15.829599999999999</v>
      </c>
      <c r="C2" s="12">
        <v>5069.3432507830103</v>
      </c>
      <c r="D2" s="12">
        <v>5167.4344520484901</v>
      </c>
      <c r="E2">
        <v>16.25</v>
      </c>
      <c r="F2" s="24">
        <v>19.9375</v>
      </c>
      <c r="G2" s="19">
        <v>708028.40368640807</v>
      </c>
      <c r="H2" s="17">
        <v>7.6</v>
      </c>
      <c r="I2">
        <v>100</v>
      </c>
      <c r="K2" s="3"/>
      <c r="L2" s="3"/>
      <c r="M2" s="6"/>
      <c r="N2" s="3"/>
      <c r="O2" s="3"/>
      <c r="P2" s="3"/>
      <c r="Q2" s="3"/>
      <c r="R2" s="3"/>
      <c r="S2" s="3"/>
      <c r="T2" s="3"/>
      <c r="U2" s="7"/>
      <c r="V2" s="3"/>
      <c r="W2" s="3"/>
      <c r="X2" s="3"/>
      <c r="Y2" s="3"/>
      <c r="Z2" s="7"/>
      <c r="AA2" s="3"/>
      <c r="AB2" s="3"/>
      <c r="AC2" s="3"/>
      <c r="AD2" s="8"/>
      <c r="AE2" s="7"/>
      <c r="AF2" s="5"/>
      <c r="AG2" s="8"/>
      <c r="AH2" s="8"/>
      <c r="AI2" s="8"/>
      <c r="AJ2" s="7"/>
      <c r="AK2" s="9"/>
      <c r="AL2" s="9"/>
      <c r="AM2" s="9"/>
      <c r="AN2" s="4"/>
      <c r="AO2" s="10"/>
      <c r="AP2" s="9"/>
    </row>
    <row r="3" spans="1:42">
      <c r="A3" s="1">
        <v>42736</v>
      </c>
      <c r="B3">
        <v>15.906499999999999</v>
      </c>
      <c r="C3" s="12">
        <v>5243.7171008629102</v>
      </c>
      <c r="D3" s="12">
        <v>4819.4112268629997</v>
      </c>
      <c r="E3">
        <v>16.989999999999998</v>
      </c>
      <c r="F3">
        <v>19.8125</v>
      </c>
      <c r="H3" s="17"/>
      <c r="I3">
        <v>101.5859</v>
      </c>
    </row>
    <row r="4" spans="1:42">
      <c r="A4" s="1">
        <v>42767</v>
      </c>
      <c r="B4">
        <v>15.5983</v>
      </c>
      <c r="C4" s="12">
        <v>4756.1825741147604</v>
      </c>
      <c r="D4" s="12">
        <v>4980.2144850121804</v>
      </c>
      <c r="E4">
        <v>16.61</v>
      </c>
      <c r="F4">
        <v>20.1875</v>
      </c>
      <c r="H4" s="17"/>
      <c r="I4">
        <v>103.6859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42">
      <c r="A5" s="1">
        <v>42795</v>
      </c>
      <c r="B5">
        <v>15.5237</v>
      </c>
      <c r="C5" s="12">
        <v>4805.5587467565902</v>
      </c>
      <c r="D5" s="12">
        <v>5289.3872098326201</v>
      </c>
      <c r="E5">
        <v>16.239999999999998</v>
      </c>
      <c r="F5">
        <v>20.125</v>
      </c>
      <c r="G5" s="19">
        <v>714227.72049387754</v>
      </c>
      <c r="H5" s="17">
        <v>9.1999999999999993</v>
      </c>
      <c r="I5">
        <v>106.1476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4"/>
    </row>
    <row r="6" spans="1:42">
      <c r="A6" s="1">
        <v>42826</v>
      </c>
      <c r="B6">
        <v>15.36</v>
      </c>
      <c r="C6" s="12">
        <v>4752.0089652158304</v>
      </c>
      <c r="D6" s="12">
        <v>5369.7838063125901</v>
      </c>
      <c r="E6">
        <v>15.99</v>
      </c>
      <c r="F6">
        <v>18.6875</v>
      </c>
      <c r="I6">
        <v>108.9667</v>
      </c>
    </row>
    <row r="7" spans="1:42">
      <c r="A7" s="1">
        <v>42856</v>
      </c>
      <c r="B7">
        <v>15.6981</v>
      </c>
      <c r="C7" s="12">
        <v>4768.6069732911501</v>
      </c>
      <c r="D7" s="12">
        <v>5504.1680403924702</v>
      </c>
      <c r="E7">
        <v>15.97</v>
      </c>
      <c r="F7">
        <v>19.3125</v>
      </c>
      <c r="I7">
        <v>110.5301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4"/>
    </row>
    <row r="8" spans="1:42">
      <c r="A8" s="1">
        <v>42887</v>
      </c>
      <c r="B8">
        <v>16.116599999999998</v>
      </c>
      <c r="C8" s="12">
        <v>4678.6222875553403</v>
      </c>
      <c r="D8" s="12">
        <v>5334.2804436266597</v>
      </c>
      <c r="E8">
        <v>16.3</v>
      </c>
      <c r="F8">
        <v>19.4375</v>
      </c>
      <c r="G8" s="19">
        <v>721980.30677454709</v>
      </c>
      <c r="H8" s="20">
        <v>8.6999999999999993</v>
      </c>
      <c r="I8">
        <v>111.8477</v>
      </c>
    </row>
    <row r="9" spans="1:42">
      <c r="A9" s="1">
        <v>42917</v>
      </c>
      <c r="B9">
        <v>17.169</v>
      </c>
      <c r="C9" s="12">
        <v>4921.4310354986001</v>
      </c>
      <c r="D9" s="12">
        <v>5614.9583059734196</v>
      </c>
      <c r="E9">
        <v>16.91</v>
      </c>
      <c r="F9">
        <v>19.6875</v>
      </c>
      <c r="I9">
        <v>113.7852</v>
      </c>
    </row>
    <row r="10" spans="1:42">
      <c r="A10" s="1">
        <v>42948</v>
      </c>
      <c r="B10">
        <v>17.416499999999999</v>
      </c>
      <c r="C10" s="12">
        <v>4855.3428309568999</v>
      </c>
      <c r="D10" s="12">
        <v>5588.5258074191397</v>
      </c>
      <c r="E10">
        <v>18.09</v>
      </c>
      <c r="F10">
        <v>20.8125</v>
      </c>
      <c r="I10">
        <v>115.3819</v>
      </c>
    </row>
    <row r="11" spans="1:42">
      <c r="A11" s="1">
        <v>42979</v>
      </c>
      <c r="B11">
        <v>17.246500000000001</v>
      </c>
      <c r="C11" s="12">
        <v>5028.9448982303902</v>
      </c>
      <c r="D11" s="12">
        <v>5763.1237821213999</v>
      </c>
      <c r="E11">
        <v>18.149999999999999</v>
      </c>
      <c r="F11">
        <v>20.875</v>
      </c>
      <c r="G11" s="19">
        <v>731120.05335608055</v>
      </c>
      <c r="H11" s="17">
        <v>8.3000000000000007</v>
      </c>
      <c r="I11">
        <v>117.5719</v>
      </c>
    </row>
    <row r="12" spans="1:42">
      <c r="A12" s="1">
        <v>43009</v>
      </c>
      <c r="B12">
        <v>17.4528</v>
      </c>
      <c r="C12" s="12">
        <v>5063.4304568715597</v>
      </c>
      <c r="D12" s="12">
        <v>5955.48344103012</v>
      </c>
      <c r="E12">
        <v>17.96</v>
      </c>
      <c r="F12">
        <v>21.125</v>
      </c>
      <c r="I12">
        <v>119.3528</v>
      </c>
    </row>
    <row r="13" spans="1:42">
      <c r="A13" s="1">
        <v>43040</v>
      </c>
      <c r="B13">
        <v>17.4925</v>
      </c>
      <c r="C13" s="12">
        <v>4814.63950348668</v>
      </c>
      <c r="D13" s="12">
        <v>6326.1157173006704</v>
      </c>
      <c r="E13">
        <v>18.03</v>
      </c>
      <c r="F13">
        <v>21.75</v>
      </c>
      <c r="I13">
        <v>120.994</v>
      </c>
    </row>
    <row r="14" spans="1:42">
      <c r="A14" s="1">
        <v>43070</v>
      </c>
      <c r="B14">
        <v>17.700099999999999</v>
      </c>
      <c r="C14" s="12">
        <v>4955.5146271592903</v>
      </c>
      <c r="D14" s="12">
        <v>6391.5477341157202</v>
      </c>
      <c r="E14">
        <v>18.010000000000002</v>
      </c>
      <c r="F14">
        <v>22.4375</v>
      </c>
      <c r="G14" s="19">
        <v>738231.71042679087</v>
      </c>
      <c r="H14" s="17">
        <v>7.2</v>
      </c>
      <c r="I14">
        <v>124.79559999999999</v>
      </c>
    </row>
    <row r="15" spans="1:42">
      <c r="A15" s="1">
        <v>43101</v>
      </c>
      <c r="B15">
        <v>19.029036363636401</v>
      </c>
      <c r="C15" s="12">
        <v>5698.0387098515603</v>
      </c>
      <c r="D15" s="12">
        <v>6206.6318232308904</v>
      </c>
      <c r="E15">
        <v>19.25</v>
      </c>
      <c r="F15">
        <v>23.0625</v>
      </c>
      <c r="H15" s="17"/>
      <c r="I15">
        <v>126.98869999999999</v>
      </c>
    </row>
    <row r="16" spans="1:42">
      <c r="A16" s="1">
        <v>43132</v>
      </c>
      <c r="B16">
        <v>19.8409277777778</v>
      </c>
      <c r="C16" s="12">
        <v>5234.3951133680202</v>
      </c>
      <c r="D16" s="12">
        <v>6116.2251526436703</v>
      </c>
      <c r="E16">
        <v>19.93</v>
      </c>
      <c r="F16">
        <v>22.6875</v>
      </c>
      <c r="I16">
        <v>130.06059999999999</v>
      </c>
    </row>
    <row r="17" spans="1:9">
      <c r="A17" s="1">
        <v>43160</v>
      </c>
      <c r="B17">
        <v>20.2378</v>
      </c>
      <c r="C17" s="12">
        <v>5531.8318676160097</v>
      </c>
      <c r="D17" s="12">
        <v>6143.4368199996698</v>
      </c>
      <c r="E17">
        <v>20.399999999999999</v>
      </c>
      <c r="F17">
        <v>22.875</v>
      </c>
      <c r="G17" s="19">
        <v>735527.66224852751</v>
      </c>
      <c r="H17" s="17">
        <v>9.1</v>
      </c>
      <c r="I17">
        <v>133.1054</v>
      </c>
    </row>
    <row r="18" spans="1:9">
      <c r="A18" s="1">
        <v>43191</v>
      </c>
      <c r="B18">
        <v>20.2349</v>
      </c>
      <c r="C18" s="12">
        <v>5150.3012271179196</v>
      </c>
      <c r="D18" s="12">
        <v>6253.8493665654996</v>
      </c>
      <c r="E18">
        <v>20.82</v>
      </c>
      <c r="F18">
        <v>22.75</v>
      </c>
      <c r="I18">
        <v>136.75120000000001</v>
      </c>
    </row>
    <row r="19" spans="1:9">
      <c r="A19" s="1">
        <v>43221</v>
      </c>
      <c r="B19">
        <v>23.668700000000001</v>
      </c>
      <c r="C19" s="12">
        <v>4650.3710127895401</v>
      </c>
      <c r="D19" s="12">
        <v>5878.44824823216</v>
      </c>
      <c r="E19">
        <v>21.5</v>
      </c>
      <c r="F19">
        <v>23.5</v>
      </c>
      <c r="I19">
        <v>139.58930000000001</v>
      </c>
    </row>
    <row r="20" spans="1:9">
      <c r="A20" s="1">
        <v>43252</v>
      </c>
      <c r="B20">
        <v>26.534199999999998</v>
      </c>
      <c r="C20" s="12">
        <v>4732.0854695666303</v>
      </c>
      <c r="D20" s="12">
        <v>5095.8014437042102</v>
      </c>
      <c r="E20">
        <v>26</v>
      </c>
      <c r="F20">
        <v>29.25</v>
      </c>
      <c r="G20" s="19">
        <v>702460.916516211</v>
      </c>
      <c r="H20" s="17">
        <v>9.6</v>
      </c>
      <c r="I20">
        <v>144.80529999999999</v>
      </c>
    </row>
    <row r="21" spans="1:9">
      <c r="A21" s="1">
        <v>43282</v>
      </c>
      <c r="B21">
        <v>27.624700000000001</v>
      </c>
      <c r="C21" s="12">
        <v>4980.1900563447198</v>
      </c>
      <c r="D21" s="12">
        <v>5622.2037157844297</v>
      </c>
      <c r="E21">
        <v>29.3</v>
      </c>
      <c r="F21">
        <v>33</v>
      </c>
      <c r="I21">
        <v>149.29660000000001</v>
      </c>
    </row>
    <row r="22" spans="1:9">
      <c r="A22" s="1">
        <v>43313</v>
      </c>
      <c r="B22">
        <v>30.124500000000001</v>
      </c>
      <c r="C22" s="12">
        <v>4637.4473192144196</v>
      </c>
      <c r="D22" s="12">
        <v>5584.2320131699598</v>
      </c>
      <c r="E22">
        <v>28.45</v>
      </c>
      <c r="F22">
        <v>35.125</v>
      </c>
      <c r="I22">
        <v>155.10339999999999</v>
      </c>
    </row>
    <row r="23" spans="1:9">
      <c r="A23" s="1">
        <v>43344</v>
      </c>
      <c r="B23">
        <v>38.590000000000003</v>
      </c>
      <c r="C23" s="12">
        <v>4920.10947952268</v>
      </c>
      <c r="D23" s="12">
        <v>4733.2355381440602</v>
      </c>
      <c r="E23">
        <v>38.700000000000003</v>
      </c>
      <c r="F23">
        <v>39</v>
      </c>
      <c r="G23" s="19">
        <v>700764.40202668111</v>
      </c>
      <c r="H23" s="17">
        <v>9</v>
      </c>
      <c r="I23">
        <v>165.23830000000001</v>
      </c>
    </row>
    <row r="24" spans="1:9">
      <c r="A24" s="1">
        <v>43374</v>
      </c>
      <c r="B24">
        <v>37.120199999999997</v>
      </c>
      <c r="C24" s="12">
        <v>5040.6432081315797</v>
      </c>
      <c r="D24" s="12">
        <v>4718.7137469343097</v>
      </c>
      <c r="E24">
        <v>40</v>
      </c>
      <c r="F24">
        <v>45.4375</v>
      </c>
      <c r="I24">
        <v>174.1473</v>
      </c>
    </row>
    <row r="25" spans="1:9">
      <c r="A25" s="1">
        <v>43405</v>
      </c>
      <c r="B25">
        <v>36.459000000000003</v>
      </c>
      <c r="C25" s="12">
        <v>5476.8410592391301</v>
      </c>
      <c r="D25" s="12">
        <v>4518.3804316235501</v>
      </c>
      <c r="E25">
        <v>36.25</v>
      </c>
      <c r="F25">
        <v>53.625</v>
      </c>
      <c r="I25">
        <v>179.6388</v>
      </c>
    </row>
    <row r="26" spans="1:9">
      <c r="A26" s="1">
        <v>43435</v>
      </c>
      <c r="B26">
        <v>37.885199999999998</v>
      </c>
      <c r="C26" s="12">
        <v>5728.7454772377896</v>
      </c>
      <c r="D26" s="12">
        <v>4610.8416999675801</v>
      </c>
      <c r="E26">
        <v>37</v>
      </c>
      <c r="F26">
        <v>49.25</v>
      </c>
      <c r="G26" s="19">
        <v>690756.79112663004</v>
      </c>
      <c r="H26" s="17">
        <v>9.1</v>
      </c>
      <c r="I26">
        <v>184.2552</v>
      </c>
    </row>
    <row r="27" spans="1:9">
      <c r="A27" s="1">
        <v>43466</v>
      </c>
      <c r="B27">
        <v>37.4069</v>
      </c>
      <c r="C27" s="12">
        <v>5572.4137383526904</v>
      </c>
      <c r="D27" s="12">
        <v>4580.0309728954498</v>
      </c>
      <c r="E27">
        <v>40.5</v>
      </c>
      <c r="F27">
        <v>47</v>
      </c>
      <c r="H27" s="17"/>
      <c r="I27">
        <v>189.61009999999999</v>
      </c>
    </row>
    <row r="28" spans="1:9">
      <c r="A28" s="1">
        <v>43497</v>
      </c>
      <c r="B28">
        <v>38.4086</v>
      </c>
      <c r="C28" s="12">
        <v>5399.9332778951702</v>
      </c>
      <c r="D28" s="12">
        <v>4715.8251477584899</v>
      </c>
      <c r="E28">
        <v>37.75</v>
      </c>
      <c r="F28">
        <v>42.5625</v>
      </c>
      <c r="I28">
        <v>196.7501</v>
      </c>
    </row>
    <row r="29" spans="1:9">
      <c r="A29" s="1">
        <v>43525</v>
      </c>
      <c r="B29">
        <v>41.362400000000001</v>
      </c>
      <c r="C29" s="12">
        <v>5512.4991369606396</v>
      </c>
      <c r="D29" s="12">
        <v>4113.3298567068896</v>
      </c>
      <c r="E29">
        <v>39</v>
      </c>
      <c r="F29">
        <v>36.625</v>
      </c>
      <c r="G29" s="19">
        <v>691027.67914914514</v>
      </c>
      <c r="H29" s="17">
        <v>10.1</v>
      </c>
      <c r="I29">
        <v>205.9571</v>
      </c>
    </row>
    <row r="30" spans="1:9">
      <c r="A30" s="1">
        <v>43556</v>
      </c>
      <c r="B30">
        <v>43.233800000000002</v>
      </c>
      <c r="C30" s="12">
        <v>5035.1683915098802</v>
      </c>
      <c r="D30" s="12">
        <v>4312.8130002152702</v>
      </c>
      <c r="E30">
        <v>43.5</v>
      </c>
      <c r="F30">
        <v>46.125</v>
      </c>
      <c r="I30">
        <v>212.95964140000001</v>
      </c>
    </row>
    <row r="31" spans="1:9" ht="15.75" customHeight="1">
      <c r="A31" s="1">
        <v>43586</v>
      </c>
      <c r="B31">
        <v>44.933199999999999</v>
      </c>
      <c r="C31" s="12">
        <v>5314.5557843114502</v>
      </c>
      <c r="D31" s="12">
        <v>4192.3881070481002</v>
      </c>
      <c r="E31">
        <v>46.25</v>
      </c>
      <c r="F31" s="24">
        <v>50.375</v>
      </c>
      <c r="I31">
        <v>219.56909999999999</v>
      </c>
    </row>
    <row r="32" spans="1:9">
      <c r="A32" s="1">
        <v>43617</v>
      </c>
      <c r="B32">
        <v>43.789400000000001</v>
      </c>
      <c r="C32" s="12">
        <v>5000.72530868986</v>
      </c>
      <c r="D32" s="12">
        <v>4011.6935436584299</v>
      </c>
      <c r="E32">
        <v>46.1</v>
      </c>
      <c r="F32">
        <v>52.9375</v>
      </c>
      <c r="G32" s="19">
        <v>697071.59345605085</v>
      </c>
      <c r="H32" s="17">
        <v>10.6</v>
      </c>
      <c r="I32">
        <v>225.53700000000001</v>
      </c>
    </row>
    <row r="33" spans="1:21">
      <c r="A33" s="1">
        <v>43647</v>
      </c>
      <c r="B33">
        <v>42.543399999999998</v>
      </c>
      <c r="C33" s="12">
        <v>5268.9333099281703</v>
      </c>
      <c r="D33" s="12">
        <v>4282.9996518752596</v>
      </c>
      <c r="E33">
        <v>43.45</v>
      </c>
      <c r="F33">
        <v>47.6875</v>
      </c>
      <c r="I33">
        <v>230.494</v>
      </c>
    </row>
    <row r="34" spans="1:21">
      <c r="A34" s="1">
        <v>43678</v>
      </c>
      <c r="B34">
        <v>52.7271</v>
      </c>
      <c r="C34" s="12">
        <v>5152.5152062677098</v>
      </c>
      <c r="D34" s="12">
        <v>3947.8799465975799</v>
      </c>
      <c r="E34">
        <v>45.43</v>
      </c>
      <c r="F34">
        <v>49.8125</v>
      </c>
      <c r="I34">
        <v>239.60769999999999</v>
      </c>
    </row>
    <row r="35" spans="1:21">
      <c r="A35" s="1">
        <v>43709</v>
      </c>
      <c r="B35">
        <v>56.501399999999997</v>
      </c>
      <c r="C35" s="12">
        <v>5377.3428048612204</v>
      </c>
      <c r="D35" s="12">
        <v>3873.8209008204399</v>
      </c>
      <c r="E35">
        <v>63.5</v>
      </c>
      <c r="F35">
        <v>59.1875</v>
      </c>
      <c r="G35" s="19">
        <v>697614.75506505673</v>
      </c>
      <c r="H35" s="17">
        <v>9.6999999999999993</v>
      </c>
      <c r="I35">
        <v>253.71019999999999</v>
      </c>
    </row>
    <row r="36" spans="1:21">
      <c r="A36" s="1">
        <v>43739</v>
      </c>
      <c r="B36">
        <v>58.530799999999999</v>
      </c>
      <c r="C36" s="12">
        <v>5670.37111397637</v>
      </c>
      <c r="D36" s="12">
        <v>3830.1358999439299</v>
      </c>
      <c r="E36">
        <v>60.75</v>
      </c>
      <c r="F36">
        <v>59.9375</v>
      </c>
      <c r="I36">
        <v>262.06610000000001</v>
      </c>
    </row>
    <row r="37" spans="1:21">
      <c r="A37" s="1">
        <v>43770</v>
      </c>
      <c r="B37">
        <v>59.738100000000003</v>
      </c>
      <c r="C37" s="12">
        <v>6089.6924366175499</v>
      </c>
      <c r="D37" s="12">
        <v>3635.6325730460599</v>
      </c>
      <c r="E37">
        <v>67.5</v>
      </c>
      <c r="F37">
        <v>48.4375</v>
      </c>
      <c r="I37">
        <v>273.2158</v>
      </c>
    </row>
    <row r="38" spans="1:21">
      <c r="A38" s="1">
        <v>43800</v>
      </c>
      <c r="B38">
        <v>59.883200000000002</v>
      </c>
      <c r="C38" s="12">
        <v>5721.8494906292999</v>
      </c>
      <c r="D38" s="12">
        <v>3627.4503994340998</v>
      </c>
      <c r="E38">
        <v>68.25</v>
      </c>
      <c r="F38">
        <v>44.1875</v>
      </c>
      <c r="G38" s="19">
        <v>687181.18668158585</v>
      </c>
      <c r="H38" s="17">
        <v>8.9</v>
      </c>
      <c r="I38">
        <v>283.44420000000002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>
      <c r="A39" s="1">
        <v>43831</v>
      </c>
      <c r="B39">
        <v>60.010959090909097</v>
      </c>
      <c r="C39" s="12">
        <v>5370.0816427412801</v>
      </c>
      <c r="D39" s="12">
        <v>3836.7068013155799</v>
      </c>
      <c r="E39">
        <v>77</v>
      </c>
      <c r="F39">
        <v>38.875</v>
      </c>
      <c r="H39" s="17"/>
      <c r="I39">
        <v>289.82990000000001</v>
      </c>
    </row>
    <row r="40" spans="1:21">
      <c r="A40" s="1">
        <v>43862</v>
      </c>
      <c r="B40">
        <v>61.348399999999998</v>
      </c>
      <c r="C40" s="12">
        <v>5238.7007174413202</v>
      </c>
      <c r="D40" s="12">
        <v>3837.7001427708701</v>
      </c>
      <c r="E40">
        <v>78</v>
      </c>
      <c r="F40">
        <v>34.3125</v>
      </c>
      <c r="I40">
        <v>295.666</v>
      </c>
    </row>
    <row r="41" spans="1:21">
      <c r="A41" s="1">
        <v>43891</v>
      </c>
      <c r="B41">
        <v>63.122700000000002</v>
      </c>
      <c r="C41" s="12">
        <v>4635.1754848502296</v>
      </c>
      <c r="D41" s="12">
        <v>3121.4263795011798</v>
      </c>
      <c r="E41">
        <v>78.5</v>
      </c>
      <c r="F41">
        <v>31</v>
      </c>
      <c r="G41" s="19">
        <v>656900.33884558349</v>
      </c>
      <c r="H41" s="17">
        <v>10.4</v>
      </c>
      <c r="I41">
        <v>305.55149999999998</v>
      </c>
    </row>
    <row r="42" spans="1:21">
      <c r="A42" s="1">
        <v>43922</v>
      </c>
      <c r="B42">
        <v>65.762</v>
      </c>
      <c r="C42" s="12">
        <v>4118.23557516459</v>
      </c>
      <c r="D42" s="12">
        <v>2890.8020565799402</v>
      </c>
      <c r="E42">
        <v>83.5</v>
      </c>
      <c r="F42">
        <v>27</v>
      </c>
      <c r="I42">
        <v>310.12430000000001</v>
      </c>
    </row>
    <row r="43" spans="1:21">
      <c r="A43" s="1">
        <v>43952</v>
      </c>
      <c r="B43">
        <v>67.725499999999997</v>
      </c>
      <c r="C43" s="12">
        <v>4661.1083652296402</v>
      </c>
      <c r="D43" s="12">
        <v>3022.88025413278</v>
      </c>
      <c r="E43">
        <v>120</v>
      </c>
      <c r="F43">
        <v>21.0625</v>
      </c>
      <c r="I43">
        <v>314.90870000000001</v>
      </c>
    </row>
    <row r="44" spans="1:21">
      <c r="A44" s="1">
        <v>43983</v>
      </c>
      <c r="B44">
        <v>69.540714285714301</v>
      </c>
      <c r="C44" s="12">
        <v>4433.1766185667102</v>
      </c>
      <c r="D44" s="12">
        <v>2961.02136403643</v>
      </c>
      <c r="E44">
        <v>128</v>
      </c>
      <c r="F44">
        <v>29</v>
      </c>
      <c r="G44" s="19">
        <v>560839.96227520076</v>
      </c>
      <c r="H44" s="17">
        <v>13.1</v>
      </c>
      <c r="I44">
        <v>321.97379999999998</v>
      </c>
    </row>
    <row r="45" spans="1:21">
      <c r="A45" s="1">
        <v>44013</v>
      </c>
      <c r="B45">
        <v>71.474919047619096</v>
      </c>
      <c r="C45" s="12">
        <v>4426.8152663713699</v>
      </c>
      <c r="D45" s="12">
        <v>2968.2059149183601</v>
      </c>
      <c r="E45">
        <v>128</v>
      </c>
      <c r="F45">
        <v>29.75</v>
      </c>
      <c r="I45">
        <v>328.20139999999998</v>
      </c>
    </row>
    <row r="46" spans="1:21">
      <c r="A46" s="1">
        <v>44044</v>
      </c>
      <c r="B46">
        <v>73.293000000000006</v>
      </c>
      <c r="C46" s="12">
        <v>4590.4958519287702</v>
      </c>
      <c r="D46" s="12">
        <v>3169.1529542234498</v>
      </c>
      <c r="E46">
        <v>136</v>
      </c>
      <c r="F46">
        <v>29.875</v>
      </c>
      <c r="I46">
        <v>337.06319999999999</v>
      </c>
    </row>
    <row r="47" spans="1:21">
      <c r="A47" s="1">
        <v>44075</v>
      </c>
      <c r="B47">
        <v>75.198599999999999</v>
      </c>
      <c r="C47" s="12">
        <v>4496.2642379145</v>
      </c>
      <c r="D47" s="12">
        <v>3734.3646310537802</v>
      </c>
      <c r="E47">
        <v>133</v>
      </c>
      <c r="F47">
        <v>29.6875</v>
      </c>
      <c r="G47" s="19">
        <v>624926.14874762518</v>
      </c>
      <c r="H47" s="17">
        <v>11.717837995713101</v>
      </c>
      <c r="I47">
        <v>346.6207</v>
      </c>
    </row>
    <row r="48" spans="1:21">
      <c r="A48" s="1">
        <v>44105</v>
      </c>
      <c r="B48">
        <v>77.569290476190503</v>
      </c>
      <c r="C48" s="12">
        <v>4513.2201036578299</v>
      </c>
      <c r="D48" s="12">
        <v>3820.4997468543102</v>
      </c>
      <c r="E48">
        <v>147</v>
      </c>
      <c r="F48">
        <v>28.875</v>
      </c>
      <c r="I48">
        <v>359.65699999999998</v>
      </c>
    </row>
    <row r="49" spans="1:9">
      <c r="A49" s="1">
        <v>44136</v>
      </c>
      <c r="B49">
        <v>79.933199999999999</v>
      </c>
      <c r="C49" s="12">
        <v>4587.3380338254201</v>
      </c>
      <c r="D49" s="12">
        <v>4518.49458854758</v>
      </c>
      <c r="E49">
        <v>168</v>
      </c>
      <c r="F49">
        <v>31.75</v>
      </c>
      <c r="I49">
        <v>371.02109999999999</v>
      </c>
    </row>
    <row r="50" spans="1:9">
      <c r="A50" s="1">
        <v>44166</v>
      </c>
      <c r="B50">
        <v>82.637900000000002</v>
      </c>
      <c r="C50" s="12">
        <v>3813.38810230836</v>
      </c>
      <c r="D50" s="12">
        <v>4472.7451660657298</v>
      </c>
      <c r="E50">
        <v>153</v>
      </c>
      <c r="F50">
        <v>34.375</v>
      </c>
      <c r="G50" s="19">
        <v>655698.69473317568</v>
      </c>
      <c r="H50" s="21">
        <v>10.957929999999999</v>
      </c>
      <c r="I50">
        <v>385.88260000000002</v>
      </c>
    </row>
    <row r="51" spans="1:9">
      <c r="A51" s="1">
        <v>44197</v>
      </c>
      <c r="B51">
        <v>85.970799999999997</v>
      </c>
      <c r="C51" s="12">
        <v>6029.75085667249</v>
      </c>
      <c r="D51" s="12">
        <v>4502.3180856231502</v>
      </c>
      <c r="E51">
        <v>165</v>
      </c>
      <c r="F51">
        <v>34.0625</v>
      </c>
      <c r="H51" s="17"/>
      <c r="I51">
        <v>401.50709999999998</v>
      </c>
    </row>
    <row r="52" spans="1:9">
      <c r="A52" s="1">
        <v>44228</v>
      </c>
      <c r="B52">
        <v>88.674599999999998</v>
      </c>
      <c r="C52" s="12">
        <v>5837.6143060123004</v>
      </c>
      <c r="D52" s="12">
        <v>4668.4607915196802</v>
      </c>
      <c r="E52">
        <v>153</v>
      </c>
      <c r="F52">
        <v>34.1875</v>
      </c>
      <c r="I52">
        <v>415.85950000000003</v>
      </c>
    </row>
    <row r="53" spans="1:9">
      <c r="A53" s="1">
        <v>44256</v>
      </c>
      <c r="B53">
        <v>91.066400000000002</v>
      </c>
      <c r="C53" s="12">
        <v>5950.8511863369704</v>
      </c>
      <c r="D53" s="12">
        <v>5132.0185908450703</v>
      </c>
      <c r="E53">
        <v>147</v>
      </c>
      <c r="F53">
        <v>34.0625</v>
      </c>
      <c r="G53" s="19">
        <v>678399.585873103</v>
      </c>
      <c r="H53" s="21">
        <v>10.199999999999999</v>
      </c>
      <c r="I53">
        <v>435.8657</v>
      </c>
    </row>
    <row r="54" spans="1:9">
      <c r="A54" s="1">
        <v>44287</v>
      </c>
      <c r="B54">
        <v>92.863799999999998</v>
      </c>
      <c r="C54" s="12">
        <v>5864.6629044995498</v>
      </c>
      <c r="D54" s="12">
        <v>4671.5878281818796</v>
      </c>
      <c r="E54">
        <v>140</v>
      </c>
      <c r="F54">
        <v>33.9375</v>
      </c>
      <c r="I54">
        <v>453.65030000000002</v>
      </c>
    </row>
    <row r="55" spans="1:9">
      <c r="A55" s="1">
        <v>44317</v>
      </c>
      <c r="B55">
        <v>94.104799999999997</v>
      </c>
      <c r="C55" s="12">
        <v>6302.2196022508097</v>
      </c>
      <c r="D55" s="12">
        <v>4776.8850103955001</v>
      </c>
      <c r="E55">
        <v>153</v>
      </c>
      <c r="F55">
        <v>34.25</v>
      </c>
      <c r="I55">
        <v>468.72500000000002</v>
      </c>
    </row>
    <row r="56" spans="1:9">
      <c r="A56" s="1">
        <v>44348</v>
      </c>
      <c r="B56">
        <v>95.254300000000001</v>
      </c>
      <c r="C56" s="12">
        <v>6629.35144086948</v>
      </c>
      <c r="D56" s="12">
        <v>5085.7701068224496</v>
      </c>
      <c r="E56">
        <v>155</v>
      </c>
      <c r="F56">
        <v>34.0625</v>
      </c>
      <c r="G56" s="19">
        <v>676928.57900210284</v>
      </c>
      <c r="H56" s="21">
        <v>9.6009033360691092</v>
      </c>
      <c r="I56">
        <v>483.60489999999999</v>
      </c>
    </row>
    <row r="57" spans="1:9">
      <c r="A57" s="1">
        <v>44378</v>
      </c>
      <c r="B57">
        <v>96.237799999999993</v>
      </c>
      <c r="C57" s="12">
        <v>6799.1938982940401</v>
      </c>
      <c r="D57" s="12">
        <v>5028.2184019257402</v>
      </c>
      <c r="E57">
        <v>169</v>
      </c>
      <c r="F57">
        <v>34.125</v>
      </c>
      <c r="I57">
        <v>498.09870000000001</v>
      </c>
    </row>
    <row r="58" spans="1:9">
      <c r="A58" s="1">
        <v>44409</v>
      </c>
      <c r="B58">
        <v>97.213800000000006</v>
      </c>
      <c r="C58" s="12">
        <v>7526.3965640949</v>
      </c>
      <c r="D58" s="12">
        <v>5079.2358042845899</v>
      </c>
      <c r="E58">
        <v>180.5</v>
      </c>
      <c r="F58">
        <v>34.1875</v>
      </c>
      <c r="I58">
        <v>510.39420000000001</v>
      </c>
    </row>
    <row r="59" spans="1:9">
      <c r="A59" s="1">
        <v>44440</v>
      </c>
      <c r="B59">
        <v>98.284999999999997</v>
      </c>
      <c r="C59" s="12">
        <v>7173.5622860816502</v>
      </c>
      <c r="D59" s="12">
        <v>5363.4511242381504</v>
      </c>
      <c r="E59">
        <v>180.5</v>
      </c>
      <c r="F59">
        <v>34.1875</v>
      </c>
      <c r="G59" s="19">
        <v>696733.39871381863</v>
      </c>
      <c r="H59" s="21">
        <v>8.1999999999999993</v>
      </c>
      <c r="I59">
        <v>528.49680000000001</v>
      </c>
    </row>
    <row r="60" spans="1:9">
      <c r="A60" s="1">
        <v>44470</v>
      </c>
      <c r="B60">
        <v>99.249099999999999</v>
      </c>
      <c r="C60" s="12">
        <v>6658.22678656893</v>
      </c>
      <c r="D60" s="12">
        <v>5314.2510152969598</v>
      </c>
      <c r="E60">
        <v>186</v>
      </c>
      <c r="F60">
        <v>34.1875</v>
      </c>
      <c r="I60">
        <v>547.08019999999999</v>
      </c>
    </row>
    <row r="61" spans="1:9">
      <c r="A61" s="1">
        <v>44501</v>
      </c>
      <c r="B61">
        <v>100.31010000000001</v>
      </c>
      <c r="C61" s="12">
        <v>6338.0167425147501</v>
      </c>
      <c r="D61" s="12">
        <v>6290.5794577961597</v>
      </c>
      <c r="E61">
        <v>196.5</v>
      </c>
      <c r="F61">
        <v>34.25</v>
      </c>
      <c r="I61">
        <v>560.91840000000002</v>
      </c>
    </row>
    <row r="62" spans="1:9">
      <c r="A62" s="1">
        <v>44531</v>
      </c>
      <c r="B62">
        <v>101.88849999999999</v>
      </c>
      <c r="C62" s="12">
        <v>6825.1534258041202</v>
      </c>
      <c r="D62" s="12">
        <v>7272.2237830706599</v>
      </c>
      <c r="E62">
        <v>200.5</v>
      </c>
      <c r="F62">
        <v>34.1875</v>
      </c>
      <c r="G62" s="19">
        <v>714078.60545657494</v>
      </c>
      <c r="H62" s="21">
        <v>7</v>
      </c>
      <c r="I62">
        <v>582.45749999999998</v>
      </c>
    </row>
    <row r="63" spans="1:9">
      <c r="A63" s="1">
        <v>44562</v>
      </c>
      <c r="B63">
        <v>103.9846</v>
      </c>
      <c r="C63" s="12">
        <v>6792.4481524138801</v>
      </c>
      <c r="D63" s="12">
        <v>6166.03584018335</v>
      </c>
      <c r="E63">
        <v>206</v>
      </c>
      <c r="F63">
        <v>34.1875</v>
      </c>
      <c r="H63" s="17"/>
      <c r="I63">
        <v>605.0317</v>
      </c>
    </row>
    <row r="64" spans="1:9">
      <c r="A64" s="1">
        <v>44593</v>
      </c>
      <c r="B64">
        <v>106.30710000000001</v>
      </c>
      <c r="C64" s="12">
        <v>7842.8761509638498</v>
      </c>
      <c r="D64" s="12">
        <v>7061.24249246195</v>
      </c>
      <c r="E64">
        <v>214</v>
      </c>
      <c r="F64">
        <v>37.5625</v>
      </c>
      <c r="I64">
        <v>633.43409999999994</v>
      </c>
    </row>
    <row r="65" spans="1:9">
      <c r="A65" s="1">
        <v>44621</v>
      </c>
      <c r="B65">
        <v>109.4585</v>
      </c>
      <c r="C65" s="12">
        <v>7826.01135232868</v>
      </c>
      <c r="D65" s="12">
        <v>6985.2572480934596</v>
      </c>
      <c r="E65">
        <v>206</v>
      </c>
      <c r="F65">
        <v>40.125</v>
      </c>
      <c r="G65" s="19">
        <v>718551.29895222688</v>
      </c>
      <c r="H65" s="22">
        <v>6.9692188350000004</v>
      </c>
      <c r="I65">
        <v>676.0566</v>
      </c>
    </row>
    <row r="66" spans="1:9">
      <c r="A66" s="1">
        <v>44652</v>
      </c>
      <c r="B66">
        <v>113.33450000000001</v>
      </c>
      <c r="C66" s="12">
        <v>8027.6980603552402</v>
      </c>
      <c r="D66" s="12">
        <v>7159.82296146934</v>
      </c>
      <c r="E66">
        <v>200</v>
      </c>
      <c r="F66">
        <v>42</v>
      </c>
      <c r="I66">
        <v>716.93989999999997</v>
      </c>
    </row>
    <row r="67" spans="1:9">
      <c r="A67" s="1">
        <v>44682</v>
      </c>
      <c r="B67">
        <v>117.77370000000001</v>
      </c>
      <c r="C67" s="12">
        <v>7574.3291966869101</v>
      </c>
      <c r="D67" s="12">
        <v>7230.7210829144296</v>
      </c>
      <c r="E67">
        <v>201</v>
      </c>
      <c r="F67">
        <v>44.625</v>
      </c>
      <c r="I67">
        <v>753.14700000000005</v>
      </c>
    </row>
    <row r="68" spans="1:9">
      <c r="A68" s="1">
        <v>44713</v>
      </c>
      <c r="B68">
        <v>122.73569999999999</v>
      </c>
      <c r="C68" s="12">
        <v>7851.3741219052399</v>
      </c>
      <c r="D68" s="12">
        <v>7517.391800032</v>
      </c>
      <c r="E68">
        <v>206</v>
      </c>
      <c r="F68">
        <v>46.5</v>
      </c>
      <c r="G68" s="19">
        <v>728429.71122697275</v>
      </c>
      <c r="H68" s="22">
        <v>6.8580750459284303</v>
      </c>
      <c r="I68">
        <v>793.02779999999996</v>
      </c>
    </row>
    <row r="69" spans="1:9">
      <c r="A69" s="1">
        <v>44743</v>
      </c>
      <c r="B69">
        <v>128.44540000000001</v>
      </c>
      <c r="C69" s="15">
        <v>7297.4661594990903</v>
      </c>
      <c r="D69" s="15">
        <v>7664.1653193667098</v>
      </c>
      <c r="E69">
        <v>239</v>
      </c>
      <c r="F69">
        <v>50.9375</v>
      </c>
      <c r="I69">
        <v>851.76099999999997</v>
      </c>
    </row>
    <row r="70" spans="1:9">
      <c r="A70" s="1">
        <v>44774</v>
      </c>
      <c r="B70">
        <v>135.2903</v>
      </c>
      <c r="C70" s="15">
        <v>6798.8472039192302</v>
      </c>
      <c r="D70" s="15">
        <v>6784.4446059621696</v>
      </c>
      <c r="E70">
        <v>282</v>
      </c>
      <c r="F70">
        <v>56.5</v>
      </c>
      <c r="I70">
        <v>911.13160000000005</v>
      </c>
    </row>
    <row r="71" spans="1:9">
      <c r="A71" s="1">
        <v>44805</v>
      </c>
      <c r="B71">
        <v>143.62520000000001</v>
      </c>
      <c r="C71" s="15">
        <v>7035.9211850535203</v>
      </c>
      <c r="D71" s="15">
        <v>6561.83532576994</v>
      </c>
      <c r="E71">
        <v>285</v>
      </c>
      <c r="F71">
        <v>64.625</v>
      </c>
      <c r="G71" s="19">
        <v>734280.58470143657</v>
      </c>
      <c r="H71" s="22">
        <v>7.1</v>
      </c>
      <c r="I71">
        <v>967.30759999999998</v>
      </c>
    </row>
    <row r="72" spans="1:9">
      <c r="A72" s="1">
        <v>44835</v>
      </c>
      <c r="B72">
        <v>152.59289999999999</v>
      </c>
      <c r="C72" s="15">
        <v>7608.5658213544802</v>
      </c>
      <c r="D72" s="15">
        <v>6128.7926782857603</v>
      </c>
      <c r="E72">
        <v>284</v>
      </c>
      <c r="F72">
        <v>69.8125</v>
      </c>
      <c r="I72">
        <v>1028.7059999999999</v>
      </c>
    </row>
    <row r="73" spans="1:9">
      <c r="A73" s="1">
        <v>44866</v>
      </c>
      <c r="B73">
        <v>162.1183</v>
      </c>
      <c r="C73" s="15">
        <v>7278.6805831188203</v>
      </c>
      <c r="D73" s="15">
        <v>6164.7460616116005</v>
      </c>
      <c r="E73">
        <v>290</v>
      </c>
      <c r="F73">
        <v>69.125</v>
      </c>
      <c r="I73">
        <v>1079.2787000000001</v>
      </c>
    </row>
    <row r="74" spans="1:9">
      <c r="A74" s="1">
        <v>44896</v>
      </c>
      <c r="B74">
        <v>172.9032</v>
      </c>
      <c r="C74" s="15">
        <v>6510.7821095446498</v>
      </c>
      <c r="D74" s="15">
        <v>6097.5445755915498</v>
      </c>
      <c r="E74">
        <v>313</v>
      </c>
      <c r="F74">
        <v>69.0625</v>
      </c>
      <c r="G74" s="19">
        <v>721978.71887534682</v>
      </c>
      <c r="H74" s="22">
        <v>6.3</v>
      </c>
      <c r="I74">
        <v>1134.5875000000001</v>
      </c>
    </row>
    <row r="75" spans="1:9">
      <c r="A75" s="1">
        <v>44927</v>
      </c>
      <c r="B75">
        <v>183.25</v>
      </c>
      <c r="C75" s="23">
        <v>5985.2226091751299</v>
      </c>
      <c r="D75" s="23">
        <v>6246.46473403043</v>
      </c>
      <c r="E75" s="2">
        <v>346</v>
      </c>
      <c r="F75">
        <v>69.375</v>
      </c>
      <c r="I75">
        <v>1202.98</v>
      </c>
    </row>
    <row r="76" spans="1:9">
      <c r="A76" s="1">
        <v>44958</v>
      </c>
      <c r="B76">
        <v>194.5</v>
      </c>
      <c r="C76" s="23">
        <v>6321.9491829087601</v>
      </c>
      <c r="D76" s="16">
        <v>6205.3640983471996</v>
      </c>
      <c r="E76" s="2">
        <v>381</v>
      </c>
      <c r="F76">
        <v>69.8125</v>
      </c>
      <c r="I76">
        <v>1282.71</v>
      </c>
    </row>
    <row r="77" spans="1:9">
      <c r="A77" s="1">
        <v>44986</v>
      </c>
      <c r="B77">
        <v>204</v>
      </c>
      <c r="C77" s="23">
        <v>5886.5795072917399</v>
      </c>
      <c r="D77" s="16">
        <v>6747.2446500711503</v>
      </c>
      <c r="E77" s="2">
        <v>375</v>
      </c>
      <c r="F77">
        <v>70.3125</v>
      </c>
      <c r="G77" s="19">
        <v>726879.74795199314</v>
      </c>
      <c r="H77" s="22">
        <v>6.9</v>
      </c>
      <c r="I77">
        <v>1381.16</v>
      </c>
    </row>
    <row r="78" spans="1:9">
      <c r="A78" s="1">
        <v>45017</v>
      </c>
      <c r="B78">
        <v>215.5</v>
      </c>
      <c r="C78" s="16">
        <v>5813.2876005734097</v>
      </c>
      <c r="D78" s="16">
        <v>6584.1302568935698</v>
      </c>
      <c r="E78" s="13">
        <v>395</v>
      </c>
      <c r="F78">
        <v>72.6875</v>
      </c>
      <c r="I78">
        <v>1497.21</v>
      </c>
    </row>
    <row r="79" spans="1:9">
      <c r="A79" s="1">
        <v>45047</v>
      </c>
      <c r="B79">
        <v>229</v>
      </c>
      <c r="C79" s="16">
        <v>5562.5145360101396</v>
      </c>
      <c r="D79" s="16">
        <v>6489.4726941712197</v>
      </c>
      <c r="E79" s="2">
        <v>469</v>
      </c>
      <c r="F79">
        <v>87.5</v>
      </c>
      <c r="I79">
        <v>1613.59</v>
      </c>
    </row>
    <row r="80" spans="1:9" ht="15.75" customHeight="1">
      <c r="A80" s="1">
        <v>45078</v>
      </c>
      <c r="B80">
        <v>254.7</v>
      </c>
      <c r="C80" s="16">
        <v>5315.6927182050504</v>
      </c>
      <c r="D80" s="16">
        <v>6363.5448483301998</v>
      </c>
      <c r="E80" s="2">
        <v>490</v>
      </c>
      <c r="F80" s="18">
        <v>92.9375</v>
      </c>
      <c r="I80">
        <v>1709.61</v>
      </c>
    </row>
    <row r="81" spans="1:5">
      <c r="A81" s="37"/>
      <c r="E81" s="2"/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06D2-1954-43D1-B3FD-44A6F6FC4A24}">
  <dimension ref="A2:Q28"/>
  <sheetViews>
    <sheetView workbookViewId="0">
      <selection activeCell="J19" sqref="J19"/>
    </sheetView>
  </sheetViews>
  <sheetFormatPr baseColWidth="10" defaultRowHeight="15"/>
  <cols>
    <col min="1" max="1" width="16.85546875" customWidth="1"/>
    <col min="2" max="2" width="9.5703125" customWidth="1"/>
    <col min="3" max="3" width="12.7109375" bestFit="1" customWidth="1"/>
    <col min="4" max="4" width="13.140625" bestFit="1" customWidth="1"/>
    <col min="5" max="8" width="12.7109375" bestFit="1" customWidth="1"/>
    <col min="9" max="9" width="10.42578125" customWidth="1"/>
    <col min="10" max="10" width="9.5703125" customWidth="1"/>
    <col min="11" max="11" width="10.5703125" customWidth="1"/>
    <col min="12" max="12" width="10.42578125" customWidth="1"/>
    <col min="13" max="13" width="9.5703125" customWidth="1"/>
    <col min="14" max="14" width="9.140625" customWidth="1"/>
    <col min="15" max="15" width="10" customWidth="1"/>
    <col min="16" max="16" width="9.5703125" customWidth="1"/>
  </cols>
  <sheetData>
    <row r="2" spans="1:17">
      <c r="B2" s="37">
        <v>44805</v>
      </c>
      <c r="C2" s="37">
        <v>44835</v>
      </c>
      <c r="D2" s="37">
        <v>44866</v>
      </c>
      <c r="E2" s="37">
        <v>44896</v>
      </c>
      <c r="F2" s="37">
        <v>44927</v>
      </c>
      <c r="G2" s="37">
        <v>44958</v>
      </c>
      <c r="H2" s="37">
        <v>44986</v>
      </c>
      <c r="I2" s="37">
        <v>45017</v>
      </c>
      <c r="J2" s="37">
        <v>45047</v>
      </c>
      <c r="K2" s="37">
        <v>45078</v>
      </c>
      <c r="L2" s="37">
        <v>45108</v>
      </c>
      <c r="M2" s="37">
        <v>45139</v>
      </c>
      <c r="N2" s="37">
        <v>45170</v>
      </c>
      <c r="O2" s="37">
        <v>45200</v>
      </c>
      <c r="P2" s="37">
        <v>45231</v>
      </c>
      <c r="Q2" s="37">
        <v>45261</v>
      </c>
    </row>
    <row r="3" spans="1:17">
      <c r="A3" t="s">
        <v>57</v>
      </c>
      <c r="B3">
        <v>241.974523034192</v>
      </c>
      <c r="C3">
        <v>300.99269084753303</v>
      </c>
      <c r="D3">
        <v>353.44319581260299</v>
      </c>
      <c r="E3">
        <v>410.92808715438599</v>
      </c>
      <c r="F3">
        <v>476.98981684301202</v>
      </c>
      <c r="G3">
        <v>550.116200321625</v>
      </c>
      <c r="H3">
        <v>624.68228833728699</v>
      </c>
      <c r="I3" s="29"/>
      <c r="J3" s="29"/>
      <c r="K3" s="29"/>
      <c r="L3" s="29"/>
      <c r="M3" s="29"/>
      <c r="N3" s="29"/>
      <c r="O3" s="29"/>
      <c r="P3" s="29"/>
    </row>
    <row r="4" spans="1:17">
      <c r="A4" t="s">
        <v>58</v>
      </c>
      <c r="B4" s="29"/>
      <c r="C4">
        <v>288.98735812726397</v>
      </c>
      <c r="D4">
        <v>349.795177405902</v>
      </c>
      <c r="E4">
        <v>404.15702177032301</v>
      </c>
      <c r="F4">
        <v>489.18864545107903</v>
      </c>
      <c r="G4">
        <v>566.27243283093196</v>
      </c>
      <c r="H4">
        <v>636.73479983510504</v>
      </c>
      <c r="I4">
        <v>699.43615998212601</v>
      </c>
      <c r="J4" s="29"/>
      <c r="K4" s="29"/>
      <c r="L4" s="29"/>
      <c r="M4" s="29"/>
      <c r="N4" s="29"/>
      <c r="O4" s="29"/>
      <c r="P4" s="29"/>
    </row>
    <row r="5" spans="1:17">
      <c r="A5" t="s">
        <v>34</v>
      </c>
      <c r="B5" s="29"/>
      <c r="C5" s="29"/>
      <c r="D5">
        <v>336.12739656423201</v>
      </c>
      <c r="E5">
        <v>377.67747559851898</v>
      </c>
      <c r="F5">
        <v>458.662548967031</v>
      </c>
      <c r="G5">
        <v>525.33264768648905</v>
      </c>
      <c r="H5">
        <v>587.371584793534</v>
      </c>
      <c r="I5">
        <v>655.04045078120998</v>
      </c>
      <c r="J5">
        <v>754.16739030940198</v>
      </c>
      <c r="K5" s="29"/>
      <c r="L5" s="29"/>
      <c r="M5" s="29"/>
      <c r="N5" s="29"/>
      <c r="O5" s="29"/>
      <c r="P5" s="29"/>
    </row>
    <row r="6" spans="1:17">
      <c r="A6" t="s">
        <v>35</v>
      </c>
      <c r="B6" s="29"/>
      <c r="C6" s="29"/>
      <c r="D6" s="29"/>
      <c r="E6">
        <v>352.55553108397203</v>
      </c>
      <c r="F6">
        <v>405.322710376016</v>
      </c>
      <c r="G6">
        <v>455.83190882302199</v>
      </c>
      <c r="H6">
        <v>516.66989945462001</v>
      </c>
      <c r="I6">
        <v>569.73703851329299</v>
      </c>
      <c r="J6">
        <v>657.20796900958203</v>
      </c>
      <c r="K6">
        <v>763.52825797736</v>
      </c>
      <c r="L6" s="29"/>
      <c r="M6" s="29"/>
      <c r="N6" s="29"/>
      <c r="O6" s="29"/>
      <c r="P6" s="29"/>
    </row>
    <row r="7" spans="1:17">
      <c r="A7" t="s">
        <v>36</v>
      </c>
      <c r="B7" s="29"/>
      <c r="C7" s="29"/>
      <c r="D7" s="29"/>
      <c r="E7" s="29"/>
      <c r="F7">
        <v>369.94862794363399</v>
      </c>
      <c r="G7">
        <v>405.29889500586</v>
      </c>
      <c r="H7">
        <v>458.36812218222701</v>
      </c>
      <c r="I7">
        <v>498.092726313524</v>
      </c>
      <c r="J7">
        <v>563.14666083963903</v>
      </c>
      <c r="K7">
        <v>636.02527494034405</v>
      </c>
      <c r="L7">
        <v>705.22029048694105</v>
      </c>
      <c r="M7" s="29"/>
      <c r="N7" s="29"/>
      <c r="O7" s="29"/>
      <c r="P7" s="29"/>
    </row>
    <row r="8" spans="1:17">
      <c r="A8" t="s">
        <v>37</v>
      </c>
      <c r="B8" s="29"/>
      <c r="C8" s="29"/>
      <c r="D8" s="29"/>
      <c r="E8" s="29"/>
      <c r="F8" s="29"/>
      <c r="G8">
        <v>367.86924683703302</v>
      </c>
      <c r="H8">
        <v>400.676413683102</v>
      </c>
      <c r="I8">
        <v>422.88712445988</v>
      </c>
      <c r="J8">
        <v>469.28045492611801</v>
      </c>
      <c r="K8">
        <v>513.05502864848097</v>
      </c>
      <c r="L8">
        <v>548.46784749205005</v>
      </c>
      <c r="M8">
        <v>583.91370444144297</v>
      </c>
      <c r="N8" s="29"/>
      <c r="O8" s="29"/>
      <c r="P8" s="29"/>
    </row>
    <row r="9" spans="1:17">
      <c r="A9" t="s">
        <v>38</v>
      </c>
      <c r="B9" s="29"/>
      <c r="C9" s="29"/>
      <c r="D9" s="29"/>
      <c r="E9" s="29"/>
      <c r="F9" s="29"/>
      <c r="G9" s="29"/>
      <c r="H9">
        <v>375.27098490429802</v>
      </c>
      <c r="I9">
        <v>386.74348333954202</v>
      </c>
      <c r="J9">
        <v>420.87953949869598</v>
      </c>
      <c r="K9">
        <v>450.55397312118799</v>
      </c>
      <c r="L9">
        <v>472.16755235676197</v>
      </c>
      <c r="M9">
        <v>493.12173482759999</v>
      </c>
      <c r="N9">
        <v>504.57207957469097</v>
      </c>
      <c r="O9" s="29"/>
      <c r="P9" s="29"/>
    </row>
    <row r="10" spans="1:17">
      <c r="A10" t="s">
        <v>39</v>
      </c>
      <c r="B10" s="29"/>
      <c r="C10" s="29"/>
      <c r="D10" s="29"/>
      <c r="E10" s="29"/>
      <c r="F10" s="29"/>
      <c r="G10" s="29"/>
      <c r="H10" s="29"/>
      <c r="I10">
        <v>381.44557292383399</v>
      </c>
      <c r="J10">
        <v>428.84524550342297</v>
      </c>
      <c r="K10">
        <v>465.28063591413201</v>
      </c>
      <c r="L10">
        <v>493.33136892774797</v>
      </c>
      <c r="M10">
        <v>515.472134289108</v>
      </c>
      <c r="N10">
        <v>531.71574739729101</v>
      </c>
      <c r="O10">
        <v>541.76268796262502</v>
      </c>
      <c r="P10" s="29"/>
    </row>
    <row r="11" spans="1:17">
      <c r="A11" t="s">
        <v>40</v>
      </c>
      <c r="B11" s="29"/>
      <c r="C11" s="29"/>
      <c r="D11" s="29"/>
      <c r="E11" s="29"/>
      <c r="F11" s="29"/>
      <c r="G11" s="29"/>
      <c r="H11" s="29"/>
      <c r="I11" s="29"/>
      <c r="J11">
        <v>421.64770025976202</v>
      </c>
      <c r="K11">
        <v>463.75038025847698</v>
      </c>
      <c r="L11">
        <v>491.52683493787299</v>
      </c>
      <c r="M11">
        <v>520.64596078525199</v>
      </c>
      <c r="N11">
        <v>544.30939320893401</v>
      </c>
      <c r="O11">
        <v>558.03095051289597</v>
      </c>
      <c r="P11">
        <v>584.47494612044102</v>
      </c>
    </row>
    <row r="12" spans="1:17">
      <c r="A12" t="s">
        <v>53</v>
      </c>
      <c r="B12" s="29"/>
      <c r="C12" s="29"/>
      <c r="D12" s="29"/>
      <c r="E12" s="29"/>
      <c r="F12" s="29"/>
      <c r="G12" s="29"/>
      <c r="H12" s="29"/>
      <c r="I12" s="29"/>
      <c r="J12" s="29"/>
      <c r="K12">
        <v>497.307606938145</v>
      </c>
      <c r="L12">
        <v>508.55221847499399</v>
      </c>
      <c r="M12">
        <v>535.22040758280605</v>
      </c>
      <c r="N12">
        <v>556.52285881732803</v>
      </c>
      <c r="O12">
        <v>567.66035934772401</v>
      </c>
      <c r="P12">
        <v>594.43333835035196</v>
      </c>
      <c r="Q12">
        <v>712.49602531182802</v>
      </c>
    </row>
    <row r="15" spans="1:17">
      <c r="A15" t="s">
        <v>54</v>
      </c>
      <c r="B15">
        <v>273</v>
      </c>
      <c r="C15">
        <v>293</v>
      </c>
      <c r="D15">
        <v>297</v>
      </c>
      <c r="E15">
        <v>320</v>
      </c>
      <c r="F15">
        <v>332</v>
      </c>
      <c r="G15">
        <v>354</v>
      </c>
      <c r="H15">
        <v>366</v>
      </c>
      <c r="I15">
        <v>391</v>
      </c>
      <c r="J15">
        <v>437</v>
      </c>
      <c r="K15">
        <v>473</v>
      </c>
      <c r="L15">
        <v>493</v>
      </c>
      <c r="M15">
        <v>514</v>
      </c>
    </row>
    <row r="16" spans="1:17" ht="15.75" thickBot="1"/>
    <row r="17" spans="1:8">
      <c r="A17" s="30"/>
      <c r="B17" s="31"/>
      <c r="C17" s="31" t="s">
        <v>42</v>
      </c>
      <c r="D17" s="31" t="s">
        <v>43</v>
      </c>
      <c r="E17" s="31" t="s">
        <v>44</v>
      </c>
      <c r="F17" s="31" t="s">
        <v>45</v>
      </c>
      <c r="G17" s="31" t="s">
        <v>46</v>
      </c>
      <c r="H17" s="32" t="s">
        <v>47</v>
      </c>
    </row>
    <row r="18" spans="1:8" ht="15.75" thickBot="1">
      <c r="A18" s="33" t="s">
        <v>48</v>
      </c>
      <c r="B18" s="34">
        <f>(ABS(B3-B15)+ABS(C4-C15)+ABS(D5-D15)+ABS(E6-E15)+ABS(F7-F15)+ABS(G8-G15)+ABS(H9-H15)+ABS(I10-I15)+ABS(J11-J15)+ABS(K12-K15))/10</f>
        <v>21.702423992626208</v>
      </c>
      <c r="C18" s="34">
        <f>(ABS(C3-C15)+ABS(D4-D15)+ABS(E5-E15)+ABS(F6-F15)+ABS(G7-G15)+ABS(H8-H15)+ABS(I9-I15)+ABS(J10-J15)+ABS(K11-K15)+ABS(L12-L15))/10</f>
        <v>31.497647229048404</v>
      </c>
      <c r="D18" s="34">
        <f>(ABS(D3-D15)+ABS(E4-E15)+ABS(F5-F15)+ABS(G6-G15)+ABS(H7-H15)+ABS(I8-I15)+ABS(J9-J15)+ABS(K10-K15)+ABS(L11-L15)+ABS(M12-M15))/10</f>
        <v>53.988331924719112</v>
      </c>
      <c r="E18" s="34">
        <f>(ABS(E3-E15)+ABS(F4-F15)+ABS(G5-G15)+ABS(H6-H15)+ABS(I7-I15)+ABS(J8-J15)+ABS(K9-K15)+ABS(L10-L15)+ABS(M11-M15))/9</f>
        <v>82.101757508669778</v>
      </c>
      <c r="F18" s="34">
        <f>(ABS(F3-F15)+ABS(G4-G15)+ABS(H5-H15)+ABS(I6-I15)+ABS(J7-J15)+ABS(K8-K15)+ABS(L9-L15)+ABS(M10-M15))/8</f>
        <v>118.23464305015463</v>
      </c>
      <c r="G18" s="34">
        <f>(ABS(G3-G15)+ABS(H4-H15)+ABS(I5-I15)+ABS(J6-J15)+ABS(K7-K15)+ABS(L8-L15)+ABS(M9-M15))/7</f>
        <v>170.06725822175946</v>
      </c>
      <c r="H18" s="35">
        <f>(ABS(H3-H15)+ABS(I4-I15)+ABS(J5-J15)+ABS(K6-K15)+ABS(L7-L15)+ABS(M8-M15))/6</f>
        <v>242.82468192242649</v>
      </c>
    </row>
    <row r="19" spans="1:8">
      <c r="A19" t="s">
        <v>55</v>
      </c>
      <c r="B19" s="41">
        <f>B18/B15</f>
        <v>7.9496058581048384E-2</v>
      </c>
      <c r="C19" s="41">
        <f t="shared" ref="C19:H19" si="0">C18/C15</f>
        <v>0.10750050248821981</v>
      </c>
      <c r="D19" s="41">
        <f t="shared" si="0"/>
        <v>0.18177889536942463</v>
      </c>
      <c r="E19" s="41">
        <f t="shared" si="0"/>
        <v>0.25656799221459303</v>
      </c>
      <c r="F19" s="41">
        <f t="shared" si="0"/>
        <v>0.35612844292215251</v>
      </c>
      <c r="G19" s="41">
        <f t="shared" si="0"/>
        <v>0.48041598367728661</v>
      </c>
      <c r="H19" s="41">
        <f t="shared" si="0"/>
        <v>0.66345541508859696</v>
      </c>
    </row>
    <row r="20" spans="1:8" hidden="1">
      <c r="A20" s="36" t="s">
        <v>32</v>
      </c>
      <c r="B20" s="36">
        <f>(ABS(B3-B$15)+ABS(C3-C$15)+ABS(D3-D$15)+ABS(E3-E$15)+ABS(F3-F$15))/5</f>
        <v>66.275853524668406</v>
      </c>
    </row>
    <row r="21" spans="1:8" hidden="1">
      <c r="A21" t="s">
        <v>33</v>
      </c>
      <c r="B21">
        <f>(ABS(C4-C$15)+ABS(D4-D$15)+ABS(E4-E$15)+ABS(F4-F$15)+ABS(G4-G$15))/5</f>
        <v>102.0851838661944</v>
      </c>
    </row>
    <row r="22" spans="1:8" hidden="1">
      <c r="A22" t="s">
        <v>34</v>
      </c>
      <c r="B22">
        <f>(ABS(D5-D$15)+ABS(E5-E$15)+ABS(F5-F$15)+ABS(G5-G$15)+ABS(H5-H$15))/5</f>
        <v>123.23433072196102</v>
      </c>
    </row>
    <row r="23" spans="1:8" hidden="1">
      <c r="A23" s="36" t="s">
        <v>35</v>
      </c>
      <c r="B23" s="36">
        <f>(ABS(E6-E$15)+ABS(F6-F$15)+ABS(G6-G$15)+ABS(H6-H$15)+ABS(I6-I$15))/5</f>
        <v>107.42341765018459</v>
      </c>
    </row>
    <row r="24" spans="1:8" hidden="1">
      <c r="A24" t="s">
        <v>36</v>
      </c>
      <c r="B24">
        <f>(ABS(F7-F$15)+ABS(G7-G$15)+ABS(H7-H$15)+ABS(I7-I$15)+ABS(J7-J$15)+ABS(K7-K$15)+ABS(L7-L$15))/7</f>
        <v>112.87151395888131</v>
      </c>
    </row>
    <row r="25" spans="1:8" hidden="1">
      <c r="A25" t="s">
        <v>37</v>
      </c>
      <c r="B25">
        <f>(ABS(G8-G$15)+ABS(H8-H$15)+ABS(I8-I$15)+ABS(J8-J$15)+ABS(K8-K$15)+ABS(L8-L$15))/6</f>
        <v>34.706019341110675</v>
      </c>
    </row>
    <row r="26" spans="1:8" hidden="1">
      <c r="A26" s="36" t="s">
        <v>38</v>
      </c>
      <c r="B26" s="36">
        <f>(ABS(H9-H$15)+ABS(I9-I$15)+ABS(J9-J$15)+ABS(K9-K$15)+ABS(L9-L$15))/5</f>
        <v>14.58528731762201</v>
      </c>
    </row>
    <row r="27" spans="1:8" hidden="1">
      <c r="A27" t="s">
        <v>39</v>
      </c>
      <c r="B27">
        <f>(ABS(I10-I$15)+ABS(J10-J$15)+ABS(K10-K$15)+ABS(L10-L$15))/4</f>
        <v>6.4399786465897506</v>
      </c>
    </row>
    <row r="28" spans="1:8" hidden="1">
      <c r="A28" t="s">
        <v>40</v>
      </c>
      <c r="B28">
        <f>(ABS(J11-J$15)+ABS(K11-K$15)+ABS(L11-L$15))/3</f>
        <v>8.6916948479626708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981C-38B6-47C5-BE68-87F5EA22BD7D}">
  <dimension ref="A1:S80"/>
  <sheetViews>
    <sheetView workbookViewId="0">
      <selection activeCell="C5" sqref="A1:S80"/>
    </sheetView>
  </sheetViews>
  <sheetFormatPr baseColWidth="10" defaultRowHeight="15"/>
  <cols>
    <col min="1" max="1" width="18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59</v>
      </c>
      <c r="L1" t="s">
        <v>60</v>
      </c>
      <c r="M1" t="s">
        <v>61</v>
      </c>
      <c r="N1" t="s">
        <v>68</v>
      </c>
      <c r="O1" t="s">
        <v>62</v>
      </c>
      <c r="P1" t="s">
        <v>63</v>
      </c>
      <c r="Q1" t="s">
        <v>64</v>
      </c>
      <c r="R1" t="s">
        <v>66</v>
      </c>
      <c r="S1" t="s">
        <v>65</v>
      </c>
    </row>
    <row r="2" spans="1:19">
      <c r="A2" s="28">
        <v>42705</v>
      </c>
      <c r="B2">
        <v>15.829599999999999</v>
      </c>
      <c r="C2">
        <v>5069.3432507830103</v>
      </c>
      <c r="D2">
        <v>5167.4344520484901</v>
      </c>
      <c r="E2">
        <f>C2-D2</f>
        <v>-98.091201265479867</v>
      </c>
      <c r="F2">
        <v>16.25</v>
      </c>
      <c r="G2">
        <v>19.9375</v>
      </c>
      <c r="H2">
        <v>708028.40368640795</v>
      </c>
      <c r="I2">
        <v>7.6</v>
      </c>
      <c r="J2">
        <v>100</v>
      </c>
      <c r="K2" s="41">
        <f>1-1</f>
        <v>0</v>
      </c>
      <c r="L2" s="41">
        <f t="shared" ref="L2:S2" si="0">1-1</f>
        <v>0</v>
      </c>
      <c r="M2" s="41">
        <f t="shared" si="0"/>
        <v>0</v>
      </c>
      <c r="N2" s="41">
        <f t="shared" si="0"/>
        <v>0</v>
      </c>
      <c r="O2" s="41">
        <f t="shared" si="0"/>
        <v>0</v>
      </c>
      <c r="P2" s="41">
        <f t="shared" si="0"/>
        <v>0</v>
      </c>
      <c r="Q2" s="41">
        <f t="shared" si="0"/>
        <v>0</v>
      </c>
      <c r="R2" s="41">
        <f t="shared" si="0"/>
        <v>0</v>
      </c>
      <c r="S2" s="41">
        <f t="shared" si="0"/>
        <v>0</v>
      </c>
    </row>
    <row r="3" spans="1:19">
      <c r="A3" s="28">
        <v>42736</v>
      </c>
      <c r="B3">
        <v>15.906499999999999</v>
      </c>
      <c r="C3">
        <v>5243.7171008629102</v>
      </c>
      <c r="D3">
        <v>4819.4112268629997</v>
      </c>
      <c r="E3">
        <f t="shared" ref="E3:E66" si="1">C3-D3</f>
        <v>424.30587399991055</v>
      </c>
      <c r="F3">
        <v>16.989999999999998</v>
      </c>
      <c r="G3">
        <v>19.8125</v>
      </c>
      <c r="H3">
        <v>710038.10567435995</v>
      </c>
      <c r="I3">
        <v>8.5499919432333193</v>
      </c>
      <c r="J3">
        <v>101.5859</v>
      </c>
      <c r="K3" s="41">
        <f t="shared" ref="K3:S3" si="2">B3/B2-1</f>
        <v>4.8579875675949236E-3</v>
      </c>
      <c r="L3" s="41">
        <f t="shared" si="2"/>
        <v>3.4397720070142412E-2</v>
      </c>
      <c r="M3" s="41">
        <f t="shared" si="2"/>
        <v>-6.7349325553133221E-2</v>
      </c>
      <c r="N3" s="41">
        <f t="shared" si="2"/>
        <v>-5.3256262389074411</v>
      </c>
      <c r="O3" s="41">
        <f t="shared" si="2"/>
        <v>4.5538461538461528E-2</v>
      </c>
      <c r="P3" s="41">
        <f t="shared" si="2"/>
        <v>-6.2695924764890609E-3</v>
      </c>
      <c r="Q3" s="41">
        <f t="shared" si="2"/>
        <v>2.8384482564376423E-3</v>
      </c>
      <c r="R3" s="41">
        <f t="shared" si="2"/>
        <v>0.12499893989912092</v>
      </c>
      <c r="S3" s="41">
        <f t="shared" si="2"/>
        <v>1.5858999999999845E-2</v>
      </c>
    </row>
    <row r="4" spans="1:19">
      <c r="A4" s="28">
        <v>42767</v>
      </c>
      <c r="B4">
        <v>15.5983</v>
      </c>
      <c r="C4">
        <v>4756.1825741147604</v>
      </c>
      <c r="D4">
        <v>4980.2144850121804</v>
      </c>
      <c r="E4">
        <f t="shared" si="1"/>
        <v>-224.03191089741995</v>
      </c>
      <c r="F4">
        <v>16.61</v>
      </c>
      <c r="G4">
        <v>20.1875</v>
      </c>
      <c r="H4">
        <v>712180.32264900405</v>
      </c>
      <c r="I4">
        <v>9.0546104427288299</v>
      </c>
      <c r="J4">
        <v>103.6859</v>
      </c>
      <c r="K4" s="41">
        <f t="shared" ref="K4:K67" si="3">B4/B3-1</f>
        <v>-1.9375726904095725E-2</v>
      </c>
      <c r="L4" s="41">
        <f t="shared" ref="L4:L67" si="4">C4/C3-1</f>
        <v>-9.2974986516324631E-2</v>
      </c>
      <c r="M4" s="41">
        <f t="shared" ref="M4:M67" si="5">D4/D3-1</f>
        <v>3.336574751141308E-2</v>
      </c>
      <c r="N4" s="41">
        <f t="shared" ref="N4:N67" si="6">E4/E3-1</f>
        <v>-1.52799625134925</v>
      </c>
      <c r="O4" s="41">
        <f t="shared" ref="O4:O67" si="7">F4/F3-1</f>
        <v>-2.2366097704532018E-2</v>
      </c>
      <c r="P4" s="41">
        <f t="shared" ref="P4:R67" si="8">G4/G3-1</f>
        <v>1.8927444794952786E-2</v>
      </c>
      <c r="Q4" s="41">
        <f t="shared" ref="Q4:Q18" si="9">H4/H3-1</f>
        <v>3.0170450818403083E-3</v>
      </c>
      <c r="R4" s="41">
        <f t="shared" ref="R4:R18" si="10">I4/I3-1</f>
        <v>5.9019763158359329E-2</v>
      </c>
      <c r="S4" s="41">
        <f t="shared" ref="S4:S67" si="11">J4/J3-1</f>
        <v>2.0672160211210544E-2</v>
      </c>
    </row>
    <row r="5" spans="1:19">
      <c r="A5" s="28">
        <v>42795</v>
      </c>
      <c r="B5">
        <v>15.5237</v>
      </c>
      <c r="C5">
        <v>4805.5587467565902</v>
      </c>
      <c r="D5">
        <v>5289.3872098326201</v>
      </c>
      <c r="E5">
        <f t="shared" si="1"/>
        <v>-483.82846307602995</v>
      </c>
      <c r="F5">
        <v>16.239999999999998</v>
      </c>
      <c r="G5">
        <v>20.125</v>
      </c>
      <c r="H5">
        <v>714227.72049387801</v>
      </c>
      <c r="I5">
        <v>9.1999999999999993</v>
      </c>
      <c r="J5">
        <v>106.1476</v>
      </c>
      <c r="K5" s="41">
        <f t="shared" si="3"/>
        <v>-4.7825724598193897E-3</v>
      </c>
      <c r="L5" s="41">
        <f t="shared" si="4"/>
        <v>1.0381471247667529E-2</v>
      </c>
      <c r="M5" s="41">
        <f t="shared" si="5"/>
        <v>6.2080202720361966E-2</v>
      </c>
      <c r="N5" s="41">
        <f t="shared" si="6"/>
        <v>1.1596408348164564</v>
      </c>
      <c r="O5" s="41">
        <f t="shared" si="7"/>
        <v>-2.227573750752565E-2</v>
      </c>
      <c r="P5" s="41">
        <f t="shared" si="8"/>
        <v>-3.0959752321981782E-3</v>
      </c>
      <c r="Q5" s="41">
        <f t="shared" si="9"/>
        <v>2.8748306850974181E-3</v>
      </c>
      <c r="R5" s="41">
        <f t="shared" si="10"/>
        <v>1.6056964370888327E-2</v>
      </c>
      <c r="S5" s="41">
        <f t="shared" si="11"/>
        <v>2.3741897403600554E-2</v>
      </c>
    </row>
    <row r="6" spans="1:19">
      <c r="A6" s="28">
        <v>42826</v>
      </c>
      <c r="B6">
        <v>15.36</v>
      </c>
      <c r="C6">
        <v>4752.0089652158304</v>
      </c>
      <c r="D6">
        <v>5369.7838063125901</v>
      </c>
      <c r="E6">
        <f t="shared" si="1"/>
        <v>-617.7748410967597</v>
      </c>
      <c r="F6">
        <v>15.99</v>
      </c>
      <c r="G6">
        <v>18.6875</v>
      </c>
      <c r="H6">
        <v>716628.54252873501</v>
      </c>
      <c r="I6">
        <v>9.1083786574571892</v>
      </c>
      <c r="J6">
        <v>108.9667</v>
      </c>
      <c r="K6" s="41">
        <f t="shared" si="3"/>
        <v>-1.0545166422953334E-2</v>
      </c>
      <c r="L6" s="41">
        <f t="shared" si="4"/>
        <v>-1.1143299741554924E-2</v>
      </c>
      <c r="M6" s="41">
        <f t="shared" si="5"/>
        <v>1.5199605037520714E-2</v>
      </c>
      <c r="N6" s="41">
        <f t="shared" si="6"/>
        <v>0.27684683362599349</v>
      </c>
      <c r="O6" s="41">
        <f t="shared" si="7"/>
        <v>-1.5394088669950623E-2</v>
      </c>
      <c r="P6" s="41">
        <f t="shared" si="8"/>
        <v>-7.1428571428571397E-2</v>
      </c>
      <c r="Q6" s="41">
        <f t="shared" si="9"/>
        <v>3.3614237671941716E-3</v>
      </c>
      <c r="R6" s="41">
        <f t="shared" si="10"/>
        <v>-9.9588415807402297E-3</v>
      </c>
      <c r="S6" s="41">
        <f t="shared" si="11"/>
        <v>2.6558301836310916E-2</v>
      </c>
    </row>
    <row r="7" spans="1:19">
      <c r="A7" s="28">
        <v>42856</v>
      </c>
      <c r="B7">
        <v>15.6981</v>
      </c>
      <c r="C7">
        <v>4768.6069732911501</v>
      </c>
      <c r="D7">
        <v>5504.1680403924702</v>
      </c>
      <c r="E7">
        <f t="shared" si="1"/>
        <v>-735.56106710132008</v>
      </c>
      <c r="F7">
        <v>15.97</v>
      </c>
      <c r="G7">
        <v>19.3125</v>
      </c>
      <c r="H7">
        <v>719136.01031812804</v>
      </c>
      <c r="I7">
        <v>8.8969650711668802</v>
      </c>
      <c r="J7">
        <v>110.5301</v>
      </c>
      <c r="K7" s="41">
        <f t="shared" si="3"/>
        <v>2.2011718749999964E-2</v>
      </c>
      <c r="L7" s="41">
        <f t="shared" si="4"/>
        <v>3.4928402275364867E-3</v>
      </c>
      <c r="M7" s="41">
        <f t="shared" si="5"/>
        <v>2.5026004570593896E-2</v>
      </c>
      <c r="N7" s="41">
        <f t="shared" si="6"/>
        <v>0.19066206353669224</v>
      </c>
      <c r="O7" s="41">
        <f t="shared" si="7"/>
        <v>-1.2507817385866149E-3</v>
      </c>
      <c r="P7" s="41">
        <f t="shared" si="8"/>
        <v>3.3444816053511683E-2</v>
      </c>
      <c r="Q7" s="41">
        <f t="shared" si="9"/>
        <v>3.4989783975740707E-3</v>
      </c>
      <c r="R7" s="41">
        <f t="shared" si="10"/>
        <v>-2.3210891228947816E-2</v>
      </c>
      <c r="S7" s="41">
        <f t="shared" si="11"/>
        <v>1.4347502493881281E-2</v>
      </c>
    </row>
    <row r="8" spans="1:19">
      <c r="A8" s="28">
        <v>42887</v>
      </c>
      <c r="B8">
        <v>16.116599999999998</v>
      </c>
      <c r="C8">
        <v>4678.6222875553403</v>
      </c>
      <c r="D8">
        <v>5334.2804436266597</v>
      </c>
      <c r="E8">
        <f t="shared" si="1"/>
        <v>-655.65815607131935</v>
      </c>
      <c r="F8">
        <v>16.3</v>
      </c>
      <c r="G8">
        <v>19.4375</v>
      </c>
      <c r="H8">
        <v>721980.30677454697</v>
      </c>
      <c r="I8">
        <v>8.6999999999999993</v>
      </c>
      <c r="J8">
        <v>111.8477</v>
      </c>
      <c r="K8" s="41">
        <f t="shared" si="3"/>
        <v>2.6659277237372603E-2</v>
      </c>
      <c r="L8" s="41">
        <f t="shared" si="4"/>
        <v>-1.8870224835011884E-2</v>
      </c>
      <c r="M8" s="41">
        <f t="shared" si="5"/>
        <v>-3.0865263472896531E-2</v>
      </c>
      <c r="N8" s="41">
        <f t="shared" si="6"/>
        <v>-0.10862852127951805</v>
      </c>
      <c r="O8" s="41">
        <f t="shared" si="7"/>
        <v>2.0663744520976746E-2</v>
      </c>
      <c r="P8" s="41">
        <f t="shared" si="8"/>
        <v>6.4724919093850364E-3</v>
      </c>
      <c r="Q8" s="41">
        <f t="shared" si="9"/>
        <v>3.9551578777994312E-3</v>
      </c>
      <c r="R8" s="41">
        <f t="shared" si="10"/>
        <v>-2.2138456157954511E-2</v>
      </c>
      <c r="S8" s="41">
        <f t="shared" si="11"/>
        <v>1.1920734713892323E-2</v>
      </c>
    </row>
    <row r="9" spans="1:19">
      <c r="A9" s="28">
        <v>42917</v>
      </c>
      <c r="B9">
        <v>17.169</v>
      </c>
      <c r="C9">
        <v>4921.4310354986001</v>
      </c>
      <c r="D9">
        <v>5614.9583059734196</v>
      </c>
      <c r="E9">
        <f t="shared" si="1"/>
        <v>-693.52727047481949</v>
      </c>
      <c r="F9">
        <v>16.91</v>
      </c>
      <c r="G9">
        <v>19.6875</v>
      </c>
      <c r="H9">
        <v>724988.18260492105</v>
      </c>
      <c r="I9">
        <v>8.6229333694170798</v>
      </c>
      <c r="J9">
        <v>113.7852</v>
      </c>
      <c r="K9" s="41">
        <f t="shared" si="3"/>
        <v>6.5299132571386087E-2</v>
      </c>
      <c r="L9" s="41">
        <f t="shared" si="4"/>
        <v>5.1897488837495231E-2</v>
      </c>
      <c r="M9" s="41">
        <f t="shared" si="5"/>
        <v>5.2617755161731505E-2</v>
      </c>
      <c r="N9" s="41">
        <f t="shared" si="6"/>
        <v>5.7757406131284217E-2</v>
      </c>
      <c r="O9" s="41">
        <f t="shared" si="7"/>
        <v>3.7423312883435589E-2</v>
      </c>
      <c r="P9" s="41">
        <f t="shared" si="8"/>
        <v>1.2861736334405238E-2</v>
      </c>
      <c r="Q9" s="41">
        <f t="shared" si="9"/>
        <v>4.1661466416054171E-3</v>
      </c>
      <c r="R9" s="41">
        <f t="shared" si="10"/>
        <v>-8.8582334003355356E-3</v>
      </c>
      <c r="S9" s="41">
        <f t="shared" si="11"/>
        <v>1.7322662871029015E-2</v>
      </c>
    </row>
    <row r="10" spans="1:19">
      <c r="A10" s="28">
        <v>42948</v>
      </c>
      <c r="B10">
        <v>17.416499999999999</v>
      </c>
      <c r="C10">
        <v>4855.3428309568999</v>
      </c>
      <c r="D10">
        <v>5588.5258074191397</v>
      </c>
      <c r="E10">
        <f t="shared" si="1"/>
        <v>-733.18297646223982</v>
      </c>
      <c r="F10">
        <v>18.09</v>
      </c>
      <c r="G10">
        <v>20.8125</v>
      </c>
      <c r="H10">
        <v>728155.81120313203</v>
      </c>
      <c r="I10">
        <v>8.5459806878672495</v>
      </c>
      <c r="J10">
        <v>115.3819</v>
      </c>
      <c r="K10" s="41">
        <f t="shared" si="3"/>
        <v>1.4415516337585199E-2</v>
      </c>
      <c r="L10" s="41">
        <f t="shared" si="4"/>
        <v>-1.3428656028094621E-2</v>
      </c>
      <c r="M10" s="41">
        <f t="shared" si="5"/>
        <v>-4.7075146624259157E-3</v>
      </c>
      <c r="N10" s="41">
        <f t="shared" si="6"/>
        <v>5.7179735643661633E-2</v>
      </c>
      <c r="O10" s="41">
        <f t="shared" si="7"/>
        <v>6.9781194559432214E-2</v>
      </c>
      <c r="P10" s="41">
        <f t="shared" si="8"/>
        <v>5.7142857142857162E-2</v>
      </c>
      <c r="Q10" s="41">
        <f t="shared" si="9"/>
        <v>4.3692141116418171E-3</v>
      </c>
      <c r="R10" s="41">
        <f t="shared" si="10"/>
        <v>-8.9241883536707034E-3</v>
      </c>
      <c r="S10" s="41">
        <f t="shared" si="11"/>
        <v>1.4032580687119323E-2</v>
      </c>
    </row>
    <row r="11" spans="1:19">
      <c r="A11" s="28">
        <v>42979</v>
      </c>
      <c r="B11">
        <v>17.246500000000001</v>
      </c>
      <c r="C11">
        <v>5028.9448982303902</v>
      </c>
      <c r="D11">
        <v>5763.1237821213999</v>
      </c>
      <c r="E11">
        <f t="shared" si="1"/>
        <v>-734.17888389100972</v>
      </c>
      <c r="F11">
        <v>18.149999999999999</v>
      </c>
      <c r="G11">
        <v>20.875</v>
      </c>
      <c r="H11">
        <v>731120.05335608101</v>
      </c>
      <c r="I11">
        <v>8.3000000000000007</v>
      </c>
      <c r="J11">
        <v>117.5719</v>
      </c>
      <c r="K11" s="41">
        <f t="shared" si="3"/>
        <v>-9.760858955587981E-3</v>
      </c>
      <c r="L11" s="41">
        <f t="shared" si="4"/>
        <v>3.5754852606211696E-2</v>
      </c>
      <c r="M11" s="41">
        <f t="shared" si="5"/>
        <v>3.1242223927904211E-2</v>
      </c>
      <c r="N11" s="41">
        <f t="shared" si="6"/>
        <v>1.3583340867724392E-3</v>
      </c>
      <c r="O11" s="41">
        <f t="shared" si="7"/>
        <v>3.3167495854062867E-3</v>
      </c>
      <c r="P11" s="41">
        <f t="shared" si="8"/>
        <v>3.0030030030030463E-3</v>
      </c>
      <c r="Q11" s="41">
        <f t="shared" si="9"/>
        <v>4.0708899212809069E-3</v>
      </c>
      <c r="R11" s="41">
        <f t="shared" si="10"/>
        <v>-2.8783201934503344E-2</v>
      </c>
      <c r="S11" s="41">
        <f t="shared" si="11"/>
        <v>1.8980446673178442E-2</v>
      </c>
    </row>
    <row r="12" spans="1:19">
      <c r="A12" s="28">
        <v>43009</v>
      </c>
      <c r="B12">
        <v>17.4528</v>
      </c>
      <c r="C12">
        <v>5063.4304568715597</v>
      </c>
      <c r="D12">
        <v>5955.48344103012</v>
      </c>
      <c r="E12">
        <f t="shared" si="1"/>
        <v>-892.05298415856032</v>
      </c>
      <c r="F12">
        <v>17.96</v>
      </c>
      <c r="G12">
        <v>21.125</v>
      </c>
      <c r="H12">
        <v>733619.74567886302</v>
      </c>
      <c r="I12">
        <v>7.8180400333160502</v>
      </c>
      <c r="J12">
        <v>119.3528</v>
      </c>
      <c r="K12" s="41">
        <f t="shared" si="3"/>
        <v>1.1961847331342534E-2</v>
      </c>
      <c r="L12" s="41">
        <f t="shared" si="4"/>
        <v>6.8574142964470397E-3</v>
      </c>
      <c r="M12" s="41">
        <f t="shared" si="5"/>
        <v>3.3377672627033617E-2</v>
      </c>
      <c r="N12" s="41">
        <f t="shared" si="6"/>
        <v>0.21503492368351385</v>
      </c>
      <c r="O12" s="41">
        <f t="shared" si="7"/>
        <v>-1.0468319559228556E-2</v>
      </c>
      <c r="P12" s="41">
        <f t="shared" si="8"/>
        <v>1.1976047904191711E-2</v>
      </c>
      <c r="Q12" s="41">
        <f t="shared" si="9"/>
        <v>3.418990234651087E-3</v>
      </c>
      <c r="R12" s="41">
        <f t="shared" si="10"/>
        <v>-5.8067465865536239E-2</v>
      </c>
      <c r="S12" s="41">
        <f t="shared" si="11"/>
        <v>1.5147326869770827E-2</v>
      </c>
    </row>
    <row r="13" spans="1:19">
      <c r="A13" s="28">
        <v>43040</v>
      </c>
      <c r="B13">
        <v>17.4925</v>
      </c>
      <c r="C13">
        <v>4814.63950348668</v>
      </c>
      <c r="D13">
        <v>6326.1157173006704</v>
      </c>
      <c r="E13">
        <f t="shared" si="1"/>
        <v>-1511.4762138139904</v>
      </c>
      <c r="F13">
        <v>18.03</v>
      </c>
      <c r="G13">
        <v>21.75</v>
      </c>
      <c r="H13">
        <v>735967.48214097903</v>
      </c>
      <c r="I13">
        <v>7.3291602595406902</v>
      </c>
      <c r="J13">
        <v>120.994</v>
      </c>
      <c r="K13" s="41">
        <f t="shared" si="3"/>
        <v>2.2747066373303149E-3</v>
      </c>
      <c r="L13" s="41">
        <f t="shared" si="4"/>
        <v>-4.9134861336398217E-2</v>
      </c>
      <c r="M13" s="41">
        <f t="shared" si="5"/>
        <v>6.2233785038690703E-2</v>
      </c>
      <c r="N13" s="41">
        <f t="shared" si="6"/>
        <v>0.69437941541074322</v>
      </c>
      <c r="O13" s="41">
        <f t="shared" si="7"/>
        <v>3.8975501113585054E-3</v>
      </c>
      <c r="P13" s="41">
        <f t="shared" si="8"/>
        <v>2.9585798816567976E-2</v>
      </c>
      <c r="Q13" s="41">
        <f t="shared" si="9"/>
        <v>3.200208931049886E-3</v>
      </c>
      <c r="R13" s="41">
        <f t="shared" si="10"/>
        <v>-6.253226789477051E-2</v>
      </c>
      <c r="S13" s="41">
        <f t="shared" si="11"/>
        <v>1.3750829473627713E-2</v>
      </c>
    </row>
    <row r="14" spans="1:19">
      <c r="A14" s="28">
        <v>43070</v>
      </c>
      <c r="B14">
        <v>17.700099999999999</v>
      </c>
      <c r="C14">
        <v>4955.5146271592903</v>
      </c>
      <c r="D14">
        <v>6391.5477341157202</v>
      </c>
      <c r="E14">
        <f t="shared" si="1"/>
        <v>-1436.0331069564299</v>
      </c>
      <c r="F14">
        <v>18.010000000000002</v>
      </c>
      <c r="G14">
        <v>22.4375</v>
      </c>
      <c r="H14">
        <v>738231.71042679099</v>
      </c>
      <c r="I14">
        <v>7.2</v>
      </c>
      <c r="J14">
        <v>124.79559999999999</v>
      </c>
      <c r="K14" s="41">
        <f t="shared" si="3"/>
        <v>1.1867943404316073E-2</v>
      </c>
      <c r="L14" s="41">
        <f t="shared" si="4"/>
        <v>2.9259744903141982E-2</v>
      </c>
      <c r="M14" s="41">
        <f t="shared" si="5"/>
        <v>1.0343158383288253E-2</v>
      </c>
      <c r="N14" s="41">
        <f t="shared" si="6"/>
        <v>-4.9913525709538442E-2</v>
      </c>
      <c r="O14" s="41">
        <f t="shared" si="7"/>
        <v>-1.1092623405435376E-3</v>
      </c>
      <c r="P14" s="41">
        <f t="shared" si="8"/>
        <v>3.1609195402298784E-2</v>
      </c>
      <c r="Q14" s="41">
        <f t="shared" si="9"/>
        <v>3.0765330544566538E-3</v>
      </c>
      <c r="R14" s="41">
        <f t="shared" si="10"/>
        <v>-1.7622791011092542E-2</v>
      </c>
      <c r="S14" s="41">
        <f t="shared" si="11"/>
        <v>3.1419739821809234E-2</v>
      </c>
    </row>
    <row r="15" spans="1:19">
      <c r="A15" s="28">
        <v>43101</v>
      </c>
      <c r="B15">
        <v>19.029036363636401</v>
      </c>
      <c r="C15">
        <v>5698.0387098515603</v>
      </c>
      <c r="D15">
        <v>6206.6318232308904</v>
      </c>
      <c r="E15">
        <f t="shared" si="1"/>
        <v>-508.59311337933013</v>
      </c>
      <c r="F15">
        <v>19.25</v>
      </c>
      <c r="G15">
        <v>23.0625</v>
      </c>
      <c r="H15">
        <v>740318.89947558998</v>
      </c>
      <c r="I15">
        <v>7.6484470154826498</v>
      </c>
      <c r="J15">
        <v>126.98869999999999</v>
      </c>
      <c r="K15" s="41">
        <f>B15/B14-1</f>
        <v>7.508072630303797E-2</v>
      </c>
      <c r="L15" s="41">
        <f t="shared" si="4"/>
        <v>0.14983793582664018</v>
      </c>
      <c r="M15" s="41">
        <f t="shared" si="5"/>
        <v>-2.8931319701770652E-2</v>
      </c>
      <c r="N15" s="41">
        <f t="shared" si="6"/>
        <v>-0.64583468799179911</v>
      </c>
      <c r="O15" s="41">
        <f t="shared" si="7"/>
        <v>6.8850638534147635E-2</v>
      </c>
      <c r="P15" s="41">
        <f t="shared" si="8"/>
        <v>2.7855153203342642E-2</v>
      </c>
      <c r="Q15" s="41">
        <f t="shared" si="9"/>
        <v>2.8272817589918287E-3</v>
      </c>
      <c r="R15" s="41">
        <f t="shared" si="10"/>
        <v>6.2284307705923636E-2</v>
      </c>
      <c r="S15" s="41">
        <f t="shared" si="11"/>
        <v>1.7573536246470178E-2</v>
      </c>
    </row>
    <row r="16" spans="1:19">
      <c r="A16" s="28">
        <v>43132</v>
      </c>
      <c r="B16">
        <v>19.8409277777778</v>
      </c>
      <c r="C16">
        <v>5234.3951133680202</v>
      </c>
      <c r="D16">
        <v>6116.2251526436703</v>
      </c>
      <c r="E16">
        <f t="shared" si="1"/>
        <v>-881.83003927565005</v>
      </c>
      <c r="F16">
        <v>19.93</v>
      </c>
      <c r="G16">
        <v>22.6875</v>
      </c>
      <c r="H16">
        <v>740019.60882993997</v>
      </c>
      <c r="I16">
        <v>8.4283079746687299</v>
      </c>
      <c r="J16">
        <v>130.06059999999999</v>
      </c>
      <c r="K16" s="41">
        <f t="shared" si="3"/>
        <v>4.2665923729742206E-2</v>
      </c>
      <c r="L16" s="41">
        <f t="shared" si="4"/>
        <v>-8.1368979765253036E-2</v>
      </c>
      <c r="M16" s="41">
        <f t="shared" si="5"/>
        <v>-1.4566140406272465E-2</v>
      </c>
      <c r="N16" s="41">
        <f t="shared" si="6"/>
        <v>0.73386154094057532</v>
      </c>
      <c r="O16" s="41">
        <f t="shared" si="7"/>
        <v>3.5324675324675203E-2</v>
      </c>
      <c r="P16" s="41">
        <f t="shared" si="8"/>
        <v>-1.6260162601625994E-2</v>
      </c>
      <c r="Q16" s="41">
        <f t="shared" si="9"/>
        <v>-4.0427259909481261E-4</v>
      </c>
      <c r="R16" s="41">
        <f t="shared" si="10"/>
        <v>0.10196330805553311</v>
      </c>
      <c r="S16" s="41">
        <f t="shared" si="11"/>
        <v>2.4190341345332378E-2</v>
      </c>
    </row>
    <row r="17" spans="1:19">
      <c r="A17" s="28">
        <v>43160</v>
      </c>
      <c r="B17">
        <v>20.2378</v>
      </c>
      <c r="C17">
        <v>5531.8318676160097</v>
      </c>
      <c r="D17">
        <v>6143.4368199996698</v>
      </c>
      <c r="E17">
        <f t="shared" si="1"/>
        <v>-611.60495238366002</v>
      </c>
      <c r="F17">
        <v>20.399999999999999</v>
      </c>
      <c r="G17">
        <v>22.875</v>
      </c>
      <c r="H17">
        <v>735527.66224852798</v>
      </c>
      <c r="I17">
        <v>9.1</v>
      </c>
      <c r="J17">
        <v>133.1054</v>
      </c>
      <c r="K17" s="41">
        <f t="shared" si="3"/>
        <v>2.000270484663047E-2</v>
      </c>
      <c r="L17" s="41">
        <f t="shared" si="4"/>
        <v>5.6823519777551956E-2</v>
      </c>
      <c r="M17" s="41">
        <f t="shared" si="5"/>
        <v>4.4490950998161694E-3</v>
      </c>
      <c r="N17" s="41">
        <f t="shared" si="6"/>
        <v>-0.30643669965468334</v>
      </c>
      <c r="O17" s="41">
        <f t="shared" si="7"/>
        <v>2.358253888610129E-2</v>
      </c>
      <c r="P17" s="41">
        <f t="shared" si="8"/>
        <v>8.2644628099173278E-3</v>
      </c>
      <c r="Q17" s="41">
        <f t="shared" si="9"/>
        <v>-6.0700372366001565E-3</v>
      </c>
      <c r="R17" s="41">
        <f t="shared" si="10"/>
        <v>7.9694765230463815E-2</v>
      </c>
      <c r="S17" s="41">
        <f t="shared" si="11"/>
        <v>2.3410625508416993E-2</v>
      </c>
    </row>
    <row r="18" spans="1:19">
      <c r="A18" s="28">
        <v>43191</v>
      </c>
      <c r="B18">
        <v>20.2349</v>
      </c>
      <c r="C18">
        <v>5150.3012271179196</v>
      </c>
      <c r="D18">
        <v>6253.8493665654996</v>
      </c>
      <c r="E18">
        <f t="shared" si="1"/>
        <v>-1103.5481394475801</v>
      </c>
      <c r="F18">
        <v>20.82</v>
      </c>
      <c r="G18">
        <v>22.75</v>
      </c>
      <c r="H18">
        <v>724787.51181676798</v>
      </c>
      <c r="I18">
        <v>9.5351498019274192</v>
      </c>
      <c r="J18">
        <v>136.75120000000001</v>
      </c>
      <c r="K18" s="41">
        <f t="shared" si="3"/>
        <v>-1.4329620808584131E-4</v>
      </c>
      <c r="L18" s="41">
        <f t="shared" si="4"/>
        <v>-6.8970035537705865E-2</v>
      </c>
      <c r="M18" s="41">
        <f t="shared" si="5"/>
        <v>1.7972439499399862E-2</v>
      </c>
      <c r="N18" s="41">
        <f t="shared" si="6"/>
        <v>0.80434794575588042</v>
      </c>
      <c r="O18" s="41">
        <f t="shared" si="7"/>
        <v>2.0588235294117796E-2</v>
      </c>
      <c r="P18" s="41">
        <f t="shared" si="8"/>
        <v>-5.464480874316946E-3</v>
      </c>
      <c r="Q18" s="41">
        <f t="shared" si="9"/>
        <v>-1.4601966700921953E-2</v>
      </c>
      <c r="R18" s="41">
        <f t="shared" si="10"/>
        <v>4.7818659552463672E-2</v>
      </c>
      <c r="S18" s="41">
        <f t="shared" si="11"/>
        <v>2.7390323758465174E-2</v>
      </c>
    </row>
    <row r="19" spans="1:19">
      <c r="A19" s="28">
        <v>43221</v>
      </c>
      <c r="B19">
        <v>23.668700000000001</v>
      </c>
      <c r="C19">
        <v>4650.3710127895401</v>
      </c>
      <c r="D19">
        <v>5878.44824823216</v>
      </c>
      <c r="E19">
        <f t="shared" si="1"/>
        <v>-1228.0772354426199</v>
      </c>
      <c r="F19">
        <v>21.5</v>
      </c>
      <c r="G19">
        <v>23.5</v>
      </c>
      <c r="H19">
        <v>712338.52545954101</v>
      </c>
      <c r="I19">
        <v>9.6684033636372799</v>
      </c>
      <c r="J19">
        <v>139.58930000000001</v>
      </c>
      <c r="K19" s="41">
        <f t="shared" si="3"/>
        <v>0.16969690979446406</v>
      </c>
      <c r="L19" s="41">
        <f t="shared" si="4"/>
        <v>-9.7068150440617562E-2</v>
      </c>
      <c r="M19" s="41">
        <f t="shared" si="5"/>
        <v>-6.0027208256776876E-2</v>
      </c>
      <c r="N19" s="41">
        <f t="shared" si="6"/>
        <v>0.11284428068301322</v>
      </c>
      <c r="O19" s="41">
        <f t="shared" si="7"/>
        <v>3.2660902977905915E-2</v>
      </c>
      <c r="P19" s="41">
        <f t="shared" si="8"/>
        <v>3.2967032967033072E-2</v>
      </c>
      <c r="Q19" s="41">
        <f t="shared" si="8"/>
        <v>-1.71760497445963E-2</v>
      </c>
      <c r="R19" s="41">
        <f t="shared" si="8"/>
        <v>1.3974983558509457E-2</v>
      </c>
      <c r="S19" s="41">
        <f t="shared" si="11"/>
        <v>2.0753748413176565E-2</v>
      </c>
    </row>
    <row r="20" spans="1:19">
      <c r="A20" s="28">
        <v>43252</v>
      </c>
      <c r="B20">
        <v>26.534199999999998</v>
      </c>
      <c r="C20">
        <v>4732.0854695666303</v>
      </c>
      <c r="D20">
        <v>5095.8014437042102</v>
      </c>
      <c r="E20">
        <f t="shared" si="1"/>
        <v>-363.71597413757991</v>
      </c>
      <c r="F20">
        <v>26</v>
      </c>
      <c r="G20">
        <v>29.25</v>
      </c>
      <c r="H20">
        <v>702460.916516211</v>
      </c>
      <c r="I20">
        <v>9.6</v>
      </c>
      <c r="J20">
        <v>144.80529999999999</v>
      </c>
      <c r="K20" s="41">
        <f t="shared" si="3"/>
        <v>0.12106706325231209</v>
      </c>
      <c r="L20" s="41">
        <f t="shared" si="4"/>
        <v>1.7571599459990983E-2</v>
      </c>
      <c r="M20" s="41">
        <f t="shared" si="5"/>
        <v>-0.13313833370283001</v>
      </c>
      <c r="N20" s="41">
        <f t="shared" si="6"/>
        <v>-0.70383298082511025</v>
      </c>
      <c r="O20" s="41">
        <f t="shared" si="7"/>
        <v>0.20930232558139528</v>
      </c>
      <c r="P20" s="41">
        <f t="shared" si="8"/>
        <v>0.24468085106382986</v>
      </c>
      <c r="Q20" s="41">
        <f t="shared" si="8"/>
        <v>-1.3866453364933196E-2</v>
      </c>
      <c r="R20" s="41">
        <f t="shared" si="8"/>
        <v>-7.0749389598849799E-3</v>
      </c>
      <c r="S20" s="41">
        <f t="shared" si="11"/>
        <v>3.7366760919353981E-2</v>
      </c>
    </row>
    <row r="21" spans="1:19">
      <c r="A21" s="28">
        <v>43282</v>
      </c>
      <c r="B21">
        <v>27.624700000000001</v>
      </c>
      <c r="C21">
        <v>4980.1900563447198</v>
      </c>
      <c r="D21">
        <v>5622.2037157844297</v>
      </c>
      <c r="E21">
        <f t="shared" si="1"/>
        <v>-642.01365943970995</v>
      </c>
      <c r="F21">
        <v>29.3</v>
      </c>
      <c r="G21">
        <v>33</v>
      </c>
      <c r="H21">
        <v>699258.11335777096</v>
      </c>
      <c r="I21">
        <v>9.41927518992639</v>
      </c>
      <c r="J21">
        <v>149.29660000000001</v>
      </c>
      <c r="K21" s="41">
        <f t="shared" si="3"/>
        <v>4.1097903837312044E-2</v>
      </c>
      <c r="L21" s="41">
        <f t="shared" si="4"/>
        <v>5.2430284358496948E-2</v>
      </c>
      <c r="M21" s="41">
        <f t="shared" si="5"/>
        <v>0.10330117409315109</v>
      </c>
      <c r="N21" s="41">
        <f t="shared" si="6"/>
        <v>0.7651511209041939</v>
      </c>
      <c r="O21" s="41">
        <f t="shared" si="7"/>
        <v>0.12692307692307692</v>
      </c>
      <c r="P21" s="41">
        <f t="shared" si="8"/>
        <v>0.12820512820512819</v>
      </c>
      <c r="Q21" s="41">
        <f t="shared" si="8"/>
        <v>-4.5594040652454648E-3</v>
      </c>
      <c r="R21" s="41">
        <f t="shared" si="8"/>
        <v>-1.8825501049334337E-2</v>
      </c>
      <c r="S21" s="41">
        <f t="shared" si="11"/>
        <v>3.1016129934470893E-2</v>
      </c>
    </row>
    <row r="22" spans="1:19">
      <c r="A22" s="28">
        <v>43313</v>
      </c>
      <c r="B22">
        <v>30.124500000000001</v>
      </c>
      <c r="C22">
        <v>4637.4473192144196</v>
      </c>
      <c r="D22">
        <v>5584.2320131699598</v>
      </c>
      <c r="E22">
        <f t="shared" si="1"/>
        <v>-946.78469395554021</v>
      </c>
      <c r="F22">
        <v>28.45</v>
      </c>
      <c r="G22">
        <v>35.125</v>
      </c>
      <c r="H22">
        <v>700015.12864134705</v>
      </c>
      <c r="I22">
        <v>9.1920503022167992</v>
      </c>
      <c r="J22">
        <v>155.10339999999999</v>
      </c>
      <c r="K22" s="41">
        <f t="shared" si="3"/>
        <v>9.0491480450466399E-2</v>
      </c>
      <c r="L22" s="41">
        <f t="shared" si="4"/>
        <v>-6.8821216309535971E-2</v>
      </c>
      <c r="M22" s="41">
        <f t="shared" si="5"/>
        <v>-6.7538823802957282E-3</v>
      </c>
      <c r="N22" s="41">
        <f t="shared" si="6"/>
        <v>0.47471113742627558</v>
      </c>
      <c r="O22" s="41">
        <f t="shared" si="7"/>
        <v>-2.9010238907849928E-2</v>
      </c>
      <c r="P22" s="41">
        <f t="shared" si="8"/>
        <v>6.4393939393939448E-2</v>
      </c>
      <c r="Q22" s="41">
        <f t="shared" si="8"/>
        <v>1.0825977834436618E-3</v>
      </c>
      <c r="R22" s="41">
        <f t="shared" si="8"/>
        <v>-2.4123394117691821E-2</v>
      </c>
      <c r="S22" s="41">
        <f t="shared" si="11"/>
        <v>3.8894388753662135E-2</v>
      </c>
    </row>
    <row r="23" spans="1:19">
      <c r="A23" s="28">
        <v>43344</v>
      </c>
      <c r="B23">
        <v>38.590000000000003</v>
      </c>
      <c r="C23">
        <v>4920.10947952268</v>
      </c>
      <c r="D23">
        <v>4733.2355381440602</v>
      </c>
      <c r="E23">
        <f t="shared" si="1"/>
        <v>186.87394137861975</v>
      </c>
      <c r="F23">
        <v>38.700000000000003</v>
      </c>
      <c r="G23">
        <v>39</v>
      </c>
      <c r="H23">
        <v>700764.402026681</v>
      </c>
      <c r="I23">
        <v>9</v>
      </c>
      <c r="J23">
        <v>165.23830000000001</v>
      </c>
      <c r="K23" s="41">
        <f t="shared" si="3"/>
        <v>0.28101711231721693</v>
      </c>
      <c r="L23" s="41">
        <f t="shared" si="4"/>
        <v>6.0952101630804778E-2</v>
      </c>
      <c r="M23" s="41">
        <f t="shared" si="5"/>
        <v>-0.15239275034040367</v>
      </c>
      <c r="N23" s="41">
        <f t="shared" si="6"/>
        <v>-1.1973774423812085</v>
      </c>
      <c r="O23" s="41">
        <f t="shared" si="7"/>
        <v>0.36028119507908629</v>
      </c>
      <c r="P23" s="41">
        <f t="shared" si="8"/>
        <v>0.11032028469750887</v>
      </c>
      <c r="Q23" s="41">
        <f t="shared" si="8"/>
        <v>1.0703674173273559E-3</v>
      </c>
      <c r="R23" s="41">
        <f t="shared" si="8"/>
        <v>-2.0893086515255788E-2</v>
      </c>
      <c r="S23" s="41">
        <f t="shared" si="11"/>
        <v>6.5342861600713009E-2</v>
      </c>
    </row>
    <row r="24" spans="1:19">
      <c r="A24" s="28">
        <v>43374</v>
      </c>
      <c r="B24">
        <v>37.120199999999997</v>
      </c>
      <c r="C24">
        <v>5040.6432081315797</v>
      </c>
      <c r="D24">
        <v>4718.7137469343097</v>
      </c>
      <c r="E24">
        <f t="shared" si="1"/>
        <v>321.92946119727003</v>
      </c>
      <c r="F24">
        <v>40</v>
      </c>
      <c r="G24">
        <v>45.4375</v>
      </c>
      <c r="H24">
        <v>698528.85571542499</v>
      </c>
      <c r="I24">
        <v>8.91053319500271</v>
      </c>
      <c r="J24">
        <v>174.1473</v>
      </c>
      <c r="K24" s="41">
        <f t="shared" si="3"/>
        <v>-3.8087587457890759E-2</v>
      </c>
      <c r="L24" s="41">
        <f t="shared" si="4"/>
        <v>2.4498180195086539E-2</v>
      </c>
      <c r="M24" s="41">
        <f t="shared" si="5"/>
        <v>-3.0680474471896924E-3</v>
      </c>
      <c r="N24" s="41">
        <f t="shared" si="6"/>
        <v>0.72270921682450262</v>
      </c>
      <c r="O24" s="41">
        <f t="shared" si="7"/>
        <v>3.3591731266149782E-2</v>
      </c>
      <c r="P24" s="41">
        <f t="shared" si="8"/>
        <v>0.16506410256410264</v>
      </c>
      <c r="Q24" s="41">
        <f t="shared" si="8"/>
        <v>-3.1901539301805171E-3</v>
      </c>
      <c r="R24" s="41">
        <f t="shared" si="8"/>
        <v>-9.9407561108100229E-3</v>
      </c>
      <c r="S24" s="41">
        <f t="shared" si="11"/>
        <v>5.3916071516107333E-2</v>
      </c>
    </row>
    <row r="25" spans="1:19">
      <c r="A25" s="28">
        <v>43405</v>
      </c>
      <c r="B25">
        <v>36.459000000000003</v>
      </c>
      <c r="C25">
        <v>5476.8410592391301</v>
      </c>
      <c r="D25">
        <v>4518.3804316235501</v>
      </c>
      <c r="E25">
        <f t="shared" si="1"/>
        <v>958.46062761558005</v>
      </c>
      <c r="F25">
        <v>36.25</v>
      </c>
      <c r="G25">
        <v>53.625</v>
      </c>
      <c r="H25">
        <v>694369.17973410198</v>
      </c>
      <c r="I25">
        <v>8.9406300992577101</v>
      </c>
      <c r="J25">
        <v>179.6388</v>
      </c>
      <c r="K25" s="41">
        <f t="shared" si="3"/>
        <v>-1.7812404027995332E-2</v>
      </c>
      <c r="L25" s="41">
        <f t="shared" si="4"/>
        <v>8.6536148879546637E-2</v>
      </c>
      <c r="M25" s="41">
        <f t="shared" si="5"/>
        <v>-4.2455068489991366E-2</v>
      </c>
      <c r="N25" s="41">
        <f t="shared" si="6"/>
        <v>1.9772380075157527</v>
      </c>
      <c r="O25" s="41">
        <f t="shared" si="7"/>
        <v>-9.375E-2</v>
      </c>
      <c r="P25" s="41">
        <f t="shared" si="8"/>
        <v>0.18019257221458052</v>
      </c>
      <c r="Q25" s="41">
        <f t="shared" si="8"/>
        <v>-5.9549093030132338E-3</v>
      </c>
      <c r="R25" s="41">
        <f t="shared" si="8"/>
        <v>3.377677137421875E-3</v>
      </c>
      <c r="S25" s="41">
        <f t="shared" si="11"/>
        <v>3.1533649961842602E-2</v>
      </c>
    </row>
    <row r="26" spans="1:19">
      <c r="A26" s="28">
        <v>43435</v>
      </c>
      <c r="B26">
        <v>37.885199999999998</v>
      </c>
      <c r="C26">
        <v>5728.7454772377896</v>
      </c>
      <c r="D26">
        <v>4610.8416999675801</v>
      </c>
      <c r="E26">
        <f t="shared" si="1"/>
        <v>1117.9037772702095</v>
      </c>
      <c r="F26">
        <v>37</v>
      </c>
      <c r="G26">
        <v>49.25</v>
      </c>
      <c r="H26">
        <v>690756.79112663004</v>
      </c>
      <c r="I26">
        <v>9.1</v>
      </c>
      <c r="J26">
        <v>184.2552</v>
      </c>
      <c r="K26" s="41">
        <f t="shared" si="3"/>
        <v>3.911791327244285E-2</v>
      </c>
      <c r="L26" s="41">
        <f t="shared" si="4"/>
        <v>4.5994472958770682E-2</v>
      </c>
      <c r="M26" s="41">
        <f t="shared" si="5"/>
        <v>2.0463365080307439E-2</v>
      </c>
      <c r="N26" s="41">
        <f t="shared" si="6"/>
        <v>0.16635336398875955</v>
      </c>
      <c r="O26" s="41">
        <f t="shared" si="7"/>
        <v>2.0689655172413834E-2</v>
      </c>
      <c r="P26" s="41">
        <f t="shared" si="8"/>
        <v>-8.1585081585081598E-2</v>
      </c>
      <c r="Q26" s="41">
        <f t="shared" si="8"/>
        <v>-5.2024034373980843E-3</v>
      </c>
      <c r="R26" s="41">
        <f t="shared" si="8"/>
        <v>1.7825354474235722E-2</v>
      </c>
      <c r="S26" s="41">
        <f t="shared" si="11"/>
        <v>2.569823445714392E-2</v>
      </c>
    </row>
    <row r="27" spans="1:19">
      <c r="A27" s="28">
        <v>43466</v>
      </c>
      <c r="B27">
        <v>37.4069</v>
      </c>
      <c r="C27">
        <v>5572.4137383526904</v>
      </c>
      <c r="D27">
        <v>4580.0309728954498</v>
      </c>
      <c r="E27">
        <f t="shared" si="1"/>
        <v>992.38276545724057</v>
      </c>
      <c r="F27">
        <v>40.5</v>
      </c>
      <c r="G27">
        <v>47</v>
      </c>
      <c r="H27">
        <v>689225.03519845405</v>
      </c>
      <c r="I27">
        <v>9.3966925604479705</v>
      </c>
      <c r="J27">
        <v>189.61009999999999</v>
      </c>
      <c r="K27" s="41">
        <f t="shared" si="3"/>
        <v>-1.2624982842904253E-2</v>
      </c>
      <c r="L27" s="41">
        <f t="shared" si="4"/>
        <v>-2.7289000620861481E-2</v>
      </c>
      <c r="M27" s="41">
        <f t="shared" si="5"/>
        <v>-6.6822348449626645E-3</v>
      </c>
      <c r="N27" s="41">
        <f t="shared" si="6"/>
        <v>-0.11228248295168708</v>
      </c>
      <c r="O27" s="41">
        <f t="shared" si="7"/>
        <v>9.4594594594594517E-2</v>
      </c>
      <c r="P27" s="41">
        <f t="shared" si="8"/>
        <v>-4.5685279187817285E-2</v>
      </c>
      <c r="Q27" s="41">
        <f t="shared" si="8"/>
        <v>-2.217503972241297E-3</v>
      </c>
      <c r="R27" s="41">
        <f t="shared" si="8"/>
        <v>3.2603578071205508E-2</v>
      </c>
      <c r="S27" s="41">
        <f t="shared" si="11"/>
        <v>2.9062409093474573E-2</v>
      </c>
    </row>
    <row r="28" spans="1:19">
      <c r="A28" s="28">
        <v>43497</v>
      </c>
      <c r="B28">
        <v>38.4086</v>
      </c>
      <c r="C28">
        <v>5399.9332778951702</v>
      </c>
      <c r="D28">
        <v>4715.8251477584899</v>
      </c>
      <c r="E28">
        <f t="shared" si="1"/>
        <v>684.1081301366803</v>
      </c>
      <c r="F28">
        <v>37.75</v>
      </c>
      <c r="G28">
        <v>42.5625</v>
      </c>
      <c r="H28">
        <v>689641.62916308804</v>
      </c>
      <c r="I28">
        <v>9.7664390894185509</v>
      </c>
      <c r="J28">
        <v>196.7501</v>
      </c>
      <c r="K28" s="41">
        <f t="shared" si="3"/>
        <v>2.6778482044756524E-2</v>
      </c>
      <c r="L28" s="41">
        <f t="shared" si="4"/>
        <v>-3.0952558183253043E-2</v>
      </c>
      <c r="M28" s="41">
        <f t="shared" si="5"/>
        <v>2.9649182651092953E-2</v>
      </c>
      <c r="N28" s="41">
        <f t="shared" si="6"/>
        <v>-0.31064085960674925</v>
      </c>
      <c r="O28" s="41">
        <f t="shared" si="7"/>
        <v>-6.7901234567901203E-2</v>
      </c>
      <c r="P28" s="41">
        <f t="shared" si="8"/>
        <v>-9.4414893617021267E-2</v>
      </c>
      <c r="Q28" s="41">
        <f t="shared" si="8"/>
        <v>6.0443823622002846E-4</v>
      </c>
      <c r="R28" s="41">
        <f t="shared" si="8"/>
        <v>3.9348582130578125E-2</v>
      </c>
      <c r="S28" s="41">
        <f t="shared" si="11"/>
        <v>3.7656221899571962E-2</v>
      </c>
    </row>
    <row r="29" spans="1:19">
      <c r="A29" s="28">
        <v>43525</v>
      </c>
      <c r="B29">
        <v>41.362400000000001</v>
      </c>
      <c r="C29">
        <v>5512.4991369606396</v>
      </c>
      <c r="D29">
        <v>4113.3298567068896</v>
      </c>
      <c r="E29">
        <f t="shared" si="1"/>
        <v>1399.16928025375</v>
      </c>
      <c r="F29">
        <v>39</v>
      </c>
      <c r="G29">
        <v>36.625</v>
      </c>
      <c r="H29">
        <v>691027.67914914503</v>
      </c>
      <c r="I29">
        <v>10.1</v>
      </c>
      <c r="J29">
        <v>205.9571</v>
      </c>
      <c r="K29" s="41">
        <f t="shared" si="3"/>
        <v>7.6904651562410553E-2</v>
      </c>
      <c r="L29" s="41">
        <f t="shared" si="4"/>
        <v>2.0845787025973506E-2</v>
      </c>
      <c r="M29" s="41">
        <f t="shared" si="5"/>
        <v>-0.12776031175328384</v>
      </c>
      <c r="N29" s="41">
        <f t="shared" si="6"/>
        <v>1.0452458005055503</v>
      </c>
      <c r="O29" s="41">
        <f t="shared" si="7"/>
        <v>3.3112582781456901E-2</v>
      </c>
      <c r="P29" s="41">
        <f t="shared" si="8"/>
        <v>-0.13950073421439058</v>
      </c>
      <c r="Q29" s="41">
        <f t="shared" si="8"/>
        <v>2.009811947893958E-3</v>
      </c>
      <c r="R29" s="41">
        <f t="shared" si="8"/>
        <v>3.415379008945485E-2</v>
      </c>
      <c r="S29" s="41">
        <f t="shared" si="11"/>
        <v>4.6795401882895993E-2</v>
      </c>
    </row>
    <row r="30" spans="1:19">
      <c r="A30" s="28">
        <v>43556</v>
      </c>
      <c r="B30">
        <v>43.233800000000002</v>
      </c>
      <c r="C30">
        <v>5035.1683915098802</v>
      </c>
      <c r="D30">
        <v>4312.8130002152702</v>
      </c>
      <c r="E30">
        <f t="shared" si="1"/>
        <v>722.35539129460994</v>
      </c>
      <c r="F30">
        <v>43.5</v>
      </c>
      <c r="G30">
        <v>46.125</v>
      </c>
      <c r="H30">
        <v>693028.11269742902</v>
      </c>
      <c r="I30">
        <v>10.4032966827093</v>
      </c>
      <c r="J30">
        <v>212.95964140000001</v>
      </c>
      <c r="K30" s="41">
        <f t="shared" si="3"/>
        <v>4.5243989710461729E-2</v>
      </c>
      <c r="L30" s="41">
        <f t="shared" si="4"/>
        <v>-8.6590624976304209E-2</v>
      </c>
      <c r="M30" s="41">
        <f t="shared" si="5"/>
        <v>4.8496753350115718E-2</v>
      </c>
      <c r="N30" s="41">
        <f t="shared" si="6"/>
        <v>-0.48372552092938659</v>
      </c>
      <c r="O30" s="41">
        <f t="shared" si="7"/>
        <v>0.11538461538461542</v>
      </c>
      <c r="P30" s="41">
        <f t="shared" si="8"/>
        <v>0.25938566552901032</v>
      </c>
      <c r="Q30" s="41">
        <f t="shared" si="8"/>
        <v>2.8948674686188891E-3</v>
      </c>
      <c r="R30" s="41">
        <f t="shared" si="8"/>
        <v>3.0029374525673225E-2</v>
      </c>
      <c r="S30" s="41">
        <f t="shared" si="11"/>
        <v>3.400000000000003E-2</v>
      </c>
    </row>
    <row r="31" spans="1:19">
      <c r="A31" s="28">
        <v>43586</v>
      </c>
      <c r="B31">
        <v>44.933199999999999</v>
      </c>
      <c r="C31">
        <v>5314.5557843114502</v>
      </c>
      <c r="D31">
        <v>4192.3881070481002</v>
      </c>
      <c r="E31">
        <f t="shared" si="1"/>
        <v>1122.16767726335</v>
      </c>
      <c r="F31">
        <v>46.25</v>
      </c>
      <c r="G31">
        <v>50.375</v>
      </c>
      <c r="H31">
        <v>695092.62698779802</v>
      </c>
      <c r="I31">
        <v>10.5820547468188</v>
      </c>
      <c r="J31">
        <v>219.56909999999999</v>
      </c>
      <c r="K31" s="41">
        <f t="shared" si="3"/>
        <v>3.9307208711702346E-2</v>
      </c>
      <c r="L31" s="41">
        <f t="shared" si="4"/>
        <v>5.5487199449508529E-2</v>
      </c>
      <c r="M31" s="41">
        <f t="shared" si="5"/>
        <v>-2.7922586293715801E-2</v>
      </c>
      <c r="N31" s="41">
        <f t="shared" si="6"/>
        <v>0.55348418629809615</v>
      </c>
      <c r="O31" s="41">
        <f t="shared" si="7"/>
        <v>6.321839080459779E-2</v>
      </c>
      <c r="P31" s="41">
        <f t="shared" si="8"/>
        <v>9.2140921409214149E-2</v>
      </c>
      <c r="Q31" s="41">
        <f t="shared" si="8"/>
        <v>2.9789762529739416E-3</v>
      </c>
      <c r="R31" s="41">
        <f t="shared" si="8"/>
        <v>1.7182828632254843E-2</v>
      </c>
      <c r="S31" s="41">
        <f t="shared" si="11"/>
        <v>3.1036202712163119E-2</v>
      </c>
    </row>
    <row r="32" spans="1:19">
      <c r="A32" s="28">
        <v>43617</v>
      </c>
      <c r="B32">
        <v>43.789400000000001</v>
      </c>
      <c r="C32">
        <v>5000.72530868986</v>
      </c>
      <c r="D32">
        <v>4011.6935436584299</v>
      </c>
      <c r="E32">
        <f t="shared" si="1"/>
        <v>989.03176503143004</v>
      </c>
      <c r="F32">
        <v>46.1</v>
      </c>
      <c r="G32">
        <v>52.9375</v>
      </c>
      <c r="H32">
        <v>697071.59345605096</v>
      </c>
      <c r="I32">
        <v>10.6</v>
      </c>
      <c r="J32">
        <v>225.53700000000001</v>
      </c>
      <c r="K32" s="41">
        <f t="shared" si="3"/>
        <v>-2.5455565150044879E-2</v>
      </c>
      <c r="L32" s="41">
        <f t="shared" si="4"/>
        <v>-5.9051120800729384E-2</v>
      </c>
      <c r="M32" s="41">
        <f t="shared" si="5"/>
        <v>-4.3100628752832493E-2</v>
      </c>
      <c r="N32" s="41">
        <f t="shared" si="6"/>
        <v>-0.11864172790701022</v>
      </c>
      <c r="O32" s="41">
        <f t="shared" si="7"/>
        <v>-3.2432432432432101E-3</v>
      </c>
      <c r="P32" s="41">
        <f t="shared" si="8"/>
        <v>5.0868486352357412E-2</v>
      </c>
      <c r="Q32" s="41">
        <f t="shared" si="8"/>
        <v>2.847054322571152E-3</v>
      </c>
      <c r="R32" s="41">
        <f t="shared" si="8"/>
        <v>1.695819347995231E-3</v>
      </c>
      <c r="S32" s="41">
        <f t="shared" si="11"/>
        <v>2.7180054023995259E-2</v>
      </c>
    </row>
    <row r="33" spans="1:19">
      <c r="A33" s="28">
        <v>43647</v>
      </c>
      <c r="B33">
        <v>42.543399999999998</v>
      </c>
      <c r="C33">
        <v>5268.9333099281703</v>
      </c>
      <c r="D33">
        <v>4282.9996518752596</v>
      </c>
      <c r="E33">
        <f t="shared" si="1"/>
        <v>985.93365805291069</v>
      </c>
      <c r="F33">
        <v>43.45</v>
      </c>
      <c r="G33">
        <v>47.6875</v>
      </c>
      <c r="H33">
        <v>698508.70971492201</v>
      </c>
      <c r="I33">
        <v>10.42802491328</v>
      </c>
      <c r="J33">
        <v>230.494</v>
      </c>
      <c r="K33" s="41">
        <f t="shared" si="3"/>
        <v>-2.8454374803034588E-2</v>
      </c>
      <c r="L33" s="41">
        <f t="shared" si="4"/>
        <v>5.3633820032514157E-2</v>
      </c>
      <c r="M33" s="41">
        <f t="shared" si="5"/>
        <v>6.7628821908817693E-2</v>
      </c>
      <c r="N33" s="41">
        <f t="shared" si="6"/>
        <v>-3.132464586130812E-3</v>
      </c>
      <c r="O33" s="41">
        <f t="shared" si="7"/>
        <v>-5.7483731019522755E-2</v>
      </c>
      <c r="P33" s="41">
        <f t="shared" si="8"/>
        <v>-9.9173553719008267E-2</v>
      </c>
      <c r="Q33" s="41">
        <f t="shared" si="8"/>
        <v>2.0616480033934792E-3</v>
      </c>
      <c r="R33" s="41">
        <f t="shared" si="8"/>
        <v>-1.6224064784905678E-2</v>
      </c>
      <c r="S33" s="41">
        <f t="shared" si="11"/>
        <v>2.1978655386921009E-2</v>
      </c>
    </row>
    <row r="34" spans="1:19">
      <c r="A34" s="28">
        <v>43678</v>
      </c>
      <c r="B34">
        <v>52.7271</v>
      </c>
      <c r="C34">
        <v>5152.5152062677098</v>
      </c>
      <c r="D34">
        <v>3947.8799465975799</v>
      </c>
      <c r="E34">
        <f t="shared" si="1"/>
        <v>1204.6352596701299</v>
      </c>
      <c r="F34">
        <v>45.43</v>
      </c>
      <c r="G34">
        <v>49.8125</v>
      </c>
      <c r="H34">
        <v>698926.014201827</v>
      </c>
      <c r="I34">
        <v>10.103555719067501</v>
      </c>
      <c r="J34">
        <v>239.60769999999999</v>
      </c>
      <c r="K34" s="41">
        <f t="shared" si="3"/>
        <v>0.23937202950398895</v>
      </c>
      <c r="L34" s="41">
        <f t="shared" si="4"/>
        <v>-2.2095194000860796E-2</v>
      </c>
      <c r="M34" s="41">
        <f t="shared" si="5"/>
        <v>-7.8244158887790571E-2</v>
      </c>
      <c r="N34" s="41">
        <f t="shared" si="6"/>
        <v>0.22182182323415778</v>
      </c>
      <c r="O34" s="41">
        <f t="shared" si="7"/>
        <v>4.5569620253164578E-2</v>
      </c>
      <c r="P34" s="41">
        <f t="shared" si="8"/>
        <v>4.4560943643512374E-2</v>
      </c>
      <c r="Q34" s="41">
        <f t="shared" si="8"/>
        <v>5.9742202366419583E-4</v>
      </c>
      <c r="R34" s="41">
        <f t="shared" si="8"/>
        <v>-3.1115114982060543E-2</v>
      </c>
      <c r="S34" s="41">
        <f t="shared" si="11"/>
        <v>3.9539857870486861E-2</v>
      </c>
    </row>
    <row r="35" spans="1:19">
      <c r="A35" s="28">
        <v>43709</v>
      </c>
      <c r="B35">
        <v>56.501399999999997</v>
      </c>
      <c r="C35">
        <v>5377.3428048612204</v>
      </c>
      <c r="D35">
        <v>3873.8209008204399</v>
      </c>
      <c r="E35">
        <f t="shared" si="1"/>
        <v>1503.5219040407806</v>
      </c>
      <c r="F35">
        <v>63.5</v>
      </c>
      <c r="G35">
        <v>59.1875</v>
      </c>
      <c r="H35">
        <v>697614.75506505696</v>
      </c>
      <c r="I35">
        <v>9.6999999999999993</v>
      </c>
      <c r="J35">
        <v>253.71019999999999</v>
      </c>
      <c r="K35" s="41">
        <f t="shared" si="3"/>
        <v>7.1581786216196264E-2</v>
      </c>
      <c r="L35" s="41">
        <f t="shared" si="4"/>
        <v>4.3634533736071734E-2</v>
      </c>
      <c r="M35" s="41">
        <f t="shared" si="5"/>
        <v>-1.8759193992453294E-2</v>
      </c>
      <c r="N35" s="41">
        <f t="shared" si="6"/>
        <v>0.24811381035990587</v>
      </c>
      <c r="O35" s="41">
        <f t="shared" si="7"/>
        <v>0.39775478758529603</v>
      </c>
      <c r="P35" s="41">
        <f t="shared" si="8"/>
        <v>0.18820577164366381</v>
      </c>
      <c r="Q35" s="41">
        <f t="shared" si="8"/>
        <v>-1.8761057824804306E-3</v>
      </c>
      <c r="R35" s="41">
        <f t="shared" si="8"/>
        <v>-3.994195016967228E-2</v>
      </c>
      <c r="S35" s="41">
        <f t="shared" si="11"/>
        <v>5.8856622721223051E-2</v>
      </c>
    </row>
    <row r="36" spans="1:19">
      <c r="A36" s="28">
        <v>43739</v>
      </c>
      <c r="B36">
        <v>58.530799999999999</v>
      </c>
      <c r="C36">
        <v>5670.37111397637</v>
      </c>
      <c r="D36">
        <v>3830.1358999439299</v>
      </c>
      <c r="E36">
        <f t="shared" si="1"/>
        <v>1840.2352140324401</v>
      </c>
      <c r="F36">
        <v>60.75</v>
      </c>
      <c r="G36">
        <v>59.9375</v>
      </c>
      <c r="H36">
        <v>694430.68089899502</v>
      </c>
      <c r="I36">
        <v>9.3069158701700498</v>
      </c>
      <c r="J36">
        <v>262.06610000000001</v>
      </c>
      <c r="K36" s="41">
        <f t="shared" si="3"/>
        <v>3.5917694074837136E-2</v>
      </c>
      <c r="L36" s="41">
        <f t="shared" si="4"/>
        <v>5.4493142756352864E-2</v>
      </c>
      <c r="M36" s="41">
        <f t="shared" si="5"/>
        <v>-1.1276980014036764E-2</v>
      </c>
      <c r="N36" s="41">
        <f t="shared" si="6"/>
        <v>0.22394972037768657</v>
      </c>
      <c r="O36" s="41">
        <f t="shared" si="7"/>
        <v>-4.3307086614173262E-2</v>
      </c>
      <c r="P36" s="41">
        <f t="shared" si="8"/>
        <v>1.2671594508975703E-2</v>
      </c>
      <c r="Q36" s="41">
        <f t="shared" si="8"/>
        <v>-4.5642299606535319E-3</v>
      </c>
      <c r="R36" s="41">
        <f t="shared" si="8"/>
        <v>-4.0524137095871104E-2</v>
      </c>
      <c r="S36" s="41">
        <f t="shared" si="11"/>
        <v>3.2934820909841234E-2</v>
      </c>
    </row>
    <row r="37" spans="1:19">
      <c r="A37" s="28">
        <v>43770</v>
      </c>
      <c r="B37">
        <v>59.738100000000003</v>
      </c>
      <c r="C37">
        <v>6089.6924366175499</v>
      </c>
      <c r="D37">
        <v>3635.6325730460599</v>
      </c>
      <c r="E37">
        <f t="shared" si="1"/>
        <v>2454.05986357149</v>
      </c>
      <c r="F37">
        <v>67.5</v>
      </c>
      <c r="G37">
        <v>48.4375</v>
      </c>
      <c r="H37">
        <v>690361.56630301697</v>
      </c>
      <c r="I37">
        <v>8.9992387452314109</v>
      </c>
      <c r="J37">
        <v>273.2158</v>
      </c>
      <c r="K37" s="41">
        <f t="shared" si="3"/>
        <v>2.0626746943489538E-2</v>
      </c>
      <c r="L37" s="41">
        <f t="shared" si="4"/>
        <v>7.3949537730896298E-2</v>
      </c>
      <c r="M37" s="41">
        <f t="shared" si="5"/>
        <v>-5.0782356547901419E-2</v>
      </c>
      <c r="N37" s="41">
        <f t="shared" si="6"/>
        <v>0.33355771308929483</v>
      </c>
      <c r="O37" s="41">
        <f t="shared" si="7"/>
        <v>0.11111111111111116</v>
      </c>
      <c r="P37" s="41">
        <f t="shared" si="8"/>
        <v>-0.19186652763295098</v>
      </c>
      <c r="Q37" s="41">
        <f t="shared" si="8"/>
        <v>-5.8596411533982096E-3</v>
      </c>
      <c r="R37" s="41">
        <f t="shared" si="8"/>
        <v>-3.3058977778534171E-2</v>
      </c>
      <c r="S37" s="41">
        <f t="shared" si="11"/>
        <v>4.2545373094803107E-2</v>
      </c>
    </row>
    <row r="38" spans="1:19">
      <c r="A38" s="28">
        <v>43800</v>
      </c>
      <c r="B38">
        <v>59.883200000000002</v>
      </c>
      <c r="C38">
        <v>5721.8494906292999</v>
      </c>
      <c r="D38">
        <v>3627.4503994340998</v>
      </c>
      <c r="E38">
        <f t="shared" si="1"/>
        <v>2094.3990911952001</v>
      </c>
      <c r="F38">
        <v>68.25</v>
      </c>
      <c r="G38">
        <v>44.1875</v>
      </c>
      <c r="H38">
        <v>687181.18668158597</v>
      </c>
      <c r="I38">
        <v>8.9</v>
      </c>
      <c r="J38">
        <v>283.44420000000002</v>
      </c>
      <c r="K38" s="41">
        <f t="shared" si="3"/>
        <v>2.4289356373905502E-3</v>
      </c>
      <c r="L38" s="41">
        <f t="shared" si="4"/>
        <v>-6.04041911503439E-2</v>
      </c>
      <c r="M38" s="41">
        <f t="shared" si="5"/>
        <v>-2.2505501993301813E-3</v>
      </c>
      <c r="N38" s="41">
        <f t="shared" si="6"/>
        <v>-0.14655745677404197</v>
      </c>
      <c r="O38" s="41">
        <f t="shared" si="7"/>
        <v>1.1111111111111072E-2</v>
      </c>
      <c r="P38" s="41">
        <f t="shared" si="8"/>
        <v>-8.7741935483870992E-2</v>
      </c>
      <c r="Q38" s="41">
        <f t="shared" si="8"/>
        <v>-4.6068318062119085E-3</v>
      </c>
      <c r="R38" s="41">
        <f t="shared" si="8"/>
        <v>-1.1027459993101729E-2</v>
      </c>
      <c r="S38" s="41">
        <f t="shared" si="11"/>
        <v>3.7437073551383371E-2</v>
      </c>
    </row>
    <row r="39" spans="1:19">
      <c r="A39" s="28">
        <v>43831</v>
      </c>
      <c r="B39">
        <v>60.010959090909097</v>
      </c>
      <c r="C39">
        <v>5370.0816427412801</v>
      </c>
      <c r="D39">
        <v>3836.7068013155799</v>
      </c>
      <c r="E39">
        <f t="shared" si="1"/>
        <v>1533.3748414257002</v>
      </c>
      <c r="F39">
        <v>77</v>
      </c>
      <c r="G39">
        <v>38.875</v>
      </c>
      <c r="H39">
        <v>684659.96318371699</v>
      </c>
      <c r="I39">
        <v>9.0933602225132599</v>
      </c>
      <c r="J39">
        <v>289.82990000000001</v>
      </c>
      <c r="K39" s="41">
        <f t="shared" si="3"/>
        <v>2.1334713393588167E-3</v>
      </c>
      <c r="L39" s="41">
        <f t="shared" si="4"/>
        <v>-6.1477997361537029E-2</v>
      </c>
      <c r="M39" s="41">
        <f t="shared" si="5"/>
        <v>5.768690921704267E-2</v>
      </c>
      <c r="N39" s="41">
        <f t="shared" si="6"/>
        <v>-0.26786883747611967</v>
      </c>
      <c r="O39" s="41">
        <f t="shared" si="7"/>
        <v>0.12820512820512819</v>
      </c>
      <c r="P39" s="41">
        <f t="shared" si="8"/>
        <v>-0.12022630834512027</v>
      </c>
      <c r="Q39" s="41">
        <f t="shared" si="8"/>
        <v>-3.6689355685711744E-3</v>
      </c>
      <c r="R39" s="41">
        <f t="shared" si="8"/>
        <v>2.1725867698119128E-2</v>
      </c>
      <c r="S39" s="41">
        <f t="shared" si="11"/>
        <v>2.2528949260559816E-2</v>
      </c>
    </row>
    <row r="40" spans="1:19">
      <c r="A40" s="28">
        <v>43862</v>
      </c>
      <c r="B40">
        <v>61.348399999999998</v>
      </c>
      <c r="C40">
        <v>5238.7007174413202</v>
      </c>
      <c r="D40">
        <v>3837.7001427708701</v>
      </c>
      <c r="E40">
        <f t="shared" si="1"/>
        <v>1401.0005746704501</v>
      </c>
      <c r="F40">
        <v>78</v>
      </c>
      <c r="G40">
        <v>34.3125</v>
      </c>
      <c r="H40">
        <v>676565.58507082495</v>
      </c>
      <c r="I40">
        <v>9.6122377897967599</v>
      </c>
      <c r="J40">
        <v>295.666</v>
      </c>
      <c r="K40" s="41">
        <f t="shared" si="3"/>
        <v>2.2286611134890277E-2</v>
      </c>
      <c r="L40" s="41">
        <f t="shared" si="4"/>
        <v>-2.4465349698648775E-2</v>
      </c>
      <c r="M40" s="41">
        <f t="shared" si="5"/>
        <v>2.5890470831635426E-4</v>
      </c>
      <c r="N40" s="41">
        <f t="shared" si="6"/>
        <v>-8.6328706575211078E-2</v>
      </c>
      <c r="O40" s="41">
        <f t="shared" si="7"/>
        <v>1.298701298701288E-2</v>
      </c>
      <c r="P40" s="41">
        <f t="shared" si="8"/>
        <v>-0.11736334405144699</v>
      </c>
      <c r="Q40" s="41">
        <f t="shared" si="8"/>
        <v>-1.1822479111021189E-2</v>
      </c>
      <c r="R40" s="41">
        <f t="shared" si="8"/>
        <v>5.7061147319212857E-2</v>
      </c>
      <c r="S40" s="41">
        <f t="shared" si="11"/>
        <v>2.0136293736429556E-2</v>
      </c>
    </row>
    <row r="41" spans="1:19">
      <c r="A41" s="28">
        <v>43891</v>
      </c>
      <c r="B41">
        <v>63.122700000000002</v>
      </c>
      <c r="C41">
        <v>4635.1754848502296</v>
      </c>
      <c r="D41">
        <v>3121.4263795011798</v>
      </c>
      <c r="E41">
        <f t="shared" si="1"/>
        <v>1513.7491053490498</v>
      </c>
      <c r="F41">
        <v>78.5</v>
      </c>
      <c r="G41">
        <v>31</v>
      </c>
      <c r="H41">
        <v>656900.33884558303</v>
      </c>
      <c r="I41">
        <v>10.4</v>
      </c>
      <c r="J41">
        <v>305.55149999999998</v>
      </c>
      <c r="K41" s="41">
        <f t="shared" si="3"/>
        <v>2.8921699669429035E-2</v>
      </c>
      <c r="L41" s="41">
        <f t="shared" si="4"/>
        <v>-0.11520513675876942</v>
      </c>
      <c r="M41" s="41">
        <f t="shared" si="5"/>
        <v>-0.18664140933963935</v>
      </c>
      <c r="N41" s="41">
        <f t="shared" si="6"/>
        <v>8.047714805907269E-2</v>
      </c>
      <c r="O41" s="41">
        <f t="shared" si="7"/>
        <v>6.4102564102563875E-3</v>
      </c>
      <c r="P41" s="41">
        <f t="shared" si="8"/>
        <v>-9.6539162112932564E-2</v>
      </c>
      <c r="Q41" s="41">
        <f t="shared" si="8"/>
        <v>-2.9066282204087135E-2</v>
      </c>
      <c r="R41" s="41">
        <f t="shared" si="8"/>
        <v>8.1954090965106863E-2</v>
      </c>
      <c r="S41" s="41">
        <f t="shared" si="11"/>
        <v>3.3434686436722538E-2</v>
      </c>
    </row>
    <row r="42" spans="1:19">
      <c r="A42" s="28">
        <v>43922</v>
      </c>
      <c r="B42">
        <v>65.762</v>
      </c>
      <c r="C42">
        <v>4118.23557516459</v>
      </c>
      <c r="D42">
        <v>2890.8020565799402</v>
      </c>
      <c r="E42">
        <f t="shared" si="1"/>
        <v>1227.4335185846498</v>
      </c>
      <c r="F42">
        <v>83.5</v>
      </c>
      <c r="G42">
        <v>27</v>
      </c>
      <c r="H42">
        <v>619971.02996158099</v>
      </c>
      <c r="I42">
        <v>11.5040443302521</v>
      </c>
      <c r="J42">
        <v>310.12430000000001</v>
      </c>
      <c r="K42" s="41">
        <f t="shared" si="3"/>
        <v>4.1812216524324874E-2</v>
      </c>
      <c r="L42" s="41">
        <f t="shared" si="4"/>
        <v>-0.11152542365984286</v>
      </c>
      <c r="M42" s="41">
        <f t="shared" si="5"/>
        <v>-7.3884274329127253E-2</v>
      </c>
      <c r="N42" s="41">
        <f t="shared" si="6"/>
        <v>-0.18914335655272252</v>
      </c>
      <c r="O42" s="41">
        <f t="shared" si="7"/>
        <v>6.3694267515923553E-2</v>
      </c>
      <c r="P42" s="41">
        <f t="shared" si="8"/>
        <v>-0.12903225806451613</v>
      </c>
      <c r="Q42" s="41">
        <f t="shared" si="8"/>
        <v>-5.6217521441533247E-2</v>
      </c>
      <c r="R42" s="41">
        <f t="shared" si="8"/>
        <v>0.1061581086780865</v>
      </c>
      <c r="S42" s="41">
        <f t="shared" si="11"/>
        <v>1.4965725908725691E-2</v>
      </c>
    </row>
    <row r="43" spans="1:19">
      <c r="A43" s="28">
        <v>43952</v>
      </c>
      <c r="B43">
        <v>67.725499999999997</v>
      </c>
      <c r="C43">
        <v>4661.1083652296402</v>
      </c>
      <c r="D43">
        <v>3022.88025413278</v>
      </c>
      <c r="E43">
        <f t="shared" si="1"/>
        <v>1638.2281110968602</v>
      </c>
      <c r="F43">
        <v>120</v>
      </c>
      <c r="G43">
        <v>21.0625</v>
      </c>
      <c r="H43">
        <v>582501.96369695105</v>
      </c>
      <c r="I43">
        <v>12.513994095188901</v>
      </c>
      <c r="J43">
        <v>314.90870000000001</v>
      </c>
      <c r="K43" s="41">
        <f t="shared" si="3"/>
        <v>2.9857668562391693E-2</v>
      </c>
      <c r="L43" s="41">
        <f t="shared" si="4"/>
        <v>0.13182169406211153</v>
      </c>
      <c r="M43" s="41">
        <f t="shared" si="5"/>
        <v>4.5689118441094356E-2</v>
      </c>
      <c r="N43" s="41">
        <f t="shared" si="6"/>
        <v>0.3346776719816944</v>
      </c>
      <c r="O43" s="41">
        <f t="shared" si="7"/>
        <v>0.43712574850299402</v>
      </c>
      <c r="P43" s="41">
        <f t="shared" si="8"/>
        <v>-0.21990740740740744</v>
      </c>
      <c r="Q43" s="41">
        <f t="shared" si="8"/>
        <v>-6.0436801808226193E-2</v>
      </c>
      <c r="R43" s="41">
        <f t="shared" si="8"/>
        <v>8.7790844327759077E-2</v>
      </c>
      <c r="S43" s="41">
        <f t="shared" si="11"/>
        <v>1.5427362512386189E-2</v>
      </c>
    </row>
    <row r="44" spans="1:19">
      <c r="A44" s="28">
        <v>43983</v>
      </c>
      <c r="B44">
        <v>69.540714285714301</v>
      </c>
      <c r="C44">
        <v>4433.1766185667102</v>
      </c>
      <c r="D44">
        <v>2961.02136403643</v>
      </c>
      <c r="E44">
        <f t="shared" si="1"/>
        <v>1472.1552545302802</v>
      </c>
      <c r="F44">
        <v>128</v>
      </c>
      <c r="G44">
        <v>29</v>
      </c>
      <c r="H44">
        <v>560839.96227520099</v>
      </c>
      <c r="I44">
        <v>13.1</v>
      </c>
      <c r="J44">
        <v>321.97379999999998</v>
      </c>
      <c r="K44" s="41">
        <f t="shared" si="3"/>
        <v>2.6802523210818663E-2</v>
      </c>
      <c r="L44" s="41">
        <f t="shared" si="4"/>
        <v>-4.8900761107213642E-2</v>
      </c>
      <c r="M44" s="41">
        <f t="shared" si="5"/>
        <v>-2.046355955111967E-2</v>
      </c>
      <c r="N44" s="41">
        <f t="shared" si="6"/>
        <v>-0.10137346285395354</v>
      </c>
      <c r="O44" s="41">
        <f t="shared" si="7"/>
        <v>6.6666666666666652E-2</v>
      </c>
      <c r="P44" s="41">
        <f t="shared" si="8"/>
        <v>0.37685459940652821</v>
      </c>
      <c r="Q44" s="41">
        <f t="shared" si="8"/>
        <v>-3.7187859907404142E-2</v>
      </c>
      <c r="R44" s="41">
        <f t="shared" si="8"/>
        <v>4.6828047093005587E-2</v>
      </c>
      <c r="S44" s="41">
        <f t="shared" si="11"/>
        <v>2.2435391591276943E-2</v>
      </c>
    </row>
    <row r="45" spans="1:19">
      <c r="A45" s="28">
        <v>44013</v>
      </c>
      <c r="B45">
        <v>71.474919047619096</v>
      </c>
      <c r="C45">
        <v>4426.8152663713699</v>
      </c>
      <c r="D45">
        <v>2968.2059149183601</v>
      </c>
      <c r="E45">
        <f t="shared" si="1"/>
        <v>1458.6093514530098</v>
      </c>
      <c r="F45">
        <v>128</v>
      </c>
      <c r="G45">
        <v>29.75</v>
      </c>
      <c r="H45">
        <v>568830.66815121996</v>
      </c>
      <c r="I45">
        <v>12.967844149584399</v>
      </c>
      <c r="J45">
        <v>328.20139999999998</v>
      </c>
      <c r="K45" s="41">
        <f t="shared" si="3"/>
        <v>2.7813990433833258E-2</v>
      </c>
      <c r="L45" s="41">
        <f t="shared" si="4"/>
        <v>-1.4349421966853848E-3</v>
      </c>
      <c r="M45" s="41">
        <f t="shared" si="5"/>
        <v>2.4263759016369679E-3</v>
      </c>
      <c r="N45" s="41">
        <f t="shared" si="6"/>
        <v>-9.201409318470577E-3</v>
      </c>
      <c r="O45" s="41">
        <f t="shared" si="7"/>
        <v>0</v>
      </c>
      <c r="P45" s="41">
        <f t="shared" si="8"/>
        <v>2.5862068965517349E-2</v>
      </c>
      <c r="Q45" s="41">
        <f t="shared" si="8"/>
        <v>1.4247746975095232E-2</v>
      </c>
      <c r="R45" s="41">
        <f t="shared" si="8"/>
        <v>-1.0088232856152679E-2</v>
      </c>
      <c r="S45" s="41">
        <f t="shared" si="11"/>
        <v>1.9341946456512993E-2</v>
      </c>
    </row>
    <row r="46" spans="1:19">
      <c r="A46" s="28">
        <v>44044</v>
      </c>
      <c r="B46">
        <v>73.293000000000006</v>
      </c>
      <c r="C46">
        <v>4590.4958519287702</v>
      </c>
      <c r="D46">
        <v>3169.1529542234498</v>
      </c>
      <c r="E46">
        <f t="shared" si="1"/>
        <v>1421.3428977053204</v>
      </c>
      <c r="F46">
        <v>136</v>
      </c>
      <c r="G46">
        <v>29.875</v>
      </c>
      <c r="H46">
        <v>595997.84446297504</v>
      </c>
      <c r="I46">
        <v>12.372516401755901</v>
      </c>
      <c r="J46">
        <v>337.06319999999999</v>
      </c>
      <c r="K46" s="41">
        <f t="shared" si="3"/>
        <v>2.5436628353082025E-2</v>
      </c>
      <c r="L46" s="41">
        <f t="shared" si="4"/>
        <v>3.6974794679328848E-2</v>
      </c>
      <c r="M46" s="41">
        <f t="shared" si="5"/>
        <v>6.7699831165728419E-2</v>
      </c>
      <c r="N46" s="41">
        <f t="shared" si="6"/>
        <v>-2.554930400697486E-2</v>
      </c>
      <c r="O46" s="41">
        <f t="shared" si="7"/>
        <v>6.25E-2</v>
      </c>
      <c r="P46" s="41">
        <f t="shared" si="8"/>
        <v>4.2016806722688926E-3</v>
      </c>
      <c r="Q46" s="41">
        <f t="shared" si="8"/>
        <v>4.7759689891637258E-2</v>
      </c>
      <c r="R46" s="41">
        <f t="shared" si="8"/>
        <v>-4.5907996808211005E-2</v>
      </c>
      <c r="S46" s="41">
        <f t="shared" si="11"/>
        <v>2.7001103590661213E-2</v>
      </c>
    </row>
    <row r="47" spans="1:19">
      <c r="A47" s="28">
        <v>44075</v>
      </c>
      <c r="B47">
        <v>75.198599999999999</v>
      </c>
      <c r="C47">
        <v>4496.2642379145</v>
      </c>
      <c r="D47">
        <v>3734.3646310537802</v>
      </c>
      <c r="E47">
        <f t="shared" si="1"/>
        <v>761.89960686071981</v>
      </c>
      <c r="F47">
        <v>133</v>
      </c>
      <c r="G47">
        <v>29.6875</v>
      </c>
      <c r="H47">
        <v>624926.14874762495</v>
      </c>
      <c r="I47">
        <v>11.717837995713101</v>
      </c>
      <c r="J47">
        <v>346.6207</v>
      </c>
      <c r="K47" s="41">
        <f t="shared" si="3"/>
        <v>2.5999754410380049E-2</v>
      </c>
      <c r="L47" s="41">
        <f t="shared" si="4"/>
        <v>-2.0527545836835359E-2</v>
      </c>
      <c r="M47" s="41">
        <f t="shared" si="5"/>
        <v>0.17834786928699264</v>
      </c>
      <c r="N47" s="41">
        <f t="shared" si="6"/>
        <v>-0.4639579174801769</v>
      </c>
      <c r="O47" s="41">
        <f t="shared" si="7"/>
        <v>-2.2058823529411797E-2</v>
      </c>
      <c r="P47" s="41">
        <f t="shared" si="8"/>
        <v>-6.2761506276151069E-3</v>
      </c>
      <c r="Q47" s="41">
        <f t="shared" si="8"/>
        <v>4.8537598841008833E-2</v>
      </c>
      <c r="R47" s="41">
        <f t="shared" si="8"/>
        <v>-5.2913925088827418E-2</v>
      </c>
      <c r="S47" s="41">
        <f t="shared" si="11"/>
        <v>2.8355216469789557E-2</v>
      </c>
    </row>
    <row r="48" spans="1:19">
      <c r="A48" s="28">
        <v>44105</v>
      </c>
      <c r="B48">
        <v>77.569290476190503</v>
      </c>
      <c r="C48">
        <v>4513.2201036578299</v>
      </c>
      <c r="D48">
        <v>3820.4997468543102</v>
      </c>
      <c r="E48">
        <f t="shared" si="1"/>
        <v>692.72035680351973</v>
      </c>
      <c r="F48">
        <v>147</v>
      </c>
      <c r="G48">
        <v>28.875</v>
      </c>
      <c r="H48">
        <v>641679.43414444197</v>
      </c>
      <c r="I48">
        <v>11.3290783720751</v>
      </c>
      <c r="J48">
        <v>359.65699999999998</v>
      </c>
      <c r="K48" s="41">
        <f t="shared" si="3"/>
        <v>3.15257262261599E-2</v>
      </c>
      <c r="L48" s="41">
        <f t="shared" si="4"/>
        <v>3.7711008175076444E-3</v>
      </c>
      <c r="M48" s="41">
        <f t="shared" si="5"/>
        <v>2.3065534384151487E-2</v>
      </c>
      <c r="N48" s="41">
        <f t="shared" si="6"/>
        <v>-9.0798380041488214E-2</v>
      </c>
      <c r="O48" s="41">
        <f t="shared" si="7"/>
        <v>0.10526315789473695</v>
      </c>
      <c r="P48" s="41">
        <f t="shared" si="8"/>
        <v>-2.7368421052631597E-2</v>
      </c>
      <c r="Q48" s="41">
        <f t="shared" si="8"/>
        <v>2.6808424372049666E-2</v>
      </c>
      <c r="R48" s="41">
        <f t="shared" si="8"/>
        <v>-3.3176736508921278E-2</v>
      </c>
      <c r="S48" s="41">
        <f t="shared" si="11"/>
        <v>3.7609698439821981E-2</v>
      </c>
    </row>
    <row r="49" spans="1:19">
      <c r="A49" s="28">
        <v>44136</v>
      </c>
      <c r="B49">
        <v>79.933199999999999</v>
      </c>
      <c r="C49">
        <v>4587.3380338254201</v>
      </c>
      <c r="D49">
        <v>4518.49458854758</v>
      </c>
      <c r="E49">
        <f t="shared" si="1"/>
        <v>68.843445277840146</v>
      </c>
      <c r="F49">
        <v>168</v>
      </c>
      <c r="G49">
        <v>31.75</v>
      </c>
      <c r="H49">
        <v>649979.925082637</v>
      </c>
      <c r="I49">
        <v>11.1206590168284</v>
      </c>
      <c r="J49">
        <v>371.02109999999999</v>
      </c>
      <c r="K49" s="41">
        <f t="shared" si="3"/>
        <v>3.0474811736676655E-2</v>
      </c>
      <c r="L49" s="41">
        <f t="shared" si="4"/>
        <v>1.6422405392442441E-2</v>
      </c>
      <c r="M49" s="41">
        <f t="shared" si="5"/>
        <v>0.18269726159986766</v>
      </c>
      <c r="N49" s="41">
        <f t="shared" si="6"/>
        <v>-0.90061870623304552</v>
      </c>
      <c r="O49" s="41">
        <f t="shared" si="7"/>
        <v>0.14285714285714279</v>
      </c>
      <c r="P49" s="41">
        <f t="shared" si="8"/>
        <v>9.9567099567099637E-2</v>
      </c>
      <c r="Q49" s="41">
        <f t="shared" si="8"/>
        <v>1.2935572649701799E-2</v>
      </c>
      <c r="R49" s="41">
        <f t="shared" si="8"/>
        <v>-1.8396849982115993E-2</v>
      </c>
      <c r="S49" s="41">
        <f t="shared" si="11"/>
        <v>3.1597049410966527E-2</v>
      </c>
    </row>
    <row r="50" spans="1:19">
      <c r="A50" s="28">
        <v>44166</v>
      </c>
      <c r="B50">
        <v>82.637900000000002</v>
      </c>
      <c r="C50">
        <v>3813.38810230836</v>
      </c>
      <c r="D50">
        <v>4472.7451660657298</v>
      </c>
      <c r="E50">
        <f t="shared" si="1"/>
        <v>-659.35706375736981</v>
      </c>
      <c r="F50">
        <v>153</v>
      </c>
      <c r="G50">
        <v>34.375</v>
      </c>
      <c r="H50">
        <v>655698.69473317603</v>
      </c>
      <c r="I50">
        <v>10.957929999999999</v>
      </c>
      <c r="J50">
        <v>385.88260000000002</v>
      </c>
      <c r="K50" s="41">
        <f t="shared" si="3"/>
        <v>3.3837003898255169E-2</v>
      </c>
      <c r="L50" s="41">
        <f t="shared" si="4"/>
        <v>-0.16871438856483323</v>
      </c>
      <c r="M50" s="41">
        <f t="shared" si="5"/>
        <v>-1.0124925809982144E-2</v>
      </c>
      <c r="N50" s="41">
        <f t="shared" si="6"/>
        <v>-10.577630246370147</v>
      </c>
      <c r="O50" s="41">
        <f t="shared" si="7"/>
        <v>-8.9285714285714302E-2</v>
      </c>
      <c r="P50" s="41">
        <f t="shared" si="8"/>
        <v>8.2677165354330784E-2</v>
      </c>
      <c r="Q50" s="41">
        <f t="shared" si="8"/>
        <v>8.798378888104752E-3</v>
      </c>
      <c r="R50" s="41">
        <f t="shared" si="8"/>
        <v>-1.4633037177216757E-2</v>
      </c>
      <c r="S50" s="41">
        <f t="shared" si="11"/>
        <v>4.0055673383535328E-2</v>
      </c>
    </row>
    <row r="51" spans="1:19">
      <c r="A51" s="28">
        <v>44197</v>
      </c>
      <c r="B51">
        <v>85.970799999999997</v>
      </c>
      <c r="C51">
        <v>6029.75085667249</v>
      </c>
      <c r="D51">
        <v>4502.3180856231502</v>
      </c>
      <c r="E51">
        <f t="shared" si="1"/>
        <v>1527.4327710493399</v>
      </c>
      <c r="F51">
        <v>165</v>
      </c>
      <c r="G51">
        <v>34.0625</v>
      </c>
      <c r="H51">
        <v>664130.68485652003</v>
      </c>
      <c r="I51">
        <v>10.7141737146833</v>
      </c>
      <c r="J51">
        <v>401.50709999999998</v>
      </c>
      <c r="K51" s="41">
        <f t="shared" si="3"/>
        <v>4.0331373377106461E-2</v>
      </c>
      <c r="L51" s="41">
        <f t="shared" si="4"/>
        <v>0.58120566144906638</v>
      </c>
      <c r="M51" s="41">
        <f t="shared" si="5"/>
        <v>6.6118051575545511E-3</v>
      </c>
      <c r="N51" s="41">
        <f t="shared" si="6"/>
        <v>-3.3165487336181849</v>
      </c>
      <c r="O51" s="41">
        <f t="shared" si="7"/>
        <v>7.8431372549019551E-2</v>
      </c>
      <c r="P51" s="41">
        <f t="shared" si="8"/>
        <v>-9.0909090909090384E-3</v>
      </c>
      <c r="Q51" s="41">
        <f t="shared" si="8"/>
        <v>1.285954995956673E-2</v>
      </c>
      <c r="R51" s="41">
        <f t="shared" si="8"/>
        <v>-2.2244738314325718E-2</v>
      </c>
      <c r="S51" s="41">
        <f t="shared" si="11"/>
        <v>4.0490294198287202E-2</v>
      </c>
    </row>
    <row r="52" spans="1:19">
      <c r="A52" s="28">
        <v>44228</v>
      </c>
      <c r="B52">
        <v>88.674599999999998</v>
      </c>
      <c r="C52">
        <v>5837.6143060123004</v>
      </c>
      <c r="D52">
        <v>4668.4607915196802</v>
      </c>
      <c r="E52">
        <f t="shared" si="1"/>
        <v>1169.1535144926202</v>
      </c>
      <c r="F52">
        <v>153</v>
      </c>
      <c r="G52">
        <v>34.1875</v>
      </c>
      <c r="H52">
        <v>673062.40086438099</v>
      </c>
      <c r="I52">
        <v>10.4299151816445</v>
      </c>
      <c r="J52">
        <v>415.85950000000003</v>
      </c>
      <c r="K52" s="41">
        <f t="shared" si="3"/>
        <v>3.1450213328246379E-2</v>
      </c>
      <c r="L52" s="41">
        <f t="shared" si="4"/>
        <v>-3.1864757802981591E-2</v>
      </c>
      <c r="M52" s="41">
        <f t="shared" si="5"/>
        <v>3.6901592188046228E-2</v>
      </c>
      <c r="N52" s="41">
        <f t="shared" si="6"/>
        <v>-0.23456302846676735</v>
      </c>
      <c r="O52" s="41">
        <f t="shared" si="7"/>
        <v>-7.2727272727272751E-2</v>
      </c>
      <c r="P52" s="41">
        <f t="shared" si="8"/>
        <v>3.669724770642091E-3</v>
      </c>
      <c r="Q52" s="41">
        <f t="shared" si="8"/>
        <v>1.3448732623746462E-2</v>
      </c>
      <c r="R52" s="41">
        <f t="shared" si="8"/>
        <v>-2.6531073754127776E-2</v>
      </c>
      <c r="S52" s="41">
        <f t="shared" si="11"/>
        <v>3.57463168148211E-2</v>
      </c>
    </row>
    <row r="53" spans="1:19">
      <c r="A53" s="28">
        <v>44256</v>
      </c>
      <c r="B53">
        <v>91.066400000000002</v>
      </c>
      <c r="C53">
        <v>5950.8511863369704</v>
      </c>
      <c r="D53">
        <v>5132.0185908450703</v>
      </c>
      <c r="E53">
        <f t="shared" si="1"/>
        <v>818.83259549190007</v>
      </c>
      <c r="F53">
        <v>147</v>
      </c>
      <c r="G53">
        <v>34.0625</v>
      </c>
      <c r="H53">
        <v>678399.585873103</v>
      </c>
      <c r="I53">
        <v>10.199999999999999</v>
      </c>
      <c r="J53">
        <v>435.8657</v>
      </c>
      <c r="K53" s="41">
        <f t="shared" si="3"/>
        <v>2.697277461640657E-2</v>
      </c>
      <c r="L53" s="41">
        <f t="shared" si="4"/>
        <v>1.9397800948933064E-2</v>
      </c>
      <c r="M53" s="41">
        <f t="shared" si="5"/>
        <v>9.9295639403772729E-2</v>
      </c>
      <c r="N53" s="41">
        <f t="shared" si="6"/>
        <v>-0.29963637337458593</v>
      </c>
      <c r="O53" s="41">
        <f t="shared" si="7"/>
        <v>-3.9215686274509776E-2</v>
      </c>
      <c r="P53" s="41">
        <f t="shared" si="8"/>
        <v>-3.6563071297989191E-3</v>
      </c>
      <c r="Q53" s="41">
        <f t="shared" si="8"/>
        <v>7.929703103111585E-3</v>
      </c>
      <c r="R53" s="41">
        <f t="shared" si="8"/>
        <v>-2.2043820840377037E-2</v>
      </c>
      <c r="S53" s="41">
        <f t="shared" si="11"/>
        <v>4.8108074962817993E-2</v>
      </c>
    </row>
    <row r="54" spans="1:19">
      <c r="A54" s="28">
        <v>44287</v>
      </c>
      <c r="B54">
        <v>92.863799999999998</v>
      </c>
      <c r="C54">
        <v>5864.6629044995498</v>
      </c>
      <c r="D54">
        <v>4671.5878281818796</v>
      </c>
      <c r="E54">
        <f t="shared" si="1"/>
        <v>1193.0750763176702</v>
      </c>
      <c r="F54">
        <v>140</v>
      </c>
      <c r="G54">
        <v>33.9375</v>
      </c>
      <c r="H54">
        <v>679113.902575835</v>
      </c>
      <c r="I54">
        <v>10.0160891049751</v>
      </c>
      <c r="J54">
        <v>453.65030000000002</v>
      </c>
      <c r="K54" s="41">
        <f t="shared" si="3"/>
        <v>1.9737246668364961E-2</v>
      </c>
      <c r="L54" s="41">
        <f t="shared" si="4"/>
        <v>-1.4483353580628466E-2</v>
      </c>
      <c r="M54" s="41">
        <f t="shared" si="5"/>
        <v>-8.9717282685714772E-2</v>
      </c>
      <c r="N54" s="41">
        <f t="shared" si="6"/>
        <v>0.45704394632818723</v>
      </c>
      <c r="O54" s="41">
        <f t="shared" si="7"/>
        <v>-4.7619047619047672E-2</v>
      </c>
      <c r="P54" s="41">
        <f t="shared" si="8"/>
        <v>-3.669724770642202E-3</v>
      </c>
      <c r="Q54" s="41">
        <f t="shared" si="8"/>
        <v>1.0529438956137227E-3</v>
      </c>
      <c r="R54" s="41">
        <f t="shared" si="8"/>
        <v>-1.8030479904401875E-2</v>
      </c>
      <c r="S54" s="41">
        <f t="shared" si="11"/>
        <v>4.0802935399596674E-2</v>
      </c>
    </row>
    <row r="55" spans="1:19">
      <c r="A55" s="28">
        <v>44317</v>
      </c>
      <c r="B55">
        <v>94.104799999999997</v>
      </c>
      <c r="C55">
        <v>6302.2196022508097</v>
      </c>
      <c r="D55">
        <v>4776.8850103955001</v>
      </c>
      <c r="E55">
        <f t="shared" si="1"/>
        <v>1525.3345918553096</v>
      </c>
      <c r="F55">
        <v>153</v>
      </c>
      <c r="G55">
        <v>34.25</v>
      </c>
      <c r="H55">
        <v>677314.36527837894</v>
      </c>
      <c r="I55">
        <v>9.8492409611816498</v>
      </c>
      <c r="J55">
        <v>468.72500000000002</v>
      </c>
      <c r="K55" s="41">
        <f t="shared" si="3"/>
        <v>1.3363657313183452E-2</v>
      </c>
      <c r="L55" s="41">
        <f t="shared" si="4"/>
        <v>7.4609010760968486E-2</v>
      </c>
      <c r="M55" s="41">
        <f t="shared" si="5"/>
        <v>2.2539912784771632E-2</v>
      </c>
      <c r="N55" s="41">
        <f t="shared" si="6"/>
        <v>0.27849003145982354</v>
      </c>
      <c r="O55" s="41">
        <f t="shared" si="7"/>
        <v>9.2857142857142749E-2</v>
      </c>
      <c r="P55" s="41">
        <f t="shared" si="8"/>
        <v>9.208103130755152E-3</v>
      </c>
      <c r="Q55" s="41">
        <f t="shared" si="8"/>
        <v>-2.6498313326093204E-3</v>
      </c>
      <c r="R55" s="41">
        <f t="shared" si="8"/>
        <v>-1.665801312715709E-2</v>
      </c>
      <c r="S55" s="41">
        <f t="shared" si="11"/>
        <v>3.3229780736395487E-2</v>
      </c>
    </row>
    <row r="56" spans="1:19">
      <c r="A56" s="28">
        <v>44348</v>
      </c>
      <c r="B56">
        <v>95.254300000000001</v>
      </c>
      <c r="C56">
        <v>6629.35144086948</v>
      </c>
      <c r="D56">
        <v>5085.7701068224496</v>
      </c>
      <c r="E56">
        <f t="shared" si="1"/>
        <v>1543.5813340470304</v>
      </c>
      <c r="F56">
        <v>155</v>
      </c>
      <c r="G56">
        <v>34.0625</v>
      </c>
      <c r="H56">
        <v>676928.57900210295</v>
      </c>
      <c r="I56">
        <v>9.6009033360691092</v>
      </c>
      <c r="J56">
        <v>483.60489999999999</v>
      </c>
      <c r="K56" s="41">
        <f t="shared" si="3"/>
        <v>1.2215104861813764E-2</v>
      </c>
      <c r="L56" s="41">
        <f t="shared" si="4"/>
        <v>5.1907400767475131E-2</v>
      </c>
      <c r="M56" s="41">
        <f t="shared" si="5"/>
        <v>6.4662451734708082E-2</v>
      </c>
      <c r="N56" s="41">
        <f t="shared" si="6"/>
        <v>1.1962452231235821E-2</v>
      </c>
      <c r="O56" s="41">
        <f t="shared" si="7"/>
        <v>1.3071895424836555E-2</v>
      </c>
      <c r="P56" s="41">
        <f t="shared" si="8"/>
        <v>-5.4744525547445466E-3</v>
      </c>
      <c r="Q56" s="41">
        <f t="shared" si="8"/>
        <v>-5.6958230336279225E-4</v>
      </c>
      <c r="R56" s="41">
        <f t="shared" si="8"/>
        <v>-2.5213884612154569E-2</v>
      </c>
      <c r="S56" s="41">
        <f t="shared" si="11"/>
        <v>3.1745479758920503E-2</v>
      </c>
    </row>
    <row r="57" spans="1:19">
      <c r="A57" s="28">
        <v>44378</v>
      </c>
      <c r="B57">
        <v>96.237799999999993</v>
      </c>
      <c r="C57">
        <v>6799.1938982940401</v>
      </c>
      <c r="D57">
        <v>5028.2184019257402</v>
      </c>
      <c r="E57">
        <f t="shared" si="1"/>
        <v>1770.9754963682999</v>
      </c>
      <c r="F57">
        <v>169</v>
      </c>
      <c r="G57">
        <v>34.125</v>
      </c>
      <c r="H57">
        <v>680879.79036221805</v>
      </c>
      <c r="I57">
        <v>9.2263124583072695</v>
      </c>
      <c r="J57">
        <v>498.09870000000001</v>
      </c>
      <c r="K57" s="41">
        <f t="shared" si="3"/>
        <v>1.0324993202406541E-2</v>
      </c>
      <c r="L57" s="41">
        <f t="shared" si="4"/>
        <v>2.5619769737578402E-2</v>
      </c>
      <c r="M57" s="41">
        <f t="shared" si="5"/>
        <v>-1.1316222260912889E-2</v>
      </c>
      <c r="N57" s="41">
        <f t="shared" si="6"/>
        <v>0.14731595757580029</v>
      </c>
      <c r="O57" s="41">
        <f t="shared" si="7"/>
        <v>9.0322580645161299E-2</v>
      </c>
      <c r="P57" s="41">
        <f t="shared" si="8"/>
        <v>1.8348623853210455E-3</v>
      </c>
      <c r="Q57" s="41">
        <f t="shared" si="8"/>
        <v>5.8369693386852717E-3</v>
      </c>
      <c r="R57" s="41">
        <f t="shared" si="8"/>
        <v>-3.9016211771923492E-2</v>
      </c>
      <c r="S57" s="41">
        <f t="shared" si="11"/>
        <v>2.9970333220362466E-2</v>
      </c>
    </row>
    <row r="58" spans="1:19">
      <c r="A58" s="28">
        <v>44409</v>
      </c>
      <c r="B58">
        <v>97.213800000000006</v>
      </c>
      <c r="C58">
        <v>7526.3965640949</v>
      </c>
      <c r="D58">
        <v>5079.2358042845899</v>
      </c>
      <c r="E58">
        <f t="shared" si="1"/>
        <v>2447.1607598103101</v>
      </c>
      <c r="F58">
        <v>180.5</v>
      </c>
      <c r="G58">
        <v>34.1875</v>
      </c>
      <c r="H58">
        <v>688266.716731122</v>
      </c>
      <c r="I58">
        <v>8.7353722150868407</v>
      </c>
      <c r="J58">
        <v>510.39420000000001</v>
      </c>
      <c r="K58" s="41">
        <f t="shared" si="3"/>
        <v>1.0141545214042758E-2</v>
      </c>
      <c r="L58" s="41">
        <f t="shared" si="4"/>
        <v>0.10695424732383629</v>
      </c>
      <c r="M58" s="41">
        <f t="shared" si="5"/>
        <v>1.0146218457676826E-2</v>
      </c>
      <c r="N58" s="41">
        <f t="shared" si="6"/>
        <v>0.38181514359100288</v>
      </c>
      <c r="O58" s="41">
        <f t="shared" si="7"/>
        <v>6.8047337278106523E-2</v>
      </c>
      <c r="P58" s="41">
        <f t="shared" si="8"/>
        <v>1.831501831501825E-3</v>
      </c>
      <c r="Q58" s="41">
        <f t="shared" si="8"/>
        <v>1.0849090358481916E-2</v>
      </c>
      <c r="R58" s="41">
        <f t="shared" si="8"/>
        <v>-5.3210884135881598E-2</v>
      </c>
      <c r="S58" s="41">
        <f t="shared" si="11"/>
        <v>2.4684866674014705E-2</v>
      </c>
    </row>
    <row r="59" spans="1:19">
      <c r="A59" s="28">
        <v>44440</v>
      </c>
      <c r="B59">
        <v>98.284999999999997</v>
      </c>
      <c r="C59">
        <v>7173.5622860816502</v>
      </c>
      <c r="D59">
        <v>5363.4511242381504</v>
      </c>
      <c r="E59">
        <f t="shared" si="1"/>
        <v>1810.1111618434998</v>
      </c>
      <c r="F59">
        <v>180.5</v>
      </c>
      <c r="G59">
        <v>34.1875</v>
      </c>
      <c r="H59">
        <v>696733.39871381898</v>
      </c>
      <c r="I59">
        <v>8.1999999999999993</v>
      </c>
      <c r="J59">
        <v>528.49680000000001</v>
      </c>
      <c r="K59" s="41">
        <f t="shared" si="3"/>
        <v>1.1019011704099579E-2</v>
      </c>
      <c r="L59" s="41">
        <f t="shared" si="4"/>
        <v>-4.6879575771553883E-2</v>
      </c>
      <c r="M59" s="41">
        <f t="shared" si="5"/>
        <v>5.5956315261797895E-2</v>
      </c>
      <c r="N59" s="41">
        <f t="shared" si="6"/>
        <v>-0.26032192425976575</v>
      </c>
      <c r="O59" s="41">
        <f t="shared" si="7"/>
        <v>0</v>
      </c>
      <c r="P59" s="41">
        <f t="shared" si="8"/>
        <v>0</v>
      </c>
      <c r="Q59" s="41">
        <f t="shared" si="8"/>
        <v>1.2301454911126442E-2</v>
      </c>
      <c r="R59" s="41">
        <f t="shared" si="8"/>
        <v>-6.1287853786264668E-2</v>
      </c>
      <c r="S59" s="41">
        <f t="shared" si="11"/>
        <v>3.5467879533113811E-2</v>
      </c>
    </row>
    <row r="60" spans="1:19">
      <c r="A60" s="28">
        <v>44470</v>
      </c>
      <c r="B60">
        <v>99.249099999999999</v>
      </c>
      <c r="C60">
        <v>6658.22678656893</v>
      </c>
      <c r="D60">
        <v>5314.2510152969598</v>
      </c>
      <c r="E60">
        <f t="shared" si="1"/>
        <v>1343.9757712719702</v>
      </c>
      <c r="F60">
        <v>186</v>
      </c>
      <c r="G60">
        <v>34.1875</v>
      </c>
      <c r="H60">
        <v>704077.37683129602</v>
      </c>
      <c r="I60">
        <v>7.6992678965931596</v>
      </c>
      <c r="J60">
        <v>547.08019999999999</v>
      </c>
      <c r="K60" s="41">
        <f t="shared" si="3"/>
        <v>9.8092282647403994E-3</v>
      </c>
      <c r="L60" s="41">
        <f t="shared" si="4"/>
        <v>-7.18381578023779E-2</v>
      </c>
      <c r="M60" s="41">
        <f t="shared" si="5"/>
        <v>-9.1732184747332912E-3</v>
      </c>
      <c r="N60" s="41">
        <f t="shared" si="6"/>
        <v>-0.25751754941768112</v>
      </c>
      <c r="O60" s="41">
        <f t="shared" si="7"/>
        <v>3.0470914127423754E-2</v>
      </c>
      <c r="P60" s="41">
        <f t="shared" si="8"/>
        <v>0</v>
      </c>
      <c r="Q60" s="41">
        <f t="shared" si="8"/>
        <v>1.0540585726239282E-2</v>
      </c>
      <c r="R60" s="41">
        <f t="shared" si="8"/>
        <v>-6.1064890659370707E-2</v>
      </c>
      <c r="S60" s="41">
        <f t="shared" si="11"/>
        <v>3.5162748383717801E-2</v>
      </c>
    </row>
    <row r="61" spans="1:19">
      <c r="A61" s="28">
        <v>44501</v>
      </c>
      <c r="B61">
        <v>100.31010000000001</v>
      </c>
      <c r="C61">
        <v>6338.0167425147501</v>
      </c>
      <c r="D61">
        <v>6290.5794577961597</v>
      </c>
      <c r="E61">
        <f t="shared" si="1"/>
        <v>47.43728471859049</v>
      </c>
      <c r="F61">
        <v>196.5</v>
      </c>
      <c r="G61">
        <v>34.25</v>
      </c>
      <c r="H61">
        <v>710104.268774978</v>
      </c>
      <c r="I61">
        <v>7.2677793728192999</v>
      </c>
      <c r="J61">
        <v>560.91840000000002</v>
      </c>
      <c r="K61" s="41">
        <f t="shared" si="3"/>
        <v>1.0690273261923844E-2</v>
      </c>
      <c r="L61" s="41">
        <f t="shared" si="4"/>
        <v>-4.8092390709807642E-2</v>
      </c>
      <c r="M61" s="41">
        <f t="shared" si="5"/>
        <v>0.1837189172451319</v>
      </c>
      <c r="N61" s="41">
        <f t="shared" si="6"/>
        <v>-0.96470376495426347</v>
      </c>
      <c r="O61" s="41">
        <f t="shared" si="7"/>
        <v>5.6451612903225756E-2</v>
      </c>
      <c r="P61" s="41">
        <f t="shared" si="8"/>
        <v>1.8281535648994041E-3</v>
      </c>
      <c r="Q61" s="41">
        <f t="shared" si="8"/>
        <v>8.5599852260642706E-3</v>
      </c>
      <c r="R61" s="41">
        <f t="shared" si="8"/>
        <v>-5.604279907766152E-2</v>
      </c>
      <c r="S61" s="41">
        <f t="shared" si="11"/>
        <v>2.5294646013509503E-2</v>
      </c>
    </row>
    <row r="62" spans="1:19">
      <c r="A62" s="28">
        <v>44531</v>
      </c>
      <c r="B62">
        <v>101.88849999999999</v>
      </c>
      <c r="C62">
        <v>6825.1534258041202</v>
      </c>
      <c r="D62">
        <v>7272.2237830706599</v>
      </c>
      <c r="E62">
        <f t="shared" si="1"/>
        <v>-447.07035726653976</v>
      </c>
      <c r="F62">
        <v>200.5</v>
      </c>
      <c r="G62">
        <v>34.1875</v>
      </c>
      <c r="H62">
        <v>714078.60545657505</v>
      </c>
      <c r="I62">
        <v>7</v>
      </c>
      <c r="J62">
        <v>582.45749999999998</v>
      </c>
      <c r="K62" s="41">
        <f t="shared" si="3"/>
        <v>1.5735205128895258E-2</v>
      </c>
      <c r="L62" s="41">
        <f t="shared" si="4"/>
        <v>7.6859481929371976E-2</v>
      </c>
      <c r="M62" s="41">
        <f t="shared" si="5"/>
        <v>0.15604990476003144</v>
      </c>
      <c r="N62" s="41">
        <f t="shared" si="6"/>
        <v>-10.424450828471103</v>
      </c>
      <c r="O62" s="41">
        <f t="shared" si="7"/>
        <v>2.0356234096692072E-2</v>
      </c>
      <c r="P62" s="41">
        <f t="shared" si="8"/>
        <v>-1.8248175182481452E-3</v>
      </c>
      <c r="Q62" s="41">
        <f t="shared" si="8"/>
        <v>5.5968353611692834E-3</v>
      </c>
      <c r="R62" s="41">
        <f t="shared" si="8"/>
        <v>-3.6844730568014405E-2</v>
      </c>
      <c r="S62" s="41">
        <f t="shared" si="11"/>
        <v>3.8399703058412671E-2</v>
      </c>
    </row>
    <row r="63" spans="1:19">
      <c r="A63" s="28">
        <v>44562</v>
      </c>
      <c r="B63">
        <v>103.9846</v>
      </c>
      <c r="C63">
        <v>6792.4481524138801</v>
      </c>
      <c r="D63">
        <v>6166.03584018335</v>
      </c>
      <c r="E63">
        <f t="shared" si="1"/>
        <v>626.41231223053001</v>
      </c>
      <c r="F63">
        <v>206</v>
      </c>
      <c r="G63">
        <v>34.1875</v>
      </c>
      <c r="H63">
        <v>716185.60841307696</v>
      </c>
      <c r="I63">
        <v>6.9164647556824796</v>
      </c>
      <c r="J63">
        <v>605.0317</v>
      </c>
      <c r="K63" s="41">
        <f t="shared" si="3"/>
        <v>2.0572488553664225E-2</v>
      </c>
      <c r="L63" s="41">
        <f t="shared" si="4"/>
        <v>-4.7918737279355472E-3</v>
      </c>
      <c r="M63" s="41">
        <f t="shared" si="5"/>
        <v>-0.1521113727911475</v>
      </c>
      <c r="N63" s="41">
        <f t="shared" si="6"/>
        <v>-2.4011492867935056</v>
      </c>
      <c r="O63" s="41">
        <f t="shared" si="7"/>
        <v>2.7431421446383997E-2</v>
      </c>
      <c r="P63" s="41">
        <f t="shared" si="8"/>
        <v>0</v>
      </c>
      <c r="Q63" s="41">
        <f t="shared" si="8"/>
        <v>2.9506596898456472E-3</v>
      </c>
      <c r="R63" s="41">
        <f t="shared" si="8"/>
        <v>-1.193360633107432E-2</v>
      </c>
      <c r="S63" s="41">
        <f t="shared" si="11"/>
        <v>3.875681916706375E-2</v>
      </c>
    </row>
    <row r="64" spans="1:19">
      <c r="A64" s="28">
        <v>44593</v>
      </c>
      <c r="B64">
        <v>106.30710000000001</v>
      </c>
      <c r="C64">
        <v>7842.8761509638498</v>
      </c>
      <c r="D64">
        <v>7061.24249246195</v>
      </c>
      <c r="E64">
        <f t="shared" si="1"/>
        <v>781.63365850189984</v>
      </c>
      <c r="F64">
        <v>214</v>
      </c>
      <c r="G64">
        <v>37.5625</v>
      </c>
      <c r="H64">
        <v>717299.29122879496</v>
      </c>
      <c r="I64">
        <v>6.9444334639657699</v>
      </c>
      <c r="J64">
        <v>633.43409999999994</v>
      </c>
      <c r="K64" s="41">
        <f t="shared" si="3"/>
        <v>2.2335038072945457E-2</v>
      </c>
      <c r="L64" s="41">
        <f t="shared" si="4"/>
        <v>0.15464645073171024</v>
      </c>
      <c r="M64" s="41">
        <f t="shared" si="5"/>
        <v>0.14518349803363795</v>
      </c>
      <c r="N64" s="41">
        <f t="shared" si="6"/>
        <v>0.24779421355665465</v>
      </c>
      <c r="O64" s="41">
        <f t="shared" si="7"/>
        <v>3.8834951456310662E-2</v>
      </c>
      <c r="P64" s="41">
        <f t="shared" si="8"/>
        <v>9.8720292504570484E-2</v>
      </c>
      <c r="Q64" s="41">
        <f t="shared" si="8"/>
        <v>1.5550198197722409E-3</v>
      </c>
      <c r="R64" s="41">
        <f t="shared" si="8"/>
        <v>4.0437867134812677E-3</v>
      </c>
      <c r="S64" s="41">
        <f t="shared" si="11"/>
        <v>4.6943656010089985E-2</v>
      </c>
    </row>
    <row r="65" spans="1:19">
      <c r="A65" s="28">
        <v>44621</v>
      </c>
      <c r="B65">
        <v>109.4585</v>
      </c>
      <c r="C65">
        <v>7826.01135232868</v>
      </c>
      <c r="D65">
        <v>6985.2572480934596</v>
      </c>
      <c r="E65">
        <f t="shared" si="1"/>
        <v>840.75410423522044</v>
      </c>
      <c r="F65">
        <v>206</v>
      </c>
      <c r="G65">
        <v>40.125</v>
      </c>
      <c r="H65">
        <v>718551.29895222699</v>
      </c>
      <c r="I65">
        <v>6.9692188350000004</v>
      </c>
      <c r="J65">
        <v>676.0566</v>
      </c>
      <c r="K65" s="41">
        <f t="shared" si="3"/>
        <v>2.9644304096339669E-2</v>
      </c>
      <c r="L65" s="41">
        <f t="shared" si="4"/>
        <v>-2.1503334122007223E-3</v>
      </c>
      <c r="M65" s="41">
        <f t="shared" si="5"/>
        <v>-1.076088867498981E-2</v>
      </c>
      <c r="N65" s="41">
        <f t="shared" si="6"/>
        <v>7.5637026489663306E-2</v>
      </c>
      <c r="O65" s="41">
        <f t="shared" si="7"/>
        <v>-3.7383177570093462E-2</v>
      </c>
      <c r="P65" s="41">
        <f t="shared" si="8"/>
        <v>6.821963394342756E-2</v>
      </c>
      <c r="Q65" s="41">
        <f t="shared" si="8"/>
        <v>1.745446759451319E-3</v>
      </c>
      <c r="R65" s="41">
        <f t="shared" si="8"/>
        <v>3.5690990723491467E-3</v>
      </c>
      <c r="S65" s="41">
        <f t="shared" si="11"/>
        <v>6.7287978339025445E-2</v>
      </c>
    </row>
    <row r="66" spans="1:19">
      <c r="A66" s="28">
        <v>44652</v>
      </c>
      <c r="B66">
        <v>113.33450000000001</v>
      </c>
      <c r="C66">
        <v>8027.6980603552402</v>
      </c>
      <c r="D66">
        <v>7159.82296146934</v>
      </c>
      <c r="E66">
        <f t="shared" si="1"/>
        <v>867.87509888590012</v>
      </c>
      <c r="F66">
        <v>200</v>
      </c>
      <c r="G66">
        <v>42</v>
      </c>
      <c r="H66">
        <v>721113.46476753894</v>
      </c>
      <c r="I66">
        <v>6.9235656167327502</v>
      </c>
      <c r="J66">
        <v>716.93989999999997</v>
      </c>
      <c r="K66" s="41">
        <f t="shared" si="3"/>
        <v>3.5410680760288082E-2</v>
      </c>
      <c r="L66" s="41">
        <f t="shared" si="4"/>
        <v>2.5771328323788811E-2</v>
      </c>
      <c r="M66" s="41">
        <f t="shared" si="5"/>
        <v>2.4990591924660466E-2</v>
      </c>
      <c r="N66" s="41">
        <f t="shared" si="6"/>
        <v>3.2257939050264639E-2</v>
      </c>
      <c r="O66" s="41">
        <f t="shared" si="7"/>
        <v>-2.9126213592232997E-2</v>
      </c>
      <c r="P66" s="41">
        <f t="shared" si="8"/>
        <v>4.6728971962616717E-2</v>
      </c>
      <c r="Q66" s="41">
        <f t="shared" si="8"/>
        <v>3.565738199969859E-3</v>
      </c>
      <c r="R66" s="41">
        <f t="shared" si="8"/>
        <v>-6.5506937503492235E-3</v>
      </c>
      <c r="S66" s="41">
        <f t="shared" si="11"/>
        <v>6.0473191149971628E-2</v>
      </c>
    </row>
    <row r="67" spans="1:19">
      <c r="A67" s="28">
        <v>44682</v>
      </c>
      <c r="B67">
        <v>117.77370000000001</v>
      </c>
      <c r="C67">
        <v>7574.3291966869101</v>
      </c>
      <c r="D67">
        <v>7230.7210829144296</v>
      </c>
      <c r="E67">
        <f t="shared" ref="E67:E80" si="12">C67-D67</f>
        <v>343.60811377248046</v>
      </c>
      <c r="F67">
        <v>201</v>
      </c>
      <c r="G67">
        <v>44.625</v>
      </c>
      <c r="H67">
        <v>724513.29886049498</v>
      </c>
      <c r="I67">
        <v>6.8591951838902103</v>
      </c>
      <c r="J67">
        <v>753.14700000000005</v>
      </c>
      <c r="K67" s="41">
        <f t="shared" si="3"/>
        <v>3.9169008554323703E-2</v>
      </c>
      <c r="L67" s="41">
        <f t="shared" si="4"/>
        <v>-5.6475574973016363E-2</v>
      </c>
      <c r="M67" s="41">
        <f t="shared" si="5"/>
        <v>9.902217111600109E-3</v>
      </c>
      <c r="N67" s="41">
        <f t="shared" si="6"/>
        <v>-0.6040811469143732</v>
      </c>
      <c r="O67" s="41">
        <f t="shared" si="7"/>
        <v>4.9999999999998934E-3</v>
      </c>
      <c r="P67" s="41">
        <f t="shared" si="8"/>
        <v>6.25E-2</v>
      </c>
      <c r="Q67" s="41">
        <f t="shared" si="8"/>
        <v>4.7147006110224154E-3</v>
      </c>
      <c r="R67" s="41">
        <f t="shared" si="8"/>
        <v>-9.2972951230462231E-3</v>
      </c>
      <c r="S67" s="41">
        <f t="shared" si="11"/>
        <v>5.0502280595626114E-2</v>
      </c>
    </row>
    <row r="68" spans="1:19">
      <c r="A68" s="28">
        <v>44713</v>
      </c>
      <c r="B68">
        <v>122.73569999999999</v>
      </c>
      <c r="C68">
        <v>7851.3741219052399</v>
      </c>
      <c r="D68">
        <v>7517.391800032</v>
      </c>
      <c r="E68">
        <f t="shared" si="12"/>
        <v>333.98232187323993</v>
      </c>
      <c r="F68">
        <v>206</v>
      </c>
      <c r="G68">
        <v>46.5</v>
      </c>
      <c r="H68">
        <v>728429.71122697298</v>
      </c>
      <c r="I68">
        <v>6.8580750459284303</v>
      </c>
      <c r="J68">
        <v>793.02779999999996</v>
      </c>
      <c r="K68" s="41">
        <f t="shared" ref="K68:K80" si="13">B68/B67-1</f>
        <v>4.2131647388168991E-2</v>
      </c>
      <c r="L68" s="41">
        <f t="shared" ref="L68:L80" si="14">C68/C67-1</f>
        <v>3.6576826544522545E-2</v>
      </c>
      <c r="M68" s="41">
        <f t="shared" ref="M68:M80" si="15">D68/D67-1</f>
        <v>3.9646214233729493E-2</v>
      </c>
      <c r="N68" s="41">
        <f t="shared" ref="N68:N80" si="16">E68/E67-1</f>
        <v>-2.801386670867223E-2</v>
      </c>
      <c r="O68" s="41">
        <f t="shared" ref="O68:O80" si="17">F68/F67-1</f>
        <v>2.4875621890547261E-2</v>
      </c>
      <c r="P68" s="41">
        <f t="shared" ref="P68:R80" si="18">G68/G67-1</f>
        <v>4.2016806722689148E-2</v>
      </c>
      <c r="Q68" s="41">
        <f t="shared" si="18"/>
        <v>5.4055769198959602E-3</v>
      </c>
      <c r="R68" s="41">
        <f t="shared" si="18"/>
        <v>-1.6330457608360049E-4</v>
      </c>
      <c r="S68" s="41">
        <f t="shared" ref="S68:S80" si="19">J68/J67-1</f>
        <v>5.2952212516281572E-2</v>
      </c>
    </row>
    <row r="69" spans="1:19">
      <c r="A69" s="28">
        <v>44743</v>
      </c>
      <c r="B69">
        <v>128.44540000000001</v>
      </c>
      <c r="C69">
        <v>7297.4661594990903</v>
      </c>
      <c r="D69">
        <v>7664.1653193667098</v>
      </c>
      <c r="E69">
        <f t="shared" si="12"/>
        <v>-366.69915986761953</v>
      </c>
      <c r="F69">
        <v>239</v>
      </c>
      <c r="G69">
        <v>50.9375</v>
      </c>
      <c r="H69">
        <v>731990.91623829596</v>
      </c>
      <c r="I69">
        <v>6.9680157756960002</v>
      </c>
      <c r="J69">
        <v>851.76099999999997</v>
      </c>
      <c r="K69" s="41">
        <f t="shared" si="13"/>
        <v>4.652028708843492E-2</v>
      </c>
      <c r="L69" s="41">
        <f t="shared" si="14"/>
        <v>-7.0549174425500016E-2</v>
      </c>
      <c r="M69" s="41">
        <f t="shared" si="15"/>
        <v>1.9524527022003246E-2</v>
      </c>
      <c r="N69" s="41">
        <f t="shared" si="16"/>
        <v>-2.0979597896405933</v>
      </c>
      <c r="O69" s="41">
        <f t="shared" si="17"/>
        <v>0.16019417475728148</v>
      </c>
      <c r="P69" s="41">
        <f t="shared" si="18"/>
        <v>9.5430107526881747E-2</v>
      </c>
      <c r="Q69" s="41">
        <f t="shared" si="18"/>
        <v>4.8888794024126714E-3</v>
      </c>
      <c r="R69" s="41">
        <f t="shared" si="18"/>
        <v>1.6030843790903138E-2</v>
      </c>
      <c r="S69" s="41">
        <f t="shared" si="19"/>
        <v>7.4061968571593528E-2</v>
      </c>
    </row>
    <row r="70" spans="1:19">
      <c r="A70" s="28">
        <v>44774</v>
      </c>
      <c r="B70">
        <v>135.2903</v>
      </c>
      <c r="C70">
        <v>6798.8472039192302</v>
      </c>
      <c r="D70">
        <v>6784.4446059621696</v>
      </c>
      <c r="E70">
        <f t="shared" si="12"/>
        <v>14.402597957060607</v>
      </c>
      <c r="F70">
        <v>282</v>
      </c>
      <c r="G70">
        <v>56.5</v>
      </c>
      <c r="H70">
        <v>734380.350894153</v>
      </c>
      <c r="I70">
        <v>7.09660855829949</v>
      </c>
      <c r="J70">
        <v>911.13160000000005</v>
      </c>
      <c r="K70" s="41">
        <f t="shared" si="13"/>
        <v>5.329034749395456E-2</v>
      </c>
      <c r="L70" s="41">
        <f t="shared" si="14"/>
        <v>-6.8327683154900232E-2</v>
      </c>
      <c r="M70" s="41">
        <f t="shared" si="15"/>
        <v>-0.11478362962520638</v>
      </c>
      <c r="N70" s="41">
        <f t="shared" si="16"/>
        <v>-1.0392763320272127</v>
      </c>
      <c r="O70" s="41">
        <f t="shared" si="17"/>
        <v>0.17991631799163188</v>
      </c>
      <c r="P70" s="41">
        <f t="shared" si="18"/>
        <v>0.1092024539877301</v>
      </c>
      <c r="Q70" s="41">
        <f t="shared" si="18"/>
        <v>3.2642955026496168E-3</v>
      </c>
      <c r="R70" s="41">
        <f t="shared" si="18"/>
        <v>1.8454720359849519E-2</v>
      </c>
      <c r="S70" s="41">
        <f t="shared" si="19"/>
        <v>6.9703355753550689E-2</v>
      </c>
    </row>
    <row r="71" spans="1:19">
      <c r="A71" s="28">
        <v>44805</v>
      </c>
      <c r="B71">
        <v>143.62520000000001</v>
      </c>
      <c r="C71">
        <v>7035.9211850535203</v>
      </c>
      <c r="D71">
        <v>6561.83532576994</v>
      </c>
      <c r="E71">
        <f t="shared" si="12"/>
        <v>474.08585928358025</v>
      </c>
      <c r="F71">
        <v>285</v>
      </c>
      <c r="G71">
        <v>64.625</v>
      </c>
      <c r="H71">
        <v>734280.58470143704</v>
      </c>
      <c r="I71">
        <v>7.1</v>
      </c>
      <c r="J71">
        <v>967.30759999999998</v>
      </c>
      <c r="K71" s="41">
        <f t="shared" si="13"/>
        <v>6.1607521012223332E-2</v>
      </c>
      <c r="L71" s="41">
        <f t="shared" si="14"/>
        <v>3.486973218013012E-2</v>
      </c>
      <c r="M71" s="41">
        <f t="shared" si="15"/>
        <v>-3.2811717557042264E-2</v>
      </c>
      <c r="N71" s="41">
        <f t="shared" si="16"/>
        <v>31.916690495492752</v>
      </c>
      <c r="O71" s="41">
        <f t="shared" si="17"/>
        <v>1.0638297872340496E-2</v>
      </c>
      <c r="P71" s="41">
        <f t="shared" si="18"/>
        <v>0.14380530973451333</v>
      </c>
      <c r="Q71" s="41">
        <f t="shared" si="18"/>
        <v>-1.3585084703648942E-4</v>
      </c>
      <c r="R71" s="41">
        <f t="shared" si="18"/>
        <v>4.7789612075233023E-4</v>
      </c>
      <c r="S71" s="41">
        <f t="shared" si="19"/>
        <v>6.1655198875771644E-2</v>
      </c>
    </row>
    <row r="72" spans="1:19">
      <c r="A72" s="28">
        <v>44835</v>
      </c>
      <c r="B72">
        <v>152.59289999999999</v>
      </c>
      <c r="C72">
        <v>7608.5658213544802</v>
      </c>
      <c r="D72">
        <v>6128.7926782857603</v>
      </c>
      <c r="E72">
        <f t="shared" si="12"/>
        <v>1479.7731430687199</v>
      </c>
      <c r="F72">
        <v>284</v>
      </c>
      <c r="G72">
        <v>69.8125</v>
      </c>
      <c r="H72">
        <v>731182.97540538304</v>
      </c>
      <c r="I72">
        <v>6.8955882542640898</v>
      </c>
      <c r="J72">
        <v>1028.7059999999999</v>
      </c>
      <c r="K72" s="41">
        <f t="shared" si="13"/>
        <v>6.2438207222687891E-2</v>
      </c>
      <c r="L72" s="41">
        <f t="shared" si="14"/>
        <v>8.1388722420233206E-2</v>
      </c>
      <c r="M72" s="41">
        <f t="shared" si="15"/>
        <v>-6.5994135174882396E-2</v>
      </c>
      <c r="N72" s="41">
        <f t="shared" si="16"/>
        <v>2.1213188794639319</v>
      </c>
      <c r="O72" s="41">
        <f t="shared" si="17"/>
        <v>-3.5087719298245723E-3</v>
      </c>
      <c r="P72" s="41">
        <f t="shared" si="18"/>
        <v>8.0270793036750554E-2</v>
      </c>
      <c r="Q72" s="41">
        <f t="shared" si="18"/>
        <v>-4.2185635308790159E-3</v>
      </c>
      <c r="R72" s="41">
        <f t="shared" si="18"/>
        <v>-2.8790386723367534E-2</v>
      </c>
      <c r="S72" s="41">
        <f t="shared" si="19"/>
        <v>6.3473501086934503E-2</v>
      </c>
    </row>
    <row r="73" spans="1:19">
      <c r="A73" s="28">
        <v>44866</v>
      </c>
      <c r="B73">
        <v>162.1183</v>
      </c>
      <c r="C73">
        <v>7278.6805831188203</v>
      </c>
      <c r="D73">
        <v>6164.7460616116005</v>
      </c>
      <c r="E73">
        <f t="shared" si="12"/>
        <v>1113.9345215072199</v>
      </c>
      <c r="F73">
        <v>290</v>
      </c>
      <c r="G73">
        <v>69.125</v>
      </c>
      <c r="H73">
        <v>726340.07989911397</v>
      </c>
      <c r="I73">
        <v>6.5730894273680498</v>
      </c>
      <c r="J73">
        <v>1079.2787000000001</v>
      </c>
      <c r="K73" s="41">
        <f t="shared" si="13"/>
        <v>6.242361210777192E-2</v>
      </c>
      <c r="L73" s="41">
        <f t="shared" si="14"/>
        <v>-4.3357085419408747E-2</v>
      </c>
      <c r="M73" s="41">
        <f t="shared" si="15"/>
        <v>5.8663076421596738E-3</v>
      </c>
      <c r="N73" s="41">
        <f t="shared" si="16"/>
        <v>-0.24722615305940221</v>
      </c>
      <c r="O73" s="41">
        <f t="shared" si="17"/>
        <v>2.1126760563380254E-2</v>
      </c>
      <c r="P73" s="41">
        <f t="shared" si="18"/>
        <v>-9.8478066248880447E-3</v>
      </c>
      <c r="Q73" s="41">
        <f t="shared" si="18"/>
        <v>-6.6233701674797141E-3</v>
      </c>
      <c r="R73" s="41">
        <f t="shared" si="18"/>
        <v>-4.676886365664501E-2</v>
      </c>
      <c r="S73" s="41">
        <f t="shared" si="19"/>
        <v>4.9161470818679165E-2</v>
      </c>
    </row>
    <row r="74" spans="1:19">
      <c r="A74" s="28">
        <v>44896</v>
      </c>
      <c r="B74">
        <v>172.9032</v>
      </c>
      <c r="C74">
        <v>6510.7821095446498</v>
      </c>
      <c r="D74">
        <v>6097.5445755915498</v>
      </c>
      <c r="E74">
        <f t="shared" si="12"/>
        <v>413.23753395309996</v>
      </c>
      <c r="F74">
        <v>313</v>
      </c>
      <c r="G74">
        <v>69.0625</v>
      </c>
      <c r="H74">
        <v>721978.71887534705</v>
      </c>
      <c r="I74">
        <v>6.3</v>
      </c>
      <c r="J74">
        <v>1134.5875000000001</v>
      </c>
      <c r="K74" s="41">
        <f t="shared" si="13"/>
        <v>6.6524877203868904E-2</v>
      </c>
      <c r="L74" s="41">
        <f t="shared" si="14"/>
        <v>-0.10549968016938804</v>
      </c>
      <c r="M74" s="41">
        <f t="shared" si="15"/>
        <v>-1.0900933363422682E-2</v>
      </c>
      <c r="N74" s="41">
        <f t="shared" si="16"/>
        <v>-0.62902888278032276</v>
      </c>
      <c r="O74" s="41">
        <f t="shared" si="17"/>
        <v>7.9310344827586254E-2</v>
      </c>
      <c r="P74" s="41">
        <f t="shared" si="18"/>
        <v>-9.0415913200725395E-4</v>
      </c>
      <c r="Q74" s="41">
        <f t="shared" si="18"/>
        <v>-6.0045716111007952E-3</v>
      </c>
      <c r="R74" s="41">
        <f t="shared" si="18"/>
        <v>-4.1546586332904756E-2</v>
      </c>
      <c r="S74" s="41">
        <f t="shared" si="19"/>
        <v>5.1246077588670946E-2</v>
      </c>
    </row>
    <row r="75" spans="1:19">
      <c r="A75" s="28">
        <v>44927</v>
      </c>
      <c r="B75">
        <v>183.25</v>
      </c>
      <c r="C75">
        <v>5985.2226091751299</v>
      </c>
      <c r="D75">
        <v>6246.46473403043</v>
      </c>
      <c r="E75">
        <f t="shared" si="12"/>
        <v>-261.24212485530006</v>
      </c>
      <c r="F75">
        <v>346</v>
      </c>
      <c r="G75">
        <v>69.375</v>
      </c>
      <c r="H75">
        <v>719698.46345037501</v>
      </c>
      <c r="I75">
        <v>6.2012475740189403</v>
      </c>
      <c r="J75">
        <v>1202.98</v>
      </c>
      <c r="K75" s="41">
        <f t="shared" si="13"/>
        <v>5.9841576095757576E-2</v>
      </c>
      <c r="L75" s="41">
        <f t="shared" si="14"/>
        <v>-8.0721408200569722E-2</v>
      </c>
      <c r="M75" s="41">
        <f t="shared" si="15"/>
        <v>2.4422971672073857E-2</v>
      </c>
      <c r="N75" s="41">
        <f t="shared" si="16"/>
        <v>-1.6321839218142018</v>
      </c>
      <c r="O75" s="41">
        <f t="shared" si="17"/>
        <v>0.10543130990415328</v>
      </c>
      <c r="P75" s="41">
        <f t="shared" si="18"/>
        <v>4.5248868778280382E-3</v>
      </c>
      <c r="Q75" s="41">
        <f t="shared" si="18"/>
        <v>-3.1583416039243639E-3</v>
      </c>
      <c r="R75" s="41">
        <f t="shared" si="18"/>
        <v>-1.5674988250961808E-2</v>
      </c>
      <c r="S75" s="41">
        <f t="shared" si="19"/>
        <v>6.0279617041435696E-2</v>
      </c>
    </row>
    <row r="76" spans="1:19">
      <c r="A76" s="28">
        <v>44958</v>
      </c>
      <c r="B76">
        <v>194.5</v>
      </c>
      <c r="C76">
        <v>6321.9491829087601</v>
      </c>
      <c r="D76">
        <v>6205.3640983471996</v>
      </c>
      <c r="E76">
        <f t="shared" si="12"/>
        <v>116.58508456156051</v>
      </c>
      <c r="F76">
        <v>381</v>
      </c>
      <c r="G76">
        <v>69.8125</v>
      </c>
      <c r="H76">
        <v>721167.71030264301</v>
      </c>
      <c r="I76">
        <v>6.3943062049823398</v>
      </c>
      <c r="J76">
        <v>1282.71</v>
      </c>
      <c r="K76" s="41">
        <f t="shared" si="13"/>
        <v>6.1391541609822742E-2</v>
      </c>
      <c r="L76" s="41">
        <f t="shared" si="14"/>
        <v>5.6259657446565248E-2</v>
      </c>
      <c r="M76" s="41">
        <f t="shared" si="15"/>
        <v>-6.5798235375149616E-3</v>
      </c>
      <c r="N76" s="41">
        <f t="shared" si="16"/>
        <v>-1.4462721493562192</v>
      </c>
      <c r="O76" s="41">
        <f t="shared" si="17"/>
        <v>0.10115606936416177</v>
      </c>
      <c r="P76" s="41">
        <f t="shared" si="18"/>
        <v>6.3063063063062419E-3</v>
      </c>
      <c r="Q76" s="41">
        <f t="shared" si="18"/>
        <v>2.0414755996895906E-3</v>
      </c>
      <c r="R76" s="41">
        <f t="shared" si="18"/>
        <v>3.1132224388564556E-2</v>
      </c>
      <c r="S76" s="41">
        <f t="shared" si="19"/>
        <v>6.6277078588172778E-2</v>
      </c>
    </row>
    <row r="77" spans="1:19">
      <c r="A77" s="28">
        <v>44986</v>
      </c>
      <c r="B77">
        <v>204</v>
      </c>
      <c r="C77">
        <v>5886.5795072917399</v>
      </c>
      <c r="D77">
        <v>6747.2446500711503</v>
      </c>
      <c r="E77">
        <f t="shared" si="12"/>
        <v>-860.66514277941042</v>
      </c>
      <c r="F77">
        <v>375</v>
      </c>
      <c r="G77">
        <v>70.3125</v>
      </c>
      <c r="H77">
        <v>726879.74795199302</v>
      </c>
      <c r="I77">
        <v>6.9</v>
      </c>
      <c r="J77">
        <v>1381.16</v>
      </c>
      <c r="K77" s="41">
        <f t="shared" si="13"/>
        <v>4.8843187660668308E-2</v>
      </c>
      <c r="L77" s="41">
        <f t="shared" si="14"/>
        <v>-6.8866367479515911E-2</v>
      </c>
      <c r="M77" s="41">
        <f t="shared" si="15"/>
        <v>8.7324537792759171E-2</v>
      </c>
      <c r="N77" s="41">
        <f t="shared" si="16"/>
        <v>-8.3822920489023005</v>
      </c>
      <c r="O77" s="41">
        <f t="shared" si="17"/>
        <v>-1.5748031496062964E-2</v>
      </c>
      <c r="P77" s="41">
        <f t="shared" si="18"/>
        <v>7.1620411817368002E-3</v>
      </c>
      <c r="Q77" s="41">
        <f t="shared" si="18"/>
        <v>7.9205399350907868E-3</v>
      </c>
      <c r="R77" s="41">
        <f t="shared" si="18"/>
        <v>7.9085013886828204E-2</v>
      </c>
      <c r="S77" s="41">
        <f t="shared" si="19"/>
        <v>7.6751565045879433E-2</v>
      </c>
    </row>
    <row r="78" spans="1:19">
      <c r="A78" s="28">
        <v>45017</v>
      </c>
      <c r="B78">
        <v>215.5</v>
      </c>
      <c r="C78">
        <v>5813.2876005734097</v>
      </c>
      <c r="D78">
        <v>6584.1302568935698</v>
      </c>
      <c r="E78">
        <f t="shared" si="12"/>
        <v>-770.84265632016013</v>
      </c>
      <c r="F78">
        <v>395</v>
      </c>
      <c r="G78">
        <v>72.6875</v>
      </c>
      <c r="H78">
        <v>739345.30454939196</v>
      </c>
      <c r="I78">
        <v>7.9158173901467004</v>
      </c>
      <c r="J78">
        <v>1497.21</v>
      </c>
      <c r="K78" s="41">
        <f t="shared" si="13"/>
        <v>5.6372549019607865E-2</v>
      </c>
      <c r="L78" s="41">
        <f t="shared" si="14"/>
        <v>-1.2450678127687409E-2</v>
      </c>
      <c r="M78" s="41">
        <f t="shared" si="15"/>
        <v>-2.4174963505415592E-2</v>
      </c>
      <c r="N78" s="41">
        <f t="shared" si="16"/>
        <v>-0.10436403427374763</v>
      </c>
      <c r="O78" s="41">
        <f t="shared" si="17"/>
        <v>5.3333333333333233E-2</v>
      </c>
      <c r="P78" s="41">
        <f t="shared" si="18"/>
        <v>3.3777777777777684E-2</v>
      </c>
      <c r="Q78" s="41">
        <f t="shared" si="18"/>
        <v>1.714940694457523E-2</v>
      </c>
      <c r="R78" s="41">
        <f t="shared" si="18"/>
        <v>0.14721991161546377</v>
      </c>
      <c r="S78" s="41">
        <f t="shared" si="19"/>
        <v>8.4023574386747235E-2</v>
      </c>
    </row>
    <row r="79" spans="1:19">
      <c r="A79" s="28">
        <v>45047</v>
      </c>
      <c r="B79">
        <v>229</v>
      </c>
      <c r="C79">
        <v>5562.5145360101396</v>
      </c>
      <c r="D79">
        <v>6489.4726941712197</v>
      </c>
      <c r="E79">
        <f t="shared" si="12"/>
        <v>-926.95815816108006</v>
      </c>
      <c r="F79">
        <v>469</v>
      </c>
      <c r="G79">
        <v>87.5</v>
      </c>
      <c r="H79">
        <v>758826.73807281698</v>
      </c>
      <c r="I79">
        <v>9.4432412589791301</v>
      </c>
      <c r="J79">
        <v>1613.59</v>
      </c>
      <c r="K79" s="41">
        <f t="shared" si="13"/>
        <v>6.2645011600928058E-2</v>
      </c>
      <c r="L79" s="41">
        <f t="shared" si="14"/>
        <v>-4.3137907805995024E-2</v>
      </c>
      <c r="M79" s="41">
        <f t="shared" si="15"/>
        <v>-1.4376623643380104E-2</v>
      </c>
      <c r="N79" s="41">
        <f t="shared" si="16"/>
        <v>0.20252576911893061</v>
      </c>
      <c r="O79" s="41">
        <f t="shared" si="17"/>
        <v>0.18734177215189884</v>
      </c>
      <c r="P79" s="41">
        <f t="shared" si="18"/>
        <v>0.20378331900257951</v>
      </c>
      <c r="Q79" s="41">
        <f t="shared" si="18"/>
        <v>2.6349573607285404E-2</v>
      </c>
      <c r="R79" s="41">
        <f t="shared" si="18"/>
        <v>0.19295845186293792</v>
      </c>
      <c r="S79" s="41">
        <f t="shared" si="19"/>
        <v>7.773124678568788E-2</v>
      </c>
    </row>
    <row r="80" spans="1:19">
      <c r="A80" s="28">
        <v>45078</v>
      </c>
      <c r="B80">
        <v>254.7</v>
      </c>
      <c r="C80">
        <v>5315.6927182050504</v>
      </c>
      <c r="D80">
        <v>6363.5448483301998</v>
      </c>
      <c r="E80">
        <f t="shared" si="12"/>
        <v>-1047.8521301251494</v>
      </c>
      <c r="F80">
        <v>490</v>
      </c>
      <c r="G80">
        <v>92.9375</v>
      </c>
      <c r="H80">
        <v>787982.71153064398</v>
      </c>
      <c r="I80">
        <v>11.6782942459068</v>
      </c>
      <c r="J80">
        <v>1709.61</v>
      </c>
      <c r="K80" s="41">
        <f t="shared" si="13"/>
        <v>0.1122270742358078</v>
      </c>
      <c r="L80" s="41">
        <f t="shared" si="14"/>
        <v>-4.4372345673388325E-2</v>
      </c>
      <c r="M80" s="41">
        <f t="shared" si="15"/>
        <v>-1.9404942708847073E-2</v>
      </c>
      <c r="N80" s="41">
        <f t="shared" si="16"/>
        <v>0.13042009598782922</v>
      </c>
      <c r="O80" s="41">
        <f t="shared" si="17"/>
        <v>4.4776119402984982E-2</v>
      </c>
      <c r="P80" s="41">
        <f t="shared" si="18"/>
        <v>6.2142857142857055E-2</v>
      </c>
      <c r="Q80" s="41">
        <f t="shared" si="18"/>
        <v>3.8422438212804666E-2</v>
      </c>
      <c r="R80" s="41">
        <f t="shared" si="18"/>
        <v>0.23668282167443988</v>
      </c>
      <c r="S80" s="41">
        <f t="shared" si="19"/>
        <v>5.9507061893045998E-2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2A58-EF10-4C56-B99A-53414113E3FA}">
  <dimension ref="A1:S80"/>
  <sheetViews>
    <sheetView topLeftCell="D1" workbookViewId="0">
      <selection activeCell="N1" sqref="N1"/>
    </sheetView>
  </sheetViews>
  <sheetFormatPr baseColWidth="10"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67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</row>
    <row r="2" spans="1:19">
      <c r="A2" s="28">
        <v>42705</v>
      </c>
      <c r="B2">
        <v>15.829599999999999</v>
      </c>
      <c r="C2">
        <v>5069.3432507830103</v>
      </c>
      <c r="D2">
        <v>5167.4344520484901</v>
      </c>
      <c r="E2">
        <f>C2-D2</f>
        <v>-98.091201265479867</v>
      </c>
      <c r="F2">
        <v>16.25</v>
      </c>
      <c r="G2">
        <v>19.9375</v>
      </c>
      <c r="H2">
        <v>708028.40368640795</v>
      </c>
      <c r="I2">
        <v>7.6</v>
      </c>
      <c r="J2">
        <v>100</v>
      </c>
      <c r="K2" s="43">
        <v>100</v>
      </c>
      <c r="L2" s="43">
        <v>100</v>
      </c>
      <c r="M2" s="43">
        <v>100</v>
      </c>
      <c r="N2" s="43">
        <v>100</v>
      </c>
      <c r="O2" s="43">
        <v>100</v>
      </c>
      <c r="P2" s="43">
        <v>100</v>
      </c>
      <c r="Q2" s="43">
        <v>100</v>
      </c>
      <c r="R2" s="43">
        <v>100</v>
      </c>
      <c r="S2" s="43">
        <v>100</v>
      </c>
    </row>
    <row r="3" spans="1:19">
      <c r="A3" s="28">
        <v>42736</v>
      </c>
      <c r="B3">
        <v>15.906499999999999</v>
      </c>
      <c r="C3">
        <v>5243.7171008629102</v>
      </c>
      <c r="D3">
        <v>4819.4112268629997</v>
      </c>
      <c r="E3">
        <f t="shared" ref="E3:E66" si="0">C3-D3</f>
        <v>424.30587399991055</v>
      </c>
      <c r="F3">
        <v>16.989999999999998</v>
      </c>
      <c r="G3">
        <v>19.8125</v>
      </c>
      <c r="H3">
        <v>710038.10567435995</v>
      </c>
      <c r="I3">
        <v>8.5499919432333193</v>
      </c>
      <c r="J3">
        <v>101.5859</v>
      </c>
      <c r="K3" s="43">
        <f t="shared" ref="K3:S3" si="1">K2*B3/B2</f>
        <v>100.48579875675948</v>
      </c>
      <c r="L3" s="43">
        <f t="shared" si="1"/>
        <v>103.43977200701426</v>
      </c>
      <c r="M3" s="43">
        <f t="shared" si="1"/>
        <v>93.265067444686679</v>
      </c>
      <c r="N3" s="43">
        <f t="shared" si="1"/>
        <v>-432.56262389074413</v>
      </c>
      <c r="O3" s="43">
        <f t="shared" si="1"/>
        <v>104.55384615384614</v>
      </c>
      <c r="P3" s="43">
        <f t="shared" si="1"/>
        <v>99.373040752351102</v>
      </c>
      <c r="Q3" s="43">
        <f t="shared" si="1"/>
        <v>100.28384482564377</v>
      </c>
      <c r="R3" s="43">
        <f t="shared" si="1"/>
        <v>112.49989398991211</v>
      </c>
      <c r="S3" s="43">
        <f t="shared" si="1"/>
        <v>101.5859</v>
      </c>
    </row>
    <row r="4" spans="1:19">
      <c r="A4" s="28">
        <v>42767</v>
      </c>
      <c r="B4">
        <v>15.5983</v>
      </c>
      <c r="C4">
        <v>4756.1825741147604</v>
      </c>
      <c r="D4">
        <v>4980.2144850121804</v>
      </c>
      <c r="E4">
        <f t="shared" si="0"/>
        <v>-224.03191089741995</v>
      </c>
      <c r="F4">
        <v>16.61</v>
      </c>
      <c r="G4">
        <v>20.1875</v>
      </c>
      <c r="H4">
        <v>712180.32264900405</v>
      </c>
      <c r="I4">
        <v>9.0546104427288299</v>
      </c>
      <c r="J4">
        <v>103.6859</v>
      </c>
      <c r="K4" s="43">
        <f t="shared" ref="K4:K67" si="2">K3*B4/B3</f>
        <v>98.538813362308574</v>
      </c>
      <c r="L4" s="43">
        <f t="shared" ref="L4:L67" si="3">L3*C4/C3</f>
        <v>93.822460599410419</v>
      </c>
      <c r="M4" s="43">
        <f t="shared" ref="M4:M67" si="4">M3*D4/D3</f>
        <v>96.376926136681007</v>
      </c>
      <c r="N4" s="43">
        <f t="shared" ref="N4:N67" si="5">N3*E4/E3</f>
        <v>228.39144388810843</v>
      </c>
      <c r="O4" s="43">
        <f t="shared" ref="O4:O67" si="6">O3*F4/F3</f>
        <v>102.21538461538459</v>
      </c>
      <c r="P4" s="43">
        <f t="shared" ref="P4:P67" si="7">P3*G4/G3</f>
        <v>101.25391849529781</v>
      </c>
      <c r="Q4" s="43">
        <f t="shared" ref="Q4:Q67" si="8">Q3*H4/H3</f>
        <v>100.58640570646303</v>
      </c>
      <c r="R4" s="43">
        <f t="shared" ref="R4:R67" si="9">R3*I4/I3</f>
        <v>119.13961108853725</v>
      </c>
      <c r="S4" s="43">
        <f t="shared" ref="S4:S67" si="10">S3*J4/J3</f>
        <v>103.6859</v>
      </c>
    </row>
    <row r="5" spans="1:19">
      <c r="A5" s="28">
        <v>42795</v>
      </c>
      <c r="B5">
        <v>15.5237</v>
      </c>
      <c r="C5">
        <v>4805.5587467565902</v>
      </c>
      <c r="D5">
        <v>5289.3872098326201</v>
      </c>
      <c r="E5">
        <f t="shared" si="0"/>
        <v>-483.82846307602995</v>
      </c>
      <c r="F5">
        <v>16.239999999999998</v>
      </c>
      <c r="G5">
        <v>20.125</v>
      </c>
      <c r="H5">
        <v>714227.72049387801</v>
      </c>
      <c r="I5">
        <v>9.1999999999999993</v>
      </c>
      <c r="J5">
        <v>106.1476</v>
      </c>
      <c r="K5" s="43">
        <f t="shared" si="2"/>
        <v>98.067544347298721</v>
      </c>
      <c r="L5" s="43">
        <f t="shared" si="3"/>
        <v>94.796475776508629</v>
      </c>
      <c r="M5" s="43">
        <f t="shared" si="4"/>
        <v>102.36002524881152</v>
      </c>
      <c r="N5" s="43">
        <f t="shared" si="5"/>
        <v>493.24348854345027</v>
      </c>
      <c r="O5" s="43">
        <f t="shared" si="6"/>
        <v>99.93846153846151</v>
      </c>
      <c r="P5" s="43">
        <f t="shared" si="7"/>
        <v>100.94043887147336</v>
      </c>
      <c r="Q5" s="43">
        <f t="shared" si="8"/>
        <v>100.87557459209162</v>
      </c>
      <c r="R5" s="43">
        <f t="shared" si="9"/>
        <v>121.05263157894738</v>
      </c>
      <c r="S5" s="43">
        <f t="shared" si="10"/>
        <v>106.14759999999998</v>
      </c>
    </row>
    <row r="6" spans="1:19">
      <c r="A6" s="28">
        <v>42826</v>
      </c>
      <c r="B6">
        <v>15.36</v>
      </c>
      <c r="C6">
        <v>4752.0089652158304</v>
      </c>
      <c r="D6">
        <v>5369.7838063125901</v>
      </c>
      <c r="E6">
        <f t="shared" si="0"/>
        <v>-617.7748410967597</v>
      </c>
      <c r="F6">
        <v>15.99</v>
      </c>
      <c r="G6">
        <v>18.6875</v>
      </c>
      <c r="H6">
        <v>716628.54252873501</v>
      </c>
      <c r="I6">
        <v>9.1083786574571892</v>
      </c>
      <c r="J6">
        <v>108.9667</v>
      </c>
      <c r="K6" s="43">
        <f t="shared" si="2"/>
        <v>97.033405771466093</v>
      </c>
      <c r="L6" s="43">
        <f t="shared" si="3"/>
        <v>93.740130232487942</v>
      </c>
      <c r="M6" s="43">
        <f t="shared" si="4"/>
        <v>103.91585720422411</v>
      </c>
      <c r="N6" s="43">
        <f t="shared" si="5"/>
        <v>629.79638655334338</v>
      </c>
      <c r="O6" s="43">
        <f t="shared" si="6"/>
        <v>98.399999999999991</v>
      </c>
      <c r="P6" s="43">
        <f t="shared" si="7"/>
        <v>93.730407523510976</v>
      </c>
      <c r="Q6" s="43">
        <f t="shared" si="8"/>
        <v>101.21466014605484</v>
      </c>
      <c r="R6" s="43">
        <f t="shared" si="9"/>
        <v>119.84708759812094</v>
      </c>
      <c r="S6" s="43">
        <f t="shared" si="10"/>
        <v>108.96669999999999</v>
      </c>
    </row>
    <row r="7" spans="1:19">
      <c r="A7" s="28">
        <v>42856</v>
      </c>
      <c r="B7">
        <v>15.6981</v>
      </c>
      <c r="C7">
        <v>4768.6069732911501</v>
      </c>
      <c r="D7">
        <v>5504.1680403924702</v>
      </c>
      <c r="E7">
        <f t="shared" si="0"/>
        <v>-735.56106710132008</v>
      </c>
      <c r="F7">
        <v>15.97</v>
      </c>
      <c r="G7">
        <v>19.3125</v>
      </c>
      <c r="H7">
        <v>719136.01031812804</v>
      </c>
      <c r="I7">
        <v>8.8969650711668802</v>
      </c>
      <c r="J7">
        <v>110.5301</v>
      </c>
      <c r="K7" s="43">
        <f t="shared" si="2"/>
        <v>99.16927780866223</v>
      </c>
      <c r="L7" s="43">
        <f t="shared" si="3"/>
        <v>94.067549530298479</v>
      </c>
      <c r="M7" s="43">
        <f t="shared" si="4"/>
        <v>106.51645592157422</v>
      </c>
      <c r="N7" s="43">
        <f t="shared" si="5"/>
        <v>749.87466522155614</v>
      </c>
      <c r="O7" s="43">
        <f t="shared" si="6"/>
        <v>98.276923076923069</v>
      </c>
      <c r="P7" s="43">
        <f t="shared" si="7"/>
        <v>96.865203761755495</v>
      </c>
      <c r="Q7" s="43">
        <f t="shared" si="8"/>
        <v>101.56880805542369</v>
      </c>
      <c r="R7" s="43">
        <f t="shared" si="9"/>
        <v>117.06532988377477</v>
      </c>
      <c r="S7" s="43">
        <f t="shared" si="10"/>
        <v>110.53009999999999</v>
      </c>
    </row>
    <row r="8" spans="1:19">
      <c r="A8" s="28">
        <v>42887</v>
      </c>
      <c r="B8">
        <v>16.116599999999998</v>
      </c>
      <c r="C8">
        <v>4678.6222875553403</v>
      </c>
      <c r="D8">
        <v>5334.2804436266597</v>
      </c>
      <c r="E8">
        <f t="shared" si="0"/>
        <v>-655.65815607131935</v>
      </c>
      <c r="F8">
        <v>16.3</v>
      </c>
      <c r="G8">
        <v>19.4375</v>
      </c>
      <c r="H8">
        <v>721980.30677454697</v>
      </c>
      <c r="I8">
        <v>8.6999999999999993</v>
      </c>
      <c r="J8">
        <v>111.8477</v>
      </c>
      <c r="K8" s="43">
        <f t="shared" si="2"/>
        <v>101.81305907919338</v>
      </c>
      <c r="L8" s="43">
        <f t="shared" si="3"/>
        <v>92.292473720983125</v>
      </c>
      <c r="M8" s="43">
        <f t="shared" si="4"/>
        <v>103.22879744535565</v>
      </c>
      <c r="N8" s="43">
        <f t="shared" si="5"/>
        <v>668.41688919356488</v>
      </c>
      <c r="O8" s="43">
        <f t="shared" si="6"/>
        <v>100.30769230769231</v>
      </c>
      <c r="P8" s="43">
        <f t="shared" si="7"/>
        <v>97.492163009404393</v>
      </c>
      <c r="Q8" s="43">
        <f t="shared" si="8"/>
        <v>101.9705287267428</v>
      </c>
      <c r="R8" s="43">
        <f t="shared" si="9"/>
        <v>114.47368421052633</v>
      </c>
      <c r="S8" s="43">
        <f t="shared" si="10"/>
        <v>111.84769999999999</v>
      </c>
    </row>
    <row r="9" spans="1:19">
      <c r="A9" s="28">
        <v>42917</v>
      </c>
      <c r="B9">
        <v>17.169</v>
      </c>
      <c r="C9">
        <v>4921.4310354986001</v>
      </c>
      <c r="D9">
        <v>5614.9583059734196</v>
      </c>
      <c r="E9">
        <f t="shared" si="0"/>
        <v>-693.52727047481949</v>
      </c>
      <c r="F9">
        <v>16.91</v>
      </c>
      <c r="G9">
        <v>19.6875</v>
      </c>
      <c r="H9">
        <v>724988.18260492105</v>
      </c>
      <c r="I9">
        <v>8.6229333694170798</v>
      </c>
      <c r="J9">
        <v>113.7852</v>
      </c>
      <c r="K9" s="43">
        <f t="shared" si="2"/>
        <v>108.461363521504</v>
      </c>
      <c r="L9" s="43">
        <f t="shared" si="3"/>
        <v>97.082221345702678</v>
      </c>
      <c r="M9" s="43">
        <f t="shared" si="4"/>
        <v>108.66046503497535</v>
      </c>
      <c r="N9" s="43">
        <f t="shared" si="5"/>
        <v>707.02291492772724</v>
      </c>
      <c r="O9" s="43">
        <f t="shared" si="6"/>
        <v>104.06153846153846</v>
      </c>
      <c r="P9" s="43">
        <f t="shared" si="7"/>
        <v>98.746081504702204</v>
      </c>
      <c r="Q9" s="43">
        <f t="shared" si="8"/>
        <v>102.39535290254047</v>
      </c>
      <c r="R9" s="43">
        <f t="shared" si="9"/>
        <v>113.45964959759318</v>
      </c>
      <c r="S9" s="43">
        <f t="shared" si="10"/>
        <v>113.78519999999999</v>
      </c>
    </row>
    <row r="10" spans="1:19">
      <c r="A10" s="28">
        <v>42948</v>
      </c>
      <c r="B10">
        <v>17.416499999999999</v>
      </c>
      <c r="C10">
        <v>4855.3428309568999</v>
      </c>
      <c r="D10">
        <v>5588.5258074191397</v>
      </c>
      <c r="E10">
        <f t="shared" si="0"/>
        <v>-733.18297646223982</v>
      </c>
      <c r="F10">
        <v>18.09</v>
      </c>
      <c r="G10">
        <v>20.8125</v>
      </c>
      <c r="H10">
        <v>728155.81120313203</v>
      </c>
      <c r="I10">
        <v>8.5459806878672495</v>
      </c>
      <c r="J10">
        <v>115.3819</v>
      </c>
      <c r="K10" s="43">
        <f t="shared" si="2"/>
        <v>110.024890079345</v>
      </c>
      <c r="L10" s="43">
        <f t="shared" si="3"/>
        <v>95.778537588807893</v>
      </c>
      <c r="M10" s="43">
        <f t="shared" si="4"/>
        <v>108.14894430259719</v>
      </c>
      <c r="N10" s="43">
        <f t="shared" si="5"/>
        <v>747.45029829730572</v>
      </c>
      <c r="O10" s="43">
        <f t="shared" si="6"/>
        <v>111.32307692307691</v>
      </c>
      <c r="P10" s="43">
        <f t="shared" si="7"/>
        <v>104.38871473354234</v>
      </c>
      <c r="Q10" s="43">
        <f t="shared" si="8"/>
        <v>102.84274012340879</v>
      </c>
      <c r="R10" s="43">
        <f t="shared" si="9"/>
        <v>112.44711431404279</v>
      </c>
      <c r="S10" s="43">
        <f t="shared" si="10"/>
        <v>115.38189999999999</v>
      </c>
    </row>
    <row r="11" spans="1:19">
      <c r="A11" s="28">
        <v>42979</v>
      </c>
      <c r="B11">
        <v>17.246500000000001</v>
      </c>
      <c r="C11">
        <v>5028.9448982303902</v>
      </c>
      <c r="D11">
        <v>5763.1237821213999</v>
      </c>
      <c r="E11">
        <f t="shared" si="0"/>
        <v>-734.17888389100972</v>
      </c>
      <c r="F11">
        <v>18.149999999999999</v>
      </c>
      <c r="G11">
        <v>20.875</v>
      </c>
      <c r="H11">
        <v>731120.05335608101</v>
      </c>
      <c r="I11">
        <v>8.3000000000000007</v>
      </c>
      <c r="J11">
        <v>117.5719</v>
      </c>
      <c r="K11" s="43">
        <f t="shared" si="2"/>
        <v>108.95095264567644</v>
      </c>
      <c r="L11" s="43">
        <f t="shared" si="3"/>
        <v>99.203085083134226</v>
      </c>
      <c r="M11" s="43">
        <f t="shared" si="4"/>
        <v>111.52775783806536</v>
      </c>
      <c r="N11" s="43">
        <f t="shared" si="5"/>
        <v>748.46558551565113</v>
      </c>
      <c r="O11" s="43">
        <f t="shared" si="6"/>
        <v>111.69230769230768</v>
      </c>
      <c r="P11" s="43">
        <f t="shared" si="7"/>
        <v>104.70219435736679</v>
      </c>
      <c r="Q11" s="43">
        <f t="shared" si="8"/>
        <v>103.26140159765409</v>
      </c>
      <c r="R11" s="43">
        <f t="shared" si="9"/>
        <v>109.21052631578952</v>
      </c>
      <c r="S11" s="43">
        <f t="shared" si="10"/>
        <v>117.57189999999999</v>
      </c>
    </row>
    <row r="12" spans="1:19">
      <c r="A12" s="28">
        <v>43009</v>
      </c>
      <c r="B12">
        <v>17.4528</v>
      </c>
      <c r="C12">
        <v>5063.4304568715597</v>
      </c>
      <c r="D12">
        <v>5955.48344103012</v>
      </c>
      <c r="E12">
        <f t="shared" si="0"/>
        <v>-892.05298415856032</v>
      </c>
      <c r="F12">
        <v>17.96</v>
      </c>
      <c r="G12">
        <v>21.125</v>
      </c>
      <c r="H12">
        <v>733619.74567886302</v>
      </c>
      <c r="I12">
        <v>7.8180400333160502</v>
      </c>
      <c r="J12">
        <v>119.3528</v>
      </c>
      <c r="K12" s="43">
        <f t="shared" si="2"/>
        <v>110.25420730782835</v>
      </c>
      <c r="L12" s="43">
        <f t="shared" si="3"/>
        <v>99.883361737034974</v>
      </c>
      <c r="M12" s="43">
        <f t="shared" si="4"/>
        <v>115.25029482801138</v>
      </c>
      <c r="N12" s="43">
        <f t="shared" si="5"/>
        <v>909.41182557674563</v>
      </c>
      <c r="O12" s="43">
        <f t="shared" si="6"/>
        <v>110.52307692307693</v>
      </c>
      <c r="P12" s="43">
        <f t="shared" si="7"/>
        <v>105.95611285266459</v>
      </c>
      <c r="Q12" s="43">
        <f t="shared" si="8"/>
        <v>103.61445132133285</v>
      </c>
      <c r="R12" s="43">
        <f t="shared" si="9"/>
        <v>102.86894780679017</v>
      </c>
      <c r="S12" s="43">
        <f t="shared" si="10"/>
        <v>119.35279999999999</v>
      </c>
    </row>
    <row r="13" spans="1:19">
      <c r="A13" s="28">
        <v>43040</v>
      </c>
      <c r="B13">
        <v>17.4925</v>
      </c>
      <c r="C13">
        <v>4814.63950348668</v>
      </c>
      <c r="D13">
        <v>6326.1157173006704</v>
      </c>
      <c r="E13">
        <f t="shared" si="0"/>
        <v>-1511.4762138139904</v>
      </c>
      <c r="F13">
        <v>18.03</v>
      </c>
      <c r="G13">
        <v>21.75</v>
      </c>
      <c r="H13">
        <v>735967.48214097903</v>
      </c>
      <c r="I13">
        <v>7.3291602595406902</v>
      </c>
      <c r="J13">
        <v>120.994</v>
      </c>
      <c r="K13" s="43">
        <f t="shared" si="2"/>
        <v>110.50500328498508</v>
      </c>
      <c r="L13" s="43">
        <f t="shared" si="3"/>
        <v>94.975606608272457</v>
      </c>
      <c r="M13" s="43">
        <f t="shared" si="4"/>
        <v>122.42275690198356</v>
      </c>
      <c r="N13" s="43">
        <f t="shared" si="5"/>
        <v>1540.888677388343</v>
      </c>
      <c r="O13" s="43">
        <f t="shared" si="6"/>
        <v>110.95384615384616</v>
      </c>
      <c r="P13" s="43">
        <f t="shared" si="7"/>
        <v>109.09090909090911</v>
      </c>
      <c r="Q13" s="43">
        <f t="shared" si="8"/>
        <v>103.94603921383721</v>
      </c>
      <c r="R13" s="43">
        <f t="shared" si="9"/>
        <v>96.4363192044828</v>
      </c>
      <c r="S13" s="43">
        <f t="shared" si="10"/>
        <v>120.99399999999999</v>
      </c>
    </row>
    <row r="14" spans="1:19">
      <c r="A14" s="28">
        <v>43070</v>
      </c>
      <c r="B14">
        <v>17.700099999999999</v>
      </c>
      <c r="C14">
        <v>4955.5146271592903</v>
      </c>
      <c r="D14">
        <v>6391.5477341157202</v>
      </c>
      <c r="E14">
        <f t="shared" si="0"/>
        <v>-1436.0331069564299</v>
      </c>
      <c r="F14">
        <v>18.010000000000002</v>
      </c>
      <c r="G14">
        <v>22.4375</v>
      </c>
      <c r="H14">
        <v>738231.71042679099</v>
      </c>
      <c r="I14">
        <v>7.2</v>
      </c>
      <c r="J14">
        <v>124.79559999999999</v>
      </c>
      <c r="K14" s="43">
        <f t="shared" si="2"/>
        <v>111.81647040986505</v>
      </c>
      <c r="L14" s="43">
        <f t="shared" si="3"/>
        <v>97.754568629651672</v>
      </c>
      <c r="M14" s="43">
        <f t="shared" si="4"/>
        <v>123.68899486633957</v>
      </c>
      <c r="N14" s="43">
        <f t="shared" si="5"/>
        <v>1463.9774907739832</v>
      </c>
      <c r="O14" s="43">
        <f t="shared" si="6"/>
        <v>110.83076923076923</v>
      </c>
      <c r="P14" s="43">
        <f t="shared" si="7"/>
        <v>112.53918495297806</v>
      </c>
      <c r="Q14" s="43">
        <f t="shared" si="8"/>
        <v>104.26583263935842</v>
      </c>
      <c r="R14" s="43">
        <f t="shared" si="9"/>
        <v>94.736842105263207</v>
      </c>
      <c r="S14" s="43">
        <f t="shared" si="10"/>
        <v>124.79559999999998</v>
      </c>
    </row>
    <row r="15" spans="1:19">
      <c r="A15" s="28">
        <v>43101</v>
      </c>
      <c r="B15">
        <v>19.029036363636401</v>
      </c>
      <c r="C15">
        <v>5698.0387098515603</v>
      </c>
      <c r="D15">
        <v>6206.6318232308904</v>
      </c>
      <c r="E15">
        <f t="shared" si="0"/>
        <v>-508.59311337933013</v>
      </c>
      <c r="F15">
        <v>19.25</v>
      </c>
      <c r="G15">
        <v>23.0625</v>
      </c>
      <c r="H15">
        <v>740318.89947558998</v>
      </c>
      <c r="I15">
        <v>7.6484470154826498</v>
      </c>
      <c r="J15">
        <v>126.98869999999999</v>
      </c>
      <c r="K15" s="43">
        <f t="shared" si="2"/>
        <v>120.21173222087987</v>
      </c>
      <c r="L15" s="43">
        <f t="shared" si="3"/>
        <v>112.4019114107423</v>
      </c>
      <c r="M15" s="43">
        <f t="shared" si="4"/>
        <v>120.11050901227082</v>
      </c>
      <c r="N15" s="43">
        <f t="shared" si="5"/>
        <v>518.49004479295081</v>
      </c>
      <c r="O15" s="43">
        <f t="shared" si="6"/>
        <v>118.46153846153845</v>
      </c>
      <c r="P15" s="43">
        <f t="shared" si="7"/>
        <v>115.67398119122258</v>
      </c>
      <c r="Q15" s="43">
        <f t="shared" si="8"/>
        <v>104.56062152606577</v>
      </c>
      <c r="R15" s="43">
        <f t="shared" si="9"/>
        <v>100.63746073003492</v>
      </c>
      <c r="S15" s="43">
        <f t="shared" si="10"/>
        <v>126.98869999999998</v>
      </c>
    </row>
    <row r="16" spans="1:19">
      <c r="A16" s="28">
        <v>43132</v>
      </c>
      <c r="B16">
        <v>19.8409277777778</v>
      </c>
      <c r="C16">
        <v>5234.3951133680202</v>
      </c>
      <c r="D16">
        <v>6116.2251526436703</v>
      </c>
      <c r="E16">
        <f t="shared" si="0"/>
        <v>-881.83003927565005</v>
      </c>
      <c r="F16">
        <v>19.93</v>
      </c>
      <c r="G16">
        <v>22.6875</v>
      </c>
      <c r="H16">
        <v>740019.60882993997</v>
      </c>
      <c r="I16">
        <v>8.4283079746687299</v>
      </c>
      <c r="J16">
        <v>130.06059999999999</v>
      </c>
      <c r="K16" s="43">
        <f t="shared" si="2"/>
        <v>125.34067681923611</v>
      </c>
      <c r="L16" s="43">
        <f t="shared" si="3"/>
        <v>103.25588255558586</v>
      </c>
      <c r="M16" s="43">
        <f t="shared" si="4"/>
        <v>118.36096247372923</v>
      </c>
      <c r="N16" s="43">
        <f t="shared" si="5"/>
        <v>898.98994802705352</v>
      </c>
      <c r="O16" s="43">
        <f t="shared" si="6"/>
        <v>122.64615384615385</v>
      </c>
      <c r="P16" s="43">
        <f t="shared" si="7"/>
        <v>113.79310344827587</v>
      </c>
      <c r="Q16" s="43">
        <f t="shared" si="8"/>
        <v>104.51835053183846</v>
      </c>
      <c r="R16" s="43">
        <f t="shared" si="9"/>
        <v>110.89878914037808</v>
      </c>
      <c r="S16" s="43">
        <f t="shared" si="10"/>
        <v>130.06059999999999</v>
      </c>
    </row>
    <row r="17" spans="1:19">
      <c r="A17" s="28">
        <v>43160</v>
      </c>
      <c r="B17">
        <v>20.2378</v>
      </c>
      <c r="C17">
        <v>5531.8318676160097</v>
      </c>
      <c r="D17">
        <v>6143.4368199996698</v>
      </c>
      <c r="E17">
        <f t="shared" si="0"/>
        <v>-611.60495238366002</v>
      </c>
      <c r="F17">
        <v>20.399999999999999</v>
      </c>
      <c r="G17">
        <v>22.875</v>
      </c>
      <c r="H17">
        <v>735527.66224852798</v>
      </c>
      <c r="I17">
        <v>9.1</v>
      </c>
      <c r="J17">
        <v>133.1054</v>
      </c>
      <c r="K17" s="43">
        <f t="shared" si="2"/>
        <v>127.84782938292818</v>
      </c>
      <c r="L17" s="43">
        <f t="shared" si="3"/>
        <v>109.12324524013178</v>
      </c>
      <c r="M17" s="43">
        <f t="shared" si="4"/>
        <v>118.88756165188062</v>
      </c>
      <c r="N17" s="43">
        <f t="shared" si="5"/>
        <v>623.50643533090783</v>
      </c>
      <c r="O17" s="43">
        <f t="shared" si="6"/>
        <v>125.53846153846155</v>
      </c>
      <c r="P17" s="43">
        <f t="shared" si="7"/>
        <v>114.73354231974923</v>
      </c>
      <c r="Q17" s="43">
        <f t="shared" si="8"/>
        <v>103.88392025220219</v>
      </c>
      <c r="R17" s="43">
        <f t="shared" si="9"/>
        <v>119.73684210526321</v>
      </c>
      <c r="S17" s="43">
        <f t="shared" si="10"/>
        <v>133.1054</v>
      </c>
    </row>
    <row r="18" spans="1:19">
      <c r="A18" s="28">
        <v>43191</v>
      </c>
      <c r="B18">
        <v>20.2349</v>
      </c>
      <c r="C18">
        <v>5150.3012271179196</v>
      </c>
      <c r="D18">
        <v>6253.8493665654996</v>
      </c>
      <c r="E18">
        <f t="shared" si="0"/>
        <v>-1103.5481394475801</v>
      </c>
      <c r="F18">
        <v>20.82</v>
      </c>
      <c r="G18">
        <v>22.75</v>
      </c>
      <c r="H18">
        <v>724787.51181676798</v>
      </c>
      <c r="I18">
        <v>9.5351498019274192</v>
      </c>
      <c r="J18">
        <v>136.75120000000001</v>
      </c>
      <c r="K18" s="43">
        <f t="shared" si="2"/>
        <v>127.82950927376559</v>
      </c>
      <c r="L18" s="43">
        <f t="shared" si="3"/>
        <v>101.5970111379301</v>
      </c>
      <c r="M18" s="43">
        <f t="shared" si="4"/>
        <v>121.02426116090021</v>
      </c>
      <c r="N18" s="43">
        <f t="shared" si="5"/>
        <v>1125.0225557548952</v>
      </c>
      <c r="O18" s="43">
        <f t="shared" si="6"/>
        <v>128.12307692307695</v>
      </c>
      <c r="P18" s="43">
        <f t="shared" si="7"/>
        <v>114.10658307210034</v>
      </c>
      <c r="Q18" s="43">
        <f t="shared" si="8"/>
        <v>102.3670107079183</v>
      </c>
      <c r="R18" s="43">
        <f t="shared" si="9"/>
        <v>125.4624973937819</v>
      </c>
      <c r="S18" s="43">
        <f t="shared" si="10"/>
        <v>136.75120000000001</v>
      </c>
    </row>
    <row r="19" spans="1:19">
      <c r="A19" s="28">
        <v>43221</v>
      </c>
      <c r="B19">
        <v>23.668700000000001</v>
      </c>
      <c r="C19">
        <v>4650.3710127895401</v>
      </c>
      <c r="D19">
        <v>5878.44824823216</v>
      </c>
      <c r="E19">
        <f t="shared" si="0"/>
        <v>-1228.0772354426199</v>
      </c>
      <c r="F19">
        <v>21.5</v>
      </c>
      <c r="G19">
        <v>23.5</v>
      </c>
      <c r="H19">
        <v>712338.52545954101</v>
      </c>
      <c r="I19">
        <v>9.6684033636372799</v>
      </c>
      <c r="J19">
        <v>139.58930000000001</v>
      </c>
      <c r="K19" s="43">
        <f t="shared" si="2"/>
        <v>149.52178197806643</v>
      </c>
      <c r="L19" s="43">
        <f t="shared" si="3"/>
        <v>91.735177176476398</v>
      </c>
      <c r="M19" s="43">
        <f t="shared" si="4"/>
        <v>113.75951263207229</v>
      </c>
      <c r="N19" s="43">
        <f t="shared" si="5"/>
        <v>1251.9749168112216</v>
      </c>
      <c r="O19" s="43">
        <f t="shared" si="6"/>
        <v>132.30769230769232</v>
      </c>
      <c r="P19" s="43">
        <f t="shared" si="7"/>
        <v>117.86833855799375</v>
      </c>
      <c r="Q19" s="43">
        <f t="shared" si="8"/>
        <v>100.60874983979348</v>
      </c>
      <c r="R19" s="43">
        <f t="shared" si="9"/>
        <v>127.21583373206956</v>
      </c>
      <c r="S19" s="43">
        <f t="shared" si="10"/>
        <v>139.58930000000001</v>
      </c>
    </row>
    <row r="20" spans="1:19">
      <c r="A20" s="28">
        <v>43252</v>
      </c>
      <c r="B20">
        <v>26.534199999999998</v>
      </c>
      <c r="C20">
        <v>4732.0854695666303</v>
      </c>
      <c r="D20">
        <v>5095.8014437042102</v>
      </c>
      <c r="E20">
        <f t="shared" si="0"/>
        <v>-363.71597413757991</v>
      </c>
      <c r="F20">
        <v>26</v>
      </c>
      <c r="G20">
        <v>29.25</v>
      </c>
      <c r="H20">
        <v>702460.916516211</v>
      </c>
      <c r="I20">
        <v>9.6</v>
      </c>
      <c r="J20">
        <v>144.80529999999999</v>
      </c>
      <c r="K20" s="43">
        <f t="shared" si="2"/>
        <v>167.6239450144034</v>
      </c>
      <c r="L20" s="43">
        <f t="shared" si="3"/>
        <v>93.347110966212739</v>
      </c>
      <c r="M20" s="43">
        <f t="shared" si="4"/>
        <v>98.61376067739215</v>
      </c>
      <c r="N20" s="43">
        <f t="shared" si="5"/>
        <v>370.79367919371003</v>
      </c>
      <c r="O20" s="43">
        <f t="shared" si="6"/>
        <v>160.00000000000003</v>
      </c>
      <c r="P20" s="43">
        <f t="shared" si="7"/>
        <v>146.70846394984329</v>
      </c>
      <c r="Q20" s="43">
        <f t="shared" si="8"/>
        <v>99.213663302035755</v>
      </c>
      <c r="R20" s="43">
        <f t="shared" si="9"/>
        <v>126.31578947368428</v>
      </c>
      <c r="S20" s="43">
        <f t="shared" si="10"/>
        <v>144.80529999999999</v>
      </c>
    </row>
    <row r="21" spans="1:19">
      <c r="A21" s="28">
        <v>43282</v>
      </c>
      <c r="B21">
        <v>27.624700000000001</v>
      </c>
      <c r="C21">
        <v>4980.1900563447198</v>
      </c>
      <c r="D21">
        <v>5622.2037157844297</v>
      </c>
      <c r="E21">
        <f t="shared" si="0"/>
        <v>-642.01365943970995</v>
      </c>
      <c r="F21">
        <v>29.3</v>
      </c>
      <c r="G21">
        <v>33</v>
      </c>
      <c r="H21">
        <v>699258.11335777096</v>
      </c>
      <c r="I21">
        <v>9.41927518992639</v>
      </c>
      <c r="J21">
        <v>149.29660000000001</v>
      </c>
      <c r="K21" s="43">
        <f t="shared" si="2"/>
        <v>174.51293778743621</v>
      </c>
      <c r="L21" s="43">
        <f t="shared" si="3"/>
        <v>98.241326538215432</v>
      </c>
      <c r="M21" s="43">
        <f t="shared" si="4"/>
        <v>108.80067793710776</v>
      </c>
      <c r="N21" s="43">
        <f t="shared" si="5"/>
        <v>654.50687845296727</v>
      </c>
      <c r="O21" s="43">
        <f t="shared" si="6"/>
        <v>180.30769230769235</v>
      </c>
      <c r="P21" s="43">
        <f t="shared" si="7"/>
        <v>165.51724137931038</v>
      </c>
      <c r="Q21" s="43">
        <f t="shared" si="8"/>
        <v>98.761308122248565</v>
      </c>
      <c r="R21" s="43">
        <f t="shared" si="9"/>
        <v>123.93783144639995</v>
      </c>
      <c r="S21" s="43">
        <f t="shared" si="10"/>
        <v>149.29660000000001</v>
      </c>
    </row>
    <row r="22" spans="1:19">
      <c r="A22" s="28">
        <v>43313</v>
      </c>
      <c r="B22">
        <v>30.124500000000001</v>
      </c>
      <c r="C22">
        <v>4637.4473192144196</v>
      </c>
      <c r="D22">
        <v>5584.2320131699598</v>
      </c>
      <c r="E22">
        <f t="shared" si="0"/>
        <v>-946.78469395554021</v>
      </c>
      <c r="F22">
        <v>28.45</v>
      </c>
      <c r="G22">
        <v>35.125</v>
      </c>
      <c r="H22">
        <v>700015.12864134705</v>
      </c>
      <c r="I22">
        <v>9.1920503022167992</v>
      </c>
      <c r="J22">
        <v>155.10339999999999</v>
      </c>
      <c r="K22" s="43">
        <f t="shared" si="2"/>
        <v>190.30487188558146</v>
      </c>
      <c r="L22" s="43">
        <f t="shared" si="3"/>
        <v>91.480238953993151</v>
      </c>
      <c r="M22" s="43">
        <f t="shared" si="4"/>
        <v>108.0658509554241</v>
      </c>
      <c r="N22" s="43">
        <f t="shared" si="5"/>
        <v>965.20858317669649</v>
      </c>
      <c r="O22" s="43">
        <f t="shared" si="6"/>
        <v>175.07692307692309</v>
      </c>
      <c r="P22" s="43">
        <f t="shared" si="7"/>
        <v>176.17554858934173</v>
      </c>
      <c r="Q22" s="43">
        <f t="shared" si="8"/>
        <v>98.868226895511697</v>
      </c>
      <c r="R22" s="43">
        <f t="shared" si="9"/>
        <v>120.94803029232638</v>
      </c>
      <c r="S22" s="43">
        <f t="shared" si="10"/>
        <v>155.10339999999999</v>
      </c>
    </row>
    <row r="23" spans="1:19">
      <c r="A23" s="28">
        <v>43344</v>
      </c>
      <c r="B23">
        <v>38.590000000000003</v>
      </c>
      <c r="C23">
        <v>4920.10947952268</v>
      </c>
      <c r="D23">
        <v>4733.2355381440602</v>
      </c>
      <c r="E23">
        <f t="shared" si="0"/>
        <v>186.87394137861975</v>
      </c>
      <c r="F23">
        <v>38.700000000000003</v>
      </c>
      <c r="G23">
        <v>39</v>
      </c>
      <c r="H23">
        <v>700764.402026681</v>
      </c>
      <c r="I23">
        <v>9</v>
      </c>
      <c r="J23">
        <v>165.23830000000001</v>
      </c>
      <c r="K23" s="43">
        <f t="shared" si="2"/>
        <v>243.78379744276549</v>
      </c>
      <c r="L23" s="43">
        <f t="shared" si="3"/>
        <v>97.056151775927248</v>
      </c>
      <c r="M23" s="43">
        <f t="shared" si="4"/>
        <v>91.597398710450875</v>
      </c>
      <c r="N23" s="43">
        <f t="shared" si="5"/>
        <v>-190.51040151180629</v>
      </c>
      <c r="O23" s="43">
        <f t="shared" si="6"/>
        <v>238.15384615384622</v>
      </c>
      <c r="P23" s="43">
        <f t="shared" si="7"/>
        <v>195.61128526645771</v>
      </c>
      <c r="Q23" s="43">
        <f t="shared" si="8"/>
        <v>98.974052224189577</v>
      </c>
      <c r="R23" s="43">
        <f t="shared" si="9"/>
        <v>118.421052631579</v>
      </c>
      <c r="S23" s="43">
        <f t="shared" si="10"/>
        <v>165.23830000000001</v>
      </c>
    </row>
    <row r="24" spans="1:19">
      <c r="A24" s="28">
        <v>43374</v>
      </c>
      <c r="B24">
        <v>37.120199999999997</v>
      </c>
      <c r="C24">
        <v>5040.6432081315797</v>
      </c>
      <c r="D24">
        <v>4718.7137469343097</v>
      </c>
      <c r="E24">
        <f t="shared" si="0"/>
        <v>321.92946119727003</v>
      </c>
      <c r="F24">
        <v>40</v>
      </c>
      <c r="G24">
        <v>45.4375</v>
      </c>
      <c r="H24">
        <v>698528.85571542499</v>
      </c>
      <c r="I24">
        <v>8.91053319500271</v>
      </c>
      <c r="J24">
        <v>174.1473</v>
      </c>
      <c r="K24" s="43">
        <f t="shared" si="2"/>
        <v>234.49866073684743</v>
      </c>
      <c r="L24" s="43">
        <f t="shared" si="3"/>
        <v>99.433850871175579</v>
      </c>
      <c r="M24" s="43">
        <f t="shared" si="4"/>
        <v>91.316373545168062</v>
      </c>
      <c r="N24" s="43">
        <f t="shared" si="5"/>
        <v>-328.19402458532534</v>
      </c>
      <c r="O24" s="43">
        <f t="shared" si="6"/>
        <v>246.15384615384622</v>
      </c>
      <c r="P24" s="43">
        <f t="shared" si="7"/>
        <v>227.89968652037621</v>
      </c>
      <c r="Q24" s="43">
        <f t="shared" si="8"/>
        <v>98.658309762500679</v>
      </c>
      <c r="R24" s="43">
        <f t="shared" si="9"/>
        <v>117.24385782898308</v>
      </c>
      <c r="S24" s="43">
        <f t="shared" si="10"/>
        <v>174.1473</v>
      </c>
    </row>
    <row r="25" spans="1:19">
      <c r="A25" s="28">
        <v>43405</v>
      </c>
      <c r="B25">
        <v>36.459000000000003</v>
      </c>
      <c r="C25">
        <v>5476.8410592391301</v>
      </c>
      <c r="D25">
        <v>4518.3804316235501</v>
      </c>
      <c r="E25">
        <f t="shared" si="0"/>
        <v>958.46062761558005</v>
      </c>
      <c r="F25">
        <v>36.25</v>
      </c>
      <c r="G25">
        <v>53.625</v>
      </c>
      <c r="H25">
        <v>694369.17973410198</v>
      </c>
      <c r="I25">
        <v>8.9406300992577101</v>
      </c>
      <c r="J25">
        <v>179.6388</v>
      </c>
      <c r="K25" s="43">
        <f t="shared" si="2"/>
        <v>230.32167584777892</v>
      </c>
      <c r="L25" s="43">
        <f t="shared" si="3"/>
        <v>108.03847339383027</v>
      </c>
      <c r="M25" s="43">
        <f t="shared" si="4"/>
        <v>87.439530652050323</v>
      </c>
      <c r="N25" s="43">
        <f t="shared" si="5"/>
        <v>-977.1117238349899</v>
      </c>
      <c r="O25" s="43">
        <f t="shared" si="6"/>
        <v>223.07692307692315</v>
      </c>
      <c r="P25" s="43">
        <f t="shared" si="7"/>
        <v>268.96551724137936</v>
      </c>
      <c r="Q25" s="43">
        <f t="shared" si="8"/>
        <v>98.07080847587639</v>
      </c>
      <c r="R25" s="43">
        <f t="shared" si="9"/>
        <v>117.63986972707519</v>
      </c>
      <c r="S25" s="43">
        <f t="shared" si="10"/>
        <v>179.6388</v>
      </c>
    </row>
    <row r="26" spans="1:19">
      <c r="A26" s="28">
        <v>43435</v>
      </c>
      <c r="B26">
        <v>37.885199999999998</v>
      </c>
      <c r="C26">
        <v>5728.7454772377896</v>
      </c>
      <c r="D26">
        <v>4610.8416999675801</v>
      </c>
      <c r="E26">
        <f t="shared" si="0"/>
        <v>1117.9037772702095</v>
      </c>
      <c r="F26">
        <v>37</v>
      </c>
      <c r="G26">
        <v>49.25</v>
      </c>
      <c r="H26">
        <v>690756.79112663004</v>
      </c>
      <c r="I26">
        <v>9.1</v>
      </c>
      <c r="J26">
        <v>184.2552</v>
      </c>
      <c r="K26" s="43">
        <f t="shared" si="2"/>
        <v>239.33137918835601</v>
      </c>
      <c r="L26" s="43">
        <f t="shared" si="3"/>
        <v>113.00764603684968</v>
      </c>
      <c r="M26" s="43">
        <f t="shared" si="4"/>
        <v>89.228837690233973</v>
      </c>
      <c r="N26" s="43">
        <f t="shared" si="5"/>
        <v>-1139.6575460877962</v>
      </c>
      <c r="O26" s="43">
        <f t="shared" si="6"/>
        <v>227.69230769230776</v>
      </c>
      <c r="P26" s="43">
        <f t="shared" si="7"/>
        <v>247.02194357366776</v>
      </c>
      <c r="Q26" s="43">
        <f t="shared" si="8"/>
        <v>97.560604564753092</v>
      </c>
      <c r="R26" s="43">
        <f t="shared" si="9"/>
        <v>119.73684210526321</v>
      </c>
      <c r="S26" s="43">
        <f t="shared" si="10"/>
        <v>184.25520000000003</v>
      </c>
    </row>
    <row r="27" spans="1:19">
      <c r="A27" s="28">
        <v>43466</v>
      </c>
      <c r="B27">
        <v>37.4069</v>
      </c>
      <c r="C27">
        <v>5572.4137383526904</v>
      </c>
      <c r="D27">
        <v>4580.0309728954498</v>
      </c>
      <c r="E27">
        <f t="shared" si="0"/>
        <v>992.38276545724057</v>
      </c>
      <c r="F27">
        <v>40.5</v>
      </c>
      <c r="G27">
        <v>47</v>
      </c>
      <c r="H27">
        <v>689225.03519845405</v>
      </c>
      <c r="I27">
        <v>9.3966925604479705</v>
      </c>
      <c r="J27">
        <v>189.61009999999999</v>
      </c>
      <c r="K27" s="43">
        <f t="shared" si="2"/>
        <v>236.30982463233437</v>
      </c>
      <c r="L27" s="43">
        <f t="shared" si="3"/>
        <v>109.923780313988</v>
      </c>
      <c r="M27" s="43">
        <f t="shared" si="4"/>
        <v>88.632589641844774</v>
      </c>
      <c r="N27" s="43">
        <f t="shared" si="5"/>
        <v>-1011.6939670984316</v>
      </c>
      <c r="O27" s="43">
        <f t="shared" si="6"/>
        <v>249.23076923076931</v>
      </c>
      <c r="P27" s="43">
        <f t="shared" si="7"/>
        <v>235.73667711598748</v>
      </c>
      <c r="Q27" s="43">
        <f t="shared" si="8"/>
        <v>97.344263536596486</v>
      </c>
      <c r="R27" s="43">
        <f t="shared" si="9"/>
        <v>123.64069158484178</v>
      </c>
      <c r="S27" s="43">
        <f t="shared" si="10"/>
        <v>189.61010000000002</v>
      </c>
    </row>
    <row r="28" spans="1:19">
      <c r="A28" s="28">
        <v>43497</v>
      </c>
      <c r="B28">
        <v>38.4086</v>
      </c>
      <c r="C28">
        <v>5399.9332778951702</v>
      </c>
      <c r="D28">
        <v>4715.8251477584899</v>
      </c>
      <c r="E28">
        <f t="shared" si="0"/>
        <v>684.1081301366803</v>
      </c>
      <c r="F28">
        <v>37.75</v>
      </c>
      <c r="G28">
        <v>42.5625</v>
      </c>
      <c r="H28">
        <v>689641.62916308804</v>
      </c>
      <c r="I28">
        <v>9.7664390894185509</v>
      </c>
      <c r="J28">
        <v>196.7501</v>
      </c>
      <c r="K28" s="43">
        <f t="shared" si="2"/>
        <v>242.63784302825087</v>
      </c>
      <c r="L28" s="43">
        <f t="shared" si="3"/>
        <v>106.52135810809617</v>
      </c>
      <c r="M28" s="43">
        <f t="shared" si="4"/>
        <v>91.260473480975193</v>
      </c>
      <c r="N28" s="43">
        <f t="shared" si="5"/>
        <v>-697.42048350001244</v>
      </c>
      <c r="O28" s="43">
        <f t="shared" si="6"/>
        <v>232.30769230769238</v>
      </c>
      <c r="P28" s="43">
        <f t="shared" si="7"/>
        <v>213.47962382445141</v>
      </c>
      <c r="Q28" s="43">
        <f t="shared" si="8"/>
        <v>97.403102131554675</v>
      </c>
      <c r="R28" s="43">
        <f t="shared" si="9"/>
        <v>128.50577749234941</v>
      </c>
      <c r="S28" s="43">
        <f t="shared" si="10"/>
        <v>196.75010000000003</v>
      </c>
    </row>
    <row r="29" spans="1:19">
      <c r="A29" s="28">
        <v>43525</v>
      </c>
      <c r="B29">
        <v>41.362400000000001</v>
      </c>
      <c r="C29">
        <v>5512.4991369606396</v>
      </c>
      <c r="D29">
        <v>4113.3298567068896</v>
      </c>
      <c r="E29">
        <f t="shared" si="0"/>
        <v>1399.16928025375</v>
      </c>
      <c r="F29">
        <v>39</v>
      </c>
      <c r="G29">
        <v>36.625</v>
      </c>
      <c r="H29">
        <v>691027.67914914503</v>
      </c>
      <c r="I29">
        <v>10.1</v>
      </c>
      <c r="J29">
        <v>205.9571</v>
      </c>
      <c r="K29" s="43">
        <f t="shared" si="2"/>
        <v>261.29782180219337</v>
      </c>
      <c r="L29" s="43">
        <f t="shared" si="3"/>
        <v>108.74187965293498</v>
      </c>
      <c r="M29" s="43">
        <f t="shared" si="4"/>
        <v>79.601006938293509</v>
      </c>
      <c r="N29" s="43">
        <f t="shared" si="5"/>
        <v>-1426.3963150649511</v>
      </c>
      <c r="O29" s="43">
        <f t="shared" si="6"/>
        <v>240.00000000000009</v>
      </c>
      <c r="P29" s="43">
        <f t="shared" si="7"/>
        <v>183.69905956112854</v>
      </c>
      <c r="Q29" s="43">
        <f t="shared" si="8"/>
        <v>97.598864049980605</v>
      </c>
      <c r="R29" s="43">
        <f t="shared" si="9"/>
        <v>132.89473684210532</v>
      </c>
      <c r="S29" s="43">
        <f t="shared" si="10"/>
        <v>205.95710000000003</v>
      </c>
    </row>
    <row r="30" spans="1:19">
      <c r="A30" s="28">
        <v>43556</v>
      </c>
      <c r="B30">
        <v>43.233800000000002</v>
      </c>
      <c r="C30">
        <v>5035.1683915098802</v>
      </c>
      <c r="D30">
        <v>4312.8130002152702</v>
      </c>
      <c r="E30">
        <f t="shared" si="0"/>
        <v>722.35539129460994</v>
      </c>
      <c r="F30">
        <v>43.5</v>
      </c>
      <c r="G30">
        <v>46.125</v>
      </c>
      <c r="H30">
        <v>693028.11269742902</v>
      </c>
      <c r="I30">
        <v>10.4032966827093</v>
      </c>
      <c r="J30">
        <v>212.95964140000001</v>
      </c>
      <c r="K30" s="43">
        <f t="shared" si="2"/>
        <v>273.11997776317787</v>
      </c>
      <c r="L30" s="43">
        <f t="shared" si="3"/>
        <v>99.325852332689294</v>
      </c>
      <c r="M30" s="43">
        <f t="shared" si="4"/>
        <v>83.461397338200769</v>
      </c>
      <c r="N30" s="43">
        <f t="shared" si="5"/>
        <v>-736.41201450840026</v>
      </c>
      <c r="O30" s="43">
        <f t="shared" si="6"/>
        <v>267.69230769230779</v>
      </c>
      <c r="P30" s="43">
        <f t="shared" si="7"/>
        <v>231.34796238244516</v>
      </c>
      <c r="Q30" s="43">
        <f t="shared" si="8"/>
        <v>97.881399826493038</v>
      </c>
      <c r="R30" s="43">
        <f t="shared" si="9"/>
        <v>136.88548266722771</v>
      </c>
      <c r="S30" s="43">
        <f t="shared" si="10"/>
        <v>212.95964140000004</v>
      </c>
    </row>
    <row r="31" spans="1:19">
      <c r="A31" s="28">
        <v>43586</v>
      </c>
      <c r="B31">
        <v>44.933199999999999</v>
      </c>
      <c r="C31">
        <v>5314.5557843114502</v>
      </c>
      <c r="D31">
        <v>4192.3881070481002</v>
      </c>
      <c r="E31">
        <f t="shared" si="0"/>
        <v>1122.16767726335</v>
      </c>
      <c r="F31">
        <v>46.25</v>
      </c>
      <c r="G31">
        <v>50.375</v>
      </c>
      <c r="H31">
        <v>695092.62698779802</v>
      </c>
      <c r="I31">
        <v>10.5820547468188</v>
      </c>
      <c r="J31">
        <v>219.56909999999999</v>
      </c>
      <c r="K31" s="43">
        <f t="shared" si="2"/>
        <v>283.85556173245061</v>
      </c>
      <c r="L31" s="43">
        <f t="shared" si="3"/>
        <v>104.83716571156566</v>
      </c>
      <c r="M31" s="43">
        <f t="shared" si="4"/>
        <v>81.130939268830758</v>
      </c>
      <c r="N31" s="43">
        <f t="shared" si="5"/>
        <v>-1144.004419138724</v>
      </c>
      <c r="O31" s="43">
        <f t="shared" si="6"/>
        <v>284.61538461538476</v>
      </c>
      <c r="P31" s="43">
        <f t="shared" si="7"/>
        <v>252.66457680250787</v>
      </c>
      <c r="Q31" s="43">
        <f t="shared" si="8"/>
        <v>98.172986192184013</v>
      </c>
      <c r="R31" s="43">
        <f t="shared" si="9"/>
        <v>139.23756245814218</v>
      </c>
      <c r="S31" s="43">
        <f t="shared" si="10"/>
        <v>219.56910000000002</v>
      </c>
    </row>
    <row r="32" spans="1:19">
      <c r="A32" s="28">
        <v>43617</v>
      </c>
      <c r="B32">
        <v>43.789400000000001</v>
      </c>
      <c r="C32">
        <v>5000.72530868986</v>
      </c>
      <c r="D32">
        <v>4011.6935436584299</v>
      </c>
      <c r="E32">
        <f t="shared" si="0"/>
        <v>989.03176503143004</v>
      </c>
      <c r="F32">
        <v>46.1</v>
      </c>
      <c r="G32">
        <v>52.9375</v>
      </c>
      <c r="H32">
        <v>697071.59345605096</v>
      </c>
      <c r="I32">
        <v>10.6</v>
      </c>
      <c r="J32">
        <v>225.53700000000001</v>
      </c>
      <c r="K32" s="43">
        <f t="shared" si="2"/>
        <v>276.62985798756762</v>
      </c>
      <c r="L32" s="43">
        <f t="shared" si="3"/>
        <v>98.646413574725926</v>
      </c>
      <c r="M32" s="43">
        <f t="shared" si="4"/>
        <v>77.634144775036276</v>
      </c>
      <c r="N32" s="43">
        <f t="shared" si="5"/>
        <v>-1008.2777581188503</v>
      </c>
      <c r="O32" s="43">
        <f t="shared" si="6"/>
        <v>283.69230769230785</v>
      </c>
      <c r="P32" s="43">
        <f t="shared" si="7"/>
        <v>265.51724137931041</v>
      </c>
      <c r="Q32" s="43">
        <f t="shared" si="8"/>
        <v>98.45249001688218</v>
      </c>
      <c r="R32" s="43">
        <f t="shared" si="9"/>
        <v>139.47368421052639</v>
      </c>
      <c r="S32" s="43">
        <f t="shared" si="10"/>
        <v>225.53700000000003</v>
      </c>
    </row>
    <row r="33" spans="1:19">
      <c r="A33" s="28">
        <v>43647</v>
      </c>
      <c r="B33">
        <v>42.543399999999998</v>
      </c>
      <c r="C33">
        <v>5268.9333099281703</v>
      </c>
      <c r="D33">
        <v>4282.9996518752596</v>
      </c>
      <c r="E33">
        <f t="shared" si="0"/>
        <v>985.93365805291069</v>
      </c>
      <c r="F33">
        <v>43.45</v>
      </c>
      <c r="G33">
        <v>47.6875</v>
      </c>
      <c r="H33">
        <v>698508.70971492201</v>
      </c>
      <c r="I33">
        <v>10.42802491328</v>
      </c>
      <c r="J33">
        <v>230.494</v>
      </c>
      <c r="K33" s="43">
        <f t="shared" si="2"/>
        <v>268.75852832667914</v>
      </c>
      <c r="L33" s="43">
        <f t="shared" si="3"/>
        <v>103.93719756724573</v>
      </c>
      <c r="M33" s="43">
        <f t="shared" si="4"/>
        <v>82.884450526070566</v>
      </c>
      <c r="N33" s="43">
        <f t="shared" si="5"/>
        <v>-1005.1193637485596</v>
      </c>
      <c r="O33" s="43">
        <f t="shared" si="6"/>
        <v>267.38461538461553</v>
      </c>
      <c r="P33" s="43">
        <f t="shared" si="7"/>
        <v>239.18495297805646</v>
      </c>
      <c r="Q33" s="43">
        <f t="shared" si="8"/>
        <v>98.655464396354617</v>
      </c>
      <c r="R33" s="43">
        <f t="shared" si="9"/>
        <v>137.21085412210533</v>
      </c>
      <c r="S33" s="43">
        <f t="shared" si="10"/>
        <v>230.49400000000003</v>
      </c>
    </row>
    <row r="34" spans="1:19">
      <c r="A34" s="28">
        <v>43678</v>
      </c>
      <c r="B34">
        <v>52.7271</v>
      </c>
      <c r="C34">
        <v>5152.5152062677098</v>
      </c>
      <c r="D34">
        <v>3947.8799465975799</v>
      </c>
      <c r="E34">
        <f t="shared" si="0"/>
        <v>1204.6352596701299</v>
      </c>
      <c r="F34">
        <v>45.43</v>
      </c>
      <c r="G34">
        <v>49.8125</v>
      </c>
      <c r="H34">
        <v>698926.014201827</v>
      </c>
      <c r="I34">
        <v>10.103555719067501</v>
      </c>
      <c r="J34">
        <v>239.60769999999999</v>
      </c>
      <c r="K34" s="43">
        <f t="shared" si="2"/>
        <v>333.09180269874162</v>
      </c>
      <c r="L34" s="43">
        <f t="shared" si="3"/>
        <v>101.64068502309163</v>
      </c>
      <c r="M34" s="43">
        <f t="shared" si="4"/>
        <v>76.399226409781491</v>
      </c>
      <c r="N34" s="43">
        <f t="shared" si="5"/>
        <v>-1228.0767735832217</v>
      </c>
      <c r="O34" s="43">
        <f t="shared" si="6"/>
        <v>279.5692307692309</v>
      </c>
      <c r="P34" s="43">
        <f t="shared" si="7"/>
        <v>249.84326018808781</v>
      </c>
      <c r="Q34" s="43">
        <f t="shared" si="8"/>
        <v>98.714403343539828</v>
      </c>
      <c r="R34" s="43">
        <f t="shared" si="9"/>
        <v>132.9415226193093</v>
      </c>
      <c r="S34" s="43">
        <f t="shared" si="10"/>
        <v>239.60770000000002</v>
      </c>
    </row>
    <row r="35" spans="1:19">
      <c r="A35" s="28">
        <v>43709</v>
      </c>
      <c r="B35">
        <v>56.501399999999997</v>
      </c>
      <c r="C35">
        <v>5377.3428048612204</v>
      </c>
      <c r="D35">
        <v>3873.8209008204399</v>
      </c>
      <c r="E35">
        <f t="shared" si="0"/>
        <v>1503.5219040407806</v>
      </c>
      <c r="F35">
        <v>63.5</v>
      </c>
      <c r="G35">
        <v>59.1875</v>
      </c>
      <c r="H35">
        <v>697614.75506505696</v>
      </c>
      <c r="I35">
        <v>9.6999999999999993</v>
      </c>
      <c r="J35">
        <v>253.71019999999999</v>
      </c>
      <c r="K35" s="43">
        <f t="shared" si="2"/>
        <v>356.93510890989035</v>
      </c>
      <c r="L35" s="43">
        <f t="shared" si="3"/>
        <v>106.07572892268917</v>
      </c>
      <c r="M35" s="43">
        <f t="shared" si="4"/>
        <v>74.966038500687034</v>
      </c>
      <c r="N35" s="43">
        <f t="shared" si="5"/>
        <v>-1532.7795812914542</v>
      </c>
      <c r="O35" s="43">
        <f t="shared" si="6"/>
        <v>390.76923076923094</v>
      </c>
      <c r="P35" s="43">
        <f t="shared" si="7"/>
        <v>296.86520376175554</v>
      </c>
      <c r="Q35" s="43">
        <f t="shared" si="8"/>
        <v>98.529204680612921</v>
      </c>
      <c r="R35" s="43">
        <f t="shared" si="9"/>
        <v>127.63157894736848</v>
      </c>
      <c r="S35" s="43">
        <f t="shared" si="10"/>
        <v>253.71020000000001</v>
      </c>
    </row>
    <row r="36" spans="1:19">
      <c r="A36" s="28">
        <v>43739</v>
      </c>
      <c r="B36">
        <v>58.530799999999999</v>
      </c>
      <c r="C36">
        <v>5670.37111397637</v>
      </c>
      <c r="D36">
        <v>3830.1358999439299</v>
      </c>
      <c r="E36">
        <f t="shared" si="0"/>
        <v>1840.2352140324401</v>
      </c>
      <c r="F36">
        <v>60.75</v>
      </c>
      <c r="G36">
        <v>59.9375</v>
      </c>
      <c r="H36">
        <v>694430.68089899502</v>
      </c>
      <c r="I36">
        <v>9.3069158701700498</v>
      </c>
      <c r="J36">
        <v>262.06610000000001</v>
      </c>
      <c r="K36" s="43">
        <f t="shared" si="2"/>
        <v>369.75539495628448</v>
      </c>
      <c r="L36" s="43">
        <f t="shared" si="3"/>
        <v>111.85612876185746</v>
      </c>
      <c r="M36" s="43">
        <f t="shared" si="4"/>
        <v>74.120647982783282</v>
      </c>
      <c r="N36" s="43">
        <f t="shared" si="5"/>
        <v>-1876.0451399223025</v>
      </c>
      <c r="O36" s="43">
        <f t="shared" si="6"/>
        <v>373.84615384615404</v>
      </c>
      <c r="P36" s="43">
        <f t="shared" si="7"/>
        <v>300.62695924764898</v>
      </c>
      <c r="Q36" s="43">
        <f t="shared" si="8"/>
        <v>98.0794947326103</v>
      </c>
      <c r="R36" s="43">
        <f t="shared" si="9"/>
        <v>122.45941934434283</v>
      </c>
      <c r="S36" s="43">
        <f t="shared" si="10"/>
        <v>262.06610000000001</v>
      </c>
    </row>
    <row r="37" spans="1:19">
      <c r="A37" s="28">
        <v>43770</v>
      </c>
      <c r="B37">
        <v>59.738100000000003</v>
      </c>
      <c r="C37">
        <v>6089.6924366175499</v>
      </c>
      <c r="D37">
        <v>3635.6325730460599</v>
      </c>
      <c r="E37">
        <f t="shared" si="0"/>
        <v>2454.05986357149</v>
      </c>
      <c r="F37">
        <v>67.5</v>
      </c>
      <c r="G37">
        <v>48.4375</v>
      </c>
      <c r="H37">
        <v>690361.56630301697</v>
      </c>
      <c r="I37">
        <v>8.9992387452314109</v>
      </c>
      <c r="J37">
        <v>273.2158</v>
      </c>
      <c r="K37" s="43">
        <f t="shared" si="2"/>
        <v>377.38224591903781</v>
      </c>
      <c r="L37" s="43">
        <f t="shared" si="3"/>
        <v>120.12783777616444</v>
      </c>
      <c r="M37" s="43">
        <f t="shared" si="4"/>
        <v>70.35662680936008</v>
      </c>
      <c r="N37" s="43">
        <f t="shared" si="5"/>
        <v>-2501.8144664470719</v>
      </c>
      <c r="O37" s="43">
        <f t="shared" si="6"/>
        <v>415.38461538461559</v>
      </c>
      <c r="P37" s="43">
        <f t="shared" si="7"/>
        <v>242.9467084639499</v>
      </c>
      <c r="Q37" s="43">
        <f t="shared" si="8"/>
        <v>97.504784088970609</v>
      </c>
      <c r="R37" s="43">
        <f t="shared" si="9"/>
        <v>118.411036121466</v>
      </c>
      <c r="S37" s="43">
        <f t="shared" si="10"/>
        <v>273.2158</v>
      </c>
    </row>
    <row r="38" spans="1:19">
      <c r="A38" s="28">
        <v>43800</v>
      </c>
      <c r="B38">
        <v>59.883200000000002</v>
      </c>
      <c r="C38">
        <v>5721.8494906292999</v>
      </c>
      <c r="D38">
        <v>3627.4503994340998</v>
      </c>
      <c r="E38">
        <f t="shared" si="0"/>
        <v>2094.3990911952001</v>
      </c>
      <c r="F38">
        <v>68.25</v>
      </c>
      <c r="G38">
        <v>44.1875</v>
      </c>
      <c r="H38">
        <v>687181.18668158597</v>
      </c>
      <c r="I38">
        <v>8.9</v>
      </c>
      <c r="J38">
        <v>283.44420000000002</v>
      </c>
      <c r="K38" s="43">
        <f t="shared" si="2"/>
        <v>378.29888310506902</v>
      </c>
      <c r="L38" s="43">
        <f t="shared" si="3"/>
        <v>112.87161290065551</v>
      </c>
      <c r="M38" s="43">
        <f t="shared" si="4"/>
        <v>70.198285688870072</v>
      </c>
      <c r="N38" s="43">
        <f t="shared" si="5"/>
        <v>-2135.1549009240825</v>
      </c>
      <c r="O38" s="43">
        <f t="shared" si="6"/>
        <v>420.00000000000023</v>
      </c>
      <c r="P38" s="43">
        <f t="shared" si="7"/>
        <v>221.63009404388723</v>
      </c>
      <c r="Q38" s="43">
        <f t="shared" si="8"/>
        <v>97.055595948371717</v>
      </c>
      <c r="R38" s="43">
        <f t="shared" si="9"/>
        <v>117.1052631578948</v>
      </c>
      <c r="S38" s="43">
        <f t="shared" si="10"/>
        <v>283.44420000000002</v>
      </c>
    </row>
    <row r="39" spans="1:19">
      <c r="A39" s="28">
        <v>43831</v>
      </c>
      <c r="B39">
        <v>60.010959090909097</v>
      </c>
      <c r="C39">
        <v>5370.0816427412801</v>
      </c>
      <c r="D39">
        <v>3836.7068013155799</v>
      </c>
      <c r="E39">
        <f t="shared" si="0"/>
        <v>1533.3748414257002</v>
      </c>
      <c r="F39">
        <v>77</v>
      </c>
      <c r="G39">
        <v>38.875</v>
      </c>
      <c r="H39">
        <v>684659.96318371699</v>
      </c>
      <c r="I39">
        <v>9.0933602225132599</v>
      </c>
      <c r="J39">
        <v>289.82990000000001</v>
      </c>
      <c r="K39" s="43">
        <f t="shared" si="2"/>
        <v>379.10597292988518</v>
      </c>
      <c r="L39" s="43">
        <f t="shared" si="3"/>
        <v>105.93249218055658</v>
      </c>
      <c r="M39" s="43">
        <f t="shared" si="4"/>
        <v>74.247807822595945</v>
      </c>
      <c r="N39" s="43">
        <f t="shared" si="5"/>
        <v>-1563.2134397821089</v>
      </c>
      <c r="O39" s="43">
        <f t="shared" si="6"/>
        <v>473.8461538461541</v>
      </c>
      <c r="P39" s="43">
        <f t="shared" si="7"/>
        <v>194.98432601880887</v>
      </c>
      <c r="Q39" s="43">
        <f t="shared" si="8"/>
        <v>96.699505220267866</v>
      </c>
      <c r="R39" s="43">
        <f t="shared" si="9"/>
        <v>119.64947661201664</v>
      </c>
      <c r="S39" s="43">
        <f t="shared" si="10"/>
        <v>289.82990000000001</v>
      </c>
    </row>
    <row r="40" spans="1:19">
      <c r="A40" s="28">
        <v>43862</v>
      </c>
      <c r="B40">
        <v>61.348399999999998</v>
      </c>
      <c r="C40">
        <v>5238.7007174413202</v>
      </c>
      <c r="D40">
        <v>3837.7001427708701</v>
      </c>
      <c r="E40">
        <f t="shared" si="0"/>
        <v>1401.0005746704501</v>
      </c>
      <c r="F40">
        <v>78</v>
      </c>
      <c r="G40">
        <v>34.3125</v>
      </c>
      <c r="H40">
        <v>676565.58507082495</v>
      </c>
      <c r="I40">
        <v>9.6122377897967599</v>
      </c>
      <c r="J40">
        <v>295.666</v>
      </c>
      <c r="K40" s="43">
        <f t="shared" si="2"/>
        <v>387.55496032748778</v>
      </c>
      <c r="L40" s="43">
        <f t="shared" si="3"/>
        <v>103.34081671490988</v>
      </c>
      <c r="M40" s="43">
        <f t="shared" si="4"/>
        <v>74.267030929623388</v>
      </c>
      <c r="N40" s="43">
        <f t="shared" si="5"/>
        <v>-1428.2632454247328</v>
      </c>
      <c r="O40" s="43">
        <f t="shared" si="6"/>
        <v>480.00000000000028</v>
      </c>
      <c r="P40" s="43">
        <f t="shared" si="7"/>
        <v>172.10031347962391</v>
      </c>
      <c r="Q40" s="43">
        <f t="shared" si="8"/>
        <v>95.556277339755169</v>
      </c>
      <c r="R40" s="43">
        <f t="shared" si="9"/>
        <v>126.47681302364165</v>
      </c>
      <c r="S40" s="43">
        <f t="shared" si="10"/>
        <v>295.666</v>
      </c>
    </row>
    <row r="41" spans="1:19">
      <c r="A41" s="28">
        <v>43891</v>
      </c>
      <c r="B41">
        <v>63.122700000000002</v>
      </c>
      <c r="C41">
        <v>4635.1754848502296</v>
      </c>
      <c r="D41">
        <v>3121.4263795011798</v>
      </c>
      <c r="E41">
        <f t="shared" si="0"/>
        <v>1513.7491053490498</v>
      </c>
      <c r="F41">
        <v>78.5</v>
      </c>
      <c r="G41">
        <v>31</v>
      </c>
      <c r="H41">
        <v>656900.33884558303</v>
      </c>
      <c r="I41">
        <v>10.4</v>
      </c>
      <c r="J41">
        <v>305.55149999999998</v>
      </c>
      <c r="K41" s="43">
        <f t="shared" si="2"/>
        <v>398.76370849547686</v>
      </c>
      <c r="L41" s="43">
        <f t="shared" si="3"/>
        <v>91.435423792505759</v>
      </c>
      <c r="M41" s="43">
        <f t="shared" si="4"/>
        <v>60.405727609447894</v>
      </c>
      <c r="N41" s="43">
        <f t="shared" si="5"/>
        <v>-1543.2057980941106</v>
      </c>
      <c r="O41" s="43">
        <f t="shared" si="6"/>
        <v>483.07692307692338</v>
      </c>
      <c r="P41" s="43">
        <f t="shared" si="7"/>
        <v>155.48589341692798</v>
      </c>
      <c r="Q41" s="43">
        <f t="shared" si="8"/>
        <v>92.778811616225823</v>
      </c>
      <c r="R41" s="43">
        <f t="shared" si="9"/>
        <v>136.84210526315798</v>
      </c>
      <c r="S41" s="43">
        <f t="shared" si="10"/>
        <v>305.55149999999998</v>
      </c>
    </row>
    <row r="42" spans="1:19">
      <c r="A42" s="28">
        <v>43922</v>
      </c>
      <c r="B42">
        <v>65.762</v>
      </c>
      <c r="C42">
        <v>4118.23557516459</v>
      </c>
      <c r="D42">
        <v>2890.8020565799402</v>
      </c>
      <c r="E42">
        <f t="shared" si="0"/>
        <v>1227.4335185846498</v>
      </c>
      <c r="F42">
        <v>83.5</v>
      </c>
      <c r="G42">
        <v>27</v>
      </c>
      <c r="H42">
        <v>619971.02996158099</v>
      </c>
      <c r="I42">
        <v>11.5040443302521</v>
      </c>
      <c r="J42">
        <v>310.12430000000001</v>
      </c>
      <c r="K42" s="43">
        <f t="shared" si="2"/>
        <v>415.43690301713252</v>
      </c>
      <c r="L42" s="43">
        <f t="shared" si="3"/>
        <v>81.238049416529279</v>
      </c>
      <c r="M42" s="43">
        <f t="shared" si="4"/>
        <v>55.942694259700914</v>
      </c>
      <c r="N42" s="43">
        <f t="shared" si="5"/>
        <v>-1251.3186735909676</v>
      </c>
      <c r="O42" s="43">
        <f t="shared" si="6"/>
        <v>513.84615384615415</v>
      </c>
      <c r="P42" s="43">
        <f t="shared" si="7"/>
        <v>135.42319749216307</v>
      </c>
      <c r="Q42" s="43">
        <f t="shared" si="8"/>
        <v>87.563016784870669</v>
      </c>
      <c r="R42" s="43">
        <f t="shared" si="9"/>
        <v>151.36900434542244</v>
      </c>
      <c r="S42" s="43">
        <f t="shared" si="10"/>
        <v>310.12430000000001</v>
      </c>
    </row>
    <row r="43" spans="1:19">
      <c r="A43" s="28">
        <v>43952</v>
      </c>
      <c r="B43">
        <v>67.725499999999997</v>
      </c>
      <c r="C43">
        <v>4661.1083652296402</v>
      </c>
      <c r="D43">
        <v>3022.88025413278</v>
      </c>
      <c r="E43">
        <f t="shared" si="0"/>
        <v>1638.2281110968602</v>
      </c>
      <c r="F43">
        <v>120</v>
      </c>
      <c r="G43">
        <v>21.0625</v>
      </c>
      <c r="H43">
        <v>582501.96369695105</v>
      </c>
      <c r="I43">
        <v>12.513994095188901</v>
      </c>
      <c r="J43">
        <v>314.90870000000001</v>
      </c>
      <c r="K43" s="43">
        <f t="shared" si="2"/>
        <v>427.84088037600452</v>
      </c>
      <c r="L43" s="43">
        <f t="shared" si="3"/>
        <v>91.946986712917692</v>
      </c>
      <c r="M43" s="43">
        <f t="shared" si="4"/>
        <v>58.49866664364631</v>
      </c>
      <c r="N43" s="43">
        <f t="shared" si="5"/>
        <v>-1670.1070941756143</v>
      </c>
      <c r="O43" s="43">
        <f t="shared" si="6"/>
        <v>738.46153846153891</v>
      </c>
      <c r="P43" s="43">
        <f t="shared" si="7"/>
        <v>105.64263322884017</v>
      </c>
      <c r="Q43" s="43">
        <f t="shared" si="8"/>
        <v>82.270988093713058</v>
      </c>
      <c r="R43" s="43">
        <f t="shared" si="9"/>
        <v>164.65781704195931</v>
      </c>
      <c r="S43" s="43">
        <f t="shared" si="10"/>
        <v>314.90870000000001</v>
      </c>
    </row>
    <row r="44" spans="1:19">
      <c r="A44" s="28">
        <v>43983</v>
      </c>
      <c r="B44">
        <v>69.540714285714301</v>
      </c>
      <c r="C44">
        <v>4433.1766185667102</v>
      </c>
      <c r="D44">
        <v>2961.02136403643</v>
      </c>
      <c r="E44">
        <f t="shared" si="0"/>
        <v>1472.1552545302802</v>
      </c>
      <c r="F44">
        <v>128</v>
      </c>
      <c r="G44">
        <v>29</v>
      </c>
      <c r="H44">
        <v>560839.96227520099</v>
      </c>
      <c r="I44">
        <v>13.1</v>
      </c>
      <c r="J44">
        <v>321.97379999999998</v>
      </c>
      <c r="K44" s="43">
        <f t="shared" si="2"/>
        <v>439.30809550281953</v>
      </c>
      <c r="L44" s="43">
        <f t="shared" si="3"/>
        <v>87.450709081141156</v>
      </c>
      <c r="M44" s="43">
        <f t="shared" si="4"/>
        <v>57.301575695122949</v>
      </c>
      <c r="N44" s="43">
        <f t="shared" si="5"/>
        <v>-1500.8025547020784</v>
      </c>
      <c r="O44" s="43">
        <f t="shared" si="6"/>
        <v>787.69230769230819</v>
      </c>
      <c r="P44" s="43">
        <f t="shared" si="7"/>
        <v>145.45454545454552</v>
      </c>
      <c r="Q44" s="43">
        <f t="shared" si="8"/>
        <v>79.211506114040333</v>
      </c>
      <c r="R44" s="43">
        <f t="shared" si="9"/>
        <v>172.36842105263167</v>
      </c>
      <c r="S44" s="43">
        <f t="shared" si="10"/>
        <v>321.97379999999998</v>
      </c>
    </row>
    <row r="45" spans="1:19">
      <c r="A45" s="28">
        <v>44013</v>
      </c>
      <c r="B45">
        <v>71.474919047619096</v>
      </c>
      <c r="C45">
        <v>4426.8152663713699</v>
      </c>
      <c r="D45">
        <v>2968.2059149183601</v>
      </c>
      <c r="E45">
        <f t="shared" si="0"/>
        <v>1458.6093514530098</v>
      </c>
      <c r="F45">
        <v>128</v>
      </c>
      <c r="G45">
        <v>29.75</v>
      </c>
      <c r="H45">
        <v>568830.66815121996</v>
      </c>
      <c r="I45">
        <v>12.967844149584399</v>
      </c>
      <c r="J45">
        <v>328.20139999999998</v>
      </c>
      <c r="K45" s="43">
        <f t="shared" si="2"/>
        <v>451.52700666864047</v>
      </c>
      <c r="L45" s="43">
        <f t="shared" si="3"/>
        <v>87.32522236855057</v>
      </c>
      <c r="M45" s="43">
        <f t="shared" si="4"/>
        <v>57.440610857515416</v>
      </c>
      <c r="N45" s="43">
        <f t="shared" si="5"/>
        <v>-1486.9930560900582</v>
      </c>
      <c r="O45" s="43">
        <f t="shared" si="6"/>
        <v>787.69230769230819</v>
      </c>
      <c r="P45" s="43">
        <f t="shared" si="7"/>
        <v>149.21630094043897</v>
      </c>
      <c r="Q45" s="43">
        <f t="shared" si="8"/>
        <v>80.340091610669376</v>
      </c>
      <c r="R45" s="43">
        <f t="shared" si="9"/>
        <v>170.62952828400535</v>
      </c>
      <c r="S45" s="43">
        <f t="shared" si="10"/>
        <v>328.20139999999998</v>
      </c>
    </row>
    <row r="46" spans="1:19">
      <c r="A46" s="28">
        <v>44044</v>
      </c>
      <c r="B46">
        <v>73.293000000000006</v>
      </c>
      <c r="C46">
        <v>4590.4958519287702</v>
      </c>
      <c r="D46">
        <v>3169.1529542234498</v>
      </c>
      <c r="E46">
        <f t="shared" si="0"/>
        <v>1421.3428977053204</v>
      </c>
      <c r="F46">
        <v>136</v>
      </c>
      <c r="G46">
        <v>29.875</v>
      </c>
      <c r="H46">
        <v>595997.84446297504</v>
      </c>
      <c r="I46">
        <v>12.372516401755901</v>
      </c>
      <c r="J46">
        <v>337.06319999999999</v>
      </c>
      <c r="K46" s="43">
        <f t="shared" si="2"/>
        <v>463.01233132865025</v>
      </c>
      <c r="L46" s="43">
        <f t="shared" si="3"/>
        <v>90.554054535954478</v>
      </c>
      <c r="M46" s="43">
        <f t="shared" si="4"/>
        <v>61.329330514625525</v>
      </c>
      <c r="N46" s="43">
        <f t="shared" si="5"/>
        <v>-1449.0014184437528</v>
      </c>
      <c r="O46" s="43">
        <f t="shared" si="6"/>
        <v>836.92307692307747</v>
      </c>
      <c r="P46" s="43">
        <f t="shared" si="7"/>
        <v>149.84326018808787</v>
      </c>
      <c r="Q46" s="43">
        <f t="shared" si="8"/>
        <v>84.177109471860675</v>
      </c>
      <c r="R46" s="43">
        <f t="shared" si="9"/>
        <v>162.79626844415668</v>
      </c>
      <c r="S46" s="43">
        <f t="shared" si="10"/>
        <v>337.06319999999999</v>
      </c>
    </row>
    <row r="47" spans="1:19">
      <c r="A47" s="28">
        <v>44075</v>
      </c>
      <c r="B47">
        <v>75.198599999999999</v>
      </c>
      <c r="C47">
        <v>4496.2642379145</v>
      </c>
      <c r="D47">
        <v>3734.3646310537802</v>
      </c>
      <c r="E47">
        <f t="shared" si="0"/>
        <v>761.89960686071981</v>
      </c>
      <c r="F47">
        <v>133</v>
      </c>
      <c r="G47">
        <v>29.6875</v>
      </c>
      <c r="H47">
        <v>624926.14874762495</v>
      </c>
      <c r="I47">
        <v>11.717837995713101</v>
      </c>
      <c r="J47">
        <v>346.6207</v>
      </c>
      <c r="K47" s="43">
        <f t="shared" si="2"/>
        <v>475.0505382321727</v>
      </c>
      <c r="L47" s="43">
        <f t="shared" si="3"/>
        <v>88.695202030756391</v>
      </c>
      <c r="M47" s="43">
        <f t="shared" si="4"/>
        <v>72.267285936706728</v>
      </c>
      <c r="N47" s="43">
        <f t="shared" si="5"/>
        <v>-776.72573791676678</v>
      </c>
      <c r="O47" s="43">
        <f t="shared" si="6"/>
        <v>818.46153846153902</v>
      </c>
      <c r="P47" s="43">
        <f t="shared" si="7"/>
        <v>148.90282131661451</v>
      </c>
      <c r="Q47" s="43">
        <f t="shared" si="8"/>
        <v>88.262864243001545</v>
      </c>
      <c r="R47" s="43">
        <f t="shared" si="9"/>
        <v>154.18207889096195</v>
      </c>
      <c r="S47" s="43">
        <f t="shared" si="10"/>
        <v>346.6207</v>
      </c>
    </row>
    <row r="48" spans="1:19">
      <c r="A48" s="28">
        <v>44105</v>
      </c>
      <c r="B48">
        <v>77.569290476190503</v>
      </c>
      <c r="C48">
        <v>4513.2201036578299</v>
      </c>
      <c r="D48">
        <v>3820.4997468543102</v>
      </c>
      <c r="E48">
        <f t="shared" si="0"/>
        <v>692.72035680351973</v>
      </c>
      <c r="F48">
        <v>147</v>
      </c>
      <c r="G48">
        <v>28.875</v>
      </c>
      <c r="H48">
        <v>641679.43414444197</v>
      </c>
      <c r="I48">
        <v>11.3290783720751</v>
      </c>
      <c r="J48">
        <v>359.65699999999998</v>
      </c>
      <c r="K48" s="43">
        <f t="shared" si="2"/>
        <v>490.02685144407002</v>
      </c>
      <c r="L48" s="43">
        <f t="shared" si="3"/>
        <v>89.029680579643582</v>
      </c>
      <c r="M48" s="43">
        <f t="shared" si="4"/>
        <v>73.934169505329137</v>
      </c>
      <c r="N48" s="43">
        <f t="shared" si="5"/>
        <v>-706.20029917739487</v>
      </c>
      <c r="O48" s="43">
        <f t="shared" si="6"/>
        <v>904.61538461538532</v>
      </c>
      <c r="P48" s="43">
        <f t="shared" si="7"/>
        <v>144.82758620689663</v>
      </c>
      <c r="Q48" s="43">
        <f t="shared" si="8"/>
        <v>90.629052563920553</v>
      </c>
      <c r="R48" s="43">
        <f t="shared" si="9"/>
        <v>149.06682068519879</v>
      </c>
      <c r="S48" s="43">
        <f t="shared" si="10"/>
        <v>359.65699999999998</v>
      </c>
    </row>
    <row r="49" spans="1:19">
      <c r="A49" s="28">
        <v>44136</v>
      </c>
      <c r="B49">
        <v>79.933199999999999</v>
      </c>
      <c r="C49">
        <v>4587.3380338254201</v>
      </c>
      <c r="D49">
        <v>4518.49458854758</v>
      </c>
      <c r="E49">
        <f t="shared" si="0"/>
        <v>68.843445277840146</v>
      </c>
      <c r="F49">
        <v>168</v>
      </c>
      <c r="G49">
        <v>31.75</v>
      </c>
      <c r="H49">
        <v>649979.925082637</v>
      </c>
      <c r="I49">
        <v>11.1206590168284</v>
      </c>
      <c r="J49">
        <v>371.02109999999999</v>
      </c>
      <c r="K49" s="43">
        <f t="shared" si="2"/>
        <v>504.96032748774451</v>
      </c>
      <c r="L49" s="43">
        <f t="shared" si="3"/>
        <v>90.491762086082161</v>
      </c>
      <c r="M49" s="43">
        <f t="shared" si="4"/>
        <v>87.441739812613207</v>
      </c>
      <c r="N49" s="43">
        <f t="shared" si="5"/>
        <v>-70.183099390859851</v>
      </c>
      <c r="O49" s="43">
        <f t="shared" si="6"/>
        <v>1033.8461538461547</v>
      </c>
      <c r="P49" s="43">
        <f t="shared" si="7"/>
        <v>159.24764890282142</v>
      </c>
      <c r="Q49" s="43">
        <f t="shared" si="8"/>
        <v>91.801391257534803</v>
      </c>
      <c r="R49" s="43">
        <f t="shared" si="9"/>
        <v>146.32446074774219</v>
      </c>
      <c r="S49" s="43">
        <f t="shared" si="10"/>
        <v>371.02109999999993</v>
      </c>
    </row>
    <row r="50" spans="1:19">
      <c r="A50" s="28">
        <v>44166</v>
      </c>
      <c r="B50">
        <v>82.637900000000002</v>
      </c>
      <c r="C50">
        <v>3813.38810230836</v>
      </c>
      <c r="D50">
        <v>4472.7451660657298</v>
      </c>
      <c r="E50">
        <f t="shared" si="0"/>
        <v>-659.35706375736981</v>
      </c>
      <c r="F50">
        <v>153</v>
      </c>
      <c r="G50">
        <v>34.375</v>
      </c>
      <c r="H50">
        <v>655698.69473317603</v>
      </c>
      <c r="I50">
        <v>10.957929999999999</v>
      </c>
      <c r="J50">
        <v>385.88260000000002</v>
      </c>
      <c r="K50" s="43">
        <f t="shared" si="2"/>
        <v>522.04667205741146</v>
      </c>
      <c r="L50" s="43">
        <f t="shared" si="3"/>
        <v>75.224499775574444</v>
      </c>
      <c r="M50" s="43">
        <f t="shared" si="4"/>
        <v>86.556398684314743</v>
      </c>
      <c r="N50" s="43">
        <f t="shared" si="5"/>
        <v>672.18777550990148</v>
      </c>
      <c r="O50" s="43">
        <f t="shared" si="6"/>
        <v>941.53846153846234</v>
      </c>
      <c r="P50" s="43">
        <f t="shared" si="7"/>
        <v>172.4137931034484</v>
      </c>
      <c r="Q50" s="43">
        <f t="shared" si="8"/>
        <v>92.609094680273742</v>
      </c>
      <c r="R50" s="43">
        <f t="shared" si="9"/>
        <v>144.18328947368428</v>
      </c>
      <c r="S50" s="43">
        <f t="shared" si="10"/>
        <v>385.88260000000002</v>
      </c>
    </row>
    <row r="51" spans="1:19">
      <c r="A51" s="28">
        <v>44197</v>
      </c>
      <c r="B51">
        <v>85.970799999999997</v>
      </c>
      <c r="C51">
        <v>6029.75085667249</v>
      </c>
      <c r="D51">
        <v>4502.3180856231502</v>
      </c>
      <c r="E51">
        <f t="shared" si="0"/>
        <v>1527.4327710493399</v>
      </c>
      <c r="F51">
        <v>165</v>
      </c>
      <c r="G51">
        <v>34.0625</v>
      </c>
      <c r="H51">
        <v>664130.68485652003</v>
      </c>
      <c r="I51">
        <v>10.7141737146833</v>
      </c>
      <c r="J51">
        <v>401.50709999999998</v>
      </c>
      <c r="K51" s="43">
        <f t="shared" si="2"/>
        <v>543.1015313084348</v>
      </c>
      <c r="L51" s="43">
        <f t="shared" si="3"/>
        <v>118.94540492481234</v>
      </c>
      <c r="M51" s="43">
        <f t="shared" si="4"/>
        <v>87.128692727555034</v>
      </c>
      <c r="N51" s="43">
        <f t="shared" si="5"/>
        <v>-1557.155740111087</v>
      </c>
      <c r="O51" s="43">
        <f t="shared" si="6"/>
        <v>1015.3846153846162</v>
      </c>
      <c r="P51" s="43">
        <f t="shared" si="7"/>
        <v>170.84639498432614</v>
      </c>
      <c r="Q51" s="43">
        <f t="shared" si="8"/>
        <v>93.800005960024976</v>
      </c>
      <c r="R51" s="43">
        <f t="shared" si="9"/>
        <v>140.9759699300435</v>
      </c>
      <c r="S51" s="43">
        <f t="shared" si="10"/>
        <v>401.50709999999998</v>
      </c>
    </row>
    <row r="52" spans="1:19">
      <c r="A52" s="28">
        <v>44228</v>
      </c>
      <c r="B52">
        <v>88.674599999999998</v>
      </c>
      <c r="C52">
        <v>5837.6143060123004</v>
      </c>
      <c r="D52">
        <v>4668.4607915196802</v>
      </c>
      <c r="E52">
        <f t="shared" si="0"/>
        <v>1169.1535144926202</v>
      </c>
      <c r="F52">
        <v>153</v>
      </c>
      <c r="G52">
        <v>34.1875</v>
      </c>
      <c r="H52">
        <v>673062.40086438099</v>
      </c>
      <c r="I52">
        <v>10.4299151816445</v>
      </c>
      <c r="J52">
        <v>415.85950000000003</v>
      </c>
      <c r="K52" s="43">
        <f t="shared" si="2"/>
        <v>560.18219032698232</v>
      </c>
      <c r="L52" s="43">
        <f t="shared" si="3"/>
        <v>115.15523840510562</v>
      </c>
      <c r="M52" s="43">
        <f t="shared" si="4"/>
        <v>90.343880214464846</v>
      </c>
      <c r="N52" s="43">
        <f t="shared" si="5"/>
        <v>-1191.9045739162198</v>
      </c>
      <c r="O52" s="43">
        <f t="shared" si="6"/>
        <v>941.53846153846223</v>
      </c>
      <c r="P52" s="43">
        <f t="shared" si="7"/>
        <v>171.47335423197504</v>
      </c>
      <c r="Q52" s="43">
        <f t="shared" si="8"/>
        <v>95.061497160287175</v>
      </c>
      <c r="R52" s="43">
        <f t="shared" si="9"/>
        <v>137.23572607426982</v>
      </c>
      <c r="S52" s="43">
        <f t="shared" si="10"/>
        <v>415.85950000000003</v>
      </c>
    </row>
    <row r="53" spans="1:19">
      <c r="A53" s="28">
        <v>44256</v>
      </c>
      <c r="B53">
        <v>91.066400000000002</v>
      </c>
      <c r="C53">
        <v>5950.8511863369704</v>
      </c>
      <c r="D53">
        <v>5132.0185908450703</v>
      </c>
      <c r="E53">
        <f t="shared" si="0"/>
        <v>818.83259549190007</v>
      </c>
      <c r="F53">
        <v>147</v>
      </c>
      <c r="G53">
        <v>34.0625</v>
      </c>
      <c r="H53">
        <v>678399.585873103</v>
      </c>
      <c r="I53">
        <v>10.199999999999999</v>
      </c>
      <c r="J53">
        <v>435.8657</v>
      </c>
      <c r="K53" s="43">
        <f t="shared" si="2"/>
        <v>575.29185829079688</v>
      </c>
      <c r="L53" s="43">
        <f t="shared" si="3"/>
        <v>117.38899679791479</v>
      </c>
      <c r="M53" s="43">
        <f t="shared" si="4"/>
        <v>99.314633566577996</v>
      </c>
      <c r="N53" s="43">
        <f t="shared" si="5"/>
        <v>-834.76660997938257</v>
      </c>
      <c r="O53" s="43">
        <f t="shared" si="6"/>
        <v>904.61538461538532</v>
      </c>
      <c r="P53" s="43">
        <f t="shared" si="7"/>
        <v>170.84639498432614</v>
      </c>
      <c r="Q53" s="43">
        <f t="shared" si="8"/>
        <v>95.815306609305537</v>
      </c>
      <c r="R53" s="43">
        <f t="shared" si="9"/>
        <v>134.21052631578954</v>
      </c>
      <c r="S53" s="43">
        <f t="shared" si="10"/>
        <v>435.8657</v>
      </c>
    </row>
    <row r="54" spans="1:19">
      <c r="A54" s="28">
        <v>44287</v>
      </c>
      <c r="B54">
        <v>92.863799999999998</v>
      </c>
      <c r="C54">
        <v>5864.6629044995498</v>
      </c>
      <c r="D54">
        <v>4671.5878281818796</v>
      </c>
      <c r="E54">
        <f t="shared" si="0"/>
        <v>1193.0750763176702</v>
      </c>
      <c r="F54">
        <v>140</v>
      </c>
      <c r="G54">
        <v>33.9375</v>
      </c>
      <c r="H54">
        <v>679113.902575835</v>
      </c>
      <c r="I54">
        <v>10.0160891049751</v>
      </c>
      <c r="J54">
        <v>453.65030000000002</v>
      </c>
      <c r="K54" s="43">
        <f t="shared" si="2"/>
        <v>586.64653560418446</v>
      </c>
      <c r="L54" s="43">
        <f t="shared" si="3"/>
        <v>115.68881045081532</v>
      </c>
      <c r="M54" s="43">
        <f t="shared" si="4"/>
        <v>90.404394512057138</v>
      </c>
      <c r="N54" s="43">
        <f t="shared" si="5"/>
        <v>-1216.2916356673622</v>
      </c>
      <c r="O54" s="43">
        <f t="shared" si="6"/>
        <v>861.53846153846223</v>
      </c>
      <c r="P54" s="43">
        <f t="shared" si="7"/>
        <v>170.21943573667724</v>
      </c>
      <c r="Q54" s="43">
        <f t="shared" si="8"/>
        <v>95.916194751506168</v>
      </c>
      <c r="R54" s="43">
        <f t="shared" si="9"/>
        <v>131.79064611809349</v>
      </c>
      <c r="S54" s="43">
        <f t="shared" si="10"/>
        <v>453.65030000000002</v>
      </c>
    </row>
    <row r="55" spans="1:19">
      <c r="A55" s="28">
        <v>44317</v>
      </c>
      <c r="B55">
        <v>94.104799999999997</v>
      </c>
      <c r="C55">
        <v>6302.2196022508097</v>
      </c>
      <c r="D55">
        <v>4776.8850103955001</v>
      </c>
      <c r="E55">
        <f t="shared" si="0"/>
        <v>1525.3345918553096</v>
      </c>
      <c r="F55">
        <v>153</v>
      </c>
      <c r="G55">
        <v>34.25</v>
      </c>
      <c r="H55">
        <v>677314.36527837894</v>
      </c>
      <c r="I55">
        <v>9.8492409611816498</v>
      </c>
      <c r="J55">
        <v>468.72500000000002</v>
      </c>
      <c r="K55" s="43">
        <f t="shared" si="2"/>
        <v>594.48627886996508</v>
      </c>
      <c r="L55" s="43">
        <f t="shared" si="3"/>
        <v>124.32023815466384</v>
      </c>
      <c r="M55" s="43">
        <f t="shared" si="4"/>
        <v>92.442101679719002</v>
      </c>
      <c r="N55" s="43">
        <f t="shared" si="5"/>
        <v>-1555.0167315486863</v>
      </c>
      <c r="O55" s="43">
        <f t="shared" si="6"/>
        <v>941.53846153846223</v>
      </c>
      <c r="P55" s="43">
        <f t="shared" si="7"/>
        <v>171.7868338557995</v>
      </c>
      <c r="Q55" s="43">
        <f t="shared" si="8"/>
        <v>95.662033013348974</v>
      </c>
      <c r="R55" s="43">
        <f t="shared" si="9"/>
        <v>129.59527580502177</v>
      </c>
      <c r="S55" s="43">
        <f t="shared" si="10"/>
        <v>468.72499999999997</v>
      </c>
    </row>
    <row r="56" spans="1:19">
      <c r="A56" s="28">
        <v>44348</v>
      </c>
      <c r="B56">
        <v>95.254300000000001</v>
      </c>
      <c r="C56">
        <v>6629.35144086948</v>
      </c>
      <c r="D56">
        <v>5085.7701068224496</v>
      </c>
      <c r="E56">
        <f t="shared" si="0"/>
        <v>1543.5813340470304</v>
      </c>
      <c r="F56">
        <v>155</v>
      </c>
      <c r="G56">
        <v>34.0625</v>
      </c>
      <c r="H56">
        <v>676928.57900210295</v>
      </c>
      <c r="I56">
        <v>9.6009033360691092</v>
      </c>
      <c r="J56">
        <v>483.60489999999999</v>
      </c>
      <c r="K56" s="43">
        <f t="shared" si="2"/>
        <v>601.74799110527113</v>
      </c>
      <c r="L56" s="43">
        <f t="shared" si="3"/>
        <v>130.77337858006592</v>
      </c>
      <c r="M56" s="43">
        <f t="shared" si="4"/>
        <v>98.41963461783881</v>
      </c>
      <c r="N56" s="43">
        <f t="shared" si="5"/>
        <v>-1573.61854491861</v>
      </c>
      <c r="O56" s="43">
        <f t="shared" si="6"/>
        <v>953.84615384615461</v>
      </c>
      <c r="P56" s="43">
        <f t="shared" si="7"/>
        <v>170.84639498432614</v>
      </c>
      <c r="Q56" s="43">
        <f t="shared" si="8"/>
        <v>95.607545612240855</v>
      </c>
      <c r="R56" s="43">
        <f t="shared" si="9"/>
        <v>126.3276754745936</v>
      </c>
      <c r="S56" s="43">
        <f t="shared" si="10"/>
        <v>483.60489999999993</v>
      </c>
    </row>
    <row r="57" spans="1:19">
      <c r="A57" s="28">
        <v>44378</v>
      </c>
      <c r="B57">
        <v>96.237799999999993</v>
      </c>
      <c r="C57">
        <v>6799.1938982940401</v>
      </c>
      <c r="D57">
        <v>5028.2184019257402</v>
      </c>
      <c r="E57">
        <f t="shared" si="0"/>
        <v>1770.9754963682999</v>
      </c>
      <c r="F57">
        <v>169</v>
      </c>
      <c r="G57">
        <v>34.125</v>
      </c>
      <c r="H57">
        <v>680879.79036221805</v>
      </c>
      <c r="I57">
        <v>9.2263124583072695</v>
      </c>
      <c r="J57">
        <v>498.09870000000001</v>
      </c>
      <c r="K57" s="43">
        <f t="shared" si="2"/>
        <v>607.96103502299491</v>
      </c>
      <c r="L57" s="43">
        <f t="shared" si="3"/>
        <v>134.1237624270924</v>
      </c>
      <c r="M57" s="43">
        <f t="shared" si="4"/>
        <v>97.305896157665515</v>
      </c>
      <c r="N57" s="43">
        <f t="shared" si="5"/>
        <v>-1805.4376677223324</v>
      </c>
      <c r="O57" s="43">
        <f t="shared" si="6"/>
        <v>1040.0000000000007</v>
      </c>
      <c r="P57" s="43">
        <f t="shared" si="7"/>
        <v>171.15987460815057</v>
      </c>
      <c r="Q57" s="43">
        <f t="shared" si="8"/>
        <v>96.165603924526465</v>
      </c>
      <c r="R57" s="43">
        <f t="shared" si="9"/>
        <v>121.39884813562203</v>
      </c>
      <c r="S57" s="43">
        <f t="shared" si="10"/>
        <v>498.09869999999989</v>
      </c>
    </row>
    <row r="58" spans="1:19">
      <c r="A58" s="28">
        <v>44409</v>
      </c>
      <c r="B58">
        <v>97.213800000000006</v>
      </c>
      <c r="C58">
        <v>7526.3965640949</v>
      </c>
      <c r="D58">
        <v>5079.2358042845899</v>
      </c>
      <c r="E58">
        <f t="shared" si="0"/>
        <v>2447.1607598103101</v>
      </c>
      <c r="F58">
        <v>180.5</v>
      </c>
      <c r="G58">
        <v>34.1875</v>
      </c>
      <c r="H58">
        <v>688266.716731122</v>
      </c>
      <c r="I58">
        <v>8.7353722150868407</v>
      </c>
      <c r="J58">
        <v>510.39420000000001</v>
      </c>
      <c r="K58" s="43">
        <f t="shared" si="2"/>
        <v>614.12669934805695</v>
      </c>
      <c r="L58" s="43">
        <f t="shared" si="3"/>
        <v>148.46886848572311</v>
      </c>
      <c r="M58" s="43">
        <f t="shared" si="4"/>
        <v>98.293183037301219</v>
      </c>
      <c r="N58" s="43">
        <f t="shared" si="5"/>
        <v>-2494.7811100683402</v>
      </c>
      <c r="O58" s="43">
        <f t="shared" si="6"/>
        <v>1110.7692307692314</v>
      </c>
      <c r="P58" s="43">
        <f t="shared" si="7"/>
        <v>171.47335423197504</v>
      </c>
      <c r="Q58" s="43">
        <f t="shared" si="8"/>
        <v>97.20891325088165</v>
      </c>
      <c r="R58" s="43">
        <f t="shared" si="9"/>
        <v>114.93910809324797</v>
      </c>
      <c r="S58" s="43">
        <f t="shared" si="10"/>
        <v>510.3941999999999</v>
      </c>
    </row>
    <row r="59" spans="1:19">
      <c r="A59" s="28">
        <v>44440</v>
      </c>
      <c r="B59">
        <v>98.284999999999997</v>
      </c>
      <c r="C59">
        <v>7173.5622860816502</v>
      </c>
      <c r="D59">
        <v>5363.4511242381504</v>
      </c>
      <c r="E59">
        <f t="shared" si="0"/>
        <v>1810.1111618434998</v>
      </c>
      <c r="F59">
        <v>180.5</v>
      </c>
      <c r="G59">
        <v>34.1875</v>
      </c>
      <c r="H59">
        <v>696733.39871381898</v>
      </c>
      <c r="I59">
        <v>8.1999999999999993</v>
      </c>
      <c r="J59">
        <v>528.49680000000001</v>
      </c>
      <c r="K59" s="43">
        <f t="shared" si="2"/>
        <v>620.89376863597317</v>
      </c>
      <c r="L59" s="43">
        <f t="shared" si="3"/>
        <v>141.50871091582977</v>
      </c>
      <c r="M59" s="43">
        <f t="shared" si="4"/>
        <v>103.79330737542205</v>
      </c>
      <c r="N59" s="43">
        <f t="shared" si="5"/>
        <v>-1845.3348908884354</v>
      </c>
      <c r="O59" s="43">
        <f t="shared" si="6"/>
        <v>1110.7692307692314</v>
      </c>
      <c r="P59" s="43">
        <f t="shared" si="7"/>
        <v>171.47335423197504</v>
      </c>
      <c r="Q59" s="43">
        <f t="shared" si="8"/>
        <v>98.404724314196969</v>
      </c>
      <c r="R59" s="43">
        <f t="shared" si="9"/>
        <v>107.89473684210532</v>
      </c>
      <c r="S59" s="43">
        <f t="shared" si="10"/>
        <v>528.49679999999989</v>
      </c>
    </row>
    <row r="60" spans="1:19">
      <c r="A60" s="28">
        <v>44470</v>
      </c>
      <c r="B60">
        <v>99.249099999999999</v>
      </c>
      <c r="C60">
        <v>6658.22678656893</v>
      </c>
      <c r="D60">
        <v>5314.2510152969598</v>
      </c>
      <c r="E60">
        <f t="shared" si="0"/>
        <v>1343.9757712719702</v>
      </c>
      <c r="F60">
        <v>186</v>
      </c>
      <c r="G60">
        <v>34.1875</v>
      </c>
      <c r="H60">
        <v>704077.37683129602</v>
      </c>
      <c r="I60">
        <v>7.6992678965931596</v>
      </c>
      <c r="J60">
        <v>547.08019999999999</v>
      </c>
      <c r="K60" s="43">
        <f t="shared" si="2"/>
        <v>626.98425734067825</v>
      </c>
      <c r="L60" s="43">
        <f t="shared" si="3"/>
        <v>131.34298581064732</v>
      </c>
      <c r="M60" s="43">
        <f t="shared" si="4"/>
        <v>102.84118869065216</v>
      </c>
      <c r="N60" s="43">
        <f t="shared" si="5"/>
        <v>-1370.1287719319016</v>
      </c>
      <c r="O60" s="43">
        <f t="shared" si="6"/>
        <v>1144.6153846153854</v>
      </c>
      <c r="P60" s="43">
        <f t="shared" si="7"/>
        <v>171.47335423197504</v>
      </c>
      <c r="Q60" s="43">
        <f t="shared" si="8"/>
        <v>99.441967746697699</v>
      </c>
      <c r="R60" s="43">
        <f t="shared" si="9"/>
        <v>101.30615653412059</v>
      </c>
      <c r="S60" s="43">
        <f t="shared" si="10"/>
        <v>547.08019999999988</v>
      </c>
    </row>
    <row r="61" spans="1:19">
      <c r="A61" s="28">
        <v>44501</v>
      </c>
      <c r="B61">
        <v>100.31010000000001</v>
      </c>
      <c r="C61">
        <v>6338.0167425147501</v>
      </c>
      <c r="D61">
        <v>6290.5794577961597</v>
      </c>
      <c r="E61">
        <f t="shared" si="0"/>
        <v>47.43728471859049</v>
      </c>
      <c r="F61">
        <v>196.5</v>
      </c>
      <c r="G61">
        <v>34.25</v>
      </c>
      <c r="H61">
        <v>710104.268774978</v>
      </c>
      <c r="I61">
        <v>7.2677793728192999</v>
      </c>
      <c r="J61">
        <v>560.91840000000002</v>
      </c>
      <c r="K61" s="43">
        <f t="shared" si="2"/>
        <v>633.68689038257446</v>
      </c>
      <c r="L61" s="43">
        <f t="shared" si="3"/>
        <v>125.02638762004894</v>
      </c>
      <c r="M61" s="43">
        <f t="shared" si="4"/>
        <v>121.73506052510108</v>
      </c>
      <c r="N61" s="43">
        <f t="shared" si="5"/>
        <v>-48.360387177034731</v>
      </c>
      <c r="O61" s="43">
        <f t="shared" si="6"/>
        <v>1209.2307692307702</v>
      </c>
      <c r="P61" s="43">
        <f t="shared" si="7"/>
        <v>171.78683385579947</v>
      </c>
      <c r="Q61" s="43">
        <f t="shared" si="8"/>
        <v>100.29318952146018</v>
      </c>
      <c r="R61" s="43">
        <f t="shared" si="9"/>
        <v>95.628675958148747</v>
      </c>
      <c r="S61" s="43">
        <f t="shared" si="10"/>
        <v>560.91839999999991</v>
      </c>
    </row>
    <row r="62" spans="1:19">
      <c r="A62" s="28">
        <v>44531</v>
      </c>
      <c r="B62">
        <v>101.88849999999999</v>
      </c>
      <c r="C62">
        <v>6825.1534258041202</v>
      </c>
      <c r="D62">
        <v>7272.2237830706599</v>
      </c>
      <c r="E62">
        <f t="shared" si="0"/>
        <v>-447.07035726653976</v>
      </c>
      <c r="F62">
        <v>200.5</v>
      </c>
      <c r="G62">
        <v>34.1875</v>
      </c>
      <c r="H62">
        <v>714078.60545657505</v>
      </c>
      <c r="I62">
        <v>7</v>
      </c>
      <c r="J62">
        <v>582.45749999999998</v>
      </c>
      <c r="K62" s="43">
        <f t="shared" si="2"/>
        <v>643.65808359023606</v>
      </c>
      <c r="L62" s="43">
        <f t="shared" si="3"/>
        <v>134.63585100002675</v>
      </c>
      <c r="M62" s="43">
        <f t="shared" si="4"/>
        <v>140.73180512599976</v>
      </c>
      <c r="N62" s="43">
        <f t="shared" si="5"/>
        <v>455.77009099578828</v>
      </c>
      <c r="O62" s="43">
        <f t="shared" si="6"/>
        <v>1233.8461538461547</v>
      </c>
      <c r="P62" s="43">
        <f t="shared" si="7"/>
        <v>171.47335423197504</v>
      </c>
      <c r="Q62" s="43">
        <f t="shared" si="8"/>
        <v>100.85451399105833</v>
      </c>
      <c r="R62" s="43">
        <f t="shared" si="9"/>
        <v>92.105263157894797</v>
      </c>
      <c r="S62" s="43">
        <f t="shared" si="10"/>
        <v>582.45749999999987</v>
      </c>
    </row>
    <row r="63" spans="1:19">
      <c r="A63" s="28">
        <v>44562</v>
      </c>
      <c r="B63">
        <v>103.9846</v>
      </c>
      <c r="C63">
        <v>6792.4481524138801</v>
      </c>
      <c r="D63">
        <v>6166.03584018335</v>
      </c>
      <c r="E63">
        <f t="shared" si="0"/>
        <v>626.41231223053001</v>
      </c>
      <c r="F63">
        <v>206</v>
      </c>
      <c r="G63">
        <v>34.1875</v>
      </c>
      <c r="H63">
        <v>716185.60841307696</v>
      </c>
      <c r="I63">
        <v>6.9164647556824796</v>
      </c>
      <c r="J63">
        <v>605.0317</v>
      </c>
      <c r="K63" s="43">
        <f t="shared" si="2"/>
        <v>656.8997321473696</v>
      </c>
      <c r="L63" s="43">
        <f t="shared" si="3"/>
        <v>133.99069300278148</v>
      </c>
      <c r="M63" s="43">
        <f t="shared" si="4"/>
        <v>119.3248970529077</v>
      </c>
      <c r="N63" s="43">
        <f t="shared" si="5"/>
        <v>-638.60193794055999</v>
      </c>
      <c r="O63" s="43">
        <f t="shared" si="6"/>
        <v>1267.6923076923085</v>
      </c>
      <c r="P63" s="43">
        <f t="shared" si="7"/>
        <v>171.47335423197504</v>
      </c>
      <c r="Q63" s="43">
        <f t="shared" si="8"/>
        <v>101.15210134003071</v>
      </c>
      <c r="R63" s="43">
        <f t="shared" si="9"/>
        <v>91.006115206348468</v>
      </c>
      <c r="S63" s="43">
        <f t="shared" si="10"/>
        <v>605.03169999999989</v>
      </c>
    </row>
    <row r="64" spans="1:19">
      <c r="A64" s="28">
        <v>44593</v>
      </c>
      <c r="B64">
        <v>106.30710000000001</v>
      </c>
      <c r="C64">
        <v>7842.8761509638498</v>
      </c>
      <c r="D64">
        <v>7061.24249246195</v>
      </c>
      <c r="E64">
        <f t="shared" si="0"/>
        <v>781.63365850189984</v>
      </c>
      <c r="F64">
        <v>214</v>
      </c>
      <c r="G64">
        <v>37.5625</v>
      </c>
      <c r="H64">
        <v>717299.29122879496</v>
      </c>
      <c r="I64">
        <v>6.9444334639657699</v>
      </c>
      <c r="J64">
        <v>633.43409999999994</v>
      </c>
      <c r="K64" s="43">
        <f t="shared" si="2"/>
        <v>671.57161267498884</v>
      </c>
      <c r="L64" s="43">
        <f t="shared" si="3"/>
        <v>154.71187810674382</v>
      </c>
      <c r="M64" s="43">
        <f t="shared" si="4"/>
        <v>136.64890300955255</v>
      </c>
      <c r="N64" s="43">
        <f t="shared" si="5"/>
        <v>-796.84380292829667</v>
      </c>
      <c r="O64" s="43">
        <f t="shared" si="6"/>
        <v>1316.9230769230778</v>
      </c>
      <c r="P64" s="43">
        <f t="shared" si="7"/>
        <v>188.40125391849543</v>
      </c>
      <c r="Q64" s="43">
        <f t="shared" si="8"/>
        <v>101.30939486242607</v>
      </c>
      <c r="R64" s="43">
        <f t="shared" si="9"/>
        <v>91.37412452586544</v>
      </c>
      <c r="S64" s="43">
        <f t="shared" si="10"/>
        <v>633.43409999999983</v>
      </c>
    </row>
    <row r="65" spans="1:19">
      <c r="A65" s="28">
        <v>44621</v>
      </c>
      <c r="B65">
        <v>109.4585</v>
      </c>
      <c r="C65">
        <v>7826.01135232868</v>
      </c>
      <c r="D65">
        <v>6985.2572480934596</v>
      </c>
      <c r="E65">
        <f t="shared" si="0"/>
        <v>840.75410423522044</v>
      </c>
      <c r="F65">
        <v>206</v>
      </c>
      <c r="G65">
        <v>40.125</v>
      </c>
      <c r="H65">
        <v>718551.29895222699</v>
      </c>
      <c r="I65">
        <v>6.9692188350000004</v>
      </c>
      <c r="J65">
        <v>676.0566</v>
      </c>
      <c r="K65" s="43">
        <f t="shared" si="2"/>
        <v>691.47988578359548</v>
      </c>
      <c r="L65" s="43">
        <f t="shared" si="3"/>
        <v>154.37919598598657</v>
      </c>
      <c r="M65" s="43">
        <f t="shared" si="4"/>
        <v>135.17843937670727</v>
      </c>
      <c r="N65" s="43">
        <f t="shared" si="5"/>
        <v>-857.11469875850833</v>
      </c>
      <c r="O65" s="43">
        <f t="shared" si="6"/>
        <v>1267.6923076923085</v>
      </c>
      <c r="P65" s="43">
        <f t="shared" si="7"/>
        <v>201.25391849529794</v>
      </c>
      <c r="Q65" s="43">
        <f t="shared" si="8"/>
        <v>101.48622501739068</v>
      </c>
      <c r="R65" s="43">
        <f t="shared" si="9"/>
        <v>91.700247828947411</v>
      </c>
      <c r="S65" s="43">
        <f t="shared" si="10"/>
        <v>676.05659999999989</v>
      </c>
    </row>
    <row r="66" spans="1:19">
      <c r="A66" s="28">
        <v>44652</v>
      </c>
      <c r="B66">
        <v>113.33450000000001</v>
      </c>
      <c r="C66">
        <v>8027.6980603552402</v>
      </c>
      <c r="D66">
        <v>7159.82296146934</v>
      </c>
      <c r="E66">
        <f t="shared" si="0"/>
        <v>867.87509888590012</v>
      </c>
      <c r="F66">
        <v>200</v>
      </c>
      <c r="G66">
        <v>42</v>
      </c>
      <c r="H66">
        <v>721113.46476753894</v>
      </c>
      <c r="I66">
        <v>6.9235656167327502</v>
      </c>
      <c r="J66">
        <v>716.93989999999997</v>
      </c>
      <c r="K66" s="43">
        <f t="shared" si="2"/>
        <v>715.96565927123902</v>
      </c>
      <c r="L66" s="43">
        <f t="shared" si="3"/>
        <v>158.35775293210395</v>
      </c>
      <c r="M66" s="43">
        <f t="shared" si="4"/>
        <v>138.55662859218302</v>
      </c>
      <c r="N66" s="43">
        <f t="shared" si="5"/>
        <v>-884.76345247014638</v>
      </c>
      <c r="O66" s="43">
        <f t="shared" si="6"/>
        <v>1230.7692307692316</v>
      </c>
      <c r="P66" s="43">
        <f t="shared" si="7"/>
        <v>210.6583072100315</v>
      </c>
      <c r="Q66" s="43">
        <f t="shared" si="8"/>
        <v>101.84809832670592</v>
      </c>
      <c r="R66" s="43">
        <f t="shared" si="9"/>
        <v>91.099547588588862</v>
      </c>
      <c r="S66" s="43">
        <f t="shared" si="10"/>
        <v>716.93989999999985</v>
      </c>
    </row>
    <row r="67" spans="1:19">
      <c r="A67" s="28">
        <v>44682</v>
      </c>
      <c r="B67">
        <v>117.77370000000001</v>
      </c>
      <c r="C67">
        <v>7574.3291966869101</v>
      </c>
      <c r="D67">
        <v>7230.7210829144296</v>
      </c>
      <c r="E67">
        <f t="shared" ref="E67:E80" si="11">C67-D67</f>
        <v>343.60811377248046</v>
      </c>
      <c r="F67">
        <v>201</v>
      </c>
      <c r="G67">
        <v>44.625</v>
      </c>
      <c r="H67">
        <v>724513.29886049498</v>
      </c>
      <c r="I67">
        <v>6.8591951838902103</v>
      </c>
      <c r="J67">
        <v>753.14700000000005</v>
      </c>
      <c r="K67" s="43">
        <f t="shared" si="2"/>
        <v>744.00932430383625</v>
      </c>
      <c r="L67" s="43">
        <f t="shared" si="3"/>
        <v>149.41440778382852</v>
      </c>
      <c r="M67" s="43">
        <f t="shared" si="4"/>
        <v>139.92864641075417</v>
      </c>
      <c r="N67" s="43">
        <f t="shared" si="5"/>
        <v>-350.29453135405976</v>
      </c>
      <c r="O67" s="43">
        <f t="shared" si="6"/>
        <v>1236.9230769230778</v>
      </c>
      <c r="P67" s="43">
        <f t="shared" si="7"/>
        <v>223.82445141065844</v>
      </c>
      <c r="Q67" s="43">
        <f t="shared" si="8"/>
        <v>102.32828161811831</v>
      </c>
      <c r="R67" s="43">
        <f t="shared" si="9"/>
        <v>90.252568209081758</v>
      </c>
      <c r="S67" s="43">
        <f t="shared" si="10"/>
        <v>753.14699999999993</v>
      </c>
    </row>
    <row r="68" spans="1:19">
      <c r="A68" s="28">
        <v>44713</v>
      </c>
      <c r="B68">
        <v>122.73569999999999</v>
      </c>
      <c r="C68">
        <v>7851.3741219052399</v>
      </c>
      <c r="D68">
        <v>7517.391800032</v>
      </c>
      <c r="E68">
        <f t="shared" si="11"/>
        <v>333.98232187323993</v>
      </c>
      <c r="F68">
        <v>206</v>
      </c>
      <c r="G68">
        <v>46.5</v>
      </c>
      <c r="H68">
        <v>728429.71122697298</v>
      </c>
      <c r="I68">
        <v>6.8580750459284303</v>
      </c>
      <c r="J68">
        <v>793.02779999999996</v>
      </c>
      <c r="K68" s="43">
        <f t="shared" ref="K68:K80" si="12">K67*B68/B67</f>
        <v>775.35566280891533</v>
      </c>
      <c r="L68" s="43">
        <f t="shared" ref="L68:L80" si="13">L67*C68/C67</f>
        <v>154.87951266059017</v>
      </c>
      <c r="M68" s="43">
        <f t="shared" ref="M68:M80" si="14">M67*D68/D67</f>
        <v>145.4762875037907</v>
      </c>
      <c r="N68" s="43">
        <f t="shared" ref="N68:N80" si="15">N67*E68/E67</f>
        <v>-340.48142704393035</v>
      </c>
      <c r="O68" s="43">
        <f t="shared" ref="O68:O80" si="16">O67*F68/F67</f>
        <v>1267.6923076923085</v>
      </c>
      <c r="P68" s="43">
        <f t="shared" ref="P68:P80" si="17">P67*G68/G67</f>
        <v>233.22884012539197</v>
      </c>
      <c r="Q68" s="43">
        <f t="shared" ref="Q68:Q80" si="18">Q67*H68/H67</f>
        <v>102.88142501548585</v>
      </c>
      <c r="R68" s="43">
        <f t="shared" ref="R68:R80" si="19">R67*I68/I67</f>
        <v>90.237829551689913</v>
      </c>
      <c r="S68" s="43">
        <f t="shared" ref="S68:S80" si="20">S67*J68/J67</f>
        <v>793.02779999999984</v>
      </c>
    </row>
    <row r="69" spans="1:19">
      <c r="A69" s="28">
        <v>44743</v>
      </c>
      <c r="B69">
        <v>128.44540000000001</v>
      </c>
      <c r="C69">
        <v>7297.4661594990903</v>
      </c>
      <c r="D69">
        <v>7664.1653193667098</v>
      </c>
      <c r="E69">
        <f t="shared" si="11"/>
        <v>-366.69915986761953</v>
      </c>
      <c r="F69">
        <v>239</v>
      </c>
      <c r="G69">
        <v>50.9375</v>
      </c>
      <c r="H69">
        <v>731990.91623829596</v>
      </c>
      <c r="I69">
        <v>6.9680157756960002</v>
      </c>
      <c r="J69">
        <v>851.76099999999997</v>
      </c>
      <c r="K69" s="43">
        <f t="shared" si="12"/>
        <v>811.42543083842975</v>
      </c>
      <c r="L69" s="43">
        <f t="shared" si="13"/>
        <v>143.95289090696176</v>
      </c>
      <c r="M69" s="43">
        <f t="shared" si="14"/>
        <v>148.31664321021918</v>
      </c>
      <c r="N69" s="43">
        <f t="shared" si="15"/>
        <v>373.83491601368286</v>
      </c>
      <c r="O69" s="43">
        <f t="shared" si="16"/>
        <v>1470.7692307692316</v>
      </c>
      <c r="P69" s="43">
        <f t="shared" si="17"/>
        <v>255.48589341692804</v>
      </c>
      <c r="Q69" s="43">
        <f t="shared" si="18"/>
        <v>103.38439989513492</v>
      </c>
      <c r="R69" s="43">
        <f t="shared" si="19"/>
        <v>91.684418101263191</v>
      </c>
      <c r="S69" s="43">
        <f t="shared" si="20"/>
        <v>851.76099999999997</v>
      </c>
    </row>
    <row r="70" spans="1:19">
      <c r="A70" s="28">
        <v>44774</v>
      </c>
      <c r="B70">
        <v>135.2903</v>
      </c>
      <c r="C70">
        <v>6798.8472039192302</v>
      </c>
      <c r="D70">
        <v>6784.4446059621696</v>
      </c>
      <c r="E70">
        <f t="shared" si="11"/>
        <v>14.402597957060607</v>
      </c>
      <c r="F70">
        <v>282</v>
      </c>
      <c r="G70">
        <v>56.5</v>
      </c>
      <c r="H70">
        <v>734380.350894153</v>
      </c>
      <c r="I70">
        <v>7.09660855829949</v>
      </c>
      <c r="J70">
        <v>911.13160000000005</v>
      </c>
      <c r="K70" s="43">
        <f t="shared" si="12"/>
        <v>854.66657401324142</v>
      </c>
      <c r="L70" s="43">
        <f t="shared" si="13"/>
        <v>134.11692338783897</v>
      </c>
      <c r="M70" s="43">
        <f t="shared" si="14"/>
        <v>131.29232056872348</v>
      </c>
      <c r="N70" s="43">
        <f t="shared" si="15"/>
        <v>-14.682864284718613</v>
      </c>
      <c r="O70" s="43">
        <f t="shared" si="16"/>
        <v>1735.3846153846164</v>
      </c>
      <c r="P70" s="43">
        <f t="shared" si="17"/>
        <v>283.38557993730421</v>
      </c>
      <c r="Q70" s="43">
        <f t="shared" si="18"/>
        <v>103.72187712675675</v>
      </c>
      <c r="R70" s="43">
        <f t="shared" si="19"/>
        <v>93.376428398677533</v>
      </c>
      <c r="S70" s="43">
        <f t="shared" si="20"/>
        <v>911.13160000000016</v>
      </c>
    </row>
    <row r="71" spans="1:19">
      <c r="A71" s="28">
        <v>44805</v>
      </c>
      <c r="B71">
        <v>143.62520000000001</v>
      </c>
      <c r="C71">
        <v>7035.9211850535203</v>
      </c>
      <c r="D71">
        <v>6561.83532576994</v>
      </c>
      <c r="E71">
        <f t="shared" si="11"/>
        <v>474.08585928358025</v>
      </c>
      <c r="F71">
        <v>285</v>
      </c>
      <c r="G71">
        <v>64.625</v>
      </c>
      <c r="H71">
        <v>734280.58470143704</v>
      </c>
      <c r="I71">
        <v>7.1</v>
      </c>
      <c r="J71">
        <v>967.30759999999998</v>
      </c>
      <c r="K71" s="43">
        <f t="shared" si="12"/>
        <v>907.3204629302071</v>
      </c>
      <c r="L71" s="43">
        <f t="shared" si="13"/>
        <v>138.79354458719595</v>
      </c>
      <c r="M71" s="43">
        <f t="shared" si="14"/>
        <v>126.98439402881388</v>
      </c>
      <c r="N71" s="43">
        <f t="shared" si="15"/>
        <v>-483.31129924740719</v>
      </c>
      <c r="O71" s="43">
        <f t="shared" si="16"/>
        <v>1753.8461538461549</v>
      </c>
      <c r="P71" s="43">
        <f t="shared" si="17"/>
        <v>324.13793103448296</v>
      </c>
      <c r="Q71" s="43">
        <f t="shared" si="18"/>
        <v>103.70778642189286</v>
      </c>
      <c r="R71" s="43">
        <f t="shared" si="19"/>
        <v>93.421052631578988</v>
      </c>
      <c r="S71" s="43">
        <f t="shared" si="20"/>
        <v>967.30760000000009</v>
      </c>
    </row>
    <row r="72" spans="1:19">
      <c r="A72" s="28">
        <v>44835</v>
      </c>
      <c r="B72">
        <v>152.59289999999999</v>
      </c>
      <c r="C72">
        <v>7608.5658213544802</v>
      </c>
      <c r="D72">
        <v>6128.7926782857603</v>
      </c>
      <c r="E72">
        <f t="shared" si="11"/>
        <v>1479.7731430687199</v>
      </c>
      <c r="F72">
        <v>284</v>
      </c>
      <c r="G72">
        <v>69.8125</v>
      </c>
      <c r="H72">
        <v>731182.97540538304</v>
      </c>
      <c r="I72">
        <v>6.8955882542640898</v>
      </c>
      <c r="J72">
        <v>1028.7059999999999</v>
      </c>
      <c r="K72" s="43">
        <f t="shared" si="12"/>
        <v>963.97192601202835</v>
      </c>
      <c r="L72" s="43">
        <f t="shared" si="13"/>
        <v>150.08977386132352</v>
      </c>
      <c r="M72" s="43">
        <f t="shared" si="14"/>
        <v>118.60416876417581</v>
      </c>
      <c r="N72" s="43">
        <f t="shared" si="15"/>
        <v>-1508.5686829991739</v>
      </c>
      <c r="O72" s="43">
        <f t="shared" si="16"/>
        <v>1747.6923076923088</v>
      </c>
      <c r="P72" s="43">
        <f t="shared" si="17"/>
        <v>350.15673981191242</v>
      </c>
      <c r="Q72" s="43">
        <f t="shared" si="18"/>
        <v>103.27028853622528</v>
      </c>
      <c r="R72" s="43">
        <f t="shared" si="19"/>
        <v>90.731424398211757</v>
      </c>
      <c r="S72" s="43">
        <f t="shared" si="20"/>
        <v>1028.7059999999999</v>
      </c>
    </row>
    <row r="73" spans="1:19">
      <c r="A73" s="28">
        <v>44866</v>
      </c>
      <c r="B73">
        <v>162.1183</v>
      </c>
      <c r="C73">
        <v>7278.6805831188203</v>
      </c>
      <c r="D73">
        <v>6164.7460616116005</v>
      </c>
      <c r="E73">
        <f t="shared" si="11"/>
        <v>1113.9345215072199</v>
      </c>
      <c r="F73">
        <v>290</v>
      </c>
      <c r="G73">
        <v>69.125</v>
      </c>
      <c r="H73">
        <v>726340.07989911397</v>
      </c>
      <c r="I73">
        <v>6.5730894273680498</v>
      </c>
      <c r="J73">
        <v>1079.2787000000001</v>
      </c>
      <c r="K73" s="43">
        <f t="shared" si="12"/>
        <v>1024.1465356041849</v>
      </c>
      <c r="L73" s="43">
        <f t="shared" si="13"/>
        <v>143.58231871543839</v>
      </c>
      <c r="M73" s="43">
        <f t="shared" si="14"/>
        <v>119.29993730578909</v>
      </c>
      <c r="N73" s="43">
        <f t="shared" si="15"/>
        <v>-1135.6110508753993</v>
      </c>
      <c r="O73" s="43">
        <f t="shared" si="16"/>
        <v>1784.6153846153857</v>
      </c>
      <c r="P73" s="43">
        <f t="shared" si="17"/>
        <v>346.70846394984346</v>
      </c>
      <c r="Q73" s="43">
        <f t="shared" si="18"/>
        <v>102.58629118794742</v>
      </c>
      <c r="R73" s="43">
        <f t="shared" si="19"/>
        <v>86.488018781158601</v>
      </c>
      <c r="S73" s="43">
        <f t="shared" si="20"/>
        <v>1079.2787000000001</v>
      </c>
    </row>
    <row r="74" spans="1:19">
      <c r="A74" s="28">
        <v>44896</v>
      </c>
      <c r="B74">
        <v>172.9032</v>
      </c>
      <c r="C74">
        <v>6510.7821095446498</v>
      </c>
      <c r="D74">
        <v>6097.5445755915498</v>
      </c>
      <c r="E74">
        <f t="shared" si="11"/>
        <v>413.23753395309996</v>
      </c>
      <c r="F74">
        <v>313</v>
      </c>
      <c r="G74">
        <v>69.0625</v>
      </c>
      <c r="H74">
        <v>721978.71887534705</v>
      </c>
      <c r="I74">
        <v>6.3</v>
      </c>
      <c r="J74">
        <v>1134.5875000000001</v>
      </c>
      <c r="K74" s="43">
        <f t="shared" si="12"/>
        <v>1092.2777581240211</v>
      </c>
      <c r="L74" s="43">
        <f t="shared" si="13"/>
        <v>128.4344300129805</v>
      </c>
      <c r="M74" s="43">
        <f t="shared" si="14"/>
        <v>117.99945663895816</v>
      </c>
      <c r="N74" s="43">
        <f t="shared" si="15"/>
        <v>-421.27890027025865</v>
      </c>
      <c r="O74" s="43">
        <f t="shared" si="16"/>
        <v>1926.1538461538473</v>
      </c>
      <c r="P74" s="43">
        <f t="shared" si="17"/>
        <v>346.39498432601903</v>
      </c>
      <c r="Q74" s="43">
        <f t="shared" si="18"/>
        <v>101.97030445619215</v>
      </c>
      <c r="R74" s="43">
        <f t="shared" si="19"/>
        <v>82.894736842105317</v>
      </c>
      <c r="S74" s="43">
        <f t="shared" si="20"/>
        <v>1134.5875000000001</v>
      </c>
    </row>
    <row r="75" spans="1:19">
      <c r="A75" s="28">
        <v>44927</v>
      </c>
      <c r="B75">
        <v>183.25</v>
      </c>
      <c r="C75">
        <v>5985.2226091751299</v>
      </c>
      <c r="D75">
        <v>6246.46473403043</v>
      </c>
      <c r="E75">
        <f t="shared" si="11"/>
        <v>-261.24212485530006</v>
      </c>
      <c r="F75">
        <v>346</v>
      </c>
      <c r="G75">
        <v>69.375</v>
      </c>
      <c r="H75">
        <v>719698.46345037501</v>
      </c>
      <c r="I75">
        <v>6.2012475740189403</v>
      </c>
      <c r="J75">
        <v>1202.98</v>
      </c>
      <c r="K75" s="43">
        <f t="shared" si="12"/>
        <v>1157.6413807045033</v>
      </c>
      <c r="L75" s="43">
        <f t="shared" si="13"/>
        <v>118.0670219608952</v>
      </c>
      <c r="M75" s="43">
        <f t="shared" si="14"/>
        <v>120.88135402577156</v>
      </c>
      <c r="N75" s="43">
        <f t="shared" si="15"/>
        <v>266.32574735042607</v>
      </c>
      <c r="O75" s="43">
        <f t="shared" si="16"/>
        <v>2129.2307692307709</v>
      </c>
      <c r="P75" s="43">
        <f t="shared" si="17"/>
        <v>347.96238244514126</v>
      </c>
      <c r="Q75" s="43">
        <f t="shared" si="18"/>
        <v>101.64824740126332</v>
      </c>
      <c r="R75" s="43">
        <f t="shared" si="19"/>
        <v>81.59536281603873</v>
      </c>
      <c r="S75" s="43">
        <f t="shared" si="20"/>
        <v>1202.98</v>
      </c>
    </row>
    <row r="76" spans="1:19">
      <c r="A76" s="28">
        <v>44958</v>
      </c>
      <c r="B76">
        <v>194.5</v>
      </c>
      <c r="C76">
        <v>6321.9491829087601</v>
      </c>
      <c r="D76">
        <v>6205.3640983471996</v>
      </c>
      <c r="E76">
        <f t="shared" si="11"/>
        <v>116.58508456156051</v>
      </c>
      <c r="F76">
        <v>381</v>
      </c>
      <c r="G76">
        <v>69.8125</v>
      </c>
      <c r="H76">
        <v>721167.71030264301</v>
      </c>
      <c r="I76">
        <v>6.3943062049823398</v>
      </c>
      <c r="J76">
        <v>1282.71</v>
      </c>
      <c r="K76" s="43">
        <f t="shared" si="12"/>
        <v>1228.7107696972764</v>
      </c>
      <c r="L76" s="43">
        <f t="shared" si="13"/>
        <v>124.70943217215125</v>
      </c>
      <c r="M76" s="43">
        <f t="shared" si="14"/>
        <v>120.0859760473061</v>
      </c>
      <c r="N76" s="43">
        <f t="shared" si="15"/>
        <v>-118.85376369897601</v>
      </c>
      <c r="O76" s="43">
        <f t="shared" si="16"/>
        <v>2344.6153846153866</v>
      </c>
      <c r="P76" s="43">
        <f t="shared" si="17"/>
        <v>350.15673981191242</v>
      </c>
      <c r="Q76" s="43">
        <f t="shared" si="18"/>
        <v>101.85575981808419</v>
      </c>
      <c r="R76" s="43">
        <f t="shared" si="19"/>
        <v>84.135607960293981</v>
      </c>
      <c r="S76" s="43">
        <f t="shared" si="20"/>
        <v>1282.71</v>
      </c>
    </row>
    <row r="77" spans="1:19">
      <c r="A77" s="28">
        <v>44986</v>
      </c>
      <c r="B77">
        <v>204</v>
      </c>
      <c r="C77">
        <v>5886.5795072917399</v>
      </c>
      <c r="D77">
        <v>6747.2446500711503</v>
      </c>
      <c r="E77">
        <f t="shared" si="11"/>
        <v>-860.66514277941042</v>
      </c>
      <c r="F77">
        <v>375</v>
      </c>
      <c r="G77">
        <v>70.3125</v>
      </c>
      <c r="H77">
        <v>726879.74795199302</v>
      </c>
      <c r="I77">
        <v>6.9</v>
      </c>
      <c r="J77">
        <v>1381.16</v>
      </c>
      <c r="K77" s="43">
        <f t="shared" si="12"/>
        <v>1288.7249204022846</v>
      </c>
      <c r="L77" s="43">
        <f t="shared" si="13"/>
        <v>116.12114658802211</v>
      </c>
      <c r="M77" s="43">
        <f t="shared" si="14"/>
        <v>130.57242840102944</v>
      </c>
      <c r="N77" s="43">
        <f t="shared" si="15"/>
        <v>877.41319473706346</v>
      </c>
      <c r="O77" s="43">
        <f t="shared" si="16"/>
        <v>2307.6923076923094</v>
      </c>
      <c r="P77" s="43">
        <f t="shared" si="17"/>
        <v>352.66457680250807</v>
      </c>
      <c r="Q77" s="43">
        <f t="shared" si="18"/>
        <v>102.66251243134234</v>
      </c>
      <c r="R77" s="43">
        <f t="shared" si="19"/>
        <v>90.789473684210577</v>
      </c>
      <c r="S77" s="43">
        <f t="shared" si="20"/>
        <v>1381.16</v>
      </c>
    </row>
    <row r="78" spans="1:19">
      <c r="A78" s="28">
        <v>45017</v>
      </c>
      <c r="B78">
        <v>215.5</v>
      </c>
      <c r="C78">
        <v>5813.2876005734097</v>
      </c>
      <c r="D78">
        <v>6584.1302568935698</v>
      </c>
      <c r="E78">
        <f t="shared" si="11"/>
        <v>-770.84265632016013</v>
      </c>
      <c r="F78">
        <v>395</v>
      </c>
      <c r="G78">
        <v>72.6875</v>
      </c>
      <c r="H78">
        <v>739345.30454939196</v>
      </c>
      <c r="I78">
        <v>7.9158173901467004</v>
      </c>
      <c r="J78">
        <v>1497.21</v>
      </c>
      <c r="K78" s="43">
        <f t="shared" si="12"/>
        <v>1361.3736291504524</v>
      </c>
      <c r="L78" s="43">
        <f t="shared" si="13"/>
        <v>114.67535956803664</v>
      </c>
      <c r="M78" s="43">
        <f t="shared" si="14"/>
        <v>127.41584470962107</v>
      </c>
      <c r="N78" s="43">
        <f t="shared" si="15"/>
        <v>785.84281400928614</v>
      </c>
      <c r="O78" s="43">
        <f t="shared" si="16"/>
        <v>2430.7692307692328</v>
      </c>
      <c r="P78" s="43">
        <f t="shared" si="17"/>
        <v>364.57680250783727</v>
      </c>
      <c r="Q78" s="43">
        <f t="shared" si="18"/>
        <v>104.42311363497993</v>
      </c>
      <c r="R78" s="43">
        <f t="shared" si="19"/>
        <v>104.15549197561452</v>
      </c>
      <c r="S78" s="43">
        <f t="shared" si="20"/>
        <v>1497.21</v>
      </c>
    </row>
    <row r="79" spans="1:19">
      <c r="A79" s="28">
        <v>45047</v>
      </c>
      <c r="B79">
        <v>229</v>
      </c>
      <c r="C79">
        <v>5562.5145360101396</v>
      </c>
      <c r="D79">
        <v>6489.4726941712197</v>
      </c>
      <c r="E79">
        <f t="shared" si="11"/>
        <v>-926.95815816108006</v>
      </c>
      <c r="F79">
        <v>469</v>
      </c>
      <c r="G79">
        <v>87.5</v>
      </c>
      <c r="H79">
        <v>758826.73807281698</v>
      </c>
      <c r="I79">
        <v>9.4432412589791301</v>
      </c>
      <c r="J79">
        <v>1613.59</v>
      </c>
      <c r="K79" s="43">
        <f t="shared" si="12"/>
        <v>1446.65689594178</v>
      </c>
      <c r="L79" s="43">
        <f t="shared" si="13"/>
        <v>109.72850447937135</v>
      </c>
      <c r="M79" s="43">
        <f t="shared" si="14"/>
        <v>125.58403506402749</v>
      </c>
      <c r="N79" s="43">
        <f t="shared" si="15"/>
        <v>944.99623432310159</v>
      </c>
      <c r="O79" s="43">
        <f t="shared" si="16"/>
        <v>2886.1538461538485</v>
      </c>
      <c r="P79" s="43">
        <f t="shared" si="17"/>
        <v>438.87147335423231</v>
      </c>
      <c r="Q79" s="43">
        <f t="shared" si="18"/>
        <v>107.17461815400677</v>
      </c>
      <c r="R79" s="43">
        <f t="shared" si="19"/>
        <v>124.25317446025176</v>
      </c>
      <c r="S79" s="43">
        <f t="shared" si="20"/>
        <v>1613.59</v>
      </c>
    </row>
    <row r="80" spans="1:19">
      <c r="A80" s="28">
        <v>45078</v>
      </c>
      <c r="B80">
        <v>254.7</v>
      </c>
      <c r="C80">
        <v>5315.6927182050504</v>
      </c>
      <c r="D80">
        <v>6363.5448483301998</v>
      </c>
      <c r="E80">
        <f t="shared" si="11"/>
        <v>-1047.8521301251494</v>
      </c>
      <c r="F80">
        <v>490</v>
      </c>
      <c r="G80">
        <v>92.9375</v>
      </c>
      <c r="H80">
        <v>787982.71153064398</v>
      </c>
      <c r="I80">
        <v>11.6782942459068</v>
      </c>
      <c r="J80">
        <v>1709.61</v>
      </c>
      <c r="K80" s="43">
        <f t="shared" si="12"/>
        <v>1609.0109667963814</v>
      </c>
      <c r="L80" s="43">
        <f t="shared" si="13"/>
        <v>104.85959334838874</v>
      </c>
      <c r="M80" s="43">
        <f t="shared" si="14"/>
        <v>123.1470840584642</v>
      </c>
      <c r="N80" s="43">
        <f t="shared" si="15"/>
        <v>1068.2427339116575</v>
      </c>
      <c r="O80" s="43">
        <f t="shared" si="16"/>
        <v>3015.3846153846175</v>
      </c>
      <c r="P80" s="43">
        <f t="shared" si="17"/>
        <v>466.14420062695962</v>
      </c>
      <c r="Q80" s="43">
        <f t="shared" si="18"/>
        <v>111.29252829801003</v>
      </c>
      <c r="R80" s="43">
        <f t="shared" si="19"/>
        <v>153.66176639351056</v>
      </c>
      <c r="S80" s="43">
        <f t="shared" si="20"/>
        <v>1709.61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B2" sqref="B2"/>
    </sheetView>
  </sheetViews>
  <sheetFormatPr baseColWidth="10" defaultRowHeight="15"/>
  <cols>
    <col min="1" max="1" width="13.140625" customWidth="1"/>
  </cols>
  <sheetData>
    <row r="1" spans="1:2">
      <c r="A1" t="s">
        <v>9</v>
      </c>
    </row>
    <row r="2" spans="1:2">
      <c r="A2" t="s">
        <v>10</v>
      </c>
      <c r="B2" s="27" t="s">
        <v>11</v>
      </c>
    </row>
    <row r="3" spans="1:2">
      <c r="A3" t="s">
        <v>12</v>
      </c>
      <c r="B3" s="27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s="26" t="s">
        <v>17</v>
      </c>
    </row>
    <row r="6" spans="1:2">
      <c r="A6" t="s">
        <v>18</v>
      </c>
      <c r="B6" s="27" t="s">
        <v>19</v>
      </c>
    </row>
    <row r="7" spans="1:2">
      <c r="A7" t="s">
        <v>21</v>
      </c>
      <c r="B7" t="s">
        <v>22</v>
      </c>
    </row>
    <row r="17" spans="4:4">
      <c r="D17" s="25"/>
    </row>
  </sheetData>
  <hyperlinks>
    <hyperlink ref="B5" r:id="rId1" xr:uid="{00000000-0004-0000-0200-000000000000}"/>
    <hyperlink ref="B3" r:id="rId2" xr:uid="{00000000-0004-0000-0200-000001000000}"/>
    <hyperlink ref="B2" r:id="rId3" xr:uid="{00000000-0004-0000-0200-000002000000}"/>
    <hyperlink ref="B6" r:id="rId4" xr:uid="{00000000-0004-0000-0200-000003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workbookViewId="0">
      <selection activeCell="L8" sqref="L8"/>
    </sheetView>
  </sheetViews>
  <sheetFormatPr baseColWidth="10" defaultRowHeight="15"/>
  <cols>
    <col min="1" max="1" width="22.140625" customWidth="1"/>
  </cols>
  <sheetData>
    <row r="1" spans="1: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>
      <c r="A2" s="28">
        <v>42705</v>
      </c>
      <c r="B2">
        <v>15.829599999999999</v>
      </c>
      <c r="C2">
        <v>5069.3432507830103</v>
      </c>
      <c r="D2">
        <v>5167.4344520484901</v>
      </c>
      <c r="E2">
        <v>16.25</v>
      </c>
      <c r="F2">
        <v>19.9375</v>
      </c>
      <c r="G2">
        <v>708028.40368640795</v>
      </c>
      <c r="H2">
        <v>7.6</v>
      </c>
      <c r="I2">
        <v>100</v>
      </c>
    </row>
    <row r="3" spans="1:9">
      <c r="A3" s="28">
        <v>42736</v>
      </c>
      <c r="B3">
        <v>15.906499999999999</v>
      </c>
      <c r="C3">
        <v>5243.7171008629102</v>
      </c>
      <c r="D3">
        <v>4819.4112268629997</v>
      </c>
      <c r="E3">
        <v>16.989999999999998</v>
      </c>
      <c r="F3">
        <v>19.8125</v>
      </c>
      <c r="G3">
        <v>710038.10567435995</v>
      </c>
      <c r="H3">
        <v>8.5499919432333193</v>
      </c>
      <c r="I3">
        <v>101.5859</v>
      </c>
    </row>
    <row r="4" spans="1:9">
      <c r="A4" s="28">
        <v>42767</v>
      </c>
      <c r="B4">
        <v>15.5983</v>
      </c>
      <c r="C4">
        <v>4756.1825741147604</v>
      </c>
      <c r="D4">
        <v>4980.2144850121804</v>
      </c>
      <c r="E4">
        <v>16.61</v>
      </c>
      <c r="F4">
        <v>20.1875</v>
      </c>
      <c r="G4">
        <v>712180.32264900405</v>
      </c>
      <c r="H4">
        <v>9.0546104427288299</v>
      </c>
      <c r="I4">
        <v>103.6859</v>
      </c>
    </row>
    <row r="5" spans="1:9">
      <c r="A5" s="28">
        <v>42795</v>
      </c>
      <c r="B5">
        <v>15.5237</v>
      </c>
      <c r="C5">
        <v>4805.5587467565902</v>
      </c>
      <c r="D5">
        <v>5289.3872098326201</v>
      </c>
      <c r="E5">
        <v>16.239999999999998</v>
      </c>
      <c r="F5">
        <v>20.125</v>
      </c>
      <c r="G5">
        <v>714227.72049387801</v>
      </c>
      <c r="H5">
        <v>9.1999999999999993</v>
      </c>
      <c r="I5">
        <v>106.1476</v>
      </c>
    </row>
    <row r="6" spans="1:9">
      <c r="A6" s="28">
        <v>42826</v>
      </c>
      <c r="B6">
        <v>15.36</v>
      </c>
      <c r="C6">
        <v>4752.0089652158304</v>
      </c>
      <c r="D6">
        <v>5369.7838063125901</v>
      </c>
      <c r="E6">
        <v>15.99</v>
      </c>
      <c r="F6">
        <v>18.6875</v>
      </c>
      <c r="G6">
        <v>716628.54252873501</v>
      </c>
      <c r="H6">
        <v>9.1083786574571892</v>
      </c>
      <c r="I6">
        <v>108.9667</v>
      </c>
    </row>
    <row r="7" spans="1:9">
      <c r="A7" s="28">
        <v>42856</v>
      </c>
      <c r="B7">
        <v>15.6981</v>
      </c>
      <c r="C7">
        <v>4768.6069732911501</v>
      </c>
      <c r="D7">
        <v>5504.1680403924702</v>
      </c>
      <c r="E7">
        <v>15.97</v>
      </c>
      <c r="F7">
        <v>19.3125</v>
      </c>
      <c r="G7">
        <v>719136.01031812804</v>
      </c>
      <c r="H7">
        <v>8.8969650711668802</v>
      </c>
      <c r="I7">
        <v>110.5301</v>
      </c>
    </row>
    <row r="8" spans="1:9">
      <c r="A8" s="28">
        <v>42887</v>
      </c>
      <c r="B8">
        <v>16.116599999999998</v>
      </c>
      <c r="C8">
        <v>4678.6222875553403</v>
      </c>
      <c r="D8">
        <v>5334.2804436266597</v>
      </c>
      <c r="E8">
        <v>16.3</v>
      </c>
      <c r="F8">
        <v>19.4375</v>
      </c>
      <c r="G8">
        <v>721980.30677454697</v>
      </c>
      <c r="H8">
        <v>8.6999999999999993</v>
      </c>
      <c r="I8">
        <v>111.8477</v>
      </c>
    </row>
    <row r="9" spans="1:9">
      <c r="A9" s="28">
        <v>42917</v>
      </c>
      <c r="B9">
        <v>17.169</v>
      </c>
      <c r="C9">
        <v>4921.4310354986001</v>
      </c>
      <c r="D9">
        <v>5614.9583059734196</v>
      </c>
      <c r="E9">
        <v>16.91</v>
      </c>
      <c r="F9">
        <v>19.6875</v>
      </c>
      <c r="G9">
        <v>724988.18260492105</v>
      </c>
      <c r="H9">
        <v>8.6229333694170798</v>
      </c>
      <c r="I9">
        <v>113.7852</v>
      </c>
    </row>
    <row r="10" spans="1:9">
      <c r="A10" s="28">
        <v>42948</v>
      </c>
      <c r="B10">
        <v>17.416499999999999</v>
      </c>
      <c r="C10">
        <v>4855.3428309568999</v>
      </c>
      <c r="D10">
        <v>5588.5258074191397</v>
      </c>
      <c r="E10">
        <v>18.09</v>
      </c>
      <c r="F10">
        <v>20.8125</v>
      </c>
      <c r="G10">
        <v>728155.81120313203</v>
      </c>
      <c r="H10">
        <v>8.5459806878672495</v>
      </c>
      <c r="I10">
        <v>115.3819</v>
      </c>
    </row>
    <row r="11" spans="1:9">
      <c r="A11" s="28">
        <v>42979</v>
      </c>
      <c r="B11">
        <v>17.246500000000001</v>
      </c>
      <c r="C11">
        <v>5028.9448982303902</v>
      </c>
      <c r="D11">
        <v>5763.1237821213999</v>
      </c>
      <c r="E11">
        <v>18.149999999999999</v>
      </c>
      <c r="F11">
        <v>20.875</v>
      </c>
      <c r="G11">
        <v>731120.05335608101</v>
      </c>
      <c r="H11">
        <v>8.3000000000000007</v>
      </c>
      <c r="I11">
        <v>117.5719</v>
      </c>
    </row>
    <row r="12" spans="1:9">
      <c r="A12" s="28">
        <v>43009</v>
      </c>
      <c r="B12">
        <v>17.4528</v>
      </c>
      <c r="C12">
        <v>5063.4304568715597</v>
      </c>
      <c r="D12">
        <v>5955.48344103012</v>
      </c>
      <c r="E12">
        <v>17.96</v>
      </c>
      <c r="F12">
        <v>21.125</v>
      </c>
      <c r="G12">
        <v>733619.74567886302</v>
      </c>
      <c r="H12">
        <v>7.8180400333160502</v>
      </c>
      <c r="I12">
        <v>119.3528</v>
      </c>
    </row>
    <row r="13" spans="1:9">
      <c r="A13" s="28">
        <v>43040</v>
      </c>
      <c r="B13">
        <v>17.4925</v>
      </c>
      <c r="C13">
        <v>4814.63950348668</v>
      </c>
      <c r="D13">
        <v>6326.1157173006704</v>
      </c>
      <c r="E13">
        <v>18.03</v>
      </c>
      <c r="F13">
        <v>21.75</v>
      </c>
      <c r="G13">
        <v>735967.48214097903</v>
      </c>
      <c r="H13">
        <v>7.3291602595406902</v>
      </c>
      <c r="I13">
        <v>120.994</v>
      </c>
    </row>
    <row r="14" spans="1:9">
      <c r="A14" s="28">
        <v>43070</v>
      </c>
      <c r="B14">
        <v>17.700099999999999</v>
      </c>
      <c r="C14">
        <v>4955.5146271592903</v>
      </c>
      <c r="D14">
        <v>6391.5477341157202</v>
      </c>
      <c r="E14">
        <v>18.010000000000002</v>
      </c>
      <c r="F14">
        <v>22.4375</v>
      </c>
      <c r="G14">
        <v>738231.71042679099</v>
      </c>
      <c r="H14">
        <v>7.2</v>
      </c>
      <c r="I14">
        <v>124.79559999999999</v>
      </c>
    </row>
    <row r="15" spans="1:9">
      <c r="A15" s="28">
        <v>43101</v>
      </c>
      <c r="B15">
        <v>19.029036363636401</v>
      </c>
      <c r="C15">
        <v>5698.0387098515603</v>
      </c>
      <c r="D15">
        <v>6206.6318232308904</v>
      </c>
      <c r="E15">
        <v>19.25</v>
      </c>
      <c r="F15">
        <v>23.0625</v>
      </c>
      <c r="G15">
        <v>740318.89947558998</v>
      </c>
      <c r="H15">
        <v>7.6484470154826498</v>
      </c>
      <c r="I15">
        <v>126.98869999999999</v>
      </c>
    </row>
    <row r="16" spans="1:9">
      <c r="A16" s="28">
        <v>43132</v>
      </c>
      <c r="B16">
        <v>19.8409277777778</v>
      </c>
      <c r="C16">
        <v>5234.3951133680202</v>
      </c>
      <c r="D16">
        <v>6116.2251526436703</v>
      </c>
      <c r="E16">
        <v>19.93</v>
      </c>
      <c r="F16">
        <v>22.6875</v>
      </c>
      <c r="G16">
        <v>740019.60882993997</v>
      </c>
      <c r="H16">
        <v>8.4283079746687299</v>
      </c>
      <c r="I16">
        <v>130.06059999999999</v>
      </c>
    </row>
    <row r="17" spans="1:9">
      <c r="A17" s="28">
        <v>43160</v>
      </c>
      <c r="B17">
        <v>20.2378</v>
      </c>
      <c r="C17">
        <v>5531.8318676160097</v>
      </c>
      <c r="D17">
        <v>6143.4368199996698</v>
      </c>
      <c r="E17">
        <v>20.399999999999999</v>
      </c>
      <c r="F17">
        <v>22.875</v>
      </c>
      <c r="G17">
        <v>735527.66224852798</v>
      </c>
      <c r="H17">
        <v>9.1</v>
      </c>
      <c r="I17">
        <v>133.1054</v>
      </c>
    </row>
    <row r="18" spans="1:9">
      <c r="A18" s="28">
        <v>43191</v>
      </c>
      <c r="B18">
        <v>20.2349</v>
      </c>
      <c r="C18">
        <v>5150.3012271179196</v>
      </c>
      <c r="D18">
        <v>6253.8493665654996</v>
      </c>
      <c r="E18">
        <v>20.82</v>
      </c>
      <c r="F18">
        <v>22.75</v>
      </c>
      <c r="G18">
        <v>724787.51181676798</v>
      </c>
      <c r="H18">
        <v>9.5351498019274192</v>
      </c>
      <c r="I18">
        <v>136.75120000000001</v>
      </c>
    </row>
    <row r="19" spans="1:9">
      <c r="A19" s="28">
        <v>43221</v>
      </c>
      <c r="B19">
        <v>23.668700000000001</v>
      </c>
      <c r="C19">
        <v>4650.3710127895401</v>
      </c>
      <c r="D19">
        <v>5878.44824823216</v>
      </c>
      <c r="E19">
        <v>21.5</v>
      </c>
      <c r="F19">
        <v>23.5</v>
      </c>
      <c r="G19">
        <v>712338.52545954101</v>
      </c>
      <c r="H19">
        <v>9.6684033636372799</v>
      </c>
      <c r="I19">
        <v>139.58930000000001</v>
      </c>
    </row>
    <row r="20" spans="1:9">
      <c r="A20" s="28">
        <v>43252</v>
      </c>
      <c r="B20">
        <v>26.534199999999998</v>
      </c>
      <c r="C20">
        <v>4732.0854695666303</v>
      </c>
      <c r="D20">
        <v>5095.8014437042102</v>
      </c>
      <c r="E20">
        <v>26</v>
      </c>
      <c r="F20">
        <v>29.25</v>
      </c>
      <c r="G20">
        <v>702460.916516211</v>
      </c>
      <c r="H20">
        <v>9.6</v>
      </c>
      <c r="I20">
        <v>144.80529999999999</v>
      </c>
    </row>
    <row r="21" spans="1:9">
      <c r="A21" s="28">
        <v>43282</v>
      </c>
      <c r="B21">
        <v>27.624700000000001</v>
      </c>
      <c r="C21">
        <v>4980.1900563447198</v>
      </c>
      <c r="D21">
        <v>5622.2037157844297</v>
      </c>
      <c r="E21">
        <v>29.3</v>
      </c>
      <c r="F21">
        <v>33</v>
      </c>
      <c r="G21">
        <v>699258.11335777096</v>
      </c>
      <c r="H21">
        <v>9.41927518992639</v>
      </c>
      <c r="I21">
        <v>149.29660000000001</v>
      </c>
    </row>
    <row r="22" spans="1:9">
      <c r="A22" s="28">
        <v>43313</v>
      </c>
      <c r="B22">
        <v>30.124500000000001</v>
      </c>
      <c r="C22">
        <v>4637.4473192144196</v>
      </c>
      <c r="D22">
        <v>5584.2320131699598</v>
      </c>
      <c r="E22">
        <v>28.45</v>
      </c>
      <c r="F22">
        <v>35.125</v>
      </c>
      <c r="G22">
        <v>700015.12864134705</v>
      </c>
      <c r="H22">
        <v>9.1920503022167992</v>
      </c>
      <c r="I22">
        <v>155.10339999999999</v>
      </c>
    </row>
    <row r="23" spans="1:9">
      <c r="A23" s="28">
        <v>43344</v>
      </c>
      <c r="B23">
        <v>38.590000000000003</v>
      </c>
      <c r="C23">
        <v>4920.10947952268</v>
      </c>
      <c r="D23">
        <v>4733.2355381440602</v>
      </c>
      <c r="E23">
        <v>38.700000000000003</v>
      </c>
      <c r="F23">
        <v>39</v>
      </c>
      <c r="G23">
        <v>700764.402026681</v>
      </c>
      <c r="H23">
        <v>9</v>
      </c>
      <c r="I23">
        <v>165.23830000000001</v>
      </c>
    </row>
    <row r="24" spans="1:9">
      <c r="A24" s="28">
        <v>43374</v>
      </c>
      <c r="B24">
        <v>37.120199999999997</v>
      </c>
      <c r="C24">
        <v>5040.6432081315797</v>
      </c>
      <c r="D24">
        <v>4718.7137469343097</v>
      </c>
      <c r="E24">
        <v>40</v>
      </c>
      <c r="F24">
        <v>45.4375</v>
      </c>
      <c r="G24">
        <v>698528.85571542499</v>
      </c>
      <c r="H24">
        <v>8.91053319500271</v>
      </c>
      <c r="I24">
        <v>174.1473</v>
      </c>
    </row>
    <row r="25" spans="1:9">
      <c r="A25" s="28">
        <v>43405</v>
      </c>
      <c r="B25">
        <v>36.459000000000003</v>
      </c>
      <c r="C25">
        <v>5476.8410592391301</v>
      </c>
      <c r="D25">
        <v>4518.3804316235501</v>
      </c>
      <c r="E25">
        <v>36.25</v>
      </c>
      <c r="F25">
        <v>53.625</v>
      </c>
      <c r="G25">
        <v>694369.17973410198</v>
      </c>
      <c r="H25">
        <v>8.9406300992577101</v>
      </c>
      <c r="I25">
        <v>179.6388</v>
      </c>
    </row>
    <row r="26" spans="1:9">
      <c r="A26" s="28">
        <v>43435</v>
      </c>
      <c r="B26">
        <v>37.885199999999998</v>
      </c>
      <c r="C26">
        <v>5728.7454772377896</v>
      </c>
      <c r="D26">
        <v>4610.8416999675801</v>
      </c>
      <c r="E26">
        <v>37</v>
      </c>
      <c r="F26">
        <v>49.25</v>
      </c>
      <c r="G26">
        <v>690756.79112663004</v>
      </c>
      <c r="H26">
        <v>9.1</v>
      </c>
      <c r="I26">
        <v>184.2552</v>
      </c>
    </row>
    <row r="27" spans="1:9">
      <c r="A27" s="28">
        <v>43466</v>
      </c>
      <c r="B27">
        <v>37.4069</v>
      </c>
      <c r="C27">
        <v>5572.4137383526904</v>
      </c>
      <c r="D27">
        <v>4580.0309728954498</v>
      </c>
      <c r="E27">
        <v>40.5</v>
      </c>
      <c r="F27">
        <v>47</v>
      </c>
      <c r="G27">
        <v>689225.03519845405</v>
      </c>
      <c r="H27">
        <v>9.3966925604479705</v>
      </c>
      <c r="I27">
        <v>189.61009999999999</v>
      </c>
    </row>
    <row r="28" spans="1:9">
      <c r="A28" s="28">
        <v>43497</v>
      </c>
      <c r="B28">
        <v>38.4086</v>
      </c>
      <c r="C28">
        <v>5399.9332778951702</v>
      </c>
      <c r="D28">
        <v>4715.8251477584899</v>
      </c>
      <c r="E28">
        <v>37.75</v>
      </c>
      <c r="F28">
        <v>42.5625</v>
      </c>
      <c r="G28">
        <v>689641.62916308804</v>
      </c>
      <c r="H28">
        <v>9.7664390894185509</v>
      </c>
      <c r="I28">
        <v>196.7501</v>
      </c>
    </row>
    <row r="29" spans="1:9">
      <c r="A29" s="28">
        <v>43525</v>
      </c>
      <c r="B29">
        <v>41.362400000000001</v>
      </c>
      <c r="C29">
        <v>5512.4991369606396</v>
      </c>
      <c r="D29">
        <v>4113.3298567068896</v>
      </c>
      <c r="E29">
        <v>39</v>
      </c>
      <c r="F29">
        <v>36.625</v>
      </c>
      <c r="G29">
        <v>691027.67914914503</v>
      </c>
      <c r="H29">
        <v>10.1</v>
      </c>
      <c r="I29">
        <v>205.9571</v>
      </c>
    </row>
    <row r="30" spans="1:9">
      <c r="A30" s="28">
        <v>43556</v>
      </c>
      <c r="B30">
        <v>43.233800000000002</v>
      </c>
      <c r="C30">
        <v>5035.1683915098802</v>
      </c>
      <c r="D30">
        <v>4312.8130002152702</v>
      </c>
      <c r="E30">
        <v>43.5</v>
      </c>
      <c r="F30">
        <v>46.125</v>
      </c>
      <c r="G30">
        <v>693028.11269742902</v>
      </c>
      <c r="H30">
        <v>10.4032966827093</v>
      </c>
      <c r="I30">
        <v>212.95964140000001</v>
      </c>
    </row>
    <row r="31" spans="1:9">
      <c r="A31" s="28">
        <v>43586</v>
      </c>
      <c r="B31">
        <v>44.933199999999999</v>
      </c>
      <c r="C31">
        <v>5314.5557843114502</v>
      </c>
      <c r="D31">
        <v>4192.3881070481002</v>
      </c>
      <c r="E31">
        <v>46.25</v>
      </c>
      <c r="F31">
        <v>50.375</v>
      </c>
      <c r="G31">
        <v>695092.62698779802</v>
      </c>
      <c r="H31">
        <v>10.5820547468188</v>
      </c>
      <c r="I31">
        <v>219.56909999999999</v>
      </c>
    </row>
    <row r="32" spans="1:9">
      <c r="A32" s="28">
        <v>43617</v>
      </c>
      <c r="B32">
        <v>43.789400000000001</v>
      </c>
      <c r="C32">
        <v>5000.72530868986</v>
      </c>
      <c r="D32">
        <v>4011.6935436584299</v>
      </c>
      <c r="E32">
        <v>46.1</v>
      </c>
      <c r="F32">
        <v>52.9375</v>
      </c>
      <c r="G32">
        <v>697071.59345605096</v>
      </c>
      <c r="H32">
        <v>10.6</v>
      </c>
      <c r="I32">
        <v>225.53700000000001</v>
      </c>
    </row>
    <row r="33" spans="1:9">
      <c r="A33" s="28">
        <v>43647</v>
      </c>
      <c r="B33">
        <v>42.543399999999998</v>
      </c>
      <c r="C33">
        <v>5268.9333099281703</v>
      </c>
      <c r="D33">
        <v>4282.9996518752596</v>
      </c>
      <c r="E33">
        <v>43.45</v>
      </c>
      <c r="F33">
        <v>47.6875</v>
      </c>
      <c r="G33">
        <v>698508.70971492201</v>
      </c>
      <c r="H33">
        <v>10.42802491328</v>
      </c>
      <c r="I33">
        <v>230.494</v>
      </c>
    </row>
    <row r="34" spans="1:9">
      <c r="A34" s="28">
        <v>43678</v>
      </c>
      <c r="B34">
        <v>52.7271</v>
      </c>
      <c r="C34">
        <v>5152.5152062677098</v>
      </c>
      <c r="D34">
        <v>3947.8799465975799</v>
      </c>
      <c r="E34">
        <v>45.43</v>
      </c>
      <c r="F34">
        <v>49.8125</v>
      </c>
      <c r="G34">
        <v>698926.014201827</v>
      </c>
      <c r="H34">
        <v>10.103555719067501</v>
      </c>
      <c r="I34">
        <v>239.60769999999999</v>
      </c>
    </row>
    <row r="35" spans="1:9">
      <c r="A35" s="28">
        <v>43709</v>
      </c>
      <c r="B35">
        <v>56.501399999999997</v>
      </c>
      <c r="C35">
        <v>5377.3428048612204</v>
      </c>
      <c r="D35">
        <v>3873.8209008204399</v>
      </c>
      <c r="E35">
        <v>63.5</v>
      </c>
      <c r="F35">
        <v>59.1875</v>
      </c>
      <c r="G35">
        <v>697614.75506505696</v>
      </c>
      <c r="H35">
        <v>9.6999999999999993</v>
      </c>
      <c r="I35">
        <v>253.71019999999999</v>
      </c>
    </row>
    <row r="36" spans="1:9">
      <c r="A36" s="28">
        <v>43739</v>
      </c>
      <c r="B36">
        <v>58.530799999999999</v>
      </c>
      <c r="C36">
        <v>5670.37111397637</v>
      </c>
      <c r="D36">
        <v>3830.1358999439299</v>
      </c>
      <c r="E36">
        <v>60.75</v>
      </c>
      <c r="F36">
        <v>59.9375</v>
      </c>
      <c r="G36">
        <v>694430.68089899502</v>
      </c>
      <c r="H36">
        <v>9.3069158701700498</v>
      </c>
      <c r="I36">
        <v>262.06610000000001</v>
      </c>
    </row>
    <row r="37" spans="1:9">
      <c r="A37" s="28">
        <v>43770</v>
      </c>
      <c r="B37">
        <v>59.738100000000003</v>
      </c>
      <c r="C37">
        <v>6089.6924366175499</v>
      </c>
      <c r="D37">
        <v>3635.6325730460599</v>
      </c>
      <c r="E37">
        <v>67.5</v>
      </c>
      <c r="F37">
        <v>48.4375</v>
      </c>
      <c r="G37">
        <v>690361.56630301697</v>
      </c>
      <c r="H37">
        <v>8.9992387452314109</v>
      </c>
      <c r="I37">
        <v>273.2158</v>
      </c>
    </row>
    <row r="38" spans="1:9">
      <c r="A38" s="28">
        <v>43800</v>
      </c>
      <c r="B38">
        <v>59.883200000000002</v>
      </c>
      <c r="C38">
        <v>5721.8494906292999</v>
      </c>
      <c r="D38">
        <v>3627.4503994340998</v>
      </c>
      <c r="E38">
        <v>68.25</v>
      </c>
      <c r="F38">
        <v>44.1875</v>
      </c>
      <c r="G38">
        <v>687181.18668158597</v>
      </c>
      <c r="H38">
        <v>8.9</v>
      </c>
      <c r="I38">
        <v>283.44420000000002</v>
      </c>
    </row>
    <row r="39" spans="1:9">
      <c r="A39" s="28">
        <v>43831</v>
      </c>
      <c r="B39">
        <v>60.010959090909097</v>
      </c>
      <c r="C39">
        <v>5370.0816427412801</v>
      </c>
      <c r="D39">
        <v>3836.7068013155799</v>
      </c>
      <c r="E39">
        <v>77</v>
      </c>
      <c r="F39">
        <v>38.875</v>
      </c>
      <c r="G39">
        <v>684659.96318371699</v>
      </c>
      <c r="H39">
        <v>9.0933602225132599</v>
      </c>
      <c r="I39">
        <v>289.82990000000001</v>
      </c>
    </row>
    <row r="40" spans="1:9">
      <c r="A40" s="28">
        <v>43862</v>
      </c>
      <c r="B40">
        <v>61.348399999999998</v>
      </c>
      <c r="C40">
        <v>5238.7007174413202</v>
      </c>
      <c r="D40">
        <v>3837.7001427708701</v>
      </c>
      <c r="E40">
        <v>78</v>
      </c>
      <c r="F40">
        <v>34.3125</v>
      </c>
      <c r="G40">
        <v>676565.58507082495</v>
      </c>
      <c r="H40">
        <v>9.6122377897967599</v>
      </c>
      <c r="I40">
        <v>295.666</v>
      </c>
    </row>
    <row r="41" spans="1:9">
      <c r="A41" s="28">
        <v>43891</v>
      </c>
      <c r="B41">
        <v>63.122700000000002</v>
      </c>
      <c r="C41">
        <v>4635.1754848502296</v>
      </c>
      <c r="D41">
        <v>3121.4263795011798</v>
      </c>
      <c r="E41">
        <v>78.5</v>
      </c>
      <c r="F41">
        <v>31</v>
      </c>
      <c r="G41">
        <v>656900.33884558303</v>
      </c>
      <c r="H41">
        <v>10.4</v>
      </c>
      <c r="I41">
        <v>305.55149999999998</v>
      </c>
    </row>
    <row r="42" spans="1:9">
      <c r="A42" s="28">
        <v>43922</v>
      </c>
      <c r="B42">
        <v>65.762</v>
      </c>
      <c r="C42">
        <v>4118.23557516459</v>
      </c>
      <c r="D42">
        <v>2890.8020565799402</v>
      </c>
      <c r="E42">
        <v>83.5</v>
      </c>
      <c r="F42">
        <v>27</v>
      </c>
      <c r="G42">
        <v>619971.02996158099</v>
      </c>
      <c r="H42">
        <v>11.5040443302521</v>
      </c>
      <c r="I42">
        <v>310.12430000000001</v>
      </c>
    </row>
    <row r="43" spans="1:9">
      <c r="A43" s="28">
        <v>43952</v>
      </c>
      <c r="B43">
        <v>67.725499999999997</v>
      </c>
      <c r="C43">
        <v>4661.1083652296402</v>
      </c>
      <c r="D43">
        <v>3022.88025413278</v>
      </c>
      <c r="E43">
        <v>120</v>
      </c>
      <c r="F43">
        <v>21.0625</v>
      </c>
      <c r="G43">
        <v>582501.96369695105</v>
      </c>
      <c r="H43">
        <v>12.513994095188901</v>
      </c>
      <c r="I43">
        <v>314.90870000000001</v>
      </c>
    </row>
    <row r="44" spans="1:9">
      <c r="A44" s="28">
        <v>43983</v>
      </c>
      <c r="B44">
        <v>69.540714285714301</v>
      </c>
      <c r="C44">
        <v>4433.1766185667102</v>
      </c>
      <c r="D44">
        <v>2961.02136403643</v>
      </c>
      <c r="E44">
        <v>128</v>
      </c>
      <c r="F44">
        <v>29</v>
      </c>
      <c r="G44">
        <v>560839.96227520099</v>
      </c>
      <c r="H44">
        <v>13.1</v>
      </c>
      <c r="I44">
        <v>321.97379999999998</v>
      </c>
    </row>
    <row r="45" spans="1:9">
      <c r="A45" s="28">
        <v>44013</v>
      </c>
      <c r="B45">
        <v>71.474919047619096</v>
      </c>
      <c r="C45">
        <v>4426.8152663713699</v>
      </c>
      <c r="D45">
        <v>2968.2059149183601</v>
      </c>
      <c r="E45">
        <v>128</v>
      </c>
      <c r="F45">
        <v>29.75</v>
      </c>
      <c r="G45">
        <v>568830.66815121996</v>
      </c>
      <c r="H45">
        <v>12.967844149584399</v>
      </c>
      <c r="I45">
        <v>328.20139999999998</v>
      </c>
    </row>
    <row r="46" spans="1:9">
      <c r="A46" s="28">
        <v>44044</v>
      </c>
      <c r="B46">
        <v>73.293000000000006</v>
      </c>
      <c r="C46">
        <v>4590.4958519287702</v>
      </c>
      <c r="D46">
        <v>3169.1529542234498</v>
      </c>
      <c r="E46">
        <v>136</v>
      </c>
      <c r="F46">
        <v>29.875</v>
      </c>
      <c r="G46">
        <v>595997.84446297504</v>
      </c>
      <c r="H46">
        <v>12.372516401755901</v>
      </c>
      <c r="I46">
        <v>337.06319999999999</v>
      </c>
    </row>
    <row r="47" spans="1:9">
      <c r="A47" s="28">
        <v>44075</v>
      </c>
      <c r="B47">
        <v>75.198599999999999</v>
      </c>
      <c r="C47">
        <v>4496.2642379145</v>
      </c>
      <c r="D47">
        <v>3734.3646310537802</v>
      </c>
      <c r="E47">
        <v>133</v>
      </c>
      <c r="F47">
        <v>29.6875</v>
      </c>
      <c r="G47">
        <v>624926.14874762495</v>
      </c>
      <c r="H47">
        <v>11.717837995713101</v>
      </c>
      <c r="I47">
        <v>346.6207</v>
      </c>
    </row>
    <row r="48" spans="1:9">
      <c r="A48" s="28">
        <v>44105</v>
      </c>
      <c r="B48">
        <v>77.569290476190503</v>
      </c>
      <c r="C48">
        <v>4513.2201036578299</v>
      </c>
      <c r="D48">
        <v>3820.4997468543102</v>
      </c>
      <c r="E48">
        <v>147</v>
      </c>
      <c r="F48">
        <v>28.875</v>
      </c>
      <c r="G48">
        <v>641679.43414444197</v>
      </c>
      <c r="H48">
        <v>11.3290783720751</v>
      </c>
      <c r="I48">
        <v>359.65699999999998</v>
      </c>
    </row>
    <row r="49" spans="1:9">
      <c r="A49" s="28">
        <v>44136</v>
      </c>
      <c r="B49">
        <v>79.933199999999999</v>
      </c>
      <c r="C49">
        <v>4587.3380338254201</v>
      </c>
      <c r="D49">
        <v>4518.49458854758</v>
      </c>
      <c r="E49">
        <v>168</v>
      </c>
      <c r="F49">
        <v>31.75</v>
      </c>
      <c r="G49">
        <v>649979.925082637</v>
      </c>
      <c r="H49">
        <v>11.1206590168284</v>
      </c>
      <c r="I49">
        <v>371.02109999999999</v>
      </c>
    </row>
    <row r="50" spans="1:9">
      <c r="A50" s="28">
        <v>44166</v>
      </c>
      <c r="B50">
        <v>82.637900000000002</v>
      </c>
      <c r="C50">
        <v>3813.38810230836</v>
      </c>
      <c r="D50">
        <v>4472.7451660657298</v>
      </c>
      <c r="E50">
        <v>153</v>
      </c>
      <c r="F50">
        <v>34.375</v>
      </c>
      <c r="G50">
        <v>655698.69473317603</v>
      </c>
      <c r="H50">
        <v>10.957929999999999</v>
      </c>
      <c r="I50">
        <v>385.88260000000002</v>
      </c>
    </row>
    <row r="51" spans="1:9">
      <c r="A51" s="28">
        <v>44197</v>
      </c>
      <c r="B51">
        <v>85.970799999999997</v>
      </c>
      <c r="C51">
        <v>6029.75085667249</v>
      </c>
      <c r="D51">
        <v>4502.3180856231502</v>
      </c>
      <c r="E51">
        <v>165</v>
      </c>
      <c r="F51">
        <v>34.0625</v>
      </c>
      <c r="G51">
        <v>664130.68485652003</v>
      </c>
      <c r="H51">
        <v>10.7141737146833</v>
      </c>
      <c r="I51">
        <v>401.50709999999998</v>
      </c>
    </row>
    <row r="52" spans="1:9">
      <c r="A52" s="28">
        <v>44228</v>
      </c>
      <c r="B52">
        <v>88.674599999999998</v>
      </c>
      <c r="C52">
        <v>5837.6143060123004</v>
      </c>
      <c r="D52">
        <v>4668.4607915196802</v>
      </c>
      <c r="E52">
        <v>153</v>
      </c>
      <c r="F52">
        <v>34.1875</v>
      </c>
      <c r="G52">
        <v>673062.40086438099</v>
      </c>
      <c r="H52">
        <v>10.4299151816445</v>
      </c>
      <c r="I52">
        <v>415.85950000000003</v>
      </c>
    </row>
    <row r="53" spans="1:9">
      <c r="A53" s="28">
        <v>44256</v>
      </c>
      <c r="B53">
        <v>91.066400000000002</v>
      </c>
      <c r="C53">
        <v>5950.8511863369704</v>
      </c>
      <c r="D53">
        <v>5132.0185908450703</v>
      </c>
      <c r="E53">
        <v>147</v>
      </c>
      <c r="F53">
        <v>34.0625</v>
      </c>
      <c r="G53">
        <v>678399.585873103</v>
      </c>
      <c r="H53">
        <v>10.199999999999999</v>
      </c>
      <c r="I53">
        <v>435.8657</v>
      </c>
    </row>
    <row r="54" spans="1:9">
      <c r="A54" s="28">
        <v>44287</v>
      </c>
      <c r="B54">
        <v>92.863799999999998</v>
      </c>
      <c r="C54">
        <v>5864.6629044995498</v>
      </c>
      <c r="D54">
        <v>4671.5878281818796</v>
      </c>
      <c r="E54">
        <v>140</v>
      </c>
      <c r="F54">
        <v>33.9375</v>
      </c>
      <c r="G54">
        <v>679113.902575835</v>
      </c>
      <c r="H54">
        <v>10.0160891049751</v>
      </c>
      <c r="I54">
        <v>453.65030000000002</v>
      </c>
    </row>
    <row r="55" spans="1:9">
      <c r="A55" s="28">
        <v>44317</v>
      </c>
      <c r="B55">
        <v>94.104799999999997</v>
      </c>
      <c r="C55">
        <v>6302.2196022508097</v>
      </c>
      <c r="D55">
        <v>4776.8850103955001</v>
      </c>
      <c r="E55">
        <v>153</v>
      </c>
      <c r="F55">
        <v>34.25</v>
      </c>
      <c r="G55">
        <v>677314.36527837894</v>
      </c>
      <c r="H55">
        <v>9.8492409611816498</v>
      </c>
      <c r="I55">
        <v>468.72500000000002</v>
      </c>
    </row>
    <row r="56" spans="1:9">
      <c r="A56" s="28">
        <v>44348</v>
      </c>
      <c r="B56">
        <v>95.254300000000001</v>
      </c>
      <c r="C56">
        <v>6629.35144086948</v>
      </c>
      <c r="D56">
        <v>5085.7701068224496</v>
      </c>
      <c r="E56">
        <v>155</v>
      </c>
      <c r="F56">
        <v>34.0625</v>
      </c>
      <c r="G56">
        <v>676928.57900210295</v>
      </c>
      <c r="H56">
        <v>9.6009033360691092</v>
      </c>
      <c r="I56">
        <v>483.60489999999999</v>
      </c>
    </row>
    <row r="57" spans="1:9">
      <c r="A57" s="28">
        <v>44378</v>
      </c>
      <c r="B57">
        <v>96.237799999999993</v>
      </c>
      <c r="C57">
        <v>6799.1938982940401</v>
      </c>
      <c r="D57">
        <v>5028.2184019257402</v>
      </c>
      <c r="E57">
        <v>169</v>
      </c>
      <c r="F57">
        <v>34.125</v>
      </c>
      <c r="G57">
        <v>680879.79036221805</v>
      </c>
      <c r="H57">
        <v>9.2263124583072695</v>
      </c>
      <c r="I57">
        <v>498.09870000000001</v>
      </c>
    </row>
    <row r="58" spans="1:9">
      <c r="A58" s="28">
        <v>44409</v>
      </c>
      <c r="B58">
        <v>97.213800000000006</v>
      </c>
      <c r="C58">
        <v>7526.3965640949</v>
      </c>
      <c r="D58">
        <v>5079.2358042845899</v>
      </c>
      <c r="E58">
        <v>180.5</v>
      </c>
      <c r="F58">
        <v>34.1875</v>
      </c>
      <c r="G58">
        <v>688266.716731122</v>
      </c>
      <c r="H58">
        <v>8.7353722150868407</v>
      </c>
      <c r="I58">
        <v>510.39420000000001</v>
      </c>
    </row>
    <row r="59" spans="1:9">
      <c r="A59" s="28">
        <v>44440</v>
      </c>
      <c r="B59">
        <v>98.284999999999997</v>
      </c>
      <c r="C59">
        <v>7173.5622860816502</v>
      </c>
      <c r="D59">
        <v>5363.4511242381504</v>
      </c>
      <c r="E59">
        <v>180.5</v>
      </c>
      <c r="F59">
        <v>34.1875</v>
      </c>
      <c r="G59">
        <v>696733.39871381898</v>
      </c>
      <c r="H59">
        <v>8.1999999999999993</v>
      </c>
      <c r="I59">
        <v>528.49680000000001</v>
      </c>
    </row>
    <row r="60" spans="1:9">
      <c r="A60" s="28">
        <v>44470</v>
      </c>
      <c r="B60">
        <v>99.249099999999999</v>
      </c>
      <c r="C60">
        <v>6658.22678656893</v>
      </c>
      <c r="D60">
        <v>5314.2510152969598</v>
      </c>
      <c r="E60">
        <v>186</v>
      </c>
      <c r="F60">
        <v>34.1875</v>
      </c>
      <c r="G60">
        <v>704077.37683129602</v>
      </c>
      <c r="H60">
        <v>7.6992678965931596</v>
      </c>
      <c r="I60">
        <v>547.08019999999999</v>
      </c>
    </row>
    <row r="61" spans="1:9">
      <c r="A61" s="28">
        <v>44501</v>
      </c>
      <c r="B61">
        <v>100.31010000000001</v>
      </c>
      <c r="C61">
        <v>6338.0167425147501</v>
      </c>
      <c r="D61">
        <v>6290.5794577961597</v>
      </c>
      <c r="E61">
        <v>196.5</v>
      </c>
      <c r="F61">
        <v>34.25</v>
      </c>
      <c r="G61">
        <v>710104.268774978</v>
      </c>
      <c r="H61">
        <v>7.2677793728192999</v>
      </c>
      <c r="I61">
        <v>560.91840000000002</v>
      </c>
    </row>
    <row r="62" spans="1:9">
      <c r="A62" s="28">
        <v>44531</v>
      </c>
      <c r="B62">
        <v>101.88849999999999</v>
      </c>
      <c r="C62">
        <v>6825.1534258041202</v>
      </c>
      <c r="D62">
        <v>7272.2237830706599</v>
      </c>
      <c r="E62">
        <v>200.5</v>
      </c>
      <c r="F62">
        <v>34.1875</v>
      </c>
      <c r="G62">
        <v>714078.60545657505</v>
      </c>
      <c r="H62">
        <v>7</v>
      </c>
      <c r="I62">
        <v>582.45749999999998</v>
      </c>
    </row>
    <row r="63" spans="1:9">
      <c r="A63" s="28">
        <v>44562</v>
      </c>
      <c r="B63">
        <v>103.9846</v>
      </c>
      <c r="C63">
        <v>6792.4481524138801</v>
      </c>
      <c r="D63">
        <v>6166.03584018335</v>
      </c>
      <c r="E63">
        <v>206</v>
      </c>
      <c r="F63">
        <v>34.1875</v>
      </c>
      <c r="G63">
        <v>716185.60841307696</v>
      </c>
      <c r="H63">
        <v>6.9164647556824796</v>
      </c>
      <c r="I63">
        <v>605.0317</v>
      </c>
    </row>
    <row r="64" spans="1:9">
      <c r="A64" s="28">
        <v>44593</v>
      </c>
      <c r="B64">
        <v>106.30710000000001</v>
      </c>
      <c r="C64">
        <v>7842.8761509638498</v>
      </c>
      <c r="D64">
        <v>7061.24249246195</v>
      </c>
      <c r="E64">
        <v>214</v>
      </c>
      <c r="F64">
        <v>37.5625</v>
      </c>
      <c r="G64">
        <v>717299.29122879496</v>
      </c>
      <c r="H64">
        <v>6.9444334639657699</v>
      </c>
      <c r="I64">
        <v>633.43409999999994</v>
      </c>
    </row>
    <row r="65" spans="1:9">
      <c r="A65" s="28">
        <v>44621</v>
      </c>
      <c r="B65">
        <v>109.4585</v>
      </c>
      <c r="C65">
        <v>7826.01135232868</v>
      </c>
      <c r="D65">
        <v>6985.2572480934596</v>
      </c>
      <c r="E65">
        <v>206</v>
      </c>
      <c r="F65">
        <v>40.125</v>
      </c>
      <c r="G65">
        <v>718551.29895222699</v>
      </c>
      <c r="H65">
        <v>6.9692188350000004</v>
      </c>
      <c r="I65">
        <v>676.0566</v>
      </c>
    </row>
    <row r="66" spans="1:9">
      <c r="A66" s="28">
        <v>44652</v>
      </c>
      <c r="B66">
        <v>113.33450000000001</v>
      </c>
      <c r="C66">
        <v>8027.6980603552402</v>
      </c>
      <c r="D66">
        <v>7159.82296146934</v>
      </c>
      <c r="E66">
        <v>200</v>
      </c>
      <c r="F66">
        <v>42</v>
      </c>
      <c r="G66">
        <v>721113.46476753894</v>
      </c>
      <c r="H66">
        <v>6.9235656167327502</v>
      </c>
      <c r="I66">
        <v>716.93989999999997</v>
      </c>
    </row>
    <row r="67" spans="1:9">
      <c r="A67" s="28">
        <v>44682</v>
      </c>
      <c r="B67">
        <v>117.77370000000001</v>
      </c>
      <c r="C67">
        <v>7574.3291966869101</v>
      </c>
      <c r="D67">
        <v>7230.7210829144296</v>
      </c>
      <c r="E67">
        <v>201</v>
      </c>
      <c r="F67">
        <v>44.625</v>
      </c>
      <c r="G67">
        <v>724513.29886049498</v>
      </c>
      <c r="H67">
        <v>6.8591951838902103</v>
      </c>
      <c r="I67">
        <v>753.14700000000005</v>
      </c>
    </row>
    <row r="68" spans="1:9">
      <c r="A68" s="28">
        <v>44713</v>
      </c>
      <c r="B68">
        <v>122.73569999999999</v>
      </c>
      <c r="C68">
        <v>7851.3741219052399</v>
      </c>
      <c r="D68">
        <v>7517.391800032</v>
      </c>
      <c r="E68">
        <v>206</v>
      </c>
      <c r="F68">
        <v>46.5</v>
      </c>
      <c r="G68">
        <v>728429.71122697298</v>
      </c>
      <c r="H68">
        <v>6.8580750459284303</v>
      </c>
      <c r="I68">
        <v>793.02779999999996</v>
      </c>
    </row>
    <row r="69" spans="1:9">
      <c r="A69" s="28">
        <v>44743</v>
      </c>
      <c r="B69">
        <v>128.44540000000001</v>
      </c>
      <c r="C69">
        <v>7297.4661594990903</v>
      </c>
      <c r="D69">
        <v>7664.1653193667098</v>
      </c>
      <c r="E69">
        <v>239</v>
      </c>
      <c r="F69">
        <v>50.9375</v>
      </c>
      <c r="G69">
        <v>731990.91623829596</v>
      </c>
      <c r="H69">
        <v>6.9680157756960002</v>
      </c>
      <c r="I69">
        <v>851.76099999999997</v>
      </c>
    </row>
    <row r="70" spans="1:9">
      <c r="A70" s="28">
        <v>44774</v>
      </c>
      <c r="B70">
        <v>135.2903</v>
      </c>
      <c r="C70">
        <v>6798.8472039192302</v>
      </c>
      <c r="D70">
        <v>6784.4446059621696</v>
      </c>
      <c r="E70">
        <v>282</v>
      </c>
      <c r="F70">
        <v>56.5</v>
      </c>
      <c r="G70">
        <v>734380.350894153</v>
      </c>
      <c r="H70">
        <v>7.09660855829949</v>
      </c>
      <c r="I70">
        <v>911.13160000000005</v>
      </c>
    </row>
    <row r="71" spans="1:9">
      <c r="A71" s="28">
        <v>44805</v>
      </c>
      <c r="B71">
        <v>143.62520000000001</v>
      </c>
      <c r="C71">
        <v>7035.9211850535203</v>
      </c>
      <c r="D71">
        <v>6561.83532576994</v>
      </c>
      <c r="E71">
        <v>285</v>
      </c>
      <c r="F71">
        <v>64.625</v>
      </c>
      <c r="G71">
        <v>734280.58470143704</v>
      </c>
      <c r="H71">
        <v>7.1</v>
      </c>
      <c r="I71">
        <v>967.30759999999998</v>
      </c>
    </row>
    <row r="72" spans="1:9">
      <c r="A72" s="28">
        <v>44835</v>
      </c>
      <c r="B72">
        <v>152.59289999999999</v>
      </c>
      <c r="C72">
        <v>7608.5658213544802</v>
      </c>
      <c r="D72">
        <v>6128.7926782857603</v>
      </c>
      <c r="E72">
        <v>284</v>
      </c>
      <c r="F72">
        <v>69.8125</v>
      </c>
      <c r="G72">
        <v>731182.97540538304</v>
      </c>
      <c r="H72">
        <v>6.8955882542640898</v>
      </c>
      <c r="I72">
        <v>1028.7059999999999</v>
      </c>
    </row>
    <row r="73" spans="1:9">
      <c r="A73" s="28">
        <v>44866</v>
      </c>
      <c r="B73">
        <v>162.1183</v>
      </c>
      <c r="C73">
        <v>7278.6805831188203</v>
      </c>
      <c r="D73">
        <v>6164.7460616116005</v>
      </c>
      <c r="E73">
        <v>290</v>
      </c>
      <c r="F73">
        <v>69.125</v>
      </c>
      <c r="G73">
        <v>726340.07989911397</v>
      </c>
      <c r="H73">
        <v>6.5730894273680498</v>
      </c>
      <c r="I73">
        <v>1079.2787000000001</v>
      </c>
    </row>
    <row r="74" spans="1:9">
      <c r="A74" s="28">
        <v>44896</v>
      </c>
      <c r="B74">
        <v>172.9032</v>
      </c>
      <c r="C74">
        <v>6510.7821095446498</v>
      </c>
      <c r="D74">
        <v>6097.5445755915498</v>
      </c>
      <c r="E74">
        <v>313</v>
      </c>
      <c r="F74">
        <v>69.0625</v>
      </c>
      <c r="G74">
        <v>721978.71887534705</v>
      </c>
      <c r="H74">
        <v>6.3</v>
      </c>
      <c r="I74">
        <v>1134.5875000000001</v>
      </c>
    </row>
    <row r="75" spans="1:9">
      <c r="A75" s="28">
        <v>44927</v>
      </c>
      <c r="B75">
        <v>183.25</v>
      </c>
      <c r="C75">
        <v>5985.2226091751299</v>
      </c>
      <c r="D75">
        <v>6246.46473403043</v>
      </c>
      <c r="E75">
        <v>346</v>
      </c>
      <c r="F75">
        <v>69.375</v>
      </c>
      <c r="G75">
        <v>719698.46345037501</v>
      </c>
      <c r="H75">
        <v>6.2012475740189403</v>
      </c>
      <c r="I75">
        <v>1202.98</v>
      </c>
    </row>
    <row r="76" spans="1:9">
      <c r="A76" s="28">
        <v>44958</v>
      </c>
      <c r="B76">
        <v>194.5</v>
      </c>
      <c r="C76">
        <v>6321.9491829087601</v>
      </c>
      <c r="D76">
        <v>6205.3640983471996</v>
      </c>
      <c r="E76">
        <v>381</v>
      </c>
      <c r="F76">
        <v>69.8125</v>
      </c>
      <c r="G76">
        <v>721167.71030264301</v>
      </c>
      <c r="H76">
        <v>6.3943062049823398</v>
      </c>
      <c r="I76">
        <v>1282.71</v>
      </c>
    </row>
    <row r="77" spans="1:9">
      <c r="A77" s="28">
        <v>44986</v>
      </c>
      <c r="B77">
        <v>204</v>
      </c>
      <c r="C77">
        <v>5886.5795072917399</v>
      </c>
      <c r="D77">
        <v>6747.2446500711503</v>
      </c>
      <c r="E77">
        <v>375</v>
      </c>
      <c r="F77">
        <v>70.3125</v>
      </c>
      <c r="G77">
        <v>726879.74795199302</v>
      </c>
      <c r="H77">
        <v>6.9</v>
      </c>
      <c r="I77">
        <v>1381.16</v>
      </c>
    </row>
    <row r="78" spans="1:9">
      <c r="A78" s="28">
        <v>45017</v>
      </c>
      <c r="B78">
        <v>215.5</v>
      </c>
      <c r="C78">
        <v>5813.2876005734097</v>
      </c>
      <c r="D78">
        <v>6584.1302568935698</v>
      </c>
      <c r="E78">
        <v>395</v>
      </c>
      <c r="F78">
        <v>72.6875</v>
      </c>
      <c r="G78">
        <v>739345.30454939196</v>
      </c>
      <c r="H78">
        <v>7.9158173901467004</v>
      </c>
      <c r="I78">
        <v>1497.21</v>
      </c>
    </row>
    <row r="79" spans="1:9">
      <c r="A79" s="28">
        <v>45047</v>
      </c>
      <c r="B79">
        <v>229</v>
      </c>
      <c r="C79">
        <v>5562.5145360101396</v>
      </c>
      <c r="D79">
        <v>6489.4726941712197</v>
      </c>
      <c r="E79">
        <v>469</v>
      </c>
      <c r="F79">
        <v>87.5</v>
      </c>
      <c r="G79">
        <v>758826.73807281698</v>
      </c>
      <c r="H79">
        <v>9.4432412589791301</v>
      </c>
      <c r="I79">
        <v>1613.59</v>
      </c>
    </row>
    <row r="80" spans="1:9">
      <c r="A80" s="28">
        <v>45078</v>
      </c>
      <c r="B80">
        <v>254.7</v>
      </c>
      <c r="C80">
        <v>5315.6927182050504</v>
      </c>
      <c r="D80">
        <v>6363.5448483301998</v>
      </c>
      <c r="E80">
        <v>490</v>
      </c>
      <c r="F80">
        <v>92.9375</v>
      </c>
      <c r="G80">
        <v>787982.71153064398</v>
      </c>
      <c r="H80">
        <v>11.6782942459068</v>
      </c>
      <c r="I80">
        <v>1709.61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workbookViewId="0">
      <selection activeCell="F8" sqref="F8"/>
    </sheetView>
  </sheetViews>
  <sheetFormatPr baseColWidth="10" defaultRowHeight="15"/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1" t="s">
        <v>7</v>
      </c>
      <c r="I1" t="s">
        <v>8</v>
      </c>
      <c r="J1" t="s">
        <v>20</v>
      </c>
    </row>
    <row r="2" spans="1:10">
      <c r="A2" s="1">
        <v>43891</v>
      </c>
      <c r="B2">
        <v>63.122700000000002</v>
      </c>
      <c r="C2">
        <v>4635.1754848502296</v>
      </c>
      <c r="D2">
        <v>3121.4263795011798</v>
      </c>
      <c r="E2">
        <v>78.5</v>
      </c>
      <c r="F2">
        <v>31</v>
      </c>
      <c r="G2">
        <v>656900.33884558303</v>
      </c>
      <c r="H2">
        <v>10.4</v>
      </c>
      <c r="I2">
        <v>305.55149999999998</v>
      </c>
      <c r="J2">
        <v>91.4</v>
      </c>
    </row>
    <row r="3" spans="1:10">
      <c r="A3" s="1">
        <v>43922</v>
      </c>
      <c r="B3">
        <v>65.762</v>
      </c>
      <c r="C3">
        <v>4118.23557516459</v>
      </c>
      <c r="D3">
        <v>2890.8020565799402</v>
      </c>
      <c r="E3">
        <v>83.5</v>
      </c>
      <c r="F3">
        <v>27</v>
      </c>
      <c r="G3">
        <v>619971.02996158099</v>
      </c>
      <c r="H3">
        <v>11.5040443302521</v>
      </c>
      <c r="I3">
        <v>310.12430000000001</v>
      </c>
      <c r="J3">
        <v>99.84</v>
      </c>
    </row>
    <row r="4" spans="1:10">
      <c r="A4" s="1">
        <v>43952</v>
      </c>
      <c r="B4">
        <v>67.725499999999997</v>
      </c>
      <c r="C4">
        <v>4661.1083652296402</v>
      </c>
      <c r="D4">
        <v>3022.88025413278</v>
      </c>
      <c r="E4">
        <v>120</v>
      </c>
      <c r="F4">
        <v>21.0625</v>
      </c>
      <c r="G4">
        <v>582501.96369695105</v>
      </c>
      <c r="H4">
        <v>12.513994095188901</v>
      </c>
      <c r="I4">
        <v>314.90870000000001</v>
      </c>
      <c r="J4">
        <v>115.54</v>
      </c>
    </row>
    <row r="5" spans="1:10">
      <c r="A5" s="1">
        <v>43983</v>
      </c>
      <c r="B5">
        <v>69.540714285714301</v>
      </c>
      <c r="C5">
        <v>4433.1766185667102</v>
      </c>
      <c r="D5">
        <v>2961.02136403643</v>
      </c>
      <c r="E5">
        <v>128</v>
      </c>
      <c r="F5">
        <v>29</v>
      </c>
      <c r="G5">
        <v>560839.96227520099</v>
      </c>
      <c r="H5">
        <v>13.1</v>
      </c>
      <c r="I5">
        <v>321.97379999999998</v>
      </c>
      <c r="J5">
        <v>106.59</v>
      </c>
    </row>
    <row r="6" spans="1:10">
      <c r="A6" s="1">
        <v>44013</v>
      </c>
      <c r="B6">
        <v>71.474919047619096</v>
      </c>
      <c r="C6">
        <v>4426.8152663713699</v>
      </c>
      <c r="D6">
        <v>2968.2059149183601</v>
      </c>
      <c r="E6">
        <v>128</v>
      </c>
      <c r="F6">
        <v>29.75</v>
      </c>
      <c r="G6">
        <v>568830.66815121996</v>
      </c>
      <c r="H6">
        <v>12.967844149584399</v>
      </c>
      <c r="I6">
        <v>328.20139999999998</v>
      </c>
      <c r="J6">
        <v>115.39</v>
      </c>
    </row>
    <row r="7" spans="1:10">
      <c r="A7" s="1">
        <v>44044</v>
      </c>
      <c r="B7">
        <v>73.293000000000006</v>
      </c>
      <c r="C7">
        <v>4590.4958519287702</v>
      </c>
      <c r="D7">
        <v>3169.1529542234498</v>
      </c>
      <c r="E7">
        <v>136</v>
      </c>
      <c r="F7">
        <v>29.875</v>
      </c>
      <c r="G7">
        <v>595997.84446297504</v>
      </c>
      <c r="H7">
        <v>12.372516401755901</v>
      </c>
      <c r="I7">
        <v>337.06319999999999</v>
      </c>
      <c r="J7">
        <v>124.22</v>
      </c>
    </row>
    <row r="8" spans="1:10">
      <c r="A8" s="1">
        <v>44075</v>
      </c>
      <c r="B8">
        <v>75.198599999999999</v>
      </c>
      <c r="C8">
        <v>4496.2642379145</v>
      </c>
      <c r="D8">
        <v>3734.3646310537802</v>
      </c>
      <c r="E8">
        <v>133</v>
      </c>
      <c r="F8">
        <v>29.6875</v>
      </c>
      <c r="G8">
        <v>624926.14874762495</v>
      </c>
      <c r="H8">
        <v>11.717837995713101</v>
      </c>
      <c r="I8">
        <v>346.6207</v>
      </c>
      <c r="J8">
        <v>126.33</v>
      </c>
    </row>
    <row r="9" spans="1:10">
      <c r="A9" s="1">
        <v>44105</v>
      </c>
      <c r="B9">
        <v>77.569290476190503</v>
      </c>
      <c r="C9">
        <v>4513.2201036578299</v>
      </c>
      <c r="D9">
        <v>3820.4997468543102</v>
      </c>
      <c r="E9">
        <v>147</v>
      </c>
      <c r="F9">
        <v>28.875</v>
      </c>
      <c r="G9">
        <v>641679.43414444197</v>
      </c>
      <c r="H9">
        <v>11.3290783720751</v>
      </c>
      <c r="I9">
        <v>359.65699999999998</v>
      </c>
      <c r="J9">
        <v>153.4</v>
      </c>
    </row>
    <row r="10" spans="1:10">
      <c r="A10" s="1">
        <v>44136</v>
      </c>
      <c r="B10">
        <v>79.933199999999999</v>
      </c>
      <c r="C10">
        <v>4587.3380338254201</v>
      </c>
      <c r="D10">
        <v>4518.49458854758</v>
      </c>
      <c r="E10">
        <v>168</v>
      </c>
      <c r="F10">
        <v>31.75</v>
      </c>
      <c r="G10">
        <v>649979.925082637</v>
      </c>
      <c r="H10">
        <v>11.1206590168284</v>
      </c>
      <c r="I10">
        <v>371.02109999999999</v>
      </c>
      <c r="J10">
        <v>144.1</v>
      </c>
    </row>
    <row r="11" spans="1:10">
      <c r="A11" s="1">
        <v>44166</v>
      </c>
      <c r="B11">
        <v>82.637900000000002</v>
      </c>
      <c r="C11">
        <v>3813.38810230836</v>
      </c>
      <c r="D11">
        <v>4472.7451660657298</v>
      </c>
      <c r="E11">
        <v>153</v>
      </c>
      <c r="F11">
        <v>34.375</v>
      </c>
      <c r="G11">
        <v>655698.69473317603</v>
      </c>
      <c r="H11">
        <v>10.957929999999999</v>
      </c>
      <c r="I11">
        <v>385.88260000000002</v>
      </c>
      <c r="J11">
        <v>141.26</v>
      </c>
    </row>
    <row r="12" spans="1:10">
      <c r="A12" s="1">
        <v>44197</v>
      </c>
      <c r="B12">
        <v>85.970799999999997</v>
      </c>
      <c r="C12">
        <v>6029.75085667249</v>
      </c>
      <c r="D12">
        <v>4502.3180856231502</v>
      </c>
      <c r="E12">
        <v>165</v>
      </c>
      <c r="F12">
        <v>34.0625</v>
      </c>
      <c r="G12">
        <v>664130.68485652003</v>
      </c>
      <c r="H12">
        <v>10.7141737146833</v>
      </c>
      <c r="I12">
        <v>401.50709999999998</v>
      </c>
      <c r="J12">
        <v>145.38999999999999</v>
      </c>
    </row>
    <row r="13" spans="1:10">
      <c r="A13" s="1">
        <v>44228</v>
      </c>
      <c r="B13">
        <v>88.674599999999998</v>
      </c>
      <c r="C13">
        <v>5837.6143060123004</v>
      </c>
      <c r="D13">
        <v>4668.4607915196802</v>
      </c>
      <c r="E13">
        <v>153</v>
      </c>
      <c r="F13">
        <v>34.1875</v>
      </c>
      <c r="G13">
        <v>673062.40086438099</v>
      </c>
      <c r="H13">
        <v>10.4299151816445</v>
      </c>
      <c r="I13">
        <v>415.85950000000003</v>
      </c>
      <c r="J13">
        <v>147.65</v>
      </c>
    </row>
    <row r="14" spans="1:10">
      <c r="A14" s="1">
        <v>44256</v>
      </c>
      <c r="B14">
        <v>91.066400000000002</v>
      </c>
      <c r="C14">
        <v>5950.8511863369704</v>
      </c>
      <c r="D14">
        <v>5132.0185908450703</v>
      </c>
      <c r="E14">
        <v>147</v>
      </c>
      <c r="F14">
        <v>34.0625</v>
      </c>
      <c r="G14">
        <v>678399.585873103</v>
      </c>
      <c r="H14">
        <v>10.199999999999999</v>
      </c>
      <c r="I14">
        <v>435.8657</v>
      </c>
      <c r="J14">
        <v>144.59</v>
      </c>
    </row>
    <row r="15" spans="1:10">
      <c r="A15" s="1">
        <v>44287</v>
      </c>
      <c r="B15">
        <v>92.863799999999998</v>
      </c>
      <c r="C15">
        <v>5864.6629044995498</v>
      </c>
      <c r="D15">
        <v>4671.5878281818796</v>
      </c>
      <c r="E15">
        <v>140</v>
      </c>
      <c r="F15">
        <v>33.9375</v>
      </c>
      <c r="G15">
        <v>679113.902575835</v>
      </c>
      <c r="H15">
        <v>10.0160891049751</v>
      </c>
      <c r="I15">
        <v>453.65030000000002</v>
      </c>
      <c r="J15">
        <v>143.71</v>
      </c>
    </row>
    <row r="16" spans="1:10">
      <c r="A16" s="1">
        <v>44317</v>
      </c>
      <c r="B16">
        <v>94.104799999999997</v>
      </c>
      <c r="C16">
        <v>6302.2196022508097</v>
      </c>
      <c r="D16">
        <v>4776.8850103955001</v>
      </c>
      <c r="E16">
        <v>153</v>
      </c>
      <c r="F16">
        <v>34.25</v>
      </c>
      <c r="G16">
        <v>677314.36527837894</v>
      </c>
      <c r="H16">
        <v>9.8492409611816498</v>
      </c>
      <c r="I16">
        <v>468.72500000000002</v>
      </c>
      <c r="J16">
        <v>154.16999999999999</v>
      </c>
    </row>
    <row r="17" spans="1:10">
      <c r="A17" s="1">
        <v>44348</v>
      </c>
      <c r="B17">
        <v>95.254300000000001</v>
      </c>
      <c r="C17">
        <v>6629.35144086948</v>
      </c>
      <c r="D17">
        <v>5085.7701068224496</v>
      </c>
      <c r="E17">
        <v>155</v>
      </c>
      <c r="F17">
        <v>34.0625</v>
      </c>
      <c r="G17">
        <v>676928.57900210295</v>
      </c>
      <c r="H17">
        <v>9.6009033360691092</v>
      </c>
      <c r="I17">
        <v>483.60489999999999</v>
      </c>
      <c r="J17">
        <v>158.72</v>
      </c>
    </row>
    <row r="18" spans="1:10">
      <c r="A18" s="1">
        <v>44378</v>
      </c>
      <c r="B18">
        <v>96.237799999999993</v>
      </c>
      <c r="C18">
        <v>6799.1938982940401</v>
      </c>
      <c r="D18">
        <v>5028.2184019257402</v>
      </c>
      <c r="E18">
        <v>169</v>
      </c>
      <c r="F18">
        <v>34.125</v>
      </c>
      <c r="G18">
        <v>680879.79036221805</v>
      </c>
      <c r="H18">
        <v>9.2263124583072695</v>
      </c>
      <c r="I18">
        <v>498.09870000000001</v>
      </c>
      <c r="J18">
        <v>165.38</v>
      </c>
    </row>
    <row r="19" spans="1:10">
      <c r="A19" s="1">
        <v>44409</v>
      </c>
      <c r="B19">
        <v>97.213800000000006</v>
      </c>
      <c r="C19">
        <v>7526.3965640949</v>
      </c>
      <c r="D19">
        <v>5079.2358042845899</v>
      </c>
      <c r="E19">
        <v>180.5</v>
      </c>
      <c r="F19">
        <v>34.1875</v>
      </c>
      <c r="G19">
        <v>688266.716731122</v>
      </c>
      <c r="H19">
        <v>8.7353722150868407</v>
      </c>
      <c r="I19">
        <v>510.39420000000001</v>
      </c>
      <c r="J19">
        <v>169.45</v>
      </c>
    </row>
    <row r="20" spans="1:10">
      <c r="A20" s="1">
        <v>44440</v>
      </c>
      <c r="B20">
        <v>98.284999999999997</v>
      </c>
      <c r="C20">
        <v>7173.5622860816502</v>
      </c>
      <c r="D20">
        <v>5363.4511242381504</v>
      </c>
      <c r="E20">
        <v>180.5</v>
      </c>
      <c r="F20">
        <v>34.1875</v>
      </c>
      <c r="G20">
        <v>696733.39871381898</v>
      </c>
      <c r="H20">
        <v>8.1999999999999993</v>
      </c>
      <c r="I20">
        <v>528.49680000000001</v>
      </c>
      <c r="J20">
        <v>171.83</v>
      </c>
    </row>
    <row r="21" spans="1:10">
      <c r="A21" s="1">
        <v>44470</v>
      </c>
      <c r="B21">
        <v>99.249099999999999</v>
      </c>
      <c r="C21">
        <v>6658.22678656893</v>
      </c>
      <c r="D21">
        <v>5314.2510152969598</v>
      </c>
      <c r="E21">
        <v>186</v>
      </c>
      <c r="F21">
        <v>34.1875</v>
      </c>
      <c r="G21">
        <v>704077.37683129602</v>
      </c>
      <c r="H21">
        <v>7.6992678965931596</v>
      </c>
      <c r="I21">
        <v>547.08019999999999</v>
      </c>
      <c r="J21">
        <v>177.68</v>
      </c>
    </row>
    <row r="22" spans="1:10">
      <c r="A22" s="1">
        <v>44501</v>
      </c>
      <c r="B22">
        <v>100.31010000000001</v>
      </c>
      <c r="C22">
        <v>6338.0167425147501</v>
      </c>
      <c r="D22">
        <v>6290.5794577961597</v>
      </c>
      <c r="E22">
        <v>196.5</v>
      </c>
      <c r="F22">
        <v>34.25</v>
      </c>
      <c r="G22">
        <v>710104.268774978</v>
      </c>
      <c r="H22">
        <v>7.2677793728192999</v>
      </c>
      <c r="I22">
        <v>560.91840000000002</v>
      </c>
      <c r="J22">
        <v>188.78</v>
      </c>
    </row>
    <row r="23" spans="1:10">
      <c r="A23" s="1">
        <v>44531</v>
      </c>
      <c r="B23">
        <v>101.88849999999999</v>
      </c>
      <c r="C23">
        <v>6825.1534258041202</v>
      </c>
      <c r="D23">
        <v>7272.2237830706599</v>
      </c>
      <c r="E23">
        <v>200.5</v>
      </c>
      <c r="F23">
        <v>34.1875</v>
      </c>
      <c r="G23">
        <v>714078.60545657505</v>
      </c>
      <c r="H23">
        <v>7</v>
      </c>
      <c r="I23">
        <v>582.45749999999998</v>
      </c>
      <c r="J23">
        <v>194.39</v>
      </c>
    </row>
    <row r="24" spans="1:10">
      <c r="A24" s="1">
        <v>44562</v>
      </c>
      <c r="B24">
        <v>103.9846</v>
      </c>
      <c r="C24">
        <v>6792.4481524138801</v>
      </c>
      <c r="D24">
        <v>6166.03584018335</v>
      </c>
      <c r="E24">
        <v>206</v>
      </c>
      <c r="F24">
        <v>34.1875</v>
      </c>
      <c r="G24">
        <v>716185.60841307696</v>
      </c>
      <c r="H24">
        <v>6.9164647556824796</v>
      </c>
      <c r="I24">
        <v>605.0317</v>
      </c>
      <c r="J24">
        <v>202.46</v>
      </c>
    </row>
    <row r="25" spans="1:10">
      <c r="A25" s="1">
        <v>44593</v>
      </c>
      <c r="B25">
        <v>106.30710000000001</v>
      </c>
      <c r="C25">
        <v>7842.8761509638498</v>
      </c>
      <c r="D25">
        <v>7061.24249246195</v>
      </c>
      <c r="E25">
        <v>214</v>
      </c>
      <c r="F25">
        <v>37.5625</v>
      </c>
      <c r="G25">
        <v>717299.29122879496</v>
      </c>
      <c r="H25">
        <v>6.9444334639657699</v>
      </c>
      <c r="I25">
        <v>633.43409999999994</v>
      </c>
      <c r="J25">
        <v>205.49</v>
      </c>
    </row>
    <row r="26" spans="1:10">
      <c r="A26" s="1">
        <v>44621</v>
      </c>
      <c r="B26">
        <v>109.4585</v>
      </c>
      <c r="C26">
        <v>7826.01135232868</v>
      </c>
      <c r="D26">
        <v>6985.2572480934596</v>
      </c>
      <c r="E26">
        <v>206</v>
      </c>
      <c r="F26">
        <v>40.125</v>
      </c>
      <c r="G26">
        <v>718551.29895222699</v>
      </c>
      <c r="H26">
        <v>6.9692188350000004</v>
      </c>
      <c r="I26">
        <v>676.0566</v>
      </c>
      <c r="J26">
        <v>187.94</v>
      </c>
    </row>
    <row r="27" spans="1:10">
      <c r="A27" s="1">
        <v>44652</v>
      </c>
      <c r="B27">
        <v>113.33450000000001</v>
      </c>
      <c r="C27">
        <v>8027.6980603552402</v>
      </c>
      <c r="D27">
        <v>7159.82296146934</v>
      </c>
      <c r="E27">
        <v>200</v>
      </c>
      <c r="F27">
        <v>42</v>
      </c>
      <c r="G27">
        <v>721113.46476753894</v>
      </c>
      <c r="H27">
        <v>6.9235656167327502</v>
      </c>
      <c r="I27">
        <v>716.93989999999997</v>
      </c>
      <c r="J27">
        <v>191.64</v>
      </c>
    </row>
    <row r="28" spans="1:10">
      <c r="A28" s="1">
        <v>44682</v>
      </c>
      <c r="B28">
        <v>117.77370000000001</v>
      </c>
      <c r="C28">
        <v>7574.3291966869101</v>
      </c>
      <c r="D28">
        <v>7230.7210829144296</v>
      </c>
      <c r="E28">
        <v>201</v>
      </c>
      <c r="F28">
        <v>44.625</v>
      </c>
      <c r="G28">
        <v>724513.29886049498</v>
      </c>
      <c r="H28">
        <v>6.8591951838902103</v>
      </c>
      <c r="I28">
        <v>753.14700000000005</v>
      </c>
      <c r="J28">
        <v>207.8</v>
      </c>
    </row>
    <row r="29" spans="1:10">
      <c r="A29" s="1">
        <v>44713</v>
      </c>
      <c r="B29">
        <v>122.73569999999999</v>
      </c>
      <c r="C29">
        <v>7851.3741219052399</v>
      </c>
      <c r="D29">
        <v>7517.391800032</v>
      </c>
      <c r="E29">
        <v>206</v>
      </c>
      <c r="F29">
        <v>46.5</v>
      </c>
      <c r="G29">
        <v>728429.71122697298</v>
      </c>
      <c r="H29">
        <v>6.8580750459284303</v>
      </c>
      <c r="I29">
        <v>793.02779999999996</v>
      </c>
      <c r="J29">
        <v>229.83</v>
      </c>
    </row>
    <row r="30" spans="1:10">
      <c r="A30" s="1">
        <v>44743</v>
      </c>
      <c r="B30">
        <v>128.44540000000001</v>
      </c>
      <c r="C30">
        <v>7297.4661594990903</v>
      </c>
      <c r="D30">
        <v>7664.1653193667098</v>
      </c>
      <c r="E30">
        <v>239</v>
      </c>
      <c r="F30">
        <v>50.9375</v>
      </c>
      <c r="G30">
        <v>731990.91623829596</v>
      </c>
      <c r="H30">
        <v>6.9680157756960002</v>
      </c>
      <c r="I30">
        <v>851.76099999999997</v>
      </c>
      <c r="J30">
        <v>292.5</v>
      </c>
    </row>
    <row r="31" spans="1:10">
      <c r="A31" s="1">
        <v>44774</v>
      </c>
      <c r="B31">
        <v>135.2903</v>
      </c>
      <c r="C31">
        <v>6798.8472039192302</v>
      </c>
      <c r="D31">
        <v>6784.4446059621696</v>
      </c>
      <c r="E31">
        <v>282</v>
      </c>
      <c r="F31">
        <v>56.5</v>
      </c>
      <c r="G31">
        <v>734380.350894153</v>
      </c>
      <c r="H31">
        <v>7.09660855829949</v>
      </c>
      <c r="I31">
        <v>911.13160000000005</v>
      </c>
      <c r="J31">
        <v>279.12</v>
      </c>
    </row>
    <row r="32" spans="1:10">
      <c r="A32" s="1">
        <v>44805</v>
      </c>
      <c r="B32">
        <v>143.62520000000001</v>
      </c>
      <c r="C32">
        <v>7035.9211850535203</v>
      </c>
      <c r="D32">
        <v>6561.83532576994</v>
      </c>
      <c r="E32">
        <v>285</v>
      </c>
      <c r="F32">
        <v>64.625</v>
      </c>
      <c r="G32">
        <v>734280.58470143704</v>
      </c>
      <c r="H32">
        <v>7.1</v>
      </c>
      <c r="I32">
        <v>967.30759999999998</v>
      </c>
      <c r="J32">
        <v>289.66000000000003</v>
      </c>
    </row>
    <row r="33" spans="1:10">
      <c r="A33" s="1">
        <v>44835</v>
      </c>
      <c r="B33">
        <v>152.59289999999999</v>
      </c>
      <c r="C33">
        <v>7608.5658213544802</v>
      </c>
      <c r="D33">
        <v>6128.7926782857603</v>
      </c>
      <c r="E33">
        <v>284</v>
      </c>
      <c r="F33">
        <v>69.8125</v>
      </c>
      <c r="G33">
        <v>731182.97540538304</v>
      </c>
      <c r="H33">
        <v>6.8955882542640898</v>
      </c>
      <c r="I33">
        <v>1028.7059999999999</v>
      </c>
      <c r="J33">
        <v>295.68</v>
      </c>
    </row>
    <row r="34" spans="1:10">
      <c r="A34" s="1">
        <v>44866</v>
      </c>
      <c r="B34">
        <v>162.1183</v>
      </c>
      <c r="C34">
        <v>7278.6805831188203</v>
      </c>
      <c r="D34">
        <v>6164.7460616116005</v>
      </c>
      <c r="E34">
        <v>290</v>
      </c>
      <c r="F34">
        <v>69.125</v>
      </c>
      <c r="G34">
        <v>726340.07989911397</v>
      </c>
      <c r="H34">
        <v>6.5730894273680498</v>
      </c>
      <c r="I34">
        <v>1079.2787000000001</v>
      </c>
      <c r="J34">
        <v>302.06</v>
      </c>
    </row>
    <row r="35" spans="1:10">
      <c r="A35" s="1">
        <v>44896</v>
      </c>
      <c r="B35">
        <v>172.9032</v>
      </c>
      <c r="C35">
        <v>6510.7821095446498</v>
      </c>
      <c r="D35">
        <v>6097.5445755915498</v>
      </c>
      <c r="E35">
        <v>313</v>
      </c>
      <c r="F35">
        <v>69.0625</v>
      </c>
      <c r="G35">
        <v>721978.71887534705</v>
      </c>
      <c r="H35">
        <v>6.3</v>
      </c>
      <c r="I35">
        <v>1134.5875000000001</v>
      </c>
      <c r="J35">
        <v>320.10000000000002</v>
      </c>
    </row>
    <row r="36" spans="1:10">
      <c r="A36" s="1">
        <v>44927</v>
      </c>
      <c r="B36">
        <v>183.25</v>
      </c>
      <c r="C36">
        <v>5985.2226091751299</v>
      </c>
      <c r="D36">
        <v>6246.46473403043</v>
      </c>
      <c r="E36">
        <v>346</v>
      </c>
      <c r="F36">
        <v>69.375</v>
      </c>
      <c r="G36">
        <v>719698.46345037501</v>
      </c>
      <c r="H36">
        <v>6.2012475740189403</v>
      </c>
      <c r="I36">
        <v>1202.98</v>
      </c>
      <c r="J36">
        <v>340.03</v>
      </c>
    </row>
    <row r="37" spans="1:10">
      <c r="A37" s="1">
        <v>44958</v>
      </c>
      <c r="B37">
        <v>194.5</v>
      </c>
      <c r="C37">
        <v>6321.9491829087601</v>
      </c>
      <c r="D37">
        <v>6205.3640983471996</v>
      </c>
      <c r="E37">
        <v>381</v>
      </c>
      <c r="F37">
        <v>69.8125</v>
      </c>
      <c r="G37">
        <v>721167.71030264301</v>
      </c>
      <c r="H37">
        <v>6.3943062049823398</v>
      </c>
      <c r="I37">
        <v>1282.71</v>
      </c>
      <c r="J37">
        <v>355.28</v>
      </c>
    </row>
    <row r="38" spans="1:10">
      <c r="A38" s="1">
        <v>44986</v>
      </c>
      <c r="B38">
        <v>204</v>
      </c>
      <c r="C38">
        <v>5886.5795072917399</v>
      </c>
      <c r="D38">
        <v>6747.2446500711503</v>
      </c>
      <c r="E38">
        <v>375</v>
      </c>
      <c r="F38">
        <v>70.3125</v>
      </c>
      <c r="G38">
        <v>726879.74795199302</v>
      </c>
      <c r="H38">
        <v>6.9</v>
      </c>
      <c r="I38">
        <v>1381.16</v>
      </c>
      <c r="J38">
        <v>383.31</v>
      </c>
    </row>
    <row r="39" spans="1:10">
      <c r="A39" s="1">
        <v>45017</v>
      </c>
      <c r="B39">
        <v>215.5</v>
      </c>
      <c r="C39">
        <v>5813.2876005734097</v>
      </c>
      <c r="D39">
        <v>6584.1302568935698</v>
      </c>
      <c r="E39">
        <v>395</v>
      </c>
      <c r="F39">
        <v>72.6875</v>
      </c>
      <c r="G39">
        <v>739345.30454939196</v>
      </c>
      <c r="H39">
        <v>7.9158173901467004</v>
      </c>
      <c r="I39">
        <v>1497.21</v>
      </c>
      <c r="J39">
        <v>398.62</v>
      </c>
    </row>
    <row r="40" spans="1:10">
      <c r="A40" s="1">
        <v>45047</v>
      </c>
      <c r="B40">
        <v>229</v>
      </c>
      <c r="C40">
        <v>5562.5145360101396</v>
      </c>
      <c r="D40">
        <v>6489.4726941712197</v>
      </c>
      <c r="E40">
        <v>469</v>
      </c>
      <c r="F40">
        <v>87.5</v>
      </c>
      <c r="G40">
        <v>758826.73807281698</v>
      </c>
      <c r="H40">
        <v>9.4432412589791301</v>
      </c>
      <c r="I40">
        <v>1613.59</v>
      </c>
      <c r="J40">
        <v>437.66</v>
      </c>
    </row>
    <row r="41" spans="1:10" ht="15.75" customHeight="1">
      <c r="A41" s="1">
        <v>45078</v>
      </c>
      <c r="B41">
        <v>254.7</v>
      </c>
      <c r="C41">
        <v>5315.6927182050504</v>
      </c>
      <c r="D41">
        <v>6363.5448483301998</v>
      </c>
      <c r="E41">
        <v>490</v>
      </c>
      <c r="F41">
        <v>92.9375</v>
      </c>
      <c r="G41">
        <v>787982.71153064398</v>
      </c>
      <c r="H41">
        <v>11.6782942459068</v>
      </c>
      <c r="I41">
        <v>1709.61</v>
      </c>
      <c r="J41">
        <v>479.35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5F62-07E6-491F-9948-66909106E63A}">
  <dimension ref="A2:Q28"/>
  <sheetViews>
    <sheetView topLeftCell="B1" workbookViewId="0">
      <selection activeCell="M14" sqref="M14"/>
    </sheetView>
  </sheetViews>
  <sheetFormatPr baseColWidth="10" defaultRowHeight="15"/>
  <cols>
    <col min="1" max="1" width="16.85546875" customWidth="1"/>
    <col min="2" max="2" width="9.5703125" customWidth="1"/>
    <col min="3" max="3" width="12.7109375" bestFit="1" customWidth="1"/>
    <col min="4" max="4" width="13.140625" bestFit="1" customWidth="1"/>
    <col min="5" max="8" width="12.7109375" bestFit="1" customWidth="1"/>
    <col min="9" max="9" width="10.42578125" customWidth="1"/>
    <col min="10" max="10" width="9.5703125" customWidth="1"/>
    <col min="11" max="11" width="10.5703125" customWidth="1"/>
    <col min="12" max="12" width="10.42578125" customWidth="1"/>
    <col min="13" max="13" width="9.5703125" customWidth="1"/>
    <col min="14" max="14" width="9.140625" customWidth="1"/>
    <col min="15" max="15" width="10" customWidth="1"/>
    <col min="16" max="16" width="9.5703125" customWidth="1"/>
  </cols>
  <sheetData>
    <row r="2" spans="1:17">
      <c r="B2" s="37">
        <v>44805</v>
      </c>
      <c r="C2" s="37">
        <v>44835</v>
      </c>
      <c r="D2" s="37">
        <v>44866</v>
      </c>
      <c r="E2" s="37">
        <v>44896</v>
      </c>
      <c r="F2" s="37">
        <v>44927</v>
      </c>
      <c r="G2" s="37">
        <v>44958</v>
      </c>
      <c r="H2" s="37">
        <v>44986</v>
      </c>
      <c r="I2" s="37">
        <v>45017</v>
      </c>
      <c r="J2" s="37">
        <v>45047</v>
      </c>
      <c r="K2" s="37">
        <v>45078</v>
      </c>
      <c r="L2" s="37">
        <v>45108</v>
      </c>
      <c r="M2" s="37">
        <v>45139</v>
      </c>
      <c r="N2" s="37">
        <v>45170</v>
      </c>
      <c r="O2" s="37">
        <v>45200</v>
      </c>
      <c r="P2" s="37">
        <v>45231</v>
      </c>
      <c r="Q2" s="37">
        <v>45261</v>
      </c>
    </row>
    <row r="3" spans="1:17">
      <c r="A3" t="s">
        <v>56</v>
      </c>
      <c r="B3" s="42">
        <v>297.22570261333601</v>
      </c>
      <c r="C3" s="42">
        <v>289.38503129653401</v>
      </c>
      <c r="D3" s="42">
        <v>274.79331903668401</v>
      </c>
      <c r="E3" s="42">
        <v>220.85668152529101</v>
      </c>
      <c r="F3" s="42">
        <v>235.58716506590901</v>
      </c>
      <c r="G3" s="42">
        <v>216.807554401338</v>
      </c>
      <c r="H3" s="42">
        <v>234.53922492331299</v>
      </c>
      <c r="I3" s="29"/>
      <c r="J3" s="29"/>
      <c r="K3" s="29"/>
      <c r="L3" s="29"/>
      <c r="M3" s="29"/>
      <c r="N3" s="29"/>
      <c r="O3" s="29"/>
      <c r="P3" s="29"/>
    </row>
    <row r="4" spans="1:17">
      <c r="A4" t="s">
        <v>51</v>
      </c>
      <c r="B4" s="29"/>
      <c r="C4" s="42">
        <v>290.29495641405902</v>
      </c>
      <c r="D4" s="42">
        <v>263.45158315225399</v>
      </c>
      <c r="E4" s="42">
        <v>242.296022759859</v>
      </c>
      <c r="F4" s="42">
        <v>204.36959434673901</v>
      </c>
      <c r="G4" s="42">
        <v>170.63092611207301</v>
      </c>
      <c r="H4" s="42">
        <v>173.01092723455099</v>
      </c>
      <c r="I4" s="42">
        <v>174.118748833718</v>
      </c>
      <c r="J4" s="29"/>
      <c r="K4" s="29"/>
      <c r="L4" s="29"/>
      <c r="M4" s="29"/>
      <c r="N4" s="29"/>
      <c r="O4" s="29"/>
      <c r="P4" s="29"/>
    </row>
    <row r="5" spans="1:17">
      <c r="A5" t="s">
        <v>34</v>
      </c>
      <c r="B5" s="29"/>
      <c r="C5" s="29"/>
      <c r="D5" s="29">
        <v>289.59191906053599</v>
      </c>
      <c r="E5" s="29">
        <v>286.977123229433</v>
      </c>
      <c r="F5" s="29">
        <v>283.60831072852199</v>
      </c>
      <c r="G5" s="29">
        <v>289.77674127109702</v>
      </c>
      <c r="H5" s="29">
        <v>297.14433727737998</v>
      </c>
      <c r="I5" s="29">
        <v>308.64662253479798</v>
      </c>
      <c r="J5" s="29">
        <v>319.61788168770198</v>
      </c>
      <c r="K5" s="29"/>
      <c r="L5" s="29"/>
      <c r="M5" s="29"/>
      <c r="N5" s="29"/>
      <c r="O5" s="29"/>
      <c r="P5" s="29"/>
    </row>
    <row r="6" spans="1:17">
      <c r="A6" t="s">
        <v>35</v>
      </c>
      <c r="B6" s="29"/>
      <c r="C6" s="29"/>
      <c r="D6" s="29"/>
      <c r="E6" s="29">
        <v>319.62888173450398</v>
      </c>
      <c r="F6" s="29">
        <v>345.647354346302</v>
      </c>
      <c r="G6" s="29">
        <v>381.98168348371399</v>
      </c>
      <c r="H6" s="29">
        <v>434.28351787941102</v>
      </c>
      <c r="I6" s="29">
        <v>480.845598436778</v>
      </c>
      <c r="J6" s="29">
        <v>528.49886955867805</v>
      </c>
      <c r="K6" s="29">
        <v>568.39399319613597</v>
      </c>
      <c r="L6" s="29"/>
      <c r="M6" s="29"/>
      <c r="N6" s="29"/>
      <c r="O6" s="29"/>
      <c r="P6" s="29"/>
    </row>
    <row r="7" spans="1:17">
      <c r="A7" t="s">
        <v>36</v>
      </c>
      <c r="B7" s="29"/>
      <c r="C7" s="29"/>
      <c r="D7" s="29"/>
      <c r="E7" s="29"/>
      <c r="F7" s="29">
        <v>337.29810693162102</v>
      </c>
      <c r="G7" s="29">
        <v>378.33768247665301</v>
      </c>
      <c r="H7" s="29">
        <v>428.35724977609499</v>
      </c>
      <c r="I7" s="29">
        <v>480.85680138564697</v>
      </c>
      <c r="J7" s="29">
        <v>533.63355267658596</v>
      </c>
      <c r="K7" s="29">
        <v>584.99377952702798</v>
      </c>
      <c r="L7" s="29">
        <v>638.03403273164702</v>
      </c>
      <c r="M7" s="29"/>
      <c r="N7" s="29"/>
      <c r="O7" s="29"/>
      <c r="P7" s="29"/>
    </row>
    <row r="8" spans="1:17">
      <c r="A8" t="s">
        <v>37</v>
      </c>
      <c r="B8" s="29"/>
      <c r="C8" s="29"/>
      <c r="D8" s="29"/>
      <c r="E8" s="29"/>
      <c r="F8" s="29"/>
      <c r="G8" s="29">
        <v>390.238351287971</v>
      </c>
      <c r="H8" s="29">
        <v>424.36699786216298</v>
      </c>
      <c r="I8" s="29">
        <v>475.824245102931</v>
      </c>
      <c r="J8" s="29">
        <v>530.84893949852699</v>
      </c>
      <c r="K8" s="29">
        <v>575.77322298420495</v>
      </c>
      <c r="L8" s="29">
        <v>621.49594674539196</v>
      </c>
      <c r="M8" s="29">
        <v>669.43622675145298</v>
      </c>
      <c r="N8" s="29"/>
      <c r="O8" s="29"/>
      <c r="P8" s="29"/>
    </row>
    <row r="9" spans="1:17">
      <c r="A9" t="s">
        <v>38</v>
      </c>
      <c r="B9" s="29"/>
      <c r="C9" s="29"/>
      <c r="D9" s="29"/>
      <c r="E9" s="29"/>
      <c r="F9" s="29"/>
      <c r="G9" s="29"/>
      <c r="H9" s="29">
        <v>389.11128827434402</v>
      </c>
      <c r="I9" s="29">
        <v>412.59040913625199</v>
      </c>
      <c r="J9" s="29">
        <v>442.08690312916298</v>
      </c>
      <c r="K9" s="29">
        <v>468.76257046881</v>
      </c>
      <c r="L9" s="29">
        <v>499.486834951378</v>
      </c>
      <c r="M9" s="29">
        <v>530.75683442657601</v>
      </c>
      <c r="N9" s="29">
        <v>564.86641833428996</v>
      </c>
      <c r="O9" s="29"/>
      <c r="P9" s="29"/>
    </row>
    <row r="10" spans="1:17">
      <c r="A10" t="s">
        <v>39</v>
      </c>
      <c r="B10" s="29"/>
      <c r="C10" s="29"/>
      <c r="D10" s="29"/>
      <c r="E10" s="29"/>
      <c r="F10" s="29"/>
      <c r="G10" s="29"/>
      <c r="H10" s="29"/>
      <c r="I10" s="29">
        <v>409.08878711251401</v>
      </c>
      <c r="J10" s="29">
        <v>390.98935397027702</v>
      </c>
      <c r="K10" s="29">
        <v>419.38040220916997</v>
      </c>
      <c r="L10" s="29">
        <v>452.19204457868398</v>
      </c>
      <c r="M10" s="29">
        <v>493.97583021249397</v>
      </c>
      <c r="N10" s="29">
        <v>539.03774340636403</v>
      </c>
      <c r="O10" s="29">
        <v>585.32622513914396</v>
      </c>
      <c r="P10" s="29"/>
    </row>
    <row r="11" spans="1:17">
      <c r="A11" t="s">
        <v>40</v>
      </c>
      <c r="B11" s="29"/>
      <c r="C11" s="29"/>
      <c r="D11" s="29"/>
      <c r="E11" s="29"/>
      <c r="F11" s="29"/>
      <c r="G11" s="29"/>
      <c r="H11" s="29"/>
      <c r="I11" s="29"/>
      <c r="J11" s="29">
        <v>484.53890261812501</v>
      </c>
      <c r="K11" s="29">
        <v>556.52181646576798</v>
      </c>
      <c r="L11" s="29">
        <v>599.94543866272602</v>
      </c>
      <c r="M11" s="29">
        <v>652.09786629768405</v>
      </c>
      <c r="N11" s="29">
        <v>705.76784077825801</v>
      </c>
      <c r="O11" s="29">
        <v>755.03526615220801</v>
      </c>
      <c r="P11" s="29">
        <v>808.06316709952898</v>
      </c>
    </row>
    <row r="12" spans="1:17">
      <c r="A12" t="s">
        <v>49</v>
      </c>
      <c r="B12" s="29"/>
      <c r="C12" s="29"/>
      <c r="D12" s="29"/>
      <c r="E12" s="29"/>
      <c r="F12" s="29"/>
      <c r="G12" s="29"/>
      <c r="H12" s="29"/>
      <c r="I12" s="29"/>
      <c r="J12" s="29"/>
      <c r="K12" s="38">
        <v>477.24800743483701</v>
      </c>
      <c r="L12" s="38">
        <v>479.21569736155999</v>
      </c>
      <c r="M12" s="38">
        <v>468.03511385216001</v>
      </c>
      <c r="N12" s="38">
        <v>455.35377226559399</v>
      </c>
      <c r="O12" s="38">
        <v>443.28573921616498</v>
      </c>
      <c r="P12" s="38">
        <v>430.44496404354101</v>
      </c>
      <c r="Q12" s="38">
        <v>286.60347330144498</v>
      </c>
    </row>
    <row r="15" spans="1:17">
      <c r="A15" t="s">
        <v>41</v>
      </c>
      <c r="B15">
        <v>277</v>
      </c>
      <c r="C15">
        <v>290</v>
      </c>
      <c r="D15">
        <v>307</v>
      </c>
      <c r="E15">
        <v>321</v>
      </c>
      <c r="F15">
        <v>355</v>
      </c>
      <c r="G15">
        <v>379</v>
      </c>
      <c r="H15">
        <v>386</v>
      </c>
      <c r="I15">
        <v>408</v>
      </c>
      <c r="J15">
        <v>488</v>
      </c>
      <c r="K15">
        <v>493</v>
      </c>
      <c r="L15">
        <v>506</v>
      </c>
      <c r="M15">
        <v>570</v>
      </c>
    </row>
    <row r="16" spans="1:17" ht="15.75" thickBot="1"/>
    <row r="17" spans="1:8">
      <c r="A17" s="30"/>
      <c r="B17" s="31"/>
      <c r="C17" s="31" t="s">
        <v>42</v>
      </c>
      <c r="D17" s="31" t="s">
        <v>43</v>
      </c>
      <c r="E17" s="31" t="s">
        <v>44</v>
      </c>
      <c r="F17" s="31" t="s">
        <v>45</v>
      </c>
      <c r="G17" s="31" t="s">
        <v>46</v>
      </c>
      <c r="H17" s="32" t="s">
        <v>47</v>
      </c>
    </row>
    <row r="18" spans="1:8" ht="15.75" thickBot="1">
      <c r="A18" s="33" t="s">
        <v>48</v>
      </c>
      <c r="B18" s="34">
        <f>(ABS(B3-B15)+ABS(C4-C15)+ABS(D5-D15)+ABS(E6-E15)+ABS(F7-F15)+ABS(G8-G15)+ABS(H9-H15)+ABS(I10-I15)+ABS(J11-J15)+ABS(K12-K15))/10</f>
        <v>9.1653267922601067</v>
      </c>
      <c r="C18" s="34">
        <f>(ABS(C3-C15)+ABS(D4-D15)+ABS(E5-E15)+ABS(F6-F15)+ABS(G7-G15)+ABS(H8-H15)+ABS(I9-I15)+ABS(J10-J15)+ABS(K11-K15)+ABS(L12-L15))/10</f>
        <v>31.847539763116991</v>
      </c>
      <c r="D18" s="34">
        <f>(ABS(D3-D15)+ABS(E4-E15)+ABS(F5-F15)+ABS(G6-G15)+ABS(H7-H15)+ABS(I8-I15)+ABS(J9-J15)+ABS(K10-K15)+ABS(L11-L15)+ABS(M12-M15))/10</f>
        <v>61.090854530990804</v>
      </c>
      <c r="E18" s="34">
        <f>(ABS(E3-E15)+ABS(F4-F15)+ABS(G5-G15)+ABS(H6-H15)+ABS(I7-I15)+ABS(J8-J15)+ABS(K9-K15)+ABS(L10-L15)+ABS(M11-M15))/9</f>
        <v>73.792165874516456</v>
      </c>
      <c r="F18" s="34">
        <f>(ABS(F3-F15)+ABS(G4-G15)+ABS(H5-H15)+ABS(I6-I15)+ABS(J7-J15)+ABS(K8-K15)+ABS(L9-L15)+ABS(M10-M15))/8</f>
        <v>87.553410059791858</v>
      </c>
      <c r="G18" s="34">
        <f>(ABS(G3-G15)+ABS(H4-H15)+ABS(I5-I15)+ABS(J6-J15)+ABS(K7-K15)+ABS(L8-L15)+ABS(M9-M15))/7</f>
        <v>108.82380817626213</v>
      </c>
      <c r="H18" s="35">
        <f>(ABS(H3-H15)+ABS(I4-I15)+ABS(J5-J15)+ABS(K6-K15)+ABS(L7-L15)+ABS(M8-M15))/6</f>
        <v>143.43139953908383</v>
      </c>
    </row>
    <row r="19" spans="1:8">
      <c r="A19" t="s">
        <v>55</v>
      </c>
      <c r="B19" s="41">
        <f>B18/B15</f>
        <v>3.308782235472963E-2</v>
      </c>
      <c r="C19" s="41">
        <f t="shared" ref="C19:H19" si="0">C18/C15</f>
        <v>0.1098191026314379</v>
      </c>
      <c r="D19" s="41">
        <f t="shared" si="0"/>
        <v>0.1989930115015987</v>
      </c>
      <c r="E19" s="41">
        <f t="shared" si="0"/>
        <v>0.22988213668073662</v>
      </c>
      <c r="F19" s="41">
        <f t="shared" si="0"/>
        <v>0.24662932411208974</v>
      </c>
      <c r="G19" s="41">
        <f t="shared" si="0"/>
        <v>0.28713405851256502</v>
      </c>
      <c r="H19" s="41">
        <f t="shared" si="0"/>
        <v>0.37158393662975087</v>
      </c>
    </row>
    <row r="20" spans="1:8" hidden="1">
      <c r="A20" s="36" t="s">
        <v>32</v>
      </c>
      <c r="B20" s="36">
        <f>(ABS(B3-B$15)+ABS(C3-C$15)+ABS(D3-D$15)+ABS(E3-E$15)+ABS(F3-F$15))/5</f>
        <v>54.52070113778359</v>
      </c>
    </row>
    <row r="21" spans="1:8" hidden="1">
      <c r="A21" t="s">
        <v>33</v>
      </c>
      <c r="B21">
        <f>(ABS(C4-C$15)+ABS(D4-D$15)+ABS(E4-E$15)+ABS(F4-F$15)+ABS(G4-G$15))/5</f>
        <v>96.30936600862681</v>
      </c>
    </row>
    <row r="22" spans="1:8" hidden="1">
      <c r="A22" t="s">
        <v>34</v>
      </c>
      <c r="B22">
        <f>(ABS(D5-D$15)+ABS(E5-E$15)+ABS(F5-F$15)+ABS(G5-G$15)+ABS(H5-H$15))/5</f>
        <v>60.180313686606404</v>
      </c>
    </row>
    <row r="23" spans="1:8" hidden="1">
      <c r="A23" s="36" t="s">
        <v>35</v>
      </c>
      <c r="B23" s="36">
        <f>(ABS(E6-E$15)+ABS(F6-F$15)+ABS(G6-G$15)+ABS(H6-H$15)+ABS(I6-I$15))/5</f>
        <v>26.96691274381941</v>
      </c>
    </row>
    <row r="24" spans="1:8" hidden="1">
      <c r="A24" t="s">
        <v>36</v>
      </c>
      <c r="B24">
        <f>(ABS(F7-F$15)+ABS(G7-G$15)+ABS(H7-H$15)+ABS(I7-I$15)+ABS(J7-J$15)+ABS(K7-K$15)+ABS(L7-L$15))/7</f>
        <v>57.605660955532699</v>
      </c>
    </row>
    <row r="25" spans="1:8" hidden="1">
      <c r="A25" t="s">
        <v>37</v>
      </c>
      <c r="B25">
        <f>(ABS(G8-G$15)+ABS(H8-H$15)+ABS(I8-I$15)+ABS(J8-J$15)+ABS(K8-K$15)+ABS(L8-L$15))/6</f>
        <v>59.757950580198148</v>
      </c>
    </row>
    <row r="26" spans="1:8" hidden="1">
      <c r="A26" s="36" t="s">
        <v>38</v>
      </c>
      <c r="B26" s="36">
        <f>(ABS(H9-H$15)+ABS(I9-I$15)+ABS(J9-J$15)+ABS(K9-K$15)+ABS(L9-L$15))/5</f>
        <v>16.873077772249008</v>
      </c>
    </row>
    <row r="27" spans="1:8" hidden="1">
      <c r="A27" t="s">
        <v>39</v>
      </c>
      <c r="B27">
        <f>(ABS(I10-I$15)+ABS(J10-J$15)+ABS(K10-K$15)+ABS(L10-L$15))/4</f>
        <v>56.38174658859576</v>
      </c>
    </row>
    <row r="28" spans="1:8" hidden="1">
      <c r="A28" t="s">
        <v>40</v>
      </c>
      <c r="B28">
        <f>(ABS(J11-J$15)+ABS(K11-K$15)+ABS(L11-L$15))/3</f>
        <v>53.642784170123001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4E87-400F-4FD0-BD78-8ABE68730213}">
  <dimension ref="A2:R29"/>
  <sheetViews>
    <sheetView tabSelected="1" workbookViewId="0">
      <selection activeCell="M29" sqref="M29"/>
    </sheetView>
  </sheetViews>
  <sheetFormatPr baseColWidth="10" defaultRowHeight="15"/>
  <cols>
    <col min="1" max="1" width="16.85546875" customWidth="1"/>
    <col min="2" max="2" width="9.5703125" customWidth="1"/>
    <col min="3" max="3" width="12.7109375" bestFit="1" customWidth="1"/>
    <col min="4" max="4" width="13.140625" bestFit="1" customWidth="1"/>
    <col min="5" max="8" width="12.7109375" bestFit="1" customWidth="1"/>
    <col min="9" max="9" width="10.42578125" customWidth="1"/>
    <col min="10" max="10" width="9.5703125" customWidth="1"/>
    <col min="11" max="11" width="10.5703125" customWidth="1"/>
    <col min="12" max="12" width="10.42578125" customWidth="1"/>
    <col min="13" max="13" width="9.5703125" customWidth="1"/>
    <col min="14" max="14" width="9.140625" customWidth="1"/>
    <col min="15" max="15" width="10" customWidth="1"/>
    <col min="16" max="16" width="9.5703125" customWidth="1"/>
  </cols>
  <sheetData>
    <row r="2" spans="1:18">
      <c r="B2" s="37">
        <v>44805</v>
      </c>
      <c r="C2" s="37">
        <v>44835</v>
      </c>
      <c r="D2" s="37">
        <v>44866</v>
      </c>
      <c r="E2" s="37">
        <v>44896</v>
      </c>
      <c r="F2" s="37">
        <v>44927</v>
      </c>
      <c r="G2" s="37">
        <v>44958</v>
      </c>
      <c r="H2" s="37">
        <v>44986</v>
      </c>
      <c r="I2" s="37">
        <v>45017</v>
      </c>
      <c r="J2" s="37">
        <v>45047</v>
      </c>
      <c r="K2" s="37">
        <v>45078</v>
      </c>
      <c r="L2" s="37">
        <v>45108</v>
      </c>
      <c r="M2" s="37">
        <v>45139</v>
      </c>
      <c r="N2" s="37">
        <v>45170</v>
      </c>
      <c r="O2" s="37">
        <v>45200</v>
      </c>
      <c r="P2" s="37">
        <v>45231</v>
      </c>
      <c r="Q2" s="37">
        <v>45261</v>
      </c>
      <c r="R2" s="37">
        <v>44927</v>
      </c>
    </row>
    <row r="3" spans="1:18">
      <c r="A3" t="s">
        <v>57</v>
      </c>
      <c r="B3">
        <v>263.24723325078799</v>
      </c>
      <c r="C3">
        <v>289.79456623546997</v>
      </c>
      <c r="D3">
        <v>320.46088038070297</v>
      </c>
      <c r="E3">
        <v>354.67162210776797</v>
      </c>
      <c r="F3">
        <v>373.39481567660499</v>
      </c>
      <c r="G3">
        <v>404.83714754305902</v>
      </c>
      <c r="H3">
        <v>448.86865617273799</v>
      </c>
      <c r="I3" s="29"/>
      <c r="J3" s="29"/>
      <c r="K3" s="29"/>
      <c r="L3" s="29"/>
      <c r="M3" s="29"/>
      <c r="N3" s="29"/>
      <c r="O3" s="29"/>
      <c r="P3" s="29"/>
    </row>
    <row r="4" spans="1:18">
      <c r="A4" t="s">
        <v>58</v>
      </c>
      <c r="B4" s="29"/>
      <c r="C4">
        <v>287.35791168181902</v>
      </c>
      <c r="D4">
        <v>315.1647583614</v>
      </c>
      <c r="E4">
        <v>340.684352889644</v>
      </c>
      <c r="F4">
        <v>365.93426437858102</v>
      </c>
      <c r="G4">
        <v>397.95457749658698</v>
      </c>
      <c r="H4">
        <v>443.74283829386002</v>
      </c>
      <c r="I4">
        <v>468.22920481103199</v>
      </c>
      <c r="J4" s="29"/>
      <c r="K4" s="29"/>
      <c r="L4" s="29"/>
      <c r="M4" s="29"/>
      <c r="N4" s="29"/>
      <c r="O4" s="29"/>
      <c r="P4" s="29"/>
    </row>
    <row r="5" spans="1:18">
      <c r="A5" t="s">
        <v>34</v>
      </c>
      <c r="B5" s="29"/>
      <c r="C5" s="29"/>
      <c r="D5">
        <v>306.05547092961098</v>
      </c>
      <c r="E5">
        <v>332.090170850709</v>
      </c>
      <c r="F5">
        <v>356.22518037040197</v>
      </c>
      <c r="G5">
        <v>385.022140981284</v>
      </c>
      <c r="H5">
        <v>433.74550906457699</v>
      </c>
      <c r="I5">
        <v>464.00297699644602</v>
      </c>
      <c r="J5">
        <v>511.29841652131603</v>
      </c>
      <c r="K5" s="29"/>
      <c r="L5" s="29"/>
      <c r="M5" s="29"/>
      <c r="N5" s="29"/>
      <c r="O5" s="29"/>
      <c r="P5" s="29"/>
    </row>
    <row r="6" spans="1:18">
      <c r="A6" t="s">
        <v>35</v>
      </c>
      <c r="B6" s="29"/>
      <c r="C6" s="29"/>
      <c r="D6" s="29"/>
      <c r="E6">
        <v>327.24212686015602</v>
      </c>
      <c r="F6">
        <v>350.29143731368202</v>
      </c>
      <c r="G6">
        <v>379.409572742889</v>
      </c>
      <c r="H6">
        <v>427.55104017320298</v>
      </c>
      <c r="I6">
        <v>458.67669002732998</v>
      </c>
      <c r="J6">
        <v>508.52627690290399</v>
      </c>
      <c r="K6">
        <v>558.76120706957795</v>
      </c>
      <c r="L6" s="29"/>
      <c r="M6" s="29"/>
      <c r="N6" s="29"/>
      <c r="O6" s="29"/>
      <c r="P6" s="29"/>
    </row>
    <row r="7" spans="1:18">
      <c r="A7" t="s">
        <v>36</v>
      </c>
      <c r="B7" s="29"/>
      <c r="C7" s="29"/>
      <c r="D7" s="29"/>
      <c r="E7" s="29"/>
      <c r="F7">
        <v>340.99754929327099</v>
      </c>
      <c r="G7">
        <v>368.19380678898102</v>
      </c>
      <c r="H7">
        <v>414.73252459921099</v>
      </c>
      <c r="I7">
        <v>445.79633830259303</v>
      </c>
      <c r="J7">
        <v>493.79860788960002</v>
      </c>
      <c r="K7">
        <v>541.48414088920902</v>
      </c>
      <c r="L7">
        <v>581.47071322585805</v>
      </c>
      <c r="M7" s="29"/>
      <c r="N7" s="29"/>
      <c r="O7" s="29"/>
      <c r="P7" s="29"/>
    </row>
    <row r="8" spans="1:18">
      <c r="A8" t="s">
        <v>37</v>
      </c>
      <c r="B8" s="29"/>
      <c r="C8" s="29"/>
      <c r="D8" s="29"/>
      <c r="E8" s="29"/>
      <c r="F8" s="29"/>
      <c r="G8">
        <v>362.04309871056898</v>
      </c>
      <c r="H8">
        <v>403.31409438247101</v>
      </c>
      <c r="I8">
        <v>435.54726491290103</v>
      </c>
      <c r="J8">
        <v>488.84820576687201</v>
      </c>
      <c r="K8">
        <v>537.7858395815</v>
      </c>
      <c r="L8">
        <v>578.65286336797999</v>
      </c>
      <c r="M8">
        <v>617.85320087622404</v>
      </c>
      <c r="N8" s="29"/>
      <c r="O8" s="29"/>
      <c r="P8" s="29"/>
    </row>
    <row r="9" spans="1:18">
      <c r="A9" t="s">
        <v>38</v>
      </c>
      <c r="B9" s="29"/>
      <c r="C9" s="29"/>
      <c r="D9" s="29"/>
      <c r="E9" s="29"/>
      <c r="F9" s="29"/>
      <c r="G9" s="29"/>
      <c r="H9">
        <v>396.23255463339899</v>
      </c>
      <c r="I9">
        <v>428.20440234458499</v>
      </c>
      <c r="J9">
        <v>482.66679123101699</v>
      </c>
      <c r="K9">
        <v>532.75957223088096</v>
      </c>
      <c r="L9">
        <v>575.47039150625096</v>
      </c>
      <c r="M9">
        <v>620.53402722861995</v>
      </c>
      <c r="N9">
        <v>656.06107892819796</v>
      </c>
      <c r="O9" s="29"/>
      <c r="P9" s="29"/>
    </row>
    <row r="10" spans="1:18">
      <c r="A10" t="s">
        <v>39</v>
      </c>
      <c r="B10" s="29"/>
      <c r="C10" s="29"/>
      <c r="D10" s="29"/>
      <c r="E10" s="29"/>
      <c r="F10" s="29"/>
      <c r="G10" s="29"/>
      <c r="H10" s="29"/>
      <c r="I10">
        <v>424.98261517233698</v>
      </c>
      <c r="J10">
        <v>458.77150903910399</v>
      </c>
      <c r="K10">
        <v>509.47435780984398</v>
      </c>
      <c r="L10">
        <v>557.09808503900501</v>
      </c>
      <c r="M10">
        <v>611.73422269970501</v>
      </c>
      <c r="N10">
        <v>664.43853759107196</v>
      </c>
      <c r="O10">
        <v>716.26758449971805</v>
      </c>
      <c r="P10" s="29"/>
    </row>
    <row r="11" spans="1:18">
      <c r="A11" t="s">
        <v>40</v>
      </c>
      <c r="B11" s="29"/>
      <c r="C11" s="29"/>
      <c r="D11" s="29"/>
      <c r="E11" s="29"/>
      <c r="F11" s="29"/>
      <c r="G11" s="29"/>
      <c r="H11" s="29"/>
      <c r="I11" s="29"/>
      <c r="J11">
        <v>439.809046984779</v>
      </c>
      <c r="K11">
        <v>487.54619694823299</v>
      </c>
      <c r="L11">
        <v>539.58129506386695</v>
      </c>
      <c r="M11">
        <v>600.15292844522503</v>
      </c>
      <c r="N11">
        <v>660.265575056535</v>
      </c>
      <c r="O11">
        <v>720.73557298720596</v>
      </c>
      <c r="P11">
        <v>797.45629466591299</v>
      </c>
    </row>
    <row r="12" spans="1:18">
      <c r="A12" t="s">
        <v>53</v>
      </c>
      <c r="B12" s="29"/>
      <c r="C12" s="29"/>
      <c r="D12" s="29"/>
      <c r="E12" s="29"/>
      <c r="F12" s="29"/>
      <c r="G12" s="29"/>
      <c r="H12" s="29"/>
      <c r="I12" s="29"/>
      <c r="J12" s="29"/>
      <c r="K12">
        <v>544.99980288684196</v>
      </c>
      <c r="L12">
        <v>587.95658019562302</v>
      </c>
      <c r="M12">
        <v>650.822131581181</v>
      </c>
      <c r="N12">
        <v>714.02450763306297</v>
      </c>
      <c r="O12">
        <v>777.202710769384</v>
      </c>
      <c r="P12">
        <v>858.25776005104399</v>
      </c>
      <c r="Q12">
        <v>1078.79791318139</v>
      </c>
    </row>
    <row r="13" spans="1:18">
      <c r="A13" t="s">
        <v>79</v>
      </c>
      <c r="B13" s="29"/>
      <c r="C13" s="29"/>
      <c r="D13" s="29"/>
      <c r="E13" s="29"/>
      <c r="F13" s="29"/>
      <c r="G13" s="29"/>
      <c r="H13" s="29"/>
      <c r="I13" s="29"/>
      <c r="J13" s="29"/>
      <c r="L13">
        <v>595.37171878075003</v>
      </c>
      <c r="M13">
        <v>643.87672961339695</v>
      </c>
      <c r="N13">
        <v>706.35491018259404</v>
      </c>
      <c r="O13">
        <v>766.41545366753496</v>
      </c>
      <c r="P13">
        <v>845.37859812537704</v>
      </c>
      <c r="Q13">
        <v>1071.6121547191001</v>
      </c>
      <c r="R13">
        <v>1302.0416791054899</v>
      </c>
    </row>
    <row r="15" spans="1:18">
      <c r="A15" t="s">
        <v>41</v>
      </c>
      <c r="B15">
        <v>277</v>
      </c>
      <c r="C15">
        <v>290</v>
      </c>
      <c r="D15">
        <v>307</v>
      </c>
      <c r="E15">
        <v>321</v>
      </c>
      <c r="F15">
        <v>355</v>
      </c>
      <c r="G15">
        <v>379</v>
      </c>
      <c r="H15">
        <v>386</v>
      </c>
      <c r="I15">
        <v>408</v>
      </c>
      <c r="J15">
        <v>488</v>
      </c>
      <c r="K15">
        <v>493</v>
      </c>
      <c r="L15">
        <v>506</v>
      </c>
      <c r="M15">
        <v>570</v>
      </c>
    </row>
    <row r="16" spans="1:18" ht="15.75" thickBot="1"/>
    <row r="17" spans="1:8">
      <c r="A17" s="30"/>
      <c r="B17" s="31"/>
      <c r="C17" s="31" t="s">
        <v>42</v>
      </c>
      <c r="D17" s="31" t="s">
        <v>43</v>
      </c>
      <c r="E17" s="31" t="s">
        <v>44</v>
      </c>
      <c r="F17" s="31" t="s">
        <v>45</v>
      </c>
      <c r="G17" s="31" t="s">
        <v>46</v>
      </c>
      <c r="H17" s="32" t="s">
        <v>47</v>
      </c>
    </row>
    <row r="18" spans="1:8" ht="15.75" thickBot="1">
      <c r="A18" s="33" t="s">
        <v>48</v>
      </c>
      <c r="B18" s="34">
        <f>(ABS(B3-B15)+ABS(C4-C15)+ABS(D5-D15)+ABS(E6-E15)+ABS(F7-F15)+ABS(G8-G15)+ABS(H9-H15)+ABS(I10-I15)+ABS(J11-J15)+ABS(K12-K15)+ABS(L13-L15))/11</f>
        <v>24.665318862058822</v>
      </c>
      <c r="C18" s="34">
        <f>(ABS(C3-C15)+ABS(D4-D15)+ABS(E5-E15)+ABS(F6-F15)+ABS(G7-G15)+ABS(H8-H15)+ABS(I9-I15)+ABS(J10-J15)+ABS(K11-K15)+ABS(L12-L15)+ABS(M13-M15))/11</f>
        <v>23.909929038428633</v>
      </c>
      <c r="D18" s="34">
        <f>(ABS(D3-D15)+ABS(E4-E15)+ABS(F5-F15)+ABS(G6-G15)+ABS(H7-H15)+ABS(I8-I15)+ABS(J9-J15)+ABS(K10-K15)+ABS(L11-L15)+ABS(M12-M15))/10</f>
        <v>22.727076911962492</v>
      </c>
      <c r="E18" s="34">
        <f>(ABS(E3-E15)+ABS(F4-F15)+ABS(G5-G15)+ABS(H6-H15)+ABS(I7-I15)+ABS(J8-J15)+ABS(K9-K15)+ABS(L10-L15)+ABS(M11-M15))/9</f>
        <v>27.981577491712446</v>
      </c>
      <c r="F18" s="34">
        <f>(ABS(F3-F15)+ABS(G4-G15)+ABS(H5-H15)+ABS(I6-I15)+ABS(J7-J15)+ABS(K8-K15)+ABS(L9-L15)+ABS(M10-M15))/8</f>
        <v>37.195081742769368</v>
      </c>
      <c r="G18" s="34">
        <f>(ABS(G3-G15)+ABS(H4-H15)+ABS(I5-I15)+ABS(J6-J15)+ABS(K7-K15)+ABS(L8-L15)+ABS(M9-M15))/7</f>
        <v>47.397181603154003</v>
      </c>
      <c r="H18" s="35">
        <f>(ABS(H3-H15)+ABS(I4-I15)+ABS(J5-J15)+ABS(K6-K15)+ABS(L7-L15)+ABS(M8-M15))/6</f>
        <v>55.913566446124342</v>
      </c>
    </row>
    <row r="19" spans="1:8">
      <c r="A19" t="s">
        <v>55</v>
      </c>
      <c r="B19" s="41">
        <f>B18/B15</f>
        <v>8.9044472426205126E-2</v>
      </c>
      <c r="C19" s="41">
        <f t="shared" ref="C19:H19" si="0">C18/C15</f>
        <v>8.2448031166995284E-2</v>
      </c>
      <c r="D19" s="41">
        <f t="shared" si="0"/>
        <v>7.4029566488477166E-2</v>
      </c>
      <c r="E19" s="41">
        <f t="shared" si="0"/>
        <v>8.7170023338668051E-2</v>
      </c>
      <c r="F19" s="41">
        <f t="shared" si="0"/>
        <v>0.10477487814864611</v>
      </c>
      <c r="G19" s="41">
        <f t="shared" si="0"/>
        <v>0.12505852665739842</v>
      </c>
      <c r="H19" s="41">
        <f t="shared" si="0"/>
        <v>0.14485379908322368</v>
      </c>
    </row>
    <row r="20" spans="1:8" hidden="1">
      <c r="A20" s="36" t="s">
        <v>32</v>
      </c>
      <c r="B20" s="36">
        <f>(ABS(B3-B$15)+ABS(C3-C$15)+ABS(D3-D$15)+ABS(E3-E$15)+ABS(F3-F$15))/5</f>
        <v>15.897103735763597</v>
      </c>
    </row>
    <row r="21" spans="1:8" hidden="1">
      <c r="A21" t="s">
        <v>33</v>
      </c>
      <c r="B21">
        <f>(ABS(C4-C$15)+ABS(D4-D$15)+ABS(E4-E$15)+ABS(F4-F$15)+ABS(G4-G$15))/5</f>
        <v>12.076008288878597</v>
      </c>
    </row>
    <row r="22" spans="1:8" hidden="1">
      <c r="A22" t="s">
        <v>34</v>
      </c>
      <c r="B22">
        <f>(ABS(D5-D$15)+ABS(E5-E$15)+ABS(F5-F$15)+ABS(G5-G$15)+ABS(H5-H$15))/5</f>
        <v>13.405506067472198</v>
      </c>
    </row>
    <row r="23" spans="1:8" hidden="1">
      <c r="A23" s="36" t="s">
        <v>35</v>
      </c>
      <c r="B23" s="36">
        <f>(ABS(E6-E$15)+ABS(F6-F$15)+ABS(G6-G$15)+ABS(H6-H$15)+ABS(I6-I$15))/5</f>
        <v>20.717598497979189</v>
      </c>
    </row>
    <row r="24" spans="1:8" hidden="1">
      <c r="A24" t="s">
        <v>36</v>
      </c>
      <c r="B24">
        <f>(ABS(F7-F$15)+ABS(G7-G$15)+ABS(H7-H$15)+ABS(I7-I$15)+ABS(J7-J$15)+ABS(K7-K$15)+ABS(L7-L$15))/7</f>
        <v>31.584424117745584</v>
      </c>
    </row>
    <row r="25" spans="1:8" hidden="1">
      <c r="A25" t="s">
        <v>37</v>
      </c>
      <c r="B25">
        <f>(ABS(G8-G$15)+ABS(H8-H$15)+ABS(I8-I$15)+ABS(J8-J$15)+ABS(K8-K$15)+ABS(L8-L$15))/6</f>
        <v>30.017528216859176</v>
      </c>
    </row>
    <row r="26" spans="1:8" hidden="1">
      <c r="A26" s="36" t="s">
        <v>38</v>
      </c>
      <c r="B26" s="36">
        <f>(ABS(H9-H$15)+ABS(I9-I$15)+ABS(J9-J$15)+ABS(K9-K$15)+ABS(L9-L$15))/5</f>
        <v>29.000025896819785</v>
      </c>
    </row>
    <row r="27" spans="1:8" hidden="1">
      <c r="A27" t="s">
        <v>39</v>
      </c>
      <c r="B27">
        <f>(ABS(I10-I$15)+ABS(J10-J$15)+ABS(K10-K$15)+ABS(L10-L$15))/4</f>
        <v>28.445887245520495</v>
      </c>
    </row>
    <row r="28" spans="1:8" hidden="1">
      <c r="A28" t="s">
        <v>40</v>
      </c>
      <c r="B28">
        <f>(ABS(J11-J$15)+ABS(K11-K$15)+ABS(L11-L$15))/3</f>
        <v>29.075350376951651</v>
      </c>
    </row>
    <row r="29" spans="1:8">
      <c r="A29" t="s">
        <v>78</v>
      </c>
      <c r="B29" s="40">
        <f>AVERAGE(B19:H19)</f>
        <v>0.10105418532994483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5801-8EAB-44A5-8E5F-610CC966DBBE}">
  <dimension ref="A2:Q19"/>
  <sheetViews>
    <sheetView workbookViewId="0">
      <selection activeCell="A15" sqref="A15:M15"/>
    </sheetView>
  </sheetViews>
  <sheetFormatPr baseColWidth="10" defaultRowHeight="15"/>
  <cols>
    <col min="1" max="1" width="17.5703125" customWidth="1"/>
  </cols>
  <sheetData>
    <row r="2" spans="1:17">
      <c r="B2" s="37">
        <v>44805</v>
      </c>
      <c r="C2" s="37">
        <v>44835</v>
      </c>
      <c r="D2" s="37">
        <v>44866</v>
      </c>
      <c r="E2" s="37">
        <v>44896</v>
      </c>
      <c r="F2" s="37">
        <v>44927</v>
      </c>
      <c r="G2" s="37">
        <v>44958</v>
      </c>
      <c r="H2" s="37">
        <v>44986</v>
      </c>
      <c r="I2" s="37">
        <v>45017</v>
      </c>
      <c r="J2" s="37">
        <v>45047</v>
      </c>
      <c r="K2" s="37">
        <v>45078</v>
      </c>
      <c r="L2" s="37">
        <v>45108</v>
      </c>
      <c r="M2" s="37">
        <v>45139</v>
      </c>
      <c r="N2" s="37">
        <v>45170</v>
      </c>
      <c r="O2" s="37">
        <v>45200</v>
      </c>
      <c r="P2" s="37">
        <v>45231</v>
      </c>
      <c r="Q2" s="37">
        <v>45261</v>
      </c>
    </row>
    <row r="3" spans="1:17">
      <c r="A3" t="s">
        <v>50</v>
      </c>
      <c r="B3" s="36">
        <v>307.14016700000002</v>
      </c>
      <c r="C3" s="36">
        <v>370.00251159999999</v>
      </c>
      <c r="D3" s="36">
        <v>374.30468480000002</v>
      </c>
      <c r="E3" s="36">
        <v>366.56557120000002</v>
      </c>
      <c r="F3" s="36">
        <v>347.94946879999998</v>
      </c>
      <c r="G3" s="36">
        <v>309.180271</v>
      </c>
      <c r="H3" s="36">
        <v>248.05744910000001</v>
      </c>
    </row>
    <row r="4" spans="1:17">
      <c r="A4" t="s">
        <v>51</v>
      </c>
      <c r="C4" s="36">
        <v>301.734250085741</v>
      </c>
      <c r="D4" s="36">
        <v>266.09380494383902</v>
      </c>
      <c r="E4" s="36">
        <v>229.848478842589</v>
      </c>
      <c r="F4" s="36">
        <v>193.96131402605801</v>
      </c>
      <c r="G4" s="36">
        <v>157.38133623414299</v>
      </c>
      <c r="H4" s="36">
        <v>108.416700506822</v>
      </c>
      <c r="I4" s="36">
        <v>62.623229381003398</v>
      </c>
    </row>
    <row r="5" spans="1:17">
      <c r="A5" t="s">
        <v>34</v>
      </c>
      <c r="D5">
        <v>301.74099530031498</v>
      </c>
      <c r="E5">
        <v>305.18401372744501</v>
      </c>
      <c r="F5">
        <v>307.80143705006202</v>
      </c>
      <c r="G5">
        <v>314.79727002094</v>
      </c>
      <c r="H5">
        <v>324.69036834382399</v>
      </c>
      <c r="I5">
        <v>334.16700453780601</v>
      </c>
      <c r="J5">
        <v>345.61239381763602</v>
      </c>
    </row>
    <row r="6" spans="1:17">
      <c r="A6" t="s">
        <v>52</v>
      </c>
      <c r="E6" s="36">
        <v>284.27745826560601</v>
      </c>
      <c r="F6" s="36">
        <v>277.15389275052001</v>
      </c>
      <c r="G6" s="36">
        <v>266.97395360824498</v>
      </c>
      <c r="H6" s="36">
        <v>261.648758344204</v>
      </c>
      <c r="I6" s="36">
        <v>250.392831674766</v>
      </c>
      <c r="J6" s="36">
        <v>233.43541341611299</v>
      </c>
      <c r="K6" s="36">
        <v>215.77844711298701</v>
      </c>
    </row>
    <row r="7" spans="1:17">
      <c r="A7" t="s">
        <v>36</v>
      </c>
      <c r="F7">
        <v>352.70653979999997</v>
      </c>
      <c r="G7">
        <v>372.4867046</v>
      </c>
      <c r="H7">
        <v>396.60538309999998</v>
      </c>
      <c r="I7">
        <v>425.32039559999998</v>
      </c>
      <c r="J7">
        <v>455.23642719999998</v>
      </c>
      <c r="K7">
        <v>486.57878449999998</v>
      </c>
      <c r="L7">
        <v>516.5970466</v>
      </c>
    </row>
    <row r="8" spans="1:17">
      <c r="A8" t="s">
        <v>37</v>
      </c>
      <c r="G8">
        <v>373.374977</v>
      </c>
      <c r="H8">
        <v>381.282059</v>
      </c>
      <c r="I8">
        <v>398.82041620000001</v>
      </c>
      <c r="J8">
        <v>424.16409499999997</v>
      </c>
      <c r="K8">
        <v>446.91735019999999</v>
      </c>
      <c r="L8">
        <v>470.20922580000001</v>
      </c>
      <c r="M8">
        <v>493.89682340000002</v>
      </c>
    </row>
    <row r="9" spans="1:17">
      <c r="A9" t="s">
        <v>38</v>
      </c>
      <c r="H9">
        <v>381.06804959999999</v>
      </c>
      <c r="I9">
        <v>385.29870679999999</v>
      </c>
      <c r="J9">
        <v>402.44134220000001</v>
      </c>
      <c r="K9">
        <v>422.61878660000002</v>
      </c>
      <c r="L9">
        <v>446.91168210000001</v>
      </c>
      <c r="M9">
        <v>473.82087150000001</v>
      </c>
      <c r="N9">
        <v>504.23604280000001</v>
      </c>
    </row>
    <row r="10" spans="1:17">
      <c r="A10" t="s">
        <v>39</v>
      </c>
      <c r="I10">
        <v>395.52578979999998</v>
      </c>
      <c r="J10">
        <v>364.9275768</v>
      </c>
      <c r="K10">
        <v>385.7059739</v>
      </c>
      <c r="L10">
        <v>409.69042200000001</v>
      </c>
      <c r="M10">
        <v>442.77042829999999</v>
      </c>
      <c r="N10">
        <v>477.1200407</v>
      </c>
      <c r="O10">
        <v>511.55683820000002</v>
      </c>
    </row>
    <row r="11" spans="1:17">
      <c r="A11" t="s">
        <v>40</v>
      </c>
      <c r="J11">
        <v>381.35279389999999</v>
      </c>
      <c r="K11">
        <v>448.68011810000002</v>
      </c>
      <c r="L11">
        <v>484.24588640000002</v>
      </c>
      <c r="M11">
        <v>529.40535120000004</v>
      </c>
      <c r="N11">
        <v>576.26958549999995</v>
      </c>
      <c r="O11">
        <v>617.34309069999995</v>
      </c>
      <c r="P11">
        <v>663.40596379999999</v>
      </c>
    </row>
    <row r="12" spans="1:17">
      <c r="A12" t="s">
        <v>53</v>
      </c>
      <c r="K12">
        <v>492.72508850000003</v>
      </c>
      <c r="L12">
        <v>521.79741820000004</v>
      </c>
      <c r="M12">
        <v>558.90380900000002</v>
      </c>
      <c r="N12">
        <v>597.41369069999996</v>
      </c>
      <c r="O12">
        <v>631.23725560000003</v>
      </c>
      <c r="P12">
        <v>672.76409130000002</v>
      </c>
      <c r="Q12">
        <v>761.81222730000002</v>
      </c>
    </row>
    <row r="15" spans="1:17">
      <c r="A15" t="s">
        <v>54</v>
      </c>
      <c r="B15">
        <v>273</v>
      </c>
      <c r="C15">
        <v>293</v>
      </c>
      <c r="D15">
        <v>297</v>
      </c>
      <c r="E15">
        <v>320</v>
      </c>
      <c r="F15">
        <v>332</v>
      </c>
      <c r="G15">
        <v>354</v>
      </c>
      <c r="H15">
        <v>366</v>
      </c>
      <c r="I15">
        <v>391</v>
      </c>
      <c r="J15">
        <v>437</v>
      </c>
      <c r="K15">
        <v>473</v>
      </c>
      <c r="L15">
        <v>493</v>
      </c>
      <c r="M15">
        <v>514</v>
      </c>
    </row>
    <row r="17" spans="1:8"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</row>
    <row r="18" spans="1:8">
      <c r="A18" t="s">
        <v>48</v>
      </c>
      <c r="B18" s="39">
        <f>(ABS(B3-B15)+ABS(C4-C15)+ABS(D5-D15)+ABS(E6-E15)+ABS(F7-F15)+ABS(G8-G15)+ABS(H9-H15)+ABS(I10-I15)+ABS(J11-J15))/9</f>
        <v>22.073390713383326</v>
      </c>
      <c r="C18" s="39">
        <f>(ABS(C3-C15)+ABS(D4-D15)+ABS(E5-E15)+ABS(F6-F15)+ABS(G7-G15)+ABS(H8-H15)+ABS(I9-I15)+ABS(J10-J15)+ABS(K11-K15))/9</f>
        <v>34.825906897577326</v>
      </c>
      <c r="D18" s="39">
        <f>(ABS(D3-D15)+ABS(E4-E15)+ABS(F5-F15)+ABS(G6-G15)+ABS(H7-H15)+ABS(I8-I15)+ABS(J9-J15)+ABS(K10-K15)+ABS(L11-L15))/9</f>
        <v>49.745934677678214</v>
      </c>
      <c r="E18" s="39">
        <f>(ABS(E3-E15)+ABS(F4-F15)+ABS(G5-G15)+ABS(H6-H15)+ABS(I7-I15)+ABS(J8-J15)+ABS(K9-K15)+ABS(L10-L15)+ABS(M11-M15))/9</f>
        <v>58.267852445421994</v>
      </c>
      <c r="F18" s="39">
        <f>(ABS(F3-F15)+ABS(G4-G15)+ABS(H5-H15)+ABS(I6-I15)+ABS(J7-J15)+ABS(K8-K15)+ABS(L9-L15)+ABS(M10-M15))/8</f>
        <v>69.51523739340837</v>
      </c>
      <c r="G18" s="39">
        <f>(ABS(G3-G15)+ABS(H4-H15)+ABS(I5-I15)+ABS(J6-J15)+ABS(K7-K15)+ABS(L8-L15)+ABS(M9-M15))/7</f>
        <v>91.335613962751268</v>
      </c>
      <c r="H18" s="39">
        <f>(ABS(H3-H15)+ABS(I4-I15)+ABS(J5-J15)+ABS(K6-K15)+ABS(L7-L15)+ABS(M8-M15))/6</f>
        <v>139.7714506313956</v>
      </c>
    </row>
    <row r="19" spans="1:8">
      <c r="A19" t="s">
        <v>55</v>
      </c>
      <c r="B19" s="40">
        <f>B18/B15</f>
        <v>8.0854911038034161E-2</v>
      </c>
      <c r="C19" s="40">
        <f t="shared" ref="C19:H19" si="0">C18/C15</f>
        <v>0.11885975050367688</v>
      </c>
      <c r="D19" s="40">
        <f t="shared" si="0"/>
        <v>0.16749472955447209</v>
      </c>
      <c r="E19" s="40">
        <f t="shared" si="0"/>
        <v>0.18208703889194372</v>
      </c>
      <c r="F19" s="40">
        <f t="shared" si="0"/>
        <v>0.20938324516086859</v>
      </c>
      <c r="G19" s="40">
        <f t="shared" si="0"/>
        <v>0.25801020893432564</v>
      </c>
      <c r="H19" s="40">
        <f t="shared" si="0"/>
        <v>0.38188920937539778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datos_no_intrapolados</vt:lpstr>
      <vt:lpstr>datos_var</vt:lpstr>
      <vt:lpstr>datos_100</vt:lpstr>
      <vt:lpstr>fuentes</vt:lpstr>
      <vt:lpstr>datos_interpolados</vt:lpstr>
      <vt:lpstr>Dmep</vt:lpstr>
      <vt:lpstr>PredBlue</vt:lpstr>
      <vt:lpstr>PredLog2Blue</vt:lpstr>
      <vt:lpstr>PredMEP</vt:lpstr>
      <vt:lpstr>PredLogMEP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RomanL</cp:lastModifiedBy>
  <dcterms:created xsi:type="dcterms:W3CDTF">2023-06-07T10:21:19Z</dcterms:created>
  <dcterms:modified xsi:type="dcterms:W3CDTF">2023-08-23T23:35:57Z</dcterms:modified>
</cp:coreProperties>
</file>