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0"/>
  </bookViews>
  <sheets>
    <sheet name="Sheet1" sheetId="1" state="visible" r:id="rId1"/>
  </sheets>
  <definedNames>
    <definedName name="_xlnm._FilterDatabase" localSheetId="0" hidden="1">Sheet1!$A$1:$H$232</definedName>
  </definedNames>
  <calcPr refMode="A1" iterate="0" iterateCount="100" iterateDelta="0.0001"/>
</workbook>
</file>

<file path=xl/sharedStrings.xml><?xml version="1.0" encoding="utf-8"?>
<sst xmlns="http://schemas.openxmlformats.org/spreadsheetml/2006/main" count="354" uniqueCount="354">
  <si>
    <t>Publication</t>
  </si>
  <si>
    <t>Host</t>
  </si>
  <si>
    <t>Link/Site</t>
  </si>
  <si>
    <t>Tier</t>
  </si>
  <si>
    <t xml:space="preserve">Media Type</t>
  </si>
  <si>
    <t>CIMS</t>
  </si>
  <si>
    <t>Subsidiary</t>
  </si>
  <si>
    <t>Country</t>
  </si>
  <si>
    <t xml:space="preserve">5 Días</t>
  </si>
  <si>
    <t xml:space="preserve">General News</t>
  </si>
  <si>
    <t xml:space="preserve">Sub - South</t>
  </si>
  <si>
    <t>Paraguay</t>
  </si>
  <si>
    <t xml:space="preserve">ABC Color</t>
  </si>
  <si>
    <t>ACIS</t>
  </si>
  <si>
    <t>https://acis.org.co/</t>
  </si>
  <si>
    <t>Technology</t>
  </si>
  <si>
    <t>Colombia</t>
  </si>
  <si>
    <t>ADN</t>
  </si>
  <si>
    <t>https://www.diarioadn.co/</t>
  </si>
  <si>
    <t>Adrenaline</t>
  </si>
  <si>
    <t>Brazil</t>
  </si>
  <si>
    <t xml:space="preserve">Alto Nivel</t>
  </si>
  <si>
    <t>Mexico</t>
  </si>
  <si>
    <t>Ambito</t>
  </si>
  <si>
    <t>Argentina</t>
  </si>
  <si>
    <t xml:space="preserve">América Economía</t>
  </si>
  <si>
    <t>https://www.americaeconomia.com/</t>
  </si>
  <si>
    <t>Business</t>
  </si>
  <si>
    <t>PanLatam</t>
  </si>
  <si>
    <t>Apertura</t>
  </si>
  <si>
    <t>Baguete</t>
  </si>
  <si>
    <t xml:space="preserve">Blu Radio</t>
  </si>
  <si>
    <t xml:space="preserve">BOL Noticias</t>
  </si>
  <si>
    <t xml:space="preserve">Business News Americas</t>
  </si>
  <si>
    <t xml:space="preserve">Canal Informático</t>
  </si>
  <si>
    <t>http://www.canalinformatico.net/</t>
  </si>
  <si>
    <t>Canal-AR</t>
  </si>
  <si>
    <t>https://www.canal-ar.com.ar/</t>
  </si>
  <si>
    <t xml:space="preserve">Brazil Journal</t>
  </si>
  <si>
    <t>https://braziljournal.com/</t>
  </si>
  <si>
    <t xml:space="preserve">Capital Financiero</t>
  </si>
  <si>
    <t xml:space="preserve">Sub - Central</t>
  </si>
  <si>
    <t>Panama</t>
  </si>
  <si>
    <t xml:space="preserve">Caracol TV</t>
  </si>
  <si>
    <t>CDN</t>
  </si>
  <si>
    <t>https://cdn.com.do/</t>
  </si>
  <si>
    <t xml:space="preserve">Sub - Caribbean</t>
  </si>
  <si>
    <t xml:space="preserve">Dominican Republic</t>
  </si>
  <si>
    <t xml:space="preserve">Channel News</t>
  </si>
  <si>
    <t>http://www.emb.cl/channelnews</t>
  </si>
  <si>
    <t>Chile</t>
  </si>
  <si>
    <t xml:space="preserve">CIO AL</t>
  </si>
  <si>
    <t xml:space="preserve">CIO Infoworld</t>
  </si>
  <si>
    <t xml:space="preserve">CIO Peru</t>
  </si>
  <si>
    <t>Peru</t>
  </si>
  <si>
    <t>Clarin</t>
  </si>
  <si>
    <t>Canaltech</t>
  </si>
  <si>
    <t xml:space="preserve">CNN Chile</t>
  </si>
  <si>
    <t>www.cnnchile.com</t>
  </si>
  <si>
    <t>ComputerWorld</t>
  </si>
  <si>
    <t>https://computerworld.co/</t>
  </si>
  <si>
    <t xml:space="preserve">CNN Brazil</t>
  </si>
  <si>
    <t>https://www.cnnbrasil.com.br/</t>
  </si>
  <si>
    <t xml:space="preserve">ComputerWorld México</t>
  </si>
  <si>
    <t xml:space="preserve">ComputerWorld (Brazil)</t>
  </si>
  <si>
    <t>Cooperativa</t>
  </si>
  <si>
    <t>https://www.cooperativa.cl/</t>
  </si>
  <si>
    <t>CorporateIT</t>
  </si>
  <si>
    <t>https://www.corporateit.cl </t>
  </si>
  <si>
    <t xml:space="preserve">Convergência Digital</t>
  </si>
  <si>
    <t xml:space="preserve">Correio Braziliense</t>
  </si>
  <si>
    <t xml:space="preserve">CR Hoy</t>
  </si>
  <si>
    <t xml:space="preserve">Costa Rica</t>
  </si>
  <si>
    <t>Cronista</t>
  </si>
  <si>
    <t>Datta</t>
  </si>
  <si>
    <t>https://datta.com.ec/</t>
  </si>
  <si>
    <t>Ecuador</t>
  </si>
  <si>
    <t>CriticalHits</t>
  </si>
  <si>
    <t>https://criticalhits.com.br/</t>
  </si>
  <si>
    <t>Consumer</t>
  </si>
  <si>
    <t xml:space="preserve">Delfino CR</t>
  </si>
  <si>
    <t>https://delfino.cr/</t>
  </si>
  <si>
    <t xml:space="preserve">Diario Correo</t>
  </si>
  <si>
    <t>https://diariocorreo.pe</t>
  </si>
  <si>
    <t xml:space="preserve">Decision Report</t>
  </si>
  <si>
    <t xml:space="preserve">Diario El Día de La Serena </t>
  </si>
  <si>
    <t>http://www.diarioeldia.cl/</t>
  </si>
  <si>
    <t xml:space="preserve">Diario Financiero</t>
  </si>
  <si>
    <t>http://www.df.cl</t>
  </si>
  <si>
    <t xml:space="preserve">Diario Libre</t>
  </si>
  <si>
    <t>Dinero</t>
  </si>
  <si>
    <t>https://www.dinero.com.sv/es/</t>
  </si>
  <si>
    <t xml:space="preserve">El Salvador</t>
  </si>
  <si>
    <t>EFE</t>
  </si>
  <si>
    <t xml:space="preserve">El Colombiano</t>
  </si>
  <si>
    <t xml:space="preserve">El Comercio Ecuador</t>
  </si>
  <si>
    <t xml:space="preserve">El Comercio Peru</t>
  </si>
  <si>
    <t xml:space="preserve">El Corporativo</t>
  </si>
  <si>
    <t>https://elcorporativocr.com/</t>
  </si>
  <si>
    <t xml:space="preserve">El Deber</t>
  </si>
  <si>
    <t>Bolivia</t>
  </si>
  <si>
    <t xml:space="preserve">El Diario de Yucatán</t>
  </si>
  <si>
    <t>https://www.yucatan.com.mx/</t>
  </si>
  <si>
    <t xml:space="preserve">El Digital GT</t>
  </si>
  <si>
    <t>https://eldigitalgt.com/</t>
  </si>
  <si>
    <t>Guatemala</t>
  </si>
  <si>
    <t xml:space="preserve">El Dínamo</t>
  </si>
  <si>
    <t>https://www.eldinamo.cl/</t>
  </si>
  <si>
    <t xml:space="preserve">El Dinero</t>
  </si>
  <si>
    <t>https://www.eldinero.com.do/</t>
  </si>
  <si>
    <t xml:space="preserve">El Economista</t>
  </si>
  <si>
    <t>http://eleconomista.com.mx</t>
  </si>
  <si>
    <t xml:space="preserve">El Espectador</t>
  </si>
  <si>
    <t xml:space="preserve">El Financiero</t>
  </si>
  <si>
    <t xml:space="preserve">El Financiero (Costa Rica)</t>
  </si>
  <si>
    <t xml:space="preserve">El Heraldo de Mexico</t>
  </si>
  <si>
    <t>https://heraldodemexico.com.mx/</t>
  </si>
  <si>
    <t xml:space="preserve">El Horizonte </t>
  </si>
  <si>
    <t>https://d.elhorizonte.mx/</t>
  </si>
  <si>
    <t xml:space="preserve">El Imparcial</t>
  </si>
  <si>
    <t>https://www.elimparcial.com/</t>
  </si>
  <si>
    <t xml:space="preserve">El Mercurio</t>
  </si>
  <si>
    <t xml:space="preserve">digital.elmercurio.com </t>
  </si>
  <si>
    <t xml:space="preserve">El Mostrador</t>
  </si>
  <si>
    <t>www.elmostrador.cl</t>
  </si>
  <si>
    <t xml:space="preserve">El Mundo</t>
  </si>
  <si>
    <t xml:space="preserve">El Norte </t>
  </si>
  <si>
    <t>https://www.elnorte.com/</t>
  </si>
  <si>
    <t xml:space="preserve">El Nuevo Dia</t>
  </si>
  <si>
    <t>https://www.elnuevodia.com</t>
  </si>
  <si>
    <t xml:space="preserve">Puerto Rico</t>
  </si>
  <si>
    <t xml:space="preserve">El Nuevo Diario</t>
  </si>
  <si>
    <t>elnuevodiario.com.do</t>
  </si>
  <si>
    <t xml:space="preserve">El Nuevo Siglo</t>
  </si>
  <si>
    <t>https://www.elnuevosiglo.com.co/</t>
  </si>
  <si>
    <t xml:space="preserve">El Observador</t>
  </si>
  <si>
    <t>https://www.elobservador.com.uy</t>
  </si>
  <si>
    <t>Uruguay</t>
  </si>
  <si>
    <t xml:space="preserve">El País</t>
  </si>
  <si>
    <t>https://www.elpais.com.uy</t>
  </si>
  <si>
    <t xml:space="preserve">El Periódico</t>
  </si>
  <si>
    <t>https://elperiodico.com.gt/</t>
  </si>
  <si>
    <t xml:space="preserve">El Peruano</t>
  </si>
  <si>
    <t>http://www.elperuano.pe</t>
  </si>
  <si>
    <t xml:space="preserve">El Porvenir</t>
  </si>
  <si>
    <t>https://elporvenir.mx/</t>
  </si>
  <si>
    <t xml:space="preserve">El Tiempo</t>
  </si>
  <si>
    <t xml:space="preserve">El Universal</t>
  </si>
  <si>
    <t xml:space="preserve">El Universo</t>
  </si>
  <si>
    <t xml:space="preserve">El Vocero</t>
  </si>
  <si>
    <t>http://www.elvocero.com</t>
  </si>
  <si>
    <t>Emol</t>
  </si>
  <si>
    <t>https://www.emol.com</t>
  </si>
  <si>
    <t>Enfasys</t>
  </si>
  <si>
    <t>Enter</t>
  </si>
  <si>
    <t xml:space="preserve">Entrepreneur MX</t>
  </si>
  <si>
    <t xml:space="preserve">Diário do Nordeste</t>
  </si>
  <si>
    <t>https://diariodonordeste.verdesmares.com.br/</t>
  </si>
  <si>
    <t xml:space="preserve">Época Magazine</t>
  </si>
  <si>
    <t xml:space="preserve">Época Negocios</t>
  </si>
  <si>
    <t>https://epocanegocios.globo.com</t>
  </si>
  <si>
    <t xml:space="preserve">Estamos en linea</t>
  </si>
  <si>
    <t>https://www.estamosenlinea.com/</t>
  </si>
  <si>
    <t xml:space="preserve">Estrategia y Negocios</t>
  </si>
  <si>
    <t xml:space="preserve">Estadao.com.br (O Estado de S. Paulo)</t>
  </si>
  <si>
    <t>Excelsior</t>
  </si>
  <si>
    <t>Expansión</t>
  </si>
  <si>
    <t>Expreso</t>
  </si>
  <si>
    <t>https://www.expreso.com.pe/</t>
  </si>
  <si>
    <t>Express</t>
  </si>
  <si>
    <t>http://www.trinidadexpress.com</t>
  </si>
  <si>
    <t>T&amp;T</t>
  </si>
  <si>
    <t xml:space="preserve">Extra Colombia</t>
  </si>
  <si>
    <t>https://extra.com.co/</t>
  </si>
  <si>
    <t>Fayerwayer</t>
  </si>
  <si>
    <t>https://www.fayerwayer.com/</t>
  </si>
  <si>
    <t>Exame</t>
  </si>
  <si>
    <t>Forbes</t>
  </si>
  <si>
    <t>https://forbes.co/</t>
  </si>
  <si>
    <t xml:space="preserve">Folha de Sao Paulo</t>
  </si>
  <si>
    <t>www1.folha.uol.com.br</t>
  </si>
  <si>
    <t xml:space="preserve">Forbes Centro América</t>
  </si>
  <si>
    <t xml:space="preserve">Forbes Mexico</t>
  </si>
  <si>
    <t xml:space="preserve">Fortune en Español</t>
  </si>
  <si>
    <t xml:space="preserve">Forbes Brasil</t>
  </si>
  <si>
    <t xml:space="preserve">FX Review</t>
  </si>
  <si>
    <t>http://www.fxreview.com.br/</t>
  </si>
  <si>
    <t xml:space="preserve">G1 Noticias</t>
  </si>
  <si>
    <t>Gerencia</t>
  </si>
  <si>
    <t>www.emb.cl/gerencia/ </t>
  </si>
  <si>
    <t>Gestion</t>
  </si>
  <si>
    <t>https://gestion.pe</t>
  </si>
  <si>
    <t>Galileu</t>
  </si>
  <si>
    <t xml:space="preserve">GTM Tecno</t>
  </si>
  <si>
    <t>http://gtmtecno.com/</t>
  </si>
  <si>
    <t>Guardian</t>
  </si>
  <si>
    <t>http://www.guardian.co.tt</t>
  </si>
  <si>
    <t xml:space="preserve">Guatevision (Guatemala)</t>
  </si>
  <si>
    <t>HoyxHoy</t>
  </si>
  <si>
    <t>www.hoyxhoy.cl </t>
  </si>
  <si>
    <t>GQ</t>
  </si>
  <si>
    <t xml:space="preserve">IGN Brasil</t>
  </si>
  <si>
    <t xml:space="preserve">Info Technology</t>
  </si>
  <si>
    <t>Infobae</t>
  </si>
  <si>
    <t>Infochannel</t>
  </si>
  <si>
    <t>Imasters</t>
  </si>
  <si>
    <t>Infomoney</t>
  </si>
  <si>
    <t>iProfesional</t>
  </si>
  <si>
    <t>iProUP</t>
  </si>
  <si>
    <t>InforChannel</t>
  </si>
  <si>
    <t xml:space="preserve">IsotÉ Dinheiro</t>
  </si>
  <si>
    <t xml:space="preserve">IT Ahora</t>
  </si>
  <si>
    <t>https://www.itahora.com/</t>
  </si>
  <si>
    <t>IstoÉ</t>
  </si>
  <si>
    <t xml:space="preserve">IT NOW (Central)</t>
  </si>
  <si>
    <t xml:space="preserve">IT Sitio</t>
  </si>
  <si>
    <t>ITSeller</t>
  </si>
  <si>
    <t>www.itseller.cl </t>
  </si>
  <si>
    <t xml:space="preserve">IT Forum 365</t>
  </si>
  <si>
    <t xml:space="preserve">La Capital</t>
  </si>
  <si>
    <t xml:space="preserve">La Cuarta</t>
  </si>
  <si>
    <t>https://www.lacuarta.com</t>
  </si>
  <si>
    <t xml:space="preserve">La Estrella de Panamá</t>
  </si>
  <si>
    <t xml:space="preserve">LA FM</t>
  </si>
  <si>
    <t>https://www.lafm.com.co/</t>
  </si>
  <si>
    <t xml:space="preserve">La Nacion (Argentina)</t>
  </si>
  <si>
    <t xml:space="preserve">La Nacion (Costa Rica)</t>
  </si>
  <si>
    <t xml:space="preserve">La Opinión</t>
  </si>
  <si>
    <t>https://www.laopinion.com.co/</t>
  </si>
  <si>
    <t xml:space="preserve">La Prensa</t>
  </si>
  <si>
    <t xml:space="preserve">La Prensa Gráfica</t>
  </si>
  <si>
    <t xml:space="preserve">La Razón</t>
  </si>
  <si>
    <t xml:space="preserve">La Republica</t>
  </si>
  <si>
    <t xml:space="preserve">La República</t>
  </si>
  <si>
    <t>https://larepublica.pe/</t>
  </si>
  <si>
    <t xml:space="preserve">La República (CR)</t>
  </si>
  <si>
    <t xml:space="preserve">La Tercera</t>
  </si>
  <si>
    <t>https://www.latercera.com</t>
  </si>
  <si>
    <t xml:space="preserve">La Voz del Interior</t>
  </si>
  <si>
    <t xml:space="preserve">Las Ultimas Noticias</t>
  </si>
  <si>
    <t>http://www.lun.com </t>
  </si>
  <si>
    <t>LatinTrade</t>
  </si>
  <si>
    <t>https://latintrade.com</t>
  </si>
  <si>
    <t xml:space="preserve">Listin Diario</t>
  </si>
  <si>
    <t>Looptt</t>
  </si>
  <si>
    <t>http://www.looptt.com</t>
  </si>
  <si>
    <t xml:space="preserve">Lopez Doriga</t>
  </si>
  <si>
    <t xml:space="preserve">Los Tiempos</t>
  </si>
  <si>
    <t>https://www.lostiempos.com</t>
  </si>
  <si>
    <t xml:space="preserve">Martes Financiero</t>
  </si>
  <si>
    <t>Metro</t>
  </si>
  <si>
    <t>https://www.metro.pr</t>
  </si>
  <si>
    <t>Milenio</t>
  </si>
  <si>
    <t xml:space="preserve">Jovem Nerd</t>
  </si>
  <si>
    <t xml:space="preserve">Montevideo Portal</t>
  </si>
  <si>
    <t>https://www.montevideo.com.uy/index.html</t>
  </si>
  <si>
    <t xml:space="preserve">Mundo Contact</t>
  </si>
  <si>
    <t xml:space="preserve">Mundo Ejecutivo</t>
  </si>
  <si>
    <t xml:space="preserve">Mobile Time</t>
  </si>
  <si>
    <t>Newsday</t>
  </si>
  <si>
    <t>http://newsday.co.tt</t>
  </si>
  <si>
    <t xml:space="preserve">Noticias Caracol Radio</t>
  </si>
  <si>
    <t>NTN24</t>
  </si>
  <si>
    <t>Neofeed</t>
  </si>
  <si>
    <t>https://neofeed.com.br/</t>
  </si>
  <si>
    <t xml:space="preserve">O Globo</t>
  </si>
  <si>
    <t xml:space="preserve">Página Siete</t>
  </si>
  <si>
    <t xml:space="preserve">Panamá 24 Horas</t>
  </si>
  <si>
    <t>http://www.panama24horas.com.pa/</t>
  </si>
  <si>
    <t xml:space="preserve">Panama America</t>
  </si>
  <si>
    <t>Paréntesis</t>
  </si>
  <si>
    <t>https://www.parentesis.com/</t>
  </si>
  <si>
    <t xml:space="preserve">PC World</t>
  </si>
  <si>
    <t xml:space="preserve">Olhar Digital</t>
  </si>
  <si>
    <t>Perfil</t>
  </si>
  <si>
    <t xml:space="preserve">Periodico Digital Centroamerica</t>
  </si>
  <si>
    <t>https://newsinamerica.com/pdcc/</t>
  </si>
  <si>
    <t xml:space="preserve">Periodico Equilibrium</t>
  </si>
  <si>
    <t>http://www.periodicoequilibrium.com/</t>
  </si>
  <si>
    <t xml:space="preserve">Periódico Hoy</t>
  </si>
  <si>
    <t>Peru.com</t>
  </si>
  <si>
    <t>peru.com</t>
  </si>
  <si>
    <t>Portafolio</t>
  </si>
  <si>
    <t xml:space="preserve">Prensa Libre</t>
  </si>
  <si>
    <t xml:space="preserve">Prensario TI</t>
  </si>
  <si>
    <t xml:space="preserve">Primera Hora</t>
  </si>
  <si>
    <t>http://www.primerahora.com</t>
  </si>
  <si>
    <t>Publimetro</t>
  </si>
  <si>
    <t xml:space="preserve">Publimetro (Chile)</t>
  </si>
  <si>
    <t>https://www.publimetro.cl</t>
  </si>
  <si>
    <t>PEGN</t>
  </si>
  <si>
    <t xml:space="preserve">R7 Noticias</t>
  </si>
  <si>
    <t xml:space="preserve">Radio Agricultura</t>
  </si>
  <si>
    <t>https://www.radioagricultura.cl/</t>
  </si>
  <si>
    <t xml:space="preserve">Radio Pauta</t>
  </si>
  <si>
    <t>https://www.pauta.cl/</t>
  </si>
  <si>
    <t xml:space="preserve">Radio Santa Fe</t>
  </si>
  <si>
    <t>http://www.radiosantafe.com/</t>
  </si>
  <si>
    <t xml:space="preserve">RCN Radio</t>
  </si>
  <si>
    <t>Reforma</t>
  </si>
  <si>
    <t xml:space="preserve">Reporte Indigo</t>
  </si>
  <si>
    <t>https://www.reporteindigo.com/</t>
  </si>
  <si>
    <t xml:space="preserve">Reseller Magazine</t>
  </si>
  <si>
    <t>https://reseller.com.mx</t>
  </si>
  <si>
    <t xml:space="preserve">Revista Agenda</t>
  </si>
  <si>
    <t>https://www.revistaagenda.net/</t>
  </si>
  <si>
    <t xml:space="preserve">Revista Semana</t>
  </si>
  <si>
    <t>RPP</t>
  </si>
  <si>
    <t>http://rpp.pe</t>
  </si>
  <si>
    <t xml:space="preserve">SDP Noticias</t>
  </si>
  <si>
    <t>Reuters</t>
  </si>
  <si>
    <t xml:space="preserve">Software Guru</t>
  </si>
  <si>
    <t>Showmetech</t>
  </si>
  <si>
    <t>https://www.showmetech.com.br/</t>
  </si>
  <si>
    <t>Summa</t>
  </si>
  <si>
    <t>TEC</t>
  </si>
  <si>
    <t>https://www.tec.com.pe/</t>
  </si>
  <si>
    <t>TechBros</t>
  </si>
  <si>
    <t>https://somostechbros.com/tag/guatemala/</t>
  </si>
  <si>
    <t>Techcetera</t>
  </si>
  <si>
    <t>https://techcetera.co/</t>
  </si>
  <si>
    <t>Technocio</t>
  </si>
  <si>
    <t>http://technocio.com/</t>
  </si>
  <si>
    <t>Technogus</t>
  </si>
  <si>
    <t>http://www.tecnogus.com.co/</t>
  </si>
  <si>
    <t>Startupi</t>
  </si>
  <si>
    <t>Techtudo</t>
  </si>
  <si>
    <t>Tecmundo</t>
  </si>
  <si>
    <t xml:space="preserve">Tecno Educación</t>
  </si>
  <si>
    <t>https://www.tecnoeducacion.cl/</t>
  </si>
  <si>
    <t xml:space="preserve">Tecnología 21</t>
  </si>
  <si>
    <t>http://prensa.tecnologia21.com</t>
  </si>
  <si>
    <t>Tecnopymes</t>
  </si>
  <si>
    <t>https://www.tecnopymes.cl/</t>
  </si>
  <si>
    <t>Telám</t>
  </si>
  <si>
    <t xml:space="preserve">Teletica (Costa Rica)</t>
  </si>
  <si>
    <t>Tecnoblog</t>
  </si>
  <si>
    <t xml:space="preserve">The Weekly Journal</t>
  </si>
  <si>
    <t>https://www.theweeklyjournal.com/</t>
  </si>
  <si>
    <t>Terra</t>
  </si>
  <si>
    <t xml:space="preserve">TI Inside</t>
  </si>
  <si>
    <t xml:space="preserve">TyN Magazine</t>
  </si>
  <si>
    <t>Unocero</t>
  </si>
  <si>
    <t>TudoCelular</t>
  </si>
  <si>
    <t>https://www.tudocelular.com/</t>
  </si>
  <si>
    <t xml:space="preserve">UOL </t>
  </si>
  <si>
    <t xml:space="preserve">Vanguardia Liberal</t>
  </si>
  <si>
    <t>https://www.vanguardia.com/</t>
  </si>
  <si>
    <t xml:space="preserve">Valor Economico</t>
  </si>
  <si>
    <t xml:space="preserve">Vida y Éxito</t>
  </si>
  <si>
    <t>https://vidayexito.net/</t>
  </si>
  <si>
    <t>Veja</t>
  </si>
  <si>
    <t>Xataka</t>
  </si>
  <si>
    <t>Voxel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</si>
</sst>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name val="Arial"/>
      <color indexed="64"/>
      <sz val="11.000000"/>
    </font>
    <font>
      <name val="Arial"/>
      <sz val="10.000000"/>
    </font>
    <font>
      <name val="Calibri"/>
      <color indexed="64"/>
      <sz val="11.000000"/>
    </font>
    <font>
      <name val="Calibri"/>
      <color indexed="65"/>
      <sz val="14.000000"/>
    </font>
    <font>
      <name val="Cambria"/>
      <color rgb="FF0563C1"/>
      <sz val="11.000000"/>
      <u/>
    </font>
    <font>
      <name val="Calibri"/>
      <color rgb="FF0563C1"/>
      <sz val="11.000000"/>
      <u/>
    </font>
    <font>
      <name val="Quattrocento Sans"/>
      <color indexed="64"/>
      <sz val="11.000000"/>
    </font>
    <font>
      <name val="Quattrocento Sans"/>
      <color rgb="FF0563C1"/>
      <sz val="11.000000"/>
      <u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54"/>
      </patternFill>
    </fill>
    <fill>
      <patternFill patternType="solid">
        <fgColor indexed="5"/>
        <bgColor indexed="5"/>
      </patternFill>
    </fill>
    <fill>
      <patternFill patternType="solid">
        <fgColor rgb="FFFFE598"/>
        <bgColor indexed="43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6">
    <xf fontId="0" fillId="0" borderId="0" numFmtId="0" applyNumberFormat="1" applyFont="1" applyFill="1" applyBorder="1"/>
    <xf fontId="1" fillId="0" borderId="0" numFmtId="43" applyNumberFormat="1" applyFont="1" applyFill="1" applyBorder="0"/>
    <xf fontId="1" fillId="0" borderId="0" numFmtId="41" applyNumberFormat="1" applyFont="1" applyFill="1" applyBorder="0"/>
    <xf fontId="1" fillId="0" borderId="0" numFmtId="44" applyNumberFormat="1" applyFont="1" applyFill="1" applyBorder="0"/>
    <xf fontId="1" fillId="0" borderId="0" numFmtId="42" applyNumberFormat="1" applyFont="1" applyFill="1" applyBorder="0"/>
    <xf fontId="1" fillId="0" borderId="0" numFmtId="9" applyNumberFormat="1" applyFont="1" applyFill="1" applyBorder="0"/>
  </cellStyleXfs>
  <cellXfs count="18">
    <xf fontId="0" fillId="0" borderId="0" numFmtId="0" xfId="0"/>
    <xf fontId="2" fillId="0" borderId="0" numFmtId="0" xfId="0" applyFont="1"/>
    <xf fontId="3" fillId="2" borderId="1" numFmtId="0" xfId="0" applyFont="1" applyFill="1" applyBorder="1" applyAlignment="1">
      <alignment horizontal="center" vertical="center"/>
    </xf>
    <xf fontId="3" fillId="2" borderId="1" numFmtId="0" xfId="0" applyFont="1" applyFill="1" applyBorder="1" applyAlignment="1">
      <alignment horizontal="left" vertical="center"/>
    </xf>
    <xf fontId="2" fillId="0" borderId="0" numFmtId="0" xfId="0" applyFont="1" applyAlignment="1">
      <alignment horizontal="left"/>
    </xf>
    <xf fontId="4" fillId="0" borderId="0" numFmtId="0" xfId="0" applyFont="1" applyAlignment="1">
      <alignment horizontal="left"/>
    </xf>
    <xf fontId="2" fillId="0" borderId="0" numFmtId="0" xfId="0" applyFont="1" applyAlignment="1">
      <alignment horizontal="center"/>
    </xf>
    <xf fontId="2" fillId="0" borderId="0" numFmtId="0" xfId="0" applyFont="1" applyAlignment="1">
      <alignment horizontal="left" vertical="center"/>
    </xf>
    <xf fontId="5" fillId="0" borderId="0" numFmtId="0" xfId="0" applyFont="1" applyAlignment="1">
      <alignment horizontal="left"/>
    </xf>
    <xf fontId="4" fillId="0" borderId="0" numFmtId="0" xfId="0" applyFont="1"/>
    <xf fontId="6" fillId="0" borderId="0" numFmtId="0" xfId="0" applyFont="1"/>
    <xf fontId="6" fillId="0" borderId="0" numFmtId="0" xfId="0" applyFont="1" applyAlignment="1">
      <alignment horizontal="center"/>
    </xf>
    <xf fontId="5" fillId="0" borderId="0" numFmtId="0" xfId="0" applyFont="1"/>
    <xf fontId="2" fillId="3" borderId="0" numFmtId="0" xfId="0" applyFont="1" applyFill="1" applyAlignment="1">
      <alignment horizontal="left"/>
    </xf>
    <xf fontId="4" fillId="3" borderId="0" numFmtId="0" xfId="0" applyFont="1" applyFill="1" applyAlignment="1">
      <alignment horizontal="left"/>
    </xf>
    <xf fontId="2" fillId="3" borderId="0" numFmtId="0" xfId="0" applyFont="1" applyFill="1" applyAlignment="1">
      <alignment horizontal="center"/>
    </xf>
    <xf fontId="2" fillId="4" borderId="0" numFmtId="0" xfId="0" applyFont="1" applyFill="1" applyAlignment="1">
      <alignment horizontal="center"/>
    </xf>
    <xf fontId="7" fillId="0" borderId="0" numFmtId="0" xfId="0" applyFont="1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82" Type="http://schemas.openxmlformats.org/officeDocument/2006/relationships/hyperlink" Target="https://vidayexito.net/" TargetMode="External"/><Relationship  Id="rId81" Type="http://schemas.openxmlformats.org/officeDocument/2006/relationships/hyperlink" Target="https://www.tudocelular.com/" TargetMode="External"/><Relationship  Id="rId75" Type="http://schemas.openxmlformats.org/officeDocument/2006/relationships/hyperlink" Target="https://somostechbros.com/tag/guatemala/" TargetMode="External"/><Relationship  Id="rId71" Type="http://schemas.openxmlformats.org/officeDocument/2006/relationships/hyperlink" Target="https://www.reporteindigo.com/" TargetMode="External"/><Relationship  Id="rId69" Type="http://schemas.openxmlformats.org/officeDocument/2006/relationships/hyperlink" Target="https://www.pauta.cl/" TargetMode="External"/><Relationship  Id="rId68" Type="http://schemas.openxmlformats.org/officeDocument/2006/relationships/hyperlink" Target="https://www.radioagricultura.cl/" TargetMode="External"/><Relationship  Id="rId67" Type="http://schemas.openxmlformats.org/officeDocument/2006/relationships/hyperlink" Target="https://www.publimetro.cl/" TargetMode="External"/><Relationship  Id="rId66" Type="http://schemas.openxmlformats.org/officeDocument/2006/relationships/hyperlink" Target="http://www.primerahora.com/" TargetMode="External"/><Relationship  Id="rId65" Type="http://schemas.openxmlformats.org/officeDocument/2006/relationships/hyperlink" Target="http://www.periodicoequilibrium.com/" TargetMode="External"/><Relationship  Id="rId60" Type="http://schemas.openxmlformats.org/officeDocument/2006/relationships/hyperlink" Target="http://newsday.co.tt/" TargetMode="External"/><Relationship  Id="rId59" Type="http://schemas.openxmlformats.org/officeDocument/2006/relationships/hyperlink" Target="https://www.montevideo.com.uy/index.html" TargetMode="External"/><Relationship  Id="rId63" Type="http://schemas.openxmlformats.org/officeDocument/2006/relationships/hyperlink" Target="https://www.parentesis.com/" TargetMode="External"/><Relationship  Id="rId57" Type="http://schemas.openxmlformats.org/officeDocument/2006/relationships/hyperlink" Target="https://www.lostiempos.com/" TargetMode="External"/><Relationship  Id="rId56" Type="http://schemas.openxmlformats.org/officeDocument/2006/relationships/hyperlink" Target="http://www.looptt.com/" TargetMode="External"/><Relationship  Id="rId51" Type="http://schemas.openxmlformats.org/officeDocument/2006/relationships/hyperlink" Target="https://www.lacuarta.com/" TargetMode="External"/><Relationship  Id="rId48" Type="http://schemas.openxmlformats.org/officeDocument/2006/relationships/hyperlink" Target="https://gestion.pe/" TargetMode="External"/><Relationship  Id="rId55" Type="http://schemas.openxmlformats.org/officeDocument/2006/relationships/hyperlink" Target="https://latintrade.com/" TargetMode="External"/><Relationship  Id="rId78" Type="http://schemas.openxmlformats.org/officeDocument/2006/relationships/hyperlink" Target="https://www.tecnoeducacion.cl/" TargetMode="External"/><Relationship  Id="rId47" Type="http://schemas.openxmlformats.org/officeDocument/2006/relationships/hyperlink" Target="http://www.emb.cl/gerencia&#160;" TargetMode="External"/><Relationship  Id="rId45" Type="http://schemas.openxmlformats.org/officeDocument/2006/relationships/hyperlink" Target="https://forbes.co/" TargetMode="External"/><Relationship  Id="rId64" Type="http://schemas.openxmlformats.org/officeDocument/2006/relationships/hyperlink" Target="https://newsinamerica.com/pdcc/" TargetMode="External"/><Relationship  Id="rId44" Type="http://schemas.openxmlformats.org/officeDocument/2006/relationships/hyperlink" Target="https://www.fayerwayer.com/" TargetMode="External"/><Relationship  Id="rId74" Type="http://schemas.openxmlformats.org/officeDocument/2006/relationships/hyperlink" Target="https://www.tec.com.pe/" TargetMode="External"/><Relationship  Id="rId70" Type="http://schemas.openxmlformats.org/officeDocument/2006/relationships/hyperlink" Target="http://www.radiosantafe.com/" TargetMode="External"/><Relationship  Id="rId62" Type="http://schemas.openxmlformats.org/officeDocument/2006/relationships/hyperlink" Target="http://www.panama24horas.com.pa/" TargetMode="External"/><Relationship  Id="rId43" Type="http://schemas.openxmlformats.org/officeDocument/2006/relationships/hyperlink" Target="http://www.trinidadexpress.com/" TargetMode="External"/><Relationship  Id="rId49" Type="http://schemas.openxmlformats.org/officeDocument/2006/relationships/hyperlink" Target="http://gtmtecno.com/" TargetMode="External"/><Relationship  Id="rId42" Type="http://schemas.openxmlformats.org/officeDocument/2006/relationships/hyperlink" Target="https://www.expreso.com.pe/" TargetMode="External"/><Relationship  Id="rId40" Type="http://schemas.openxmlformats.org/officeDocument/2006/relationships/hyperlink" Target="https://epocanegocios.globo.com/" TargetMode="External"/><Relationship  Id="rId79" Type="http://schemas.openxmlformats.org/officeDocument/2006/relationships/hyperlink" Target="http://prensa.tecnologia21.com/" TargetMode="External"/><Relationship  Id="rId39" Type="http://schemas.openxmlformats.org/officeDocument/2006/relationships/hyperlink" Target="https://diariodonordeste.verdesmares.com.br/" TargetMode="External"/><Relationship  Id="rId38" Type="http://schemas.openxmlformats.org/officeDocument/2006/relationships/hyperlink" Target="https://www.emol.com/" TargetMode="External"/><Relationship  Id="rId54" Type="http://schemas.openxmlformats.org/officeDocument/2006/relationships/hyperlink" Target="https://www.latercera.com/" TargetMode="External"/><Relationship  Id="rId41" Type="http://schemas.openxmlformats.org/officeDocument/2006/relationships/hyperlink" Target="https://www.estamosenlinea.com/" TargetMode="External"/><Relationship  Id="rId36" Type="http://schemas.openxmlformats.org/officeDocument/2006/relationships/hyperlink" Target="https://elporvenir.mx/" TargetMode="External"/><Relationship  Id="rId80" Type="http://schemas.openxmlformats.org/officeDocument/2006/relationships/hyperlink" Target="https://www.tecnopymes.cl/" TargetMode="External"/><Relationship  Id="rId35" Type="http://schemas.openxmlformats.org/officeDocument/2006/relationships/hyperlink" Target="http://www.elperuano.pe/" TargetMode="External"/><Relationship  Id="rId34" Type="http://schemas.openxmlformats.org/officeDocument/2006/relationships/hyperlink" Target="https://elperiodico.com.gt/" TargetMode="External"/><Relationship  Id="rId33" Type="http://schemas.openxmlformats.org/officeDocument/2006/relationships/hyperlink" Target="https://www.elpais.com.uy/" TargetMode="External"/><Relationship  Id="rId58" Type="http://schemas.openxmlformats.org/officeDocument/2006/relationships/hyperlink" Target="https://www.metro.pr/" TargetMode="External"/><Relationship  Id="rId29" Type="http://schemas.openxmlformats.org/officeDocument/2006/relationships/hyperlink" Target="http://www.elmostrador.cl/" TargetMode="External"/><Relationship  Id="rId28" Type="http://schemas.openxmlformats.org/officeDocument/2006/relationships/hyperlink" Target="https://www.elimparcial.com/" TargetMode="External"/><Relationship  Id="rId27" Type="http://schemas.openxmlformats.org/officeDocument/2006/relationships/hyperlink" Target="https://d.elhorizonte.mx/" TargetMode="External"/><Relationship  Id="rId23" Type="http://schemas.openxmlformats.org/officeDocument/2006/relationships/hyperlink" Target="https://www.eldinamo.cl/" TargetMode="External"/><Relationship  Id="rId52" Type="http://schemas.openxmlformats.org/officeDocument/2006/relationships/hyperlink" Target="https://www.lafm.com.co/" TargetMode="External"/><Relationship  Id="rId61" Type="http://schemas.openxmlformats.org/officeDocument/2006/relationships/hyperlink" Target="https://neofeed.com.br/" TargetMode="External"/><Relationship  Id="rId76" Type="http://schemas.openxmlformats.org/officeDocument/2006/relationships/hyperlink" Target="https://techcetera.co/" TargetMode="External"/><Relationship  Id="rId22" Type="http://schemas.openxmlformats.org/officeDocument/2006/relationships/hyperlink" Target="https://eldigitalgt.com/" TargetMode="External"/><Relationship  Id="rId21" Type="http://schemas.openxmlformats.org/officeDocument/2006/relationships/hyperlink" Target="https://www.yucatan.com.mx/" TargetMode="External"/><Relationship  Id="rId25" Type="http://schemas.openxmlformats.org/officeDocument/2006/relationships/hyperlink" Target="http://eleconomista.com.mx/" TargetMode="External"/><Relationship  Id="rId13" Type="http://schemas.openxmlformats.org/officeDocument/2006/relationships/hyperlink" Target="https://datta.com.ec/" TargetMode="External"/><Relationship  Id="rId50" Type="http://schemas.openxmlformats.org/officeDocument/2006/relationships/hyperlink" Target="http://www.guardian.co.tt/" TargetMode="External"/><Relationship  Id="rId24" Type="http://schemas.openxmlformats.org/officeDocument/2006/relationships/hyperlink" Target="https://www.eldinero.com.do/" TargetMode="External"/><Relationship  Id="rId11" Type="http://schemas.openxmlformats.org/officeDocument/2006/relationships/hyperlink" Target="https://www.cooperativa.cl/" TargetMode="External"/><Relationship  Id="rId17" Type="http://schemas.openxmlformats.org/officeDocument/2006/relationships/hyperlink" Target="http://www.diarioeldia.cl/" TargetMode="External"/><Relationship  Id="rId10" Type="http://schemas.openxmlformats.org/officeDocument/2006/relationships/hyperlink" Target="https://www.cnnbrasil.com.br/" TargetMode="External"/><Relationship  Id="rId18" Type="http://schemas.openxmlformats.org/officeDocument/2006/relationships/hyperlink" Target="http://www.df.cl/" TargetMode="External"/><Relationship  Id="rId26" Type="http://schemas.openxmlformats.org/officeDocument/2006/relationships/hyperlink" Target="https://heraldodemexico.com.mx/" TargetMode="External"/><Relationship  Id="rId53" Type="http://schemas.openxmlformats.org/officeDocument/2006/relationships/hyperlink" Target="https://larepublica.pe/" TargetMode="External"/><Relationship  Id="rId15" Type="http://schemas.openxmlformats.org/officeDocument/2006/relationships/hyperlink" Target="https://delfino.cr/" TargetMode="External"/><Relationship  Id="rId9" Type="http://schemas.openxmlformats.org/officeDocument/2006/relationships/hyperlink" Target="https://computerworld.co/" TargetMode="External"/><Relationship  Id="rId20" Type="http://schemas.openxmlformats.org/officeDocument/2006/relationships/hyperlink" Target="https://elcorporativocr.com/" TargetMode="External"/><Relationship  Id="rId8" Type="http://schemas.openxmlformats.org/officeDocument/2006/relationships/hyperlink" Target="http://www.cnnchile.com/" TargetMode="External"/><Relationship  Id="rId31" Type="http://schemas.openxmlformats.org/officeDocument/2006/relationships/hyperlink" Target="https://www.elnuevodia.com/" TargetMode="External"/><Relationship  Id="rId19" Type="http://schemas.openxmlformats.org/officeDocument/2006/relationships/hyperlink" Target="https://www.dinero.com.sv/es/" TargetMode="External"/><Relationship  Id="rId37" Type="http://schemas.openxmlformats.org/officeDocument/2006/relationships/hyperlink" Target="http://www.elvocero.com/" TargetMode="External"/><Relationship  Id="rId46" Type="http://schemas.openxmlformats.org/officeDocument/2006/relationships/hyperlink" Target="http://www.fxreview.com.br/" TargetMode="External"/><Relationship  Id="rId7" Type="http://schemas.openxmlformats.org/officeDocument/2006/relationships/hyperlink" Target="http://www.emb.cl/channelnews" TargetMode="External"/><Relationship  Id="rId73" Type="http://schemas.openxmlformats.org/officeDocument/2006/relationships/hyperlink" Target="https://www.showmetech.com.br/" TargetMode="External"/><Relationship  Id="rId14" Type="http://schemas.openxmlformats.org/officeDocument/2006/relationships/hyperlink" Target="https://criticalhits.com.br/" TargetMode="External"/><Relationship  Id="rId77" Type="http://schemas.openxmlformats.org/officeDocument/2006/relationships/hyperlink" Target="http://www.tecnogus.com.co/" TargetMode="External"/><Relationship  Id="rId6" Type="http://schemas.openxmlformats.org/officeDocument/2006/relationships/hyperlink" Target="https://cdn.com.do/" TargetMode="External"/><Relationship  Id="rId5" Type="http://schemas.openxmlformats.org/officeDocument/2006/relationships/hyperlink" Target="https://braziljournal.com/" TargetMode="External"/><Relationship  Id="rId16" Type="http://schemas.openxmlformats.org/officeDocument/2006/relationships/hyperlink" Target="https://diariocorreo.pe/" TargetMode="External"/><Relationship  Id="rId4" Type="http://schemas.openxmlformats.org/officeDocument/2006/relationships/hyperlink" Target="https://www.canal-ar.com.ar/" TargetMode="External"/><Relationship  Id="rId12" Type="http://schemas.openxmlformats.org/officeDocument/2006/relationships/hyperlink" Target="about:blank" TargetMode="External"/><Relationship  Id="rId72" Type="http://schemas.openxmlformats.org/officeDocument/2006/relationships/hyperlink" Target="http://rpp.pe/" TargetMode="External"/><Relationship  Id="rId32" Type="http://schemas.openxmlformats.org/officeDocument/2006/relationships/hyperlink" Target="https://www.elobservador.com.uy/" TargetMode="External"/><Relationship  Id="rId30" Type="http://schemas.openxmlformats.org/officeDocument/2006/relationships/hyperlink" Target="https://www.elnorte.com/" TargetMode="External"/><Relationship  Id="rId3" Type="http://schemas.openxmlformats.org/officeDocument/2006/relationships/hyperlink" Target="http://www.canalinformatico.net/" TargetMode="External"/><Relationship  Id="rId2" Type="http://schemas.openxmlformats.org/officeDocument/2006/relationships/hyperlink" Target="https://www.americaeconomia.com/" TargetMode="External"/><Relationship  Id="rId1" Type="http://schemas.openxmlformats.org/officeDocument/2006/relationships/hyperlink" Target="https://www.diarioadn.c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workbookViewId="0" zoomScale="100">
      <pane state="frozen" topLeftCell="A2" ySplit="1"/>
      <selection activeCell="A7" activeCellId="0" sqref="A7"/>
    </sheetView>
  </sheetViews>
  <sheetFormatPr defaultColWidth="12.6171875" defaultRowHeight="14.25"/>
  <cols>
    <col bestFit="1" customWidth="1" min="1" max="1" style="0" width="9.3800000000000008"/>
    <col bestFit="1" customWidth="1" min="2" max="2" style="0" width="36.740000000000002"/>
    <col bestFit="1" customWidth="1" min="3" max="3" style="0" width="35.740000000000002"/>
    <col bestFit="1" customWidth="1" min="4" max="4" style="0" width="9.3800000000000008"/>
    <col bestFit="1" customWidth="1" min="5" max="5" style="0" width="17.739999999999998"/>
    <col bestFit="1" customWidth="1" min="6" max="6" style="0" width="9.3800000000000008"/>
    <col bestFit="1" customWidth="1" min="7" max="7" style="0" width="14.51"/>
    <col bestFit="1" customWidth="1" min="8" max="8" style="0" width="16.25"/>
    <col bestFit="1" customWidth="1" min="9" max="26" style="0" width="9.3800000000000008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</row>
    <row r="2" ht="14.25" customHeight="1">
      <c r="A2" s="1"/>
      <c r="B2" s="4" t="s">
        <v>8</v>
      </c>
      <c r="C2" s="5" t="str">
        <f>HYPERLINK("https://www.5dias.com.py")</f>
        <v>https://www.5dias.com.py</v>
      </c>
      <c r="D2" s="6">
        <v>2</v>
      </c>
      <c r="E2" s="4" t="s">
        <v>9</v>
      </c>
      <c r="F2" s="6"/>
      <c r="G2" s="7" t="s">
        <v>10</v>
      </c>
      <c r="H2" s="7" t="s">
        <v>11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4" t="s">
        <v>12</v>
      </c>
      <c r="C3" s="5" t="str">
        <f>HYPERLINK("https://www.abc.com.py")</f>
        <v>https://www.abc.com.py</v>
      </c>
      <c r="D3" s="6">
        <v>1</v>
      </c>
      <c r="E3" s="4" t="s">
        <v>9</v>
      </c>
      <c r="F3" s="6"/>
      <c r="G3" s="7" t="s">
        <v>10</v>
      </c>
      <c r="H3" s="7" t="s">
        <v>11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4" t="s">
        <v>13</v>
      </c>
      <c r="C4" s="8" t="s">
        <v>14</v>
      </c>
      <c r="D4" s="6">
        <v>2</v>
      </c>
      <c r="E4" s="4" t="s">
        <v>15</v>
      </c>
      <c r="F4" s="6"/>
      <c r="G4" s="4" t="s">
        <v>16</v>
      </c>
      <c r="H4" s="4" t="s">
        <v>16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4" t="s">
        <v>17</v>
      </c>
      <c r="C5" s="9" t="s">
        <v>18</v>
      </c>
      <c r="D5" s="6">
        <v>1</v>
      </c>
      <c r="E5" s="4" t="s">
        <v>9</v>
      </c>
      <c r="F5" s="1"/>
      <c r="G5" s="4" t="s">
        <v>16</v>
      </c>
      <c r="H5" s="4" t="s">
        <v>16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4" t="s">
        <v>19</v>
      </c>
      <c r="C6" s="5" t="str">
        <f>HYPERLINK("http://www.adrenaline.com.br", "www.adrenaline.com.br")</f>
        <v>www.adrenaline.com.br</v>
      </c>
      <c r="D6" s="6">
        <v>2</v>
      </c>
      <c r="E6" s="4" t="s">
        <v>15</v>
      </c>
      <c r="F6" s="6"/>
      <c r="G6" s="4" t="s">
        <v>20</v>
      </c>
      <c r="H6" s="4" t="s">
        <v>20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4" t="s">
        <v>21</v>
      </c>
      <c r="C7" s="5" t="str">
        <f>HYPERLINK("http://www.altonivel.com.mx/")</f>
        <v>http://www.altonivel.com.mx/</v>
      </c>
      <c r="D7" s="6">
        <v>1</v>
      </c>
      <c r="E7" s="4" t="s">
        <v>9</v>
      </c>
      <c r="F7" s="6" t="s">
        <v>5</v>
      </c>
      <c r="G7" s="4" t="s">
        <v>22</v>
      </c>
      <c r="H7" s="4" t="s">
        <v>22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4" t="s">
        <v>23</v>
      </c>
      <c r="C8" s="5" t="str">
        <f>HYPERLINK("http://www.ambito.com")</f>
        <v>http://www.ambito.com</v>
      </c>
      <c r="D8" s="6">
        <v>1</v>
      </c>
      <c r="E8" s="4" t="s">
        <v>9</v>
      </c>
      <c r="F8" s="6" t="s">
        <v>5</v>
      </c>
      <c r="G8" s="4" t="s">
        <v>24</v>
      </c>
      <c r="H8" s="4" t="s">
        <v>24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 t="s">
        <v>25</v>
      </c>
      <c r="C9" s="9" t="s">
        <v>26</v>
      </c>
      <c r="D9" s="6">
        <v>1</v>
      </c>
      <c r="E9" s="4" t="s">
        <v>27</v>
      </c>
      <c r="F9" s="6" t="s">
        <v>5</v>
      </c>
      <c r="G9" s="4" t="s">
        <v>28</v>
      </c>
      <c r="H9" s="4" t="s">
        <v>28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4" t="s">
        <v>29</v>
      </c>
      <c r="C10" s="5" t="str">
        <f>HYPERLINK("http://www.apertura.com", "www.apertura.com")</f>
        <v>www.apertura.com</v>
      </c>
      <c r="D10" s="6">
        <v>2</v>
      </c>
      <c r="E10" s="4" t="s">
        <v>27</v>
      </c>
      <c r="F10" s="6"/>
      <c r="G10" s="4" t="s">
        <v>24</v>
      </c>
      <c r="H10" s="4" t="s">
        <v>24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4" t="s">
        <v>30</v>
      </c>
      <c r="C11" s="5" t="str">
        <f>HYPERLINK("https://www.baguete.com.br")</f>
        <v>https://www.baguete.com.br</v>
      </c>
      <c r="D11" s="6">
        <v>2</v>
      </c>
      <c r="E11" s="4" t="s">
        <v>27</v>
      </c>
      <c r="F11" s="6"/>
      <c r="G11" s="4" t="s">
        <v>20</v>
      </c>
      <c r="H11" s="4" t="s">
        <v>20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4" t="s">
        <v>31</v>
      </c>
      <c r="C12" s="5" t="str">
        <f>HYPERLINK("https://www.bluradio.com")</f>
        <v>https://www.bluradio.com</v>
      </c>
      <c r="D12" s="6">
        <v>1</v>
      </c>
      <c r="E12" s="4" t="s">
        <v>9</v>
      </c>
      <c r="F12" s="6" t="s">
        <v>5</v>
      </c>
      <c r="G12" s="4" t="s">
        <v>16</v>
      </c>
      <c r="H12" s="4" t="s">
        <v>16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B13" s="4" t="s">
        <v>32</v>
      </c>
      <c r="C13" s="5" t="str">
        <f>HYPERLINK("http://www.bol.uol.com.br/")</f>
        <v>http://www.bol.uol.com.br/</v>
      </c>
      <c r="D13" s="6">
        <v>1</v>
      </c>
      <c r="E13" s="4" t="s">
        <v>9</v>
      </c>
      <c r="F13" s="6" t="s">
        <v>5</v>
      </c>
      <c r="G13" s="4" t="s">
        <v>20</v>
      </c>
      <c r="H13" s="4" t="s">
        <v>20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4" t="s">
        <v>33</v>
      </c>
      <c r="C14" s="5" t="str">
        <f>HYPERLINK("https://www.bnamericas.com")</f>
        <v>https://www.bnamericas.com</v>
      </c>
      <c r="D14" s="6">
        <v>1</v>
      </c>
      <c r="E14" s="4" t="s">
        <v>27</v>
      </c>
      <c r="F14" s="6"/>
      <c r="G14" s="4" t="s">
        <v>28</v>
      </c>
      <c r="H14" s="4" t="s">
        <v>28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4" t="s">
        <v>34</v>
      </c>
      <c r="C15" s="9" t="s">
        <v>35</v>
      </c>
      <c r="D15" s="6">
        <v>2</v>
      </c>
      <c r="E15" s="4" t="s">
        <v>15</v>
      </c>
      <c r="F15" s="1"/>
      <c r="G15" s="4" t="s">
        <v>16</v>
      </c>
      <c r="H15" s="4" t="s">
        <v>16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 t="s">
        <v>36</v>
      </c>
      <c r="C16" s="9" t="s">
        <v>37</v>
      </c>
      <c r="D16" s="6">
        <v>2</v>
      </c>
      <c r="E16" s="4" t="s">
        <v>15</v>
      </c>
      <c r="F16" s="6" t="s">
        <v>5</v>
      </c>
      <c r="G16" s="4" t="s">
        <v>24</v>
      </c>
      <c r="H16" s="4" t="s">
        <v>24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 t="s">
        <v>38</v>
      </c>
      <c r="C17" s="9" t="s">
        <v>39</v>
      </c>
      <c r="D17" s="6">
        <v>2</v>
      </c>
      <c r="E17" s="4" t="s">
        <v>9</v>
      </c>
      <c r="F17" s="6"/>
      <c r="G17" s="4" t="s">
        <v>20</v>
      </c>
      <c r="H17" s="4" t="s">
        <v>20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4" t="s">
        <v>40</v>
      </c>
      <c r="C18" s="5" t="str">
        <f>HYPERLINK("https://elcapitalfinanciero.com")</f>
        <v>https://elcapitalfinanciero.com</v>
      </c>
      <c r="D18" s="6">
        <v>2</v>
      </c>
      <c r="E18" s="4" t="s">
        <v>27</v>
      </c>
      <c r="F18" s="6" t="s">
        <v>5</v>
      </c>
      <c r="G18" s="4" t="s">
        <v>41</v>
      </c>
      <c r="H18" s="4" t="s">
        <v>42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4" t="s">
        <v>43</v>
      </c>
      <c r="C19" s="5" t="str">
        <f>HYPERLINK("https://www.caracoltv.com")</f>
        <v>https://www.caracoltv.com</v>
      </c>
      <c r="D19" s="6">
        <v>1</v>
      </c>
      <c r="E19" s="4" t="s">
        <v>9</v>
      </c>
      <c r="F19" s="6" t="s">
        <v>5</v>
      </c>
      <c r="G19" s="4" t="s">
        <v>16</v>
      </c>
      <c r="H19" s="4" t="s">
        <v>16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 t="s">
        <v>44</v>
      </c>
      <c r="C20" s="9" t="s">
        <v>45</v>
      </c>
      <c r="D20" s="6">
        <v>1</v>
      </c>
      <c r="E20" s="4" t="s">
        <v>9</v>
      </c>
      <c r="F20" s="6"/>
      <c r="G20" s="4" t="s">
        <v>46</v>
      </c>
      <c r="H20" s="4" t="s">
        <v>47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 t="s">
        <v>48</v>
      </c>
      <c r="C21" s="5" t="s">
        <v>49</v>
      </c>
      <c r="D21" s="6">
        <v>1</v>
      </c>
      <c r="E21" s="4" t="s">
        <v>27</v>
      </c>
      <c r="F21" s="6" t="s">
        <v>5</v>
      </c>
      <c r="G21" s="4" t="s">
        <v>50</v>
      </c>
      <c r="H21" s="4" t="s">
        <v>50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4" t="s">
        <v>51</v>
      </c>
      <c r="C22" s="5" t="str">
        <f>HYPERLINK("http://www.cioal.com")</f>
        <v>http://www.cioal.com</v>
      </c>
      <c r="D22" s="6">
        <v>1</v>
      </c>
      <c r="E22" s="4" t="s">
        <v>27</v>
      </c>
      <c r="F22" s="6"/>
      <c r="G22" s="4" t="s">
        <v>28</v>
      </c>
      <c r="H22" s="4" t="s">
        <v>28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4" t="s">
        <v>52</v>
      </c>
      <c r="C23" s="5" t="str">
        <f>HYPERLINK("http://cio.com.mx")</f>
        <v>http://cio.com.mx</v>
      </c>
      <c r="D23" s="6">
        <v>1</v>
      </c>
      <c r="E23" s="4" t="s">
        <v>15</v>
      </c>
      <c r="F23" s="6" t="s">
        <v>5</v>
      </c>
      <c r="G23" s="4" t="s">
        <v>22</v>
      </c>
      <c r="H23" s="4" t="s">
        <v>22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4" t="s">
        <v>53</v>
      </c>
      <c r="C24" s="5" t="str">
        <f>HYPERLINK("https://cioperu.pe")</f>
        <v>https://cioperu.pe</v>
      </c>
      <c r="D24" s="6">
        <v>2</v>
      </c>
      <c r="E24" s="4" t="s">
        <v>15</v>
      </c>
      <c r="F24" s="6"/>
      <c r="G24" s="4" t="s">
        <v>10</v>
      </c>
      <c r="H24" s="4" t="s">
        <v>54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4" t="s">
        <v>55</v>
      </c>
      <c r="C25" s="5" t="str">
        <f>HYPERLINK("https://www.clarin.com")</f>
        <v>https://www.clarin.com</v>
      </c>
      <c r="D25" s="6">
        <v>1</v>
      </c>
      <c r="E25" s="4" t="s">
        <v>9</v>
      </c>
      <c r="F25" s="6" t="s">
        <v>5</v>
      </c>
      <c r="G25" s="4" t="s">
        <v>24</v>
      </c>
      <c r="H25" s="4" t="s">
        <v>24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4" t="s">
        <v>56</v>
      </c>
      <c r="C26" s="5" t="str">
        <f>HYPERLINK("http://www.canaltech.com.br", "www.canaltech.com.br")</f>
        <v>www.canaltech.com.br</v>
      </c>
      <c r="D26" s="6">
        <v>1</v>
      </c>
      <c r="E26" s="4" t="s">
        <v>9</v>
      </c>
      <c r="F26" s="6" t="s">
        <v>5</v>
      </c>
      <c r="G26" s="4" t="s">
        <v>20</v>
      </c>
      <c r="H26" s="4" t="s">
        <v>20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 t="s">
        <v>57</v>
      </c>
      <c r="C27" s="5" t="s">
        <v>58</v>
      </c>
      <c r="D27" s="6">
        <v>1</v>
      </c>
      <c r="E27" s="4" t="s">
        <v>9</v>
      </c>
      <c r="F27" s="6"/>
      <c r="G27" s="4" t="s">
        <v>50</v>
      </c>
      <c r="H27" s="4" t="s">
        <v>50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4" t="s">
        <v>59</v>
      </c>
      <c r="C28" s="9" t="s">
        <v>60</v>
      </c>
      <c r="D28" s="6">
        <v>2</v>
      </c>
      <c r="E28" s="4" t="s">
        <v>15</v>
      </c>
      <c r="F28" s="1"/>
      <c r="G28" s="4" t="s">
        <v>16</v>
      </c>
      <c r="H28" s="4" t="s">
        <v>16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4" t="s">
        <v>61</v>
      </c>
      <c r="C29" s="5" t="s">
        <v>62</v>
      </c>
      <c r="D29" s="6">
        <v>1</v>
      </c>
      <c r="E29" s="4" t="s">
        <v>9</v>
      </c>
      <c r="F29" s="6" t="s">
        <v>5</v>
      </c>
      <c r="G29" s="4" t="s">
        <v>20</v>
      </c>
      <c r="H29" s="4" t="s">
        <v>20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4" t="s">
        <v>63</v>
      </c>
      <c r="C30" s="5" t="str">
        <f>HYPERLINK("http://computerworldmexico.com.mx")</f>
        <v>http://computerworldmexico.com.mx</v>
      </c>
      <c r="D30" s="6">
        <v>2</v>
      </c>
      <c r="E30" s="4" t="s">
        <v>15</v>
      </c>
      <c r="F30" s="6" t="s">
        <v>5</v>
      </c>
      <c r="G30" s="4" t="s">
        <v>22</v>
      </c>
      <c r="H30" s="4" t="s">
        <v>22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4" t="s">
        <v>64</v>
      </c>
      <c r="C31" s="5" t="str">
        <f>HYPERLINK("http://computerworld.com.br/")</f>
        <v>http://computerworld.com.br/</v>
      </c>
      <c r="D31" s="6">
        <v>1</v>
      </c>
      <c r="E31" s="4" t="s">
        <v>15</v>
      </c>
      <c r="F31" s="6" t="s">
        <v>5</v>
      </c>
      <c r="G31" s="4" t="s">
        <v>20</v>
      </c>
      <c r="H31" s="4" t="s">
        <v>20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 t="s">
        <v>65</v>
      </c>
      <c r="C32" s="5" t="s">
        <v>66</v>
      </c>
      <c r="D32" s="6">
        <v>1</v>
      </c>
      <c r="E32" s="4" t="s">
        <v>15</v>
      </c>
      <c r="F32" s="6" t="s">
        <v>5</v>
      </c>
      <c r="G32" s="4" t="s">
        <v>50</v>
      </c>
      <c r="H32" s="4" t="s">
        <v>50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 t="s">
        <v>67</v>
      </c>
      <c r="C33" s="5" t="s">
        <v>68</v>
      </c>
      <c r="D33" s="6">
        <v>2</v>
      </c>
      <c r="E33" s="4" t="s">
        <v>15</v>
      </c>
      <c r="F33" s="6" t="s">
        <v>5</v>
      </c>
      <c r="G33" s="4" t="s">
        <v>50</v>
      </c>
      <c r="H33" s="4" t="s">
        <v>50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4" t="s">
        <v>69</v>
      </c>
      <c r="C34" s="5" t="str">
        <f>HYPERLINK("http://www.convergenciadigital.com.br")</f>
        <v>http://www.convergenciadigital.com.br</v>
      </c>
      <c r="D34" s="6">
        <v>2</v>
      </c>
      <c r="E34" s="4" t="s">
        <v>15</v>
      </c>
      <c r="F34" s="6"/>
      <c r="G34" s="4" t="s">
        <v>20</v>
      </c>
      <c r="H34" s="4" t="s">
        <v>20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4" t="s">
        <v>70</v>
      </c>
      <c r="C35" s="5" t="str">
        <f>HYPERLINK("http://www.correiobraziliense.com.br")</f>
        <v>http://www.correiobraziliense.com.br</v>
      </c>
      <c r="D35" s="6">
        <v>2</v>
      </c>
      <c r="E35" s="4" t="s">
        <v>9</v>
      </c>
      <c r="F35" s="6"/>
      <c r="G35" s="4" t="s">
        <v>20</v>
      </c>
      <c r="H35" s="4" t="s">
        <v>20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4" t="s">
        <v>71</v>
      </c>
      <c r="C36" s="5" t="str">
        <f>HYPERLINK("https://www.crhoy.com")</f>
        <v>https://www.crhoy.com</v>
      </c>
      <c r="D36" s="6">
        <v>1</v>
      </c>
      <c r="E36" s="4" t="s">
        <v>9</v>
      </c>
      <c r="F36" s="6"/>
      <c r="G36" s="4" t="s">
        <v>41</v>
      </c>
      <c r="H36" s="4" t="s">
        <v>72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4" t="s">
        <v>70</v>
      </c>
      <c r="C37" s="5" t="str">
        <f>HYPERLINK("https://blogs.correiobraziliense.com.br/")</f>
        <v>https://blogs.correiobraziliense.com.br/</v>
      </c>
      <c r="D37" s="6">
        <v>2</v>
      </c>
      <c r="E37" s="4" t="s">
        <v>9</v>
      </c>
      <c r="F37" s="6"/>
      <c r="G37" s="4" t="s">
        <v>20</v>
      </c>
      <c r="H37" s="4" t="s">
        <v>20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4" t="s">
        <v>73</v>
      </c>
      <c r="C38" s="5" t="str">
        <f>HYPERLINK("https://www.cronista.com")</f>
        <v>https://www.cronista.com</v>
      </c>
      <c r="D38" s="6">
        <v>1</v>
      </c>
      <c r="E38" s="4" t="s">
        <v>9</v>
      </c>
      <c r="F38" s="6" t="s">
        <v>5</v>
      </c>
      <c r="G38" s="4" t="s">
        <v>24</v>
      </c>
      <c r="H38" s="4" t="s">
        <v>24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 t="s">
        <v>74</v>
      </c>
      <c r="C39" s="9" t="s">
        <v>75</v>
      </c>
      <c r="D39" s="6">
        <v>2</v>
      </c>
      <c r="E39" s="4" t="s">
        <v>15</v>
      </c>
      <c r="F39" s="6"/>
      <c r="G39" s="4" t="s">
        <v>10</v>
      </c>
      <c r="H39" s="4" t="s">
        <v>76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 t="s">
        <v>77</v>
      </c>
      <c r="C40" s="9" t="s">
        <v>78</v>
      </c>
      <c r="D40" s="6">
        <v>1</v>
      </c>
      <c r="E40" s="4" t="s">
        <v>79</v>
      </c>
      <c r="F40" s="6"/>
      <c r="G40" s="4" t="s">
        <v>20</v>
      </c>
      <c r="H40" s="4" t="s">
        <v>20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0" t="s">
        <v>80</v>
      </c>
      <c r="C41" s="9" t="s">
        <v>81</v>
      </c>
      <c r="D41" s="11">
        <v>1</v>
      </c>
      <c r="E41" s="4" t="s">
        <v>9</v>
      </c>
      <c r="F41" s="10"/>
      <c r="G41" s="10" t="s">
        <v>41</v>
      </c>
      <c r="H41" s="10" t="s">
        <v>72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 t="s">
        <v>82</v>
      </c>
      <c r="C42" s="9" t="s">
        <v>83</v>
      </c>
      <c r="D42" s="6">
        <v>1</v>
      </c>
      <c r="E42" s="4" t="s">
        <v>9</v>
      </c>
      <c r="F42" s="6"/>
      <c r="G42" s="4" t="s">
        <v>10</v>
      </c>
      <c r="H42" s="4" t="s">
        <v>54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4" t="s">
        <v>84</v>
      </c>
      <c r="C43" s="5" t="str">
        <f>HYPERLINK("http://www.decisionreport.com.br")</f>
        <v>http://www.decisionreport.com.br</v>
      </c>
      <c r="D43" s="6">
        <v>2</v>
      </c>
      <c r="E43" s="4" t="s">
        <v>27</v>
      </c>
      <c r="F43" s="6"/>
      <c r="G43" s="4" t="s">
        <v>20</v>
      </c>
      <c r="H43" s="4" t="s">
        <v>20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 t="s">
        <v>85</v>
      </c>
      <c r="C44" s="5" t="s">
        <v>86</v>
      </c>
      <c r="D44" s="6">
        <v>1</v>
      </c>
      <c r="E44" s="4" t="s">
        <v>9</v>
      </c>
      <c r="F44" s="6"/>
      <c r="G44" s="4" t="s">
        <v>50</v>
      </c>
      <c r="H44" s="4" t="s">
        <v>50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 t="s">
        <v>87</v>
      </c>
      <c r="C45" s="5" t="s">
        <v>88</v>
      </c>
      <c r="D45" s="6">
        <v>1</v>
      </c>
      <c r="E45" s="4" t="s">
        <v>27</v>
      </c>
      <c r="F45" s="6" t="s">
        <v>5</v>
      </c>
      <c r="G45" s="4" t="s">
        <v>50</v>
      </c>
      <c r="H45" s="4" t="s">
        <v>50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4" t="s">
        <v>89</v>
      </c>
      <c r="C46" s="5" t="str">
        <f>HYPERLINK("https://www.diariolibre.com")</f>
        <v>https://www.diariolibre.com</v>
      </c>
      <c r="D46" s="6">
        <v>1</v>
      </c>
      <c r="E46" s="4" t="s">
        <v>9</v>
      </c>
      <c r="F46" s="6" t="s">
        <v>5</v>
      </c>
      <c r="G46" s="4" t="s">
        <v>46</v>
      </c>
      <c r="H46" s="4" t="s">
        <v>47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4" t="s">
        <v>90</v>
      </c>
      <c r="C47" s="5" t="str">
        <f>HYPERLINK("https://www.dinero.com")</f>
        <v>https://www.dinero.com</v>
      </c>
      <c r="D47" s="6">
        <v>1</v>
      </c>
      <c r="E47" s="4" t="s">
        <v>27</v>
      </c>
      <c r="F47" s="6" t="s">
        <v>5</v>
      </c>
      <c r="G47" s="4" t="s">
        <v>16</v>
      </c>
      <c r="H47" s="4" t="s">
        <v>16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 t="s">
        <v>90</v>
      </c>
      <c r="C48" s="9" t="s">
        <v>91</v>
      </c>
      <c r="D48" s="6">
        <v>1</v>
      </c>
      <c r="E48" s="4" t="s">
        <v>9</v>
      </c>
      <c r="F48" s="6"/>
      <c r="G48" s="4" t="s">
        <v>41</v>
      </c>
      <c r="H48" s="4" t="s">
        <v>92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4" t="s">
        <v>93</v>
      </c>
      <c r="C49" s="5" t="str">
        <f>HYPERLINK("http://www.efe.com")</f>
        <v>http://www.efe.com</v>
      </c>
      <c r="D49" s="6">
        <v>1</v>
      </c>
      <c r="E49" s="4" t="s">
        <v>9</v>
      </c>
      <c r="F49" s="6" t="s">
        <v>5</v>
      </c>
      <c r="G49" s="4" t="s">
        <v>28</v>
      </c>
      <c r="H49" s="4" t="s">
        <v>28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4" t="s">
        <v>94</v>
      </c>
      <c r="C50" s="5" t="str">
        <f>HYPERLINK("http://www.elcolombiano.com")</f>
        <v>http://www.elcolombiano.com</v>
      </c>
      <c r="D50" s="6">
        <v>2</v>
      </c>
      <c r="E50" s="4" t="s">
        <v>9</v>
      </c>
      <c r="F50" s="6"/>
      <c r="G50" s="4" t="s">
        <v>16</v>
      </c>
      <c r="H50" s="4" t="s">
        <v>16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4" t="s">
        <v>95</v>
      </c>
      <c r="C51" s="5" t="str">
        <f>HYPERLINK("http://www.elcomercio.com")</f>
        <v>http://www.elcomercio.com</v>
      </c>
      <c r="D51" s="6">
        <v>1</v>
      </c>
      <c r="E51" s="4" t="s">
        <v>9</v>
      </c>
      <c r="F51" s="6" t="s">
        <v>5</v>
      </c>
      <c r="G51" s="4" t="s">
        <v>10</v>
      </c>
      <c r="H51" s="4" t="s">
        <v>76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4" t="s">
        <v>96</v>
      </c>
      <c r="C52" s="5" t="str">
        <f>HYPERLINK("http://elcomercio.pe/")</f>
        <v>http://elcomercio.pe/</v>
      </c>
      <c r="D52" s="6">
        <v>1</v>
      </c>
      <c r="E52" s="4" t="s">
        <v>9</v>
      </c>
      <c r="F52" s="6" t="s">
        <v>5</v>
      </c>
      <c r="G52" s="4" t="s">
        <v>10</v>
      </c>
      <c r="H52" s="4" t="s">
        <v>54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4" t="s">
        <v>96</v>
      </c>
      <c r="C53" s="5" t="str">
        <f>HYPERLINK("https://mag.elcomercio.pe/")</f>
        <v>https://mag.elcomercio.pe/</v>
      </c>
      <c r="D53" s="6">
        <v>1</v>
      </c>
      <c r="E53" s="4" t="s">
        <v>9</v>
      </c>
      <c r="F53" s="6" t="s">
        <v>5</v>
      </c>
      <c r="G53" s="4" t="s">
        <v>10</v>
      </c>
      <c r="H53" s="4" t="s">
        <v>54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0" t="s">
        <v>97</v>
      </c>
      <c r="C54" s="9" t="s">
        <v>98</v>
      </c>
      <c r="D54" s="11">
        <v>1</v>
      </c>
      <c r="E54" s="4" t="s">
        <v>9</v>
      </c>
      <c r="F54" s="10"/>
      <c r="G54" s="10" t="s">
        <v>41</v>
      </c>
      <c r="H54" s="10" t="s">
        <v>72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4" t="s">
        <v>99</v>
      </c>
      <c r="C55" s="5" t="str">
        <f>HYPERLINK("http://www.eldeber.com.bo")</f>
        <v>http://www.eldeber.com.bo</v>
      </c>
      <c r="D55" s="6">
        <v>1</v>
      </c>
      <c r="E55" s="4" t="s">
        <v>9</v>
      </c>
      <c r="F55" s="6" t="s">
        <v>5</v>
      </c>
      <c r="G55" s="4" t="s">
        <v>10</v>
      </c>
      <c r="H55" s="4" t="s">
        <v>100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 t="s">
        <v>101</v>
      </c>
      <c r="C56" s="9" t="s">
        <v>102</v>
      </c>
      <c r="D56" s="6">
        <v>2</v>
      </c>
      <c r="E56" s="4" t="s">
        <v>9</v>
      </c>
      <c r="F56" s="6"/>
      <c r="G56" s="4" t="s">
        <v>22</v>
      </c>
      <c r="H56" s="4" t="s">
        <v>22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0" t="s">
        <v>103</v>
      </c>
      <c r="C57" s="9" t="s">
        <v>104</v>
      </c>
      <c r="D57" s="11">
        <v>2</v>
      </c>
      <c r="E57" s="4" t="s">
        <v>9</v>
      </c>
      <c r="F57" s="10"/>
      <c r="G57" s="10" t="s">
        <v>41</v>
      </c>
      <c r="H57" s="10" t="s">
        <v>105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 t="s">
        <v>106</v>
      </c>
      <c r="C58" s="9" t="s">
        <v>107</v>
      </c>
      <c r="D58" s="6">
        <v>1</v>
      </c>
      <c r="E58" s="4" t="s">
        <v>9</v>
      </c>
      <c r="F58" s="6" t="s">
        <v>5</v>
      </c>
      <c r="G58" s="4" t="s">
        <v>50</v>
      </c>
      <c r="H58" s="4" t="s">
        <v>50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 t="s">
        <v>108</v>
      </c>
      <c r="C59" s="9" t="s">
        <v>109</v>
      </c>
      <c r="D59" s="6">
        <v>1</v>
      </c>
      <c r="E59" s="4" t="s">
        <v>27</v>
      </c>
      <c r="F59" s="6"/>
      <c r="G59" s="4" t="s">
        <v>46</v>
      </c>
      <c r="H59" s="4" t="s">
        <v>47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4" t="s">
        <v>110</v>
      </c>
      <c r="C60" s="5" t="s">
        <v>111</v>
      </c>
      <c r="D60" s="6">
        <v>1</v>
      </c>
      <c r="E60" s="4" t="s">
        <v>27</v>
      </c>
      <c r="F60" s="6" t="s">
        <v>5</v>
      </c>
      <c r="G60" s="4" t="s">
        <v>22</v>
      </c>
      <c r="H60" s="4" t="s">
        <v>22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4" t="s">
        <v>112</v>
      </c>
      <c r="C61" s="5" t="str">
        <f>HYPERLINK("https://www.elespectador.com")</f>
        <v>https://www.elespectador.com</v>
      </c>
      <c r="D61" s="6">
        <v>1</v>
      </c>
      <c r="E61" s="4" t="s">
        <v>9</v>
      </c>
      <c r="F61" s="6" t="s">
        <v>5</v>
      </c>
      <c r="G61" s="4" t="s">
        <v>16</v>
      </c>
      <c r="H61" s="4" t="s">
        <v>16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4" t="s">
        <v>113</v>
      </c>
      <c r="C62" s="5" t="str">
        <f>HYPERLINK("https://www.elfinanciero.com.mx")</f>
        <v>https://www.elfinanciero.com.mx</v>
      </c>
      <c r="D62" s="6">
        <v>1</v>
      </c>
      <c r="E62" s="4" t="s">
        <v>27</v>
      </c>
      <c r="F62" s="6" t="s">
        <v>5</v>
      </c>
      <c r="G62" s="4" t="s">
        <v>22</v>
      </c>
      <c r="H62" s="4" t="s">
        <v>22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4" t="s">
        <v>114</v>
      </c>
      <c r="C63" s="5" t="str">
        <f>HYPERLINK("http://www.elfinancierocr.com")</f>
        <v>http://www.elfinancierocr.com</v>
      </c>
      <c r="D63" s="6">
        <v>2</v>
      </c>
      <c r="E63" s="4" t="s">
        <v>27</v>
      </c>
      <c r="F63" s="6" t="s">
        <v>5</v>
      </c>
      <c r="G63" s="4" t="s">
        <v>41</v>
      </c>
      <c r="H63" s="4" t="s">
        <v>72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4" t="s">
        <v>115</v>
      </c>
      <c r="C64" s="9" t="s">
        <v>116</v>
      </c>
      <c r="D64" s="6">
        <v>2</v>
      </c>
      <c r="E64" s="4" t="s">
        <v>9</v>
      </c>
      <c r="F64" s="6" t="s">
        <v>5</v>
      </c>
      <c r="G64" s="4" t="s">
        <v>22</v>
      </c>
      <c r="H64" s="4" t="s">
        <v>22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4" t="s">
        <v>117</v>
      </c>
      <c r="C65" s="9" t="s">
        <v>118</v>
      </c>
      <c r="D65" s="6">
        <v>2</v>
      </c>
      <c r="E65" s="4" t="s">
        <v>9</v>
      </c>
      <c r="F65" s="6"/>
      <c r="G65" s="4" t="s">
        <v>22</v>
      </c>
      <c r="H65" s="4" t="s">
        <v>22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4" t="s">
        <v>119</v>
      </c>
      <c r="C66" s="9" t="s">
        <v>120</v>
      </c>
      <c r="D66" s="6">
        <v>2</v>
      </c>
      <c r="E66" s="4" t="s">
        <v>9</v>
      </c>
      <c r="F66" s="6"/>
      <c r="G66" s="4" t="s">
        <v>22</v>
      </c>
      <c r="H66" s="4" t="s">
        <v>22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 t="s">
        <v>121</v>
      </c>
      <c r="C67" s="8" t="s">
        <v>122</v>
      </c>
      <c r="D67" s="6">
        <v>1</v>
      </c>
      <c r="E67" s="4" t="s">
        <v>9</v>
      </c>
      <c r="F67" s="6" t="s">
        <v>5</v>
      </c>
      <c r="G67" s="4" t="s">
        <v>50</v>
      </c>
      <c r="H67" s="4" t="s">
        <v>50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 t="s">
        <v>123</v>
      </c>
      <c r="C68" s="5" t="s">
        <v>124</v>
      </c>
      <c r="D68" s="6">
        <v>1</v>
      </c>
      <c r="E68" s="4" t="s">
        <v>9</v>
      </c>
      <c r="F68" s="6"/>
      <c r="G68" s="4" t="s">
        <v>50</v>
      </c>
      <c r="H68" s="4" t="s">
        <v>50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4" t="s">
        <v>125</v>
      </c>
      <c r="C69" s="5" t="str">
        <f>HYPERLINK("http://elmundo.sv")</f>
        <v>http://elmundo.sv</v>
      </c>
      <c r="D69" s="6">
        <v>2</v>
      </c>
      <c r="E69" s="4" t="s">
        <v>9</v>
      </c>
      <c r="F69" s="6"/>
      <c r="G69" s="4" t="s">
        <v>41</v>
      </c>
      <c r="H69" s="4" t="s">
        <v>92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4" t="s">
        <v>125</v>
      </c>
      <c r="C70" s="5" t="str">
        <f>HYPERLINK("https://diario.elmundo.sv/")</f>
        <v>https://diario.elmundo.sv/</v>
      </c>
      <c r="D70" s="6">
        <v>2</v>
      </c>
      <c r="E70" s="4" t="s">
        <v>9</v>
      </c>
      <c r="F70" s="6"/>
      <c r="G70" s="4" t="s">
        <v>41</v>
      </c>
      <c r="H70" s="4" t="s">
        <v>92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4" t="s">
        <v>126</v>
      </c>
      <c r="C71" s="9" t="s">
        <v>127</v>
      </c>
      <c r="D71" s="6">
        <v>1</v>
      </c>
      <c r="E71" s="4" t="s">
        <v>9</v>
      </c>
      <c r="F71" s="6"/>
      <c r="G71" s="4" t="s">
        <v>22</v>
      </c>
      <c r="H71" s="4" t="s">
        <v>22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4" t="s">
        <v>128</v>
      </c>
      <c r="C72" s="5" t="s">
        <v>129</v>
      </c>
      <c r="D72" s="6">
        <v>1</v>
      </c>
      <c r="E72" s="4" t="s">
        <v>9</v>
      </c>
      <c r="F72" s="6" t="s">
        <v>5</v>
      </c>
      <c r="G72" s="4" t="s">
        <v>46</v>
      </c>
      <c r="H72" s="4" t="s">
        <v>130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4" t="s">
        <v>131</v>
      </c>
      <c r="C73" s="8" t="s">
        <v>132</v>
      </c>
      <c r="D73" s="6">
        <v>2</v>
      </c>
      <c r="E73" s="4" t="s">
        <v>9</v>
      </c>
      <c r="F73" s="6" t="s">
        <v>5</v>
      </c>
      <c r="G73" s="4" t="s">
        <v>46</v>
      </c>
      <c r="H73" s="4" t="s">
        <v>47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4" t="s">
        <v>133</v>
      </c>
      <c r="C74" s="8" t="s">
        <v>134</v>
      </c>
      <c r="D74" s="6">
        <v>1</v>
      </c>
      <c r="E74" s="4" t="s">
        <v>9</v>
      </c>
      <c r="F74" s="6"/>
      <c r="G74" s="4" t="s">
        <v>16</v>
      </c>
      <c r="H74" s="4" t="s">
        <v>16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4" t="s">
        <v>135</v>
      </c>
      <c r="C75" s="5" t="s">
        <v>136</v>
      </c>
      <c r="D75" s="6">
        <v>2</v>
      </c>
      <c r="E75" s="4" t="s">
        <v>9</v>
      </c>
      <c r="F75" s="6"/>
      <c r="G75" s="4" t="s">
        <v>10</v>
      </c>
      <c r="H75" s="4" t="s">
        <v>137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4" t="s">
        <v>138</v>
      </c>
      <c r="C76" s="5" t="s">
        <v>139</v>
      </c>
      <c r="D76" s="6">
        <v>1</v>
      </c>
      <c r="E76" s="4" t="s">
        <v>9</v>
      </c>
      <c r="F76" s="6"/>
      <c r="G76" s="7" t="s">
        <v>10</v>
      </c>
      <c r="H76" s="7" t="s">
        <v>137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 t="s">
        <v>140</v>
      </c>
      <c r="C77" s="9" t="s">
        <v>141</v>
      </c>
      <c r="D77" s="6">
        <v>1</v>
      </c>
      <c r="E77" s="4" t="s">
        <v>9</v>
      </c>
      <c r="F77" s="6"/>
      <c r="G77" s="4" t="s">
        <v>41</v>
      </c>
      <c r="H77" s="4" t="s">
        <v>105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4" t="s">
        <v>142</v>
      </c>
      <c r="C78" s="5" t="s">
        <v>143</v>
      </c>
      <c r="D78" s="6">
        <v>1</v>
      </c>
      <c r="E78" s="4" t="s">
        <v>9</v>
      </c>
      <c r="F78" s="6" t="s">
        <v>5</v>
      </c>
      <c r="G78" s="4" t="s">
        <v>10</v>
      </c>
      <c r="H78" s="4" t="s">
        <v>54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4" t="s">
        <v>144</v>
      </c>
      <c r="C79" s="9" t="s">
        <v>145</v>
      </c>
      <c r="D79" s="6">
        <v>2</v>
      </c>
      <c r="E79" s="4" t="s">
        <v>9</v>
      </c>
      <c r="F79" s="6"/>
      <c r="G79" s="4" t="s">
        <v>22</v>
      </c>
      <c r="H79" s="4" t="s">
        <v>22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4" t="s">
        <v>92</v>
      </c>
      <c r="C80" s="5" t="str">
        <f>HYPERLINK("http://www.elsalvador.com")</f>
        <v>http://www.elsalvador.com</v>
      </c>
      <c r="D80" s="6">
        <v>1</v>
      </c>
      <c r="E80" s="4" t="s">
        <v>9</v>
      </c>
      <c r="F80" s="6" t="s">
        <v>5</v>
      </c>
      <c r="G80" s="4" t="s">
        <v>41</v>
      </c>
      <c r="H80" s="4" t="s">
        <v>92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4" t="s">
        <v>146</v>
      </c>
      <c r="C81" s="5" t="str">
        <f>HYPERLINK("http://www.eltiempo.com")</f>
        <v>http://www.eltiempo.com</v>
      </c>
      <c r="D81" s="6">
        <v>1</v>
      </c>
      <c r="E81" s="4" t="s">
        <v>9</v>
      </c>
      <c r="F81" s="6" t="s">
        <v>5</v>
      </c>
      <c r="G81" s="4" t="s">
        <v>16</v>
      </c>
      <c r="H81" s="4" t="s">
        <v>16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4" t="s">
        <v>147</v>
      </c>
      <c r="C82" s="5" t="str">
        <f>HYPERLINK("http://www.eluniversal.com.mx")</f>
        <v>http://www.eluniversal.com.mx</v>
      </c>
      <c r="D82" s="6">
        <v>1</v>
      </c>
      <c r="E82" s="4" t="s">
        <v>9</v>
      </c>
      <c r="F82" s="6" t="s">
        <v>5</v>
      </c>
      <c r="G82" s="4" t="s">
        <v>22</v>
      </c>
      <c r="H82" s="4" t="s">
        <v>22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4" t="s">
        <v>148</v>
      </c>
      <c r="C83" s="5" t="str">
        <f>HYPERLINK("https://www.eluniverso.com")</f>
        <v>https://www.eluniverso.com</v>
      </c>
      <c r="D83" s="6">
        <v>1</v>
      </c>
      <c r="E83" s="4" t="s">
        <v>9</v>
      </c>
      <c r="F83" s="6" t="s">
        <v>5</v>
      </c>
      <c r="G83" s="4" t="s">
        <v>10</v>
      </c>
      <c r="H83" s="4" t="s">
        <v>76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4" t="s">
        <v>149</v>
      </c>
      <c r="C84" s="5" t="s">
        <v>150</v>
      </c>
      <c r="D84" s="6">
        <v>1</v>
      </c>
      <c r="E84" s="4" t="s">
        <v>9</v>
      </c>
      <c r="F84" s="6" t="s">
        <v>5</v>
      </c>
      <c r="G84" s="4" t="s">
        <v>46</v>
      </c>
      <c r="H84" s="4" t="s">
        <v>130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 t="s">
        <v>151</v>
      </c>
      <c r="C85" s="5" t="s">
        <v>152</v>
      </c>
      <c r="D85" s="6">
        <v>1</v>
      </c>
      <c r="E85" s="4" t="s">
        <v>9</v>
      </c>
      <c r="F85" s="6" t="s">
        <v>5</v>
      </c>
      <c r="G85" s="4" t="s">
        <v>50</v>
      </c>
      <c r="H85" s="4" t="s">
        <v>50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4" t="s">
        <v>153</v>
      </c>
      <c r="C86" s="5" t="str">
        <f>HYPERLINK("http://www.enfasys.net")</f>
        <v>http://www.enfasys.net</v>
      </c>
      <c r="D86" s="6">
        <v>2</v>
      </c>
      <c r="E86" s="4" t="s">
        <v>27</v>
      </c>
      <c r="F86" s="6"/>
      <c r="G86" s="4" t="s">
        <v>24</v>
      </c>
      <c r="H86" s="4" t="s">
        <v>24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4" t="s">
        <v>154</v>
      </c>
      <c r="C87" s="5" t="str">
        <f>HYPERLINK("http://www.enter.co")</f>
        <v>http://www.enter.co</v>
      </c>
      <c r="D87" s="6">
        <v>2</v>
      </c>
      <c r="E87" s="4" t="s">
        <v>15</v>
      </c>
      <c r="F87" s="6" t="s">
        <v>5</v>
      </c>
      <c r="G87" s="4" t="s">
        <v>16</v>
      </c>
      <c r="H87" s="4" t="s">
        <v>16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4" t="s">
        <v>155</v>
      </c>
      <c r="C88" s="5" t="str">
        <f>HYPERLINK("http://www.entrepreneur.com", "www.entrepreneur.com")</f>
        <v>www.entrepreneur.com</v>
      </c>
      <c r="D88" s="6">
        <v>2</v>
      </c>
      <c r="E88" s="4" t="s">
        <v>27</v>
      </c>
      <c r="F88" s="6" t="s">
        <v>5</v>
      </c>
      <c r="G88" s="4" t="s">
        <v>22</v>
      </c>
      <c r="H88" s="4" t="s">
        <v>22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 t="s">
        <v>156</v>
      </c>
      <c r="C89" s="9" t="s">
        <v>157</v>
      </c>
      <c r="D89" s="6">
        <v>1</v>
      </c>
      <c r="E89" s="4" t="s">
        <v>9</v>
      </c>
      <c r="F89" s="6" t="s">
        <v>5</v>
      </c>
      <c r="G89" s="4" t="s">
        <v>20</v>
      </c>
      <c r="H89" s="4" t="s">
        <v>20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4" t="s">
        <v>158</v>
      </c>
      <c r="C90" s="5" t="str">
        <f>HYPERLINK("http://epoca.globo.com")</f>
        <v>http://epoca.globo.com</v>
      </c>
      <c r="D90" s="6">
        <v>1</v>
      </c>
      <c r="E90" s="4" t="s">
        <v>9</v>
      </c>
      <c r="F90" s="6" t="s">
        <v>5</v>
      </c>
      <c r="G90" s="4" t="s">
        <v>20</v>
      </c>
      <c r="H90" s="4" t="s">
        <v>20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4" t="s">
        <v>159</v>
      </c>
      <c r="C91" s="5" t="s">
        <v>160</v>
      </c>
      <c r="D91" s="6">
        <v>1</v>
      </c>
      <c r="E91" s="4" t="s">
        <v>27</v>
      </c>
      <c r="F91" s="6" t="s">
        <v>5</v>
      </c>
      <c r="G91" s="4" t="s">
        <v>20</v>
      </c>
      <c r="H91" s="4" t="s">
        <v>20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0" t="s">
        <v>161</v>
      </c>
      <c r="C92" s="9" t="s">
        <v>162</v>
      </c>
      <c r="D92" s="11">
        <v>2</v>
      </c>
      <c r="E92" s="4" t="s">
        <v>9</v>
      </c>
      <c r="F92" s="10"/>
      <c r="G92" s="10" t="s">
        <v>41</v>
      </c>
      <c r="H92" s="10" t="s">
        <v>42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4" t="s">
        <v>163</v>
      </c>
      <c r="C93" s="5" t="str">
        <f>HYPERLINK("http://www.estrategiaynegocios.net")</f>
        <v>http://www.estrategiaynegocios.net</v>
      </c>
      <c r="D93" s="6">
        <v>2</v>
      </c>
      <c r="E93" s="4" t="s">
        <v>27</v>
      </c>
      <c r="F93" s="6"/>
      <c r="G93" s="4" t="s">
        <v>41</v>
      </c>
      <c r="H93" s="4" t="s">
        <v>72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4" t="s">
        <v>164</v>
      </c>
      <c r="C94" s="5" t="str">
        <f>HYPERLINK("http://www.estadao.com.br", "www.estadao.com.br")</f>
        <v>www.estadao.com.br</v>
      </c>
      <c r="D94" s="6">
        <v>1</v>
      </c>
      <c r="E94" s="4" t="s">
        <v>9</v>
      </c>
      <c r="F94" s="6" t="s">
        <v>5</v>
      </c>
      <c r="G94" s="4" t="s">
        <v>20</v>
      </c>
      <c r="H94" s="4" t="s">
        <v>20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4" t="s">
        <v>165</v>
      </c>
      <c r="C95" s="5" t="str">
        <f>HYPERLINK("https://www.excelsior.com.mx")</f>
        <v>https://www.excelsior.com.mx</v>
      </c>
      <c r="D95" s="6">
        <v>1</v>
      </c>
      <c r="E95" s="4" t="s">
        <v>9</v>
      </c>
      <c r="F95" s="6" t="s">
        <v>5</v>
      </c>
      <c r="G95" s="4" t="s">
        <v>22</v>
      </c>
      <c r="H95" s="4" t="s">
        <v>22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4" t="s">
        <v>166</v>
      </c>
      <c r="C96" s="5" t="str">
        <f>HYPERLINK("https://expansion.mx")</f>
        <v>https://expansion.mx</v>
      </c>
      <c r="D96" s="6">
        <v>1</v>
      </c>
      <c r="E96" s="4" t="s">
        <v>27</v>
      </c>
      <c r="F96" s="6" t="s">
        <v>5</v>
      </c>
      <c r="G96" s="4" t="s">
        <v>22</v>
      </c>
      <c r="H96" s="4" t="s">
        <v>22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 t="s">
        <v>167</v>
      </c>
      <c r="C97" s="9" t="s">
        <v>168</v>
      </c>
      <c r="D97" s="6">
        <v>2</v>
      </c>
      <c r="E97" s="4" t="s">
        <v>27</v>
      </c>
      <c r="F97" s="6"/>
      <c r="G97" s="4" t="s">
        <v>10</v>
      </c>
      <c r="H97" s="4" t="s">
        <v>54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4" t="s">
        <v>169</v>
      </c>
      <c r="C98" s="5" t="s">
        <v>170</v>
      </c>
      <c r="D98" s="6">
        <v>2</v>
      </c>
      <c r="E98" s="4" t="s">
        <v>9</v>
      </c>
      <c r="F98" s="6" t="s">
        <v>5</v>
      </c>
      <c r="G98" s="4" t="s">
        <v>46</v>
      </c>
      <c r="H98" s="4" t="s">
        <v>171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4" t="s">
        <v>172</v>
      </c>
      <c r="C99" s="8" t="s">
        <v>173</v>
      </c>
      <c r="D99" s="6">
        <v>2</v>
      </c>
      <c r="E99" s="4" t="s">
        <v>9</v>
      </c>
      <c r="F99" s="6"/>
      <c r="G99" s="4" t="s">
        <v>16</v>
      </c>
      <c r="H99" s="4" t="s">
        <v>16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4" t="s">
        <v>174</v>
      </c>
      <c r="C100" s="5" t="str">
        <f>HYPERLINK("https://www.fayerwayer.com")</f>
        <v>https://www.fayerwayer.com</v>
      </c>
      <c r="D100" s="6">
        <v>1</v>
      </c>
      <c r="E100" s="4" t="s">
        <v>15</v>
      </c>
      <c r="F100" s="6" t="s">
        <v>5</v>
      </c>
      <c r="G100" s="4" t="s">
        <v>50</v>
      </c>
      <c r="H100" s="4" t="s">
        <v>50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 t="s">
        <v>174</v>
      </c>
      <c r="C101" s="9" t="s">
        <v>175</v>
      </c>
      <c r="D101" s="6">
        <v>1</v>
      </c>
      <c r="E101" s="4" t="s">
        <v>15</v>
      </c>
      <c r="F101" s="6"/>
      <c r="G101" s="4" t="s">
        <v>50</v>
      </c>
      <c r="H101" s="4" t="s">
        <v>50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4" t="s">
        <v>176</v>
      </c>
      <c r="C102" s="5" t="str">
        <f>HYPERLINK("http://Exame.com", "Exame.com")</f>
        <v>Exame.com</v>
      </c>
      <c r="D102" s="6">
        <v>1</v>
      </c>
      <c r="E102" s="4" t="s">
        <v>27</v>
      </c>
      <c r="F102" s="6" t="s">
        <v>5</v>
      </c>
      <c r="G102" s="4" t="s">
        <v>20</v>
      </c>
      <c r="H102" s="4" t="s">
        <v>20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4" t="s">
        <v>177</v>
      </c>
      <c r="C103" s="5" t="s">
        <v>178</v>
      </c>
      <c r="D103" s="6">
        <v>1</v>
      </c>
      <c r="E103" s="4" t="s">
        <v>27</v>
      </c>
      <c r="F103" s="6"/>
      <c r="G103" s="4" t="s">
        <v>16</v>
      </c>
      <c r="H103" s="4" t="s">
        <v>16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4" t="s">
        <v>179</v>
      </c>
      <c r="C104" s="5" t="str">
        <f>HYPERLINK("http://f5.folha.uol.com.br", "f5.folha.uol.com.br")</f>
        <v>f5.folha.uol.com.br</v>
      </c>
      <c r="D104" s="6">
        <v>1</v>
      </c>
      <c r="E104" s="4" t="s">
        <v>9</v>
      </c>
      <c r="F104" s="6" t="s">
        <v>5</v>
      </c>
      <c r="G104" s="4" t="s">
        <v>20</v>
      </c>
      <c r="H104" s="4" t="s">
        <v>20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4" t="s">
        <v>179</v>
      </c>
      <c r="C105" s="8" t="s">
        <v>180</v>
      </c>
      <c r="D105" s="6">
        <v>1</v>
      </c>
      <c r="E105" s="4" t="s">
        <v>9</v>
      </c>
      <c r="F105" s="6" t="s">
        <v>5</v>
      </c>
      <c r="G105" s="4" t="s">
        <v>20</v>
      </c>
      <c r="H105" s="4" t="s">
        <v>20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4" t="s">
        <v>181</v>
      </c>
      <c r="C106" s="5" t="str">
        <f>HYPERLINK("https://www.forbes.com.mx/forbes-latam")</f>
        <v>https://www.forbes.com.mx/forbes-latam</v>
      </c>
      <c r="D106" s="6">
        <v>1</v>
      </c>
      <c r="E106" s="4" t="s">
        <v>27</v>
      </c>
      <c r="F106" s="6"/>
      <c r="G106" s="4" t="s">
        <v>41</v>
      </c>
      <c r="H106" s="4" t="s">
        <v>72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4" t="s">
        <v>182</v>
      </c>
      <c r="C107" s="5" t="str">
        <f>HYPERLINK("https://www.forbes.com.mx")</f>
        <v>https://www.forbes.com.mx</v>
      </c>
      <c r="D107" s="6">
        <v>1</v>
      </c>
      <c r="E107" s="4" t="s">
        <v>27</v>
      </c>
      <c r="F107" s="6" t="s">
        <v>5</v>
      </c>
      <c r="G107" s="4" t="s">
        <v>22</v>
      </c>
      <c r="H107" s="4" t="s">
        <v>22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4" t="s">
        <v>183</v>
      </c>
      <c r="C108" s="5" t="str">
        <f>HYPERLINK("https://www.fortuneenespanol.com")</f>
        <v>https://www.fortuneenespanol.com</v>
      </c>
      <c r="D108" s="6">
        <v>1</v>
      </c>
      <c r="E108" s="4" t="s">
        <v>27</v>
      </c>
      <c r="F108" s="6"/>
      <c r="G108" s="4" t="s">
        <v>28</v>
      </c>
      <c r="H108" s="4" t="s">
        <v>28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4" t="s">
        <v>184</v>
      </c>
      <c r="C109" s="5" t="str">
        <f>HYPERLINK("http://forbes.uol.com.br")</f>
        <v>http://forbes.uol.com.br</v>
      </c>
      <c r="D109" s="6">
        <v>1</v>
      </c>
      <c r="E109" s="4" t="s">
        <v>27</v>
      </c>
      <c r="F109" s="6"/>
      <c r="G109" s="4" t="s">
        <v>20</v>
      </c>
      <c r="H109" s="4" t="s">
        <v>20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 t="s">
        <v>185</v>
      </c>
      <c r="C110" s="9" t="s">
        <v>186</v>
      </c>
      <c r="D110" s="6">
        <v>2</v>
      </c>
      <c r="E110" s="4" t="s">
        <v>15</v>
      </c>
      <c r="F110" s="6"/>
      <c r="G110" s="4" t="s">
        <v>20</v>
      </c>
      <c r="H110" s="4" t="s">
        <v>20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4" t="s">
        <v>187</v>
      </c>
      <c r="C111" s="5" t="str">
        <f>HYPERLINK("http://g1.globo.com")</f>
        <v>http://g1.globo.com</v>
      </c>
      <c r="D111" s="6">
        <v>1</v>
      </c>
      <c r="E111" s="4" t="s">
        <v>9</v>
      </c>
      <c r="F111" s="6" t="s">
        <v>5</v>
      </c>
      <c r="G111" s="4" t="s">
        <v>20</v>
      </c>
      <c r="H111" s="4" t="s">
        <v>20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 t="s">
        <v>188</v>
      </c>
      <c r="C112" s="5" t="s">
        <v>189</v>
      </c>
      <c r="D112" s="6">
        <v>1</v>
      </c>
      <c r="E112" s="4" t="s">
        <v>27</v>
      </c>
      <c r="F112" s="6" t="s">
        <v>5</v>
      </c>
      <c r="G112" s="4" t="s">
        <v>50</v>
      </c>
      <c r="H112" s="4" t="s">
        <v>50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4" t="s">
        <v>190</v>
      </c>
      <c r="C113" s="5" t="s">
        <v>191</v>
      </c>
      <c r="D113" s="6">
        <v>1</v>
      </c>
      <c r="E113" s="4" t="s">
        <v>9</v>
      </c>
      <c r="F113" s="6" t="s">
        <v>5</v>
      </c>
      <c r="G113" s="4" t="s">
        <v>10</v>
      </c>
      <c r="H113" s="4" t="s">
        <v>54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4" t="s">
        <v>192</v>
      </c>
      <c r="C114" s="5" t="str">
        <f>HYPERLINK("http://revistagalileu.globo.com")</f>
        <v>http://revistagalileu.globo.com</v>
      </c>
      <c r="D114" s="6">
        <v>2</v>
      </c>
      <c r="E114" s="4" t="s">
        <v>15</v>
      </c>
      <c r="F114" s="6"/>
      <c r="G114" s="4" t="s">
        <v>20</v>
      </c>
      <c r="H114" s="4" t="s">
        <v>20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0" t="s">
        <v>193</v>
      </c>
      <c r="C115" s="9" t="s">
        <v>194</v>
      </c>
      <c r="D115" s="11">
        <v>2</v>
      </c>
      <c r="E115" s="4" t="s">
        <v>9</v>
      </c>
      <c r="F115" s="10"/>
      <c r="G115" s="10" t="s">
        <v>41</v>
      </c>
      <c r="H115" s="10" t="s">
        <v>105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4" t="s">
        <v>195</v>
      </c>
      <c r="C116" s="5" t="s">
        <v>196</v>
      </c>
      <c r="D116" s="6">
        <v>1</v>
      </c>
      <c r="E116" s="4" t="s">
        <v>9</v>
      </c>
      <c r="F116" s="6"/>
      <c r="G116" s="4" t="s">
        <v>46</v>
      </c>
      <c r="H116" s="4" t="s">
        <v>171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4" t="s">
        <v>197</v>
      </c>
      <c r="C117" s="5" t="str">
        <f>HYPERLINK("https://www.guatevision.com")</f>
        <v>https://www.guatevision.com</v>
      </c>
      <c r="D117" s="6">
        <v>1</v>
      </c>
      <c r="E117" s="4" t="s">
        <v>9</v>
      </c>
      <c r="F117" s="6" t="s">
        <v>5</v>
      </c>
      <c r="G117" s="4" t="s">
        <v>41</v>
      </c>
      <c r="H117" s="4" t="s">
        <v>105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 t="s">
        <v>198</v>
      </c>
      <c r="C118" s="5" t="s">
        <v>199</v>
      </c>
      <c r="D118" s="6">
        <v>2</v>
      </c>
      <c r="E118" s="4" t="s">
        <v>9</v>
      </c>
      <c r="F118" s="6"/>
      <c r="G118" s="4" t="s">
        <v>50</v>
      </c>
      <c r="H118" s="4" t="s">
        <v>50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4" t="s">
        <v>200</v>
      </c>
      <c r="C119" s="5" t="str">
        <f>HYPERLINK("http://gq.globo.com")</f>
        <v>http://gq.globo.com</v>
      </c>
      <c r="D119" s="6">
        <v>2</v>
      </c>
      <c r="E119" s="4" t="s">
        <v>79</v>
      </c>
      <c r="F119" s="6"/>
      <c r="G119" s="4" t="s">
        <v>20</v>
      </c>
      <c r="H119" s="4" t="s">
        <v>20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4" t="s">
        <v>201</v>
      </c>
      <c r="C120" s="5" t="str">
        <f>HYPERLINK("http://br.ign.com")</f>
        <v>http://br.ign.com</v>
      </c>
      <c r="D120" s="6">
        <v>1</v>
      </c>
      <c r="E120" s="4" t="s">
        <v>15</v>
      </c>
      <c r="F120" s="6" t="s">
        <v>5</v>
      </c>
      <c r="G120" s="4" t="s">
        <v>20</v>
      </c>
      <c r="H120" s="4" t="s">
        <v>20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4" t="s">
        <v>202</v>
      </c>
      <c r="C121" s="5" t="str">
        <f>HYPERLINK("http://www.infotechnology.com", "www.infotechnology.com")</f>
        <v>www.infotechnology.com</v>
      </c>
      <c r="D121" s="6">
        <v>2</v>
      </c>
      <c r="E121" s="4" t="s">
        <v>15</v>
      </c>
      <c r="F121" s="6" t="s">
        <v>5</v>
      </c>
      <c r="G121" s="4" t="s">
        <v>24</v>
      </c>
      <c r="H121" s="4" t="s">
        <v>24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4" t="s">
        <v>203</v>
      </c>
      <c r="C122" s="5" t="str">
        <f>HYPERLINK("https://www.infobae.comamerica")</f>
        <v>https://www.infobae.comamerica</v>
      </c>
      <c r="D122" s="6">
        <v>2</v>
      </c>
      <c r="E122" s="4" t="s">
        <v>9</v>
      </c>
      <c r="F122" s="6" t="s">
        <v>5</v>
      </c>
      <c r="G122" s="4" t="s">
        <v>24</v>
      </c>
      <c r="H122" s="4" t="s">
        <v>24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4" t="s">
        <v>204</v>
      </c>
      <c r="C123" s="5" t="str">
        <f>HYPERLINK("https://www.infochannel.info")</f>
        <v>https://www.infochannel.info</v>
      </c>
      <c r="D123" s="6">
        <v>1</v>
      </c>
      <c r="E123" s="4" t="s">
        <v>9</v>
      </c>
      <c r="F123" s="6" t="s">
        <v>5</v>
      </c>
      <c r="G123" s="4" t="s">
        <v>22</v>
      </c>
      <c r="H123" s="4" t="s">
        <v>22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4" t="s">
        <v>205</v>
      </c>
      <c r="C124" s="5" t="str">
        <f>HYPERLINK("https://imasters.com.br")</f>
        <v>https://imasters.com.br</v>
      </c>
      <c r="D124" s="6">
        <v>2</v>
      </c>
      <c r="E124" s="4" t="s">
        <v>15</v>
      </c>
      <c r="F124" s="6"/>
      <c r="G124" s="4" t="s">
        <v>20</v>
      </c>
      <c r="H124" s="4" t="s">
        <v>20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4" t="s">
        <v>206</v>
      </c>
      <c r="C125" s="5" t="str">
        <f>HYPERLINK("http://www.infomoney.com.br")</f>
        <v>http://www.infomoney.com.br</v>
      </c>
      <c r="D125" s="6">
        <v>2</v>
      </c>
      <c r="E125" s="4" t="s">
        <v>27</v>
      </c>
      <c r="F125" s="6" t="s">
        <v>5</v>
      </c>
      <c r="G125" s="4" t="s">
        <v>20</v>
      </c>
      <c r="H125" s="4" t="s">
        <v>20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4" t="s">
        <v>207</v>
      </c>
      <c r="C126" s="5" t="str">
        <f>HYPERLINK("http://www.iprofesional.com")</f>
        <v>http://www.iprofesional.com</v>
      </c>
      <c r="D126" s="6">
        <v>2</v>
      </c>
      <c r="E126" s="4" t="s">
        <v>27</v>
      </c>
      <c r="F126" s="6" t="s">
        <v>5</v>
      </c>
      <c r="G126" s="4" t="s">
        <v>24</v>
      </c>
      <c r="H126" s="4" t="s">
        <v>24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4" t="s">
        <v>208</v>
      </c>
      <c r="C127" s="5" t="str">
        <f>HYPERLINK("https://www.iproup.com/")</f>
        <v>https://www.iproup.com/</v>
      </c>
      <c r="D127" s="6">
        <v>1</v>
      </c>
      <c r="E127" s="4" t="s">
        <v>15</v>
      </c>
      <c r="F127" s="6" t="s">
        <v>5</v>
      </c>
      <c r="G127" s="4" t="s">
        <v>24</v>
      </c>
      <c r="H127" s="4" t="s">
        <v>24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4" t="s">
        <v>209</v>
      </c>
      <c r="C128" s="5" t="str">
        <f>HYPERLINK("https://inforchannel.com.br")</f>
        <v>https://inforchannel.com.br</v>
      </c>
      <c r="D128" s="6">
        <v>1</v>
      </c>
      <c r="E128" s="4" t="s">
        <v>27</v>
      </c>
      <c r="F128" s="6"/>
      <c r="G128" s="4" t="s">
        <v>20</v>
      </c>
      <c r="H128" s="4" t="s">
        <v>20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4" t="s">
        <v>210</v>
      </c>
      <c r="C129" s="5" t="str">
        <f>HYPERLINK("https://www.istoedinheiro.com.br")</f>
        <v>https://www.istoedinheiro.com.br</v>
      </c>
      <c r="D129" s="6">
        <v>1</v>
      </c>
      <c r="E129" s="4" t="s">
        <v>27</v>
      </c>
      <c r="F129" s="6" t="s">
        <v>5</v>
      </c>
      <c r="G129" s="4" t="s">
        <v>20</v>
      </c>
      <c r="H129" s="4" t="s">
        <v>20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 t="s">
        <v>211</v>
      </c>
      <c r="C130" s="12" t="s">
        <v>212</v>
      </c>
      <c r="D130" s="6">
        <v>2</v>
      </c>
      <c r="E130" s="4" t="s">
        <v>15</v>
      </c>
      <c r="F130" s="6"/>
      <c r="G130" s="4" t="s">
        <v>10</v>
      </c>
      <c r="H130" s="4" t="s">
        <v>76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4" t="s">
        <v>213</v>
      </c>
      <c r="C131" s="5" t="str">
        <f>HYPERLINK("https://istoe.com.br")</f>
        <v>https://istoe.com.br</v>
      </c>
      <c r="D131" s="6">
        <v>2</v>
      </c>
      <c r="E131" s="4" t="s">
        <v>27</v>
      </c>
      <c r="F131" s="6"/>
      <c r="G131" s="4" t="s">
        <v>20</v>
      </c>
      <c r="H131" s="4" t="s">
        <v>20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4" t="s">
        <v>214</v>
      </c>
      <c r="C132" s="5" t="str">
        <f>HYPERLINK("https://revistaitnow.com")</f>
        <v>https://revistaitnow.com</v>
      </c>
      <c r="D132" s="6">
        <v>1</v>
      </c>
      <c r="E132" s="4" t="s">
        <v>15</v>
      </c>
      <c r="F132" s="6" t="s">
        <v>5</v>
      </c>
      <c r="G132" s="4" t="s">
        <v>41</v>
      </c>
      <c r="H132" s="4" t="s">
        <v>72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4" t="s">
        <v>215</v>
      </c>
      <c r="C133" s="5" t="str">
        <f>HYPERLINK("http://www.itsitio.com", "www.itsitio.com")</f>
        <v>www.itsitio.com</v>
      </c>
      <c r="D133" s="6">
        <v>2</v>
      </c>
      <c r="E133" s="4" t="s">
        <v>15</v>
      </c>
      <c r="F133" s="6"/>
      <c r="G133" s="4" t="s">
        <v>24</v>
      </c>
      <c r="H133" s="4" t="s">
        <v>24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 t="s">
        <v>216</v>
      </c>
      <c r="C134" s="5" t="s">
        <v>217</v>
      </c>
      <c r="D134" s="6">
        <v>2</v>
      </c>
      <c r="E134" s="4" t="s">
        <v>15</v>
      </c>
      <c r="F134" s="6"/>
      <c r="G134" s="4" t="s">
        <v>50</v>
      </c>
      <c r="H134" s="4" t="s">
        <v>50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3" t="s">
        <v>218</v>
      </c>
      <c r="C135" s="14" t="str">
        <f>HYPERLINK("http://www.itforum365.com.br", "www.itforum365.com.br")</f>
        <v>www.itforum365.com.br</v>
      </c>
      <c r="D135" s="15">
        <v>1</v>
      </c>
      <c r="E135" s="13" t="s">
        <v>15</v>
      </c>
      <c r="F135" s="15" t="s">
        <v>5</v>
      </c>
      <c r="G135" s="13" t="s">
        <v>20</v>
      </c>
      <c r="H135" s="13" t="s">
        <v>20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4" t="s">
        <v>219</v>
      </c>
      <c r="C136" s="5" t="str">
        <f>HYPERLINK("https://www.lacapital.com.ar/")</f>
        <v>https://www.lacapital.com.ar/</v>
      </c>
      <c r="D136" s="6">
        <v>1</v>
      </c>
      <c r="E136" s="4" t="s">
        <v>9</v>
      </c>
      <c r="F136" s="6"/>
      <c r="G136" s="4" t="s">
        <v>24</v>
      </c>
      <c r="H136" s="4" t="s">
        <v>24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 t="s">
        <v>220</v>
      </c>
      <c r="C137" s="5" t="s">
        <v>221</v>
      </c>
      <c r="D137" s="6">
        <v>1</v>
      </c>
      <c r="E137" s="4" t="s">
        <v>9</v>
      </c>
      <c r="F137" s="6" t="s">
        <v>5</v>
      </c>
      <c r="G137" s="4" t="s">
        <v>50</v>
      </c>
      <c r="H137" s="4" t="s">
        <v>50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4" t="s">
        <v>222</v>
      </c>
      <c r="C138" s="5" t="str">
        <f>HYPERLINK("http://laestrella.com.pa")</f>
        <v>http://laestrella.com.pa</v>
      </c>
      <c r="D138" s="6">
        <v>1</v>
      </c>
      <c r="E138" s="4" t="s">
        <v>9</v>
      </c>
      <c r="F138" s="6"/>
      <c r="G138" s="4" t="s">
        <v>41</v>
      </c>
      <c r="H138" s="4" t="s">
        <v>42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4" t="s">
        <v>223</v>
      </c>
      <c r="C139" s="9" t="s">
        <v>224</v>
      </c>
      <c r="D139" s="6">
        <v>1</v>
      </c>
      <c r="E139" s="4" t="s">
        <v>9</v>
      </c>
      <c r="F139" s="1"/>
      <c r="G139" s="4" t="s">
        <v>16</v>
      </c>
      <c r="H139" s="4" t="s">
        <v>16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4" t="s">
        <v>225</v>
      </c>
      <c r="C140" s="5" t="str">
        <f>HYPERLINK("http://www.lanacion.com.ar")</f>
        <v>http://www.lanacion.com.ar</v>
      </c>
      <c r="D140" s="6">
        <v>1</v>
      </c>
      <c r="E140" s="4" t="s">
        <v>9</v>
      </c>
      <c r="F140" s="6" t="s">
        <v>5</v>
      </c>
      <c r="G140" s="4" t="s">
        <v>24</v>
      </c>
      <c r="H140" s="4" t="s">
        <v>24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4" t="s">
        <v>226</v>
      </c>
      <c r="C141" s="5" t="str">
        <f>HYPERLINK("http://www.nacion.com")</f>
        <v>http://www.nacion.com</v>
      </c>
      <c r="D141" s="6">
        <v>1</v>
      </c>
      <c r="E141" s="4" t="s">
        <v>9</v>
      </c>
      <c r="F141" s="6" t="s">
        <v>5</v>
      </c>
      <c r="G141" s="4" t="s">
        <v>41</v>
      </c>
      <c r="H141" s="4" t="s">
        <v>72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4" t="s">
        <v>227</v>
      </c>
      <c r="C142" s="8" t="s">
        <v>228</v>
      </c>
      <c r="D142" s="6">
        <v>2</v>
      </c>
      <c r="E142" s="4" t="s">
        <v>9</v>
      </c>
      <c r="F142" s="6"/>
      <c r="G142" s="4" t="s">
        <v>16</v>
      </c>
      <c r="H142" s="4" t="s">
        <v>16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4" t="s">
        <v>229</v>
      </c>
      <c r="C143" s="5" t="str">
        <f>HYPERLINK("https://www.prensa.com")</f>
        <v>https://www.prensa.com</v>
      </c>
      <c r="D143" s="6">
        <v>1</v>
      </c>
      <c r="E143" s="4" t="s">
        <v>9</v>
      </c>
      <c r="F143" s="6"/>
      <c r="G143" s="4" t="s">
        <v>41</v>
      </c>
      <c r="H143" s="4" t="s">
        <v>42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4" t="s">
        <v>230</v>
      </c>
      <c r="C144" s="5" t="str">
        <f>HYPERLINK("https://www.laprensagrafica.com")</f>
        <v>https://www.laprensagrafica.com</v>
      </c>
      <c r="D144" s="6">
        <v>1</v>
      </c>
      <c r="E144" s="4" t="s">
        <v>9</v>
      </c>
      <c r="F144" s="6"/>
      <c r="G144" s="4" t="s">
        <v>41</v>
      </c>
      <c r="H144" s="4" t="s">
        <v>92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4" t="s">
        <v>231</v>
      </c>
      <c r="C145" s="5" t="str">
        <f>HYPERLINK("http://www.la-razon.com")</f>
        <v>http://www.la-razon.com</v>
      </c>
      <c r="D145" s="6">
        <v>2</v>
      </c>
      <c r="E145" s="4" t="s">
        <v>9</v>
      </c>
      <c r="F145" s="6"/>
      <c r="G145" s="4" t="s">
        <v>10</v>
      </c>
      <c r="H145" s="4" t="s">
        <v>100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4" t="s">
        <v>232</v>
      </c>
      <c r="C146" s="5" t="str">
        <f>HYPERLINK("https://www.larepublica.co")</f>
        <v>https://www.larepublica.co</v>
      </c>
      <c r="D146" s="6">
        <v>1</v>
      </c>
      <c r="E146" s="4" t="s">
        <v>9</v>
      </c>
      <c r="F146" s="6" t="s">
        <v>5</v>
      </c>
      <c r="G146" s="4" t="s">
        <v>16</v>
      </c>
      <c r="H146" s="4" t="s">
        <v>16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 t="s">
        <v>233</v>
      </c>
      <c r="C147" s="9" t="s">
        <v>234</v>
      </c>
      <c r="D147" s="6">
        <v>1</v>
      </c>
      <c r="E147" s="4" t="s">
        <v>9</v>
      </c>
      <c r="F147" s="16" t="s">
        <v>5</v>
      </c>
      <c r="G147" s="4" t="s">
        <v>10</v>
      </c>
      <c r="H147" s="4" t="s">
        <v>54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 t="s">
        <v>233</v>
      </c>
      <c r="C148" s="9" t="s">
        <v>234</v>
      </c>
      <c r="D148" s="6">
        <v>1</v>
      </c>
      <c r="E148" s="4" t="s">
        <v>9</v>
      </c>
      <c r="F148" s="6" t="s">
        <v>5</v>
      </c>
      <c r="G148" s="4" t="s">
        <v>10</v>
      </c>
      <c r="H148" s="4" t="s">
        <v>54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4" t="s">
        <v>235</v>
      </c>
      <c r="C149" s="5" t="str">
        <f>HYPERLINK("https://www.larepublica.net")</f>
        <v>https://www.larepublica.net</v>
      </c>
      <c r="D149" s="6">
        <v>2</v>
      </c>
      <c r="E149" s="4" t="s">
        <v>9</v>
      </c>
      <c r="F149" s="6"/>
      <c r="G149" s="4" t="s">
        <v>41</v>
      </c>
      <c r="H149" s="4" t="s">
        <v>72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 t="s">
        <v>236</v>
      </c>
      <c r="C150" s="5" t="s">
        <v>237</v>
      </c>
      <c r="D150" s="6">
        <v>1</v>
      </c>
      <c r="E150" s="4" t="s">
        <v>9</v>
      </c>
      <c r="F150" s="6" t="s">
        <v>5</v>
      </c>
      <c r="G150" s="4" t="s">
        <v>50</v>
      </c>
      <c r="H150" s="4" t="s">
        <v>50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4" t="s">
        <v>238</v>
      </c>
      <c r="C151" s="5" t="str">
        <f>HYPERLINK("https://www.lavoz.com.ar/")</f>
        <v>https://www.lavoz.com.ar/</v>
      </c>
      <c r="D151" s="6">
        <v>1</v>
      </c>
      <c r="E151" s="4" t="s">
        <v>9</v>
      </c>
      <c r="F151" s="6"/>
      <c r="G151" s="4" t="s">
        <v>24</v>
      </c>
      <c r="H151" s="4" t="s">
        <v>24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 t="s">
        <v>239</v>
      </c>
      <c r="C152" s="5" t="s">
        <v>240</v>
      </c>
      <c r="D152" s="6">
        <v>1</v>
      </c>
      <c r="E152" s="4" t="s">
        <v>9</v>
      </c>
      <c r="F152" s="6" t="s">
        <v>5</v>
      </c>
      <c r="G152" s="4" t="s">
        <v>50</v>
      </c>
      <c r="H152" s="4" t="s">
        <v>50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 t="s">
        <v>241</v>
      </c>
      <c r="C153" s="9" t="s">
        <v>242</v>
      </c>
      <c r="D153" s="6">
        <v>2</v>
      </c>
      <c r="E153" s="4" t="s">
        <v>9</v>
      </c>
      <c r="F153" s="6"/>
      <c r="G153" s="4" t="s">
        <v>28</v>
      </c>
      <c r="H153" s="4" t="s">
        <v>28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4" t="s">
        <v>243</v>
      </c>
      <c r="C154" s="5" t="str">
        <f>HYPERLINK("http://listindiario.com")</f>
        <v>http://listindiario.com</v>
      </c>
      <c r="D154" s="6">
        <v>1</v>
      </c>
      <c r="E154" s="4" t="s">
        <v>9</v>
      </c>
      <c r="F154" s="6" t="s">
        <v>5</v>
      </c>
      <c r="G154" s="4" t="s">
        <v>46</v>
      </c>
      <c r="H154" s="4" t="s">
        <v>47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4" t="s">
        <v>244</v>
      </c>
      <c r="C155" s="5" t="s">
        <v>245</v>
      </c>
      <c r="D155" s="6">
        <v>1</v>
      </c>
      <c r="E155" s="4" t="s">
        <v>9</v>
      </c>
      <c r="F155" s="6"/>
      <c r="G155" s="4" t="s">
        <v>46</v>
      </c>
      <c r="H155" s="4" t="s">
        <v>171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4" t="s">
        <v>246</v>
      </c>
      <c r="C156" s="5" t="str">
        <f>HYPERLINK("https://lopezdoriga.com")</f>
        <v>https://lopezdoriga.com</v>
      </c>
      <c r="D156" s="6">
        <v>1</v>
      </c>
      <c r="E156" s="4" t="s">
        <v>9</v>
      </c>
      <c r="F156" s="6" t="s">
        <v>5</v>
      </c>
      <c r="G156" s="4" t="s">
        <v>22</v>
      </c>
      <c r="H156" s="4" t="s">
        <v>22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 t="s">
        <v>247</v>
      </c>
      <c r="C157" s="9" t="s">
        <v>248</v>
      </c>
      <c r="D157" s="6">
        <v>2</v>
      </c>
      <c r="E157" s="4" t="s">
        <v>9</v>
      </c>
      <c r="F157" s="1"/>
      <c r="G157" s="1" t="s">
        <v>10</v>
      </c>
      <c r="H157" s="1" t="s">
        <v>100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4" t="s">
        <v>249</v>
      </c>
      <c r="C158" s="5" t="str">
        <f>HYPERLINK("http://www.martesfinanciero.com", "www.martesfinanciero.com")</f>
        <v>www.martesfinanciero.com</v>
      </c>
      <c r="D158" s="6">
        <v>2</v>
      </c>
      <c r="E158" s="4" t="s">
        <v>27</v>
      </c>
      <c r="F158" s="6"/>
      <c r="G158" s="4" t="s">
        <v>41</v>
      </c>
      <c r="H158" s="4" t="s">
        <v>42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4" t="s">
        <v>250</v>
      </c>
      <c r="C159" s="5" t="s">
        <v>251</v>
      </c>
      <c r="D159" s="6">
        <v>1</v>
      </c>
      <c r="E159" s="4" t="s">
        <v>9</v>
      </c>
      <c r="F159" s="6" t="s">
        <v>5</v>
      </c>
      <c r="G159" s="4" t="s">
        <v>46</v>
      </c>
      <c r="H159" s="4" t="s">
        <v>130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4" t="s">
        <v>252</v>
      </c>
      <c r="C160" s="5" t="str">
        <f>HYPERLINK("http://Milenio.com", "Milenio.com")</f>
        <v>Milenio.com</v>
      </c>
      <c r="D160" s="6">
        <v>1</v>
      </c>
      <c r="E160" s="4" t="s">
        <v>9</v>
      </c>
      <c r="F160" s="6" t="s">
        <v>5</v>
      </c>
      <c r="G160" s="4" t="s">
        <v>22</v>
      </c>
      <c r="H160" s="4" t="s">
        <v>22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4" t="s">
        <v>253</v>
      </c>
      <c r="C161" s="5" t="str">
        <f>HYPERLINK("https://jovemnerd.com.br/")</f>
        <v>https://jovemnerd.com.br/</v>
      </c>
      <c r="D161" s="6">
        <v>2</v>
      </c>
      <c r="E161" s="4" t="s">
        <v>15</v>
      </c>
      <c r="F161" s="6" t="s">
        <v>5</v>
      </c>
      <c r="G161" s="4" t="s">
        <v>20</v>
      </c>
      <c r="H161" s="4" t="s">
        <v>20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 t="s">
        <v>254</v>
      </c>
      <c r="C162" s="9" t="s">
        <v>255</v>
      </c>
      <c r="D162" s="6">
        <v>2</v>
      </c>
      <c r="E162" s="4" t="s">
        <v>27</v>
      </c>
      <c r="F162" s="6"/>
      <c r="G162" s="7" t="s">
        <v>10</v>
      </c>
      <c r="H162" s="7" t="s">
        <v>137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4" t="s">
        <v>256</v>
      </c>
      <c r="C163" s="5" t="str">
        <f>HYPERLINK("https://mundocontact.com")</f>
        <v>https://mundocontact.com</v>
      </c>
      <c r="D163" s="6">
        <v>2</v>
      </c>
      <c r="E163" s="4" t="s">
        <v>15</v>
      </c>
      <c r="F163" s="6" t="s">
        <v>5</v>
      </c>
      <c r="G163" s="4" t="s">
        <v>22</v>
      </c>
      <c r="H163" s="4" t="s">
        <v>22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4" t="s">
        <v>257</v>
      </c>
      <c r="C164" s="5" t="str">
        <f>HYPERLINK("http://mundoejecutivo.com.mx")</f>
        <v>http://mundoejecutivo.com.mx</v>
      </c>
      <c r="D164" s="6">
        <v>1</v>
      </c>
      <c r="E164" s="4" t="s">
        <v>27</v>
      </c>
      <c r="F164" s="6"/>
      <c r="G164" s="4" t="s">
        <v>22</v>
      </c>
      <c r="H164" s="4" t="s">
        <v>22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4" t="s">
        <v>258</v>
      </c>
      <c r="C165" s="5" t="str">
        <f>HYPERLINK("http://www.mobiletime.com.br")</f>
        <v>http://www.mobiletime.com.br</v>
      </c>
      <c r="D165" s="6">
        <v>2</v>
      </c>
      <c r="E165" s="4" t="s">
        <v>15</v>
      </c>
      <c r="F165" s="6"/>
      <c r="G165" s="4" t="s">
        <v>20</v>
      </c>
      <c r="H165" s="4" t="s">
        <v>20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4" t="s">
        <v>259</v>
      </c>
      <c r="C166" s="5" t="s">
        <v>260</v>
      </c>
      <c r="D166" s="6">
        <v>2</v>
      </c>
      <c r="E166" s="4" t="s">
        <v>9</v>
      </c>
      <c r="F166" s="6"/>
      <c r="G166" s="4" t="s">
        <v>46</v>
      </c>
      <c r="H166" s="4" t="s">
        <v>171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4" t="s">
        <v>261</v>
      </c>
      <c r="C167" s="5" t="str">
        <f>HYPERLINK("http://caracol.com.co")</f>
        <v>http://caracol.com.co</v>
      </c>
      <c r="D167" s="6">
        <v>1</v>
      </c>
      <c r="E167" s="4" t="s">
        <v>9</v>
      </c>
      <c r="F167" s="6" t="s">
        <v>5</v>
      </c>
      <c r="G167" s="4" t="s">
        <v>16</v>
      </c>
      <c r="H167" s="4" t="s">
        <v>16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4" t="s">
        <v>262</v>
      </c>
      <c r="C168" s="5" t="str">
        <f>HYPERLINK("http://www.ntn24.com")</f>
        <v>http://www.ntn24.com</v>
      </c>
      <c r="D168" s="6">
        <v>1</v>
      </c>
      <c r="E168" s="4" t="s">
        <v>9</v>
      </c>
      <c r="F168" s="6"/>
      <c r="G168" s="4" t="s">
        <v>16</v>
      </c>
      <c r="H168" s="4" t="s">
        <v>16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 t="s">
        <v>263</v>
      </c>
      <c r="C169" s="9" t="s">
        <v>264</v>
      </c>
      <c r="D169" s="6">
        <v>1</v>
      </c>
      <c r="E169" s="4" t="s">
        <v>27</v>
      </c>
      <c r="F169" s="6"/>
      <c r="G169" s="4" t="s">
        <v>20</v>
      </c>
      <c r="H169" s="4" t="s">
        <v>20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4" t="s">
        <v>265</v>
      </c>
      <c r="C170" s="5" t="str">
        <f>HYPERLINK("http://extra.globo.com", "extra.globo.com")</f>
        <v>extra.globo.com</v>
      </c>
      <c r="D170" s="6">
        <v>1</v>
      </c>
      <c r="E170" s="4" t="s">
        <v>9</v>
      </c>
      <c r="F170" s="6" t="s">
        <v>5</v>
      </c>
      <c r="G170" s="4" t="s">
        <v>20</v>
      </c>
      <c r="H170" s="4" t="s">
        <v>20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4" t="s">
        <v>266</v>
      </c>
      <c r="C171" s="5" t="str">
        <f>HYPERLINK("http://www.paginasiete.bo")</f>
        <v>http://www.paginasiete.bo</v>
      </c>
      <c r="D171" s="6">
        <v>2</v>
      </c>
      <c r="E171" s="4" t="s">
        <v>9</v>
      </c>
      <c r="F171" s="6" t="s">
        <v>5</v>
      </c>
      <c r="G171" s="4" t="s">
        <v>10</v>
      </c>
      <c r="H171" s="4" t="s">
        <v>100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0" t="s">
        <v>267</v>
      </c>
      <c r="C172" s="9" t="s">
        <v>268</v>
      </c>
      <c r="D172" s="11">
        <v>2</v>
      </c>
      <c r="E172" s="4" t="s">
        <v>9</v>
      </c>
      <c r="F172" s="10"/>
      <c r="G172" s="10" t="s">
        <v>41</v>
      </c>
      <c r="H172" s="10" t="s">
        <v>42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4" t="s">
        <v>269</v>
      </c>
      <c r="C173" s="5" t="str">
        <f>HYPERLINK("https://www.panamaamerica.com.pa/")</f>
        <v>https://www.panamaamerica.com.pa/</v>
      </c>
      <c r="D173" s="6">
        <v>1</v>
      </c>
      <c r="E173" s="4" t="s">
        <v>9</v>
      </c>
      <c r="F173" s="6" t="s">
        <v>5</v>
      </c>
      <c r="G173" s="4" t="s">
        <v>41</v>
      </c>
      <c r="H173" s="4" t="s">
        <v>42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4" t="s">
        <v>270</v>
      </c>
      <c r="C174" s="9" t="s">
        <v>271</v>
      </c>
      <c r="D174" s="6">
        <v>2</v>
      </c>
      <c r="E174" s="4" t="s">
        <v>9</v>
      </c>
      <c r="F174" s="6"/>
      <c r="G174" s="4" t="s">
        <v>22</v>
      </c>
      <c r="H174" s="4" t="s">
        <v>22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4" t="s">
        <v>272</v>
      </c>
      <c r="C175" s="5" t="str">
        <f>HYPERLINK("http://pcworld.com.mx")</f>
        <v>http://pcworld.com.mx</v>
      </c>
      <c r="D175" s="6">
        <v>2</v>
      </c>
      <c r="E175" s="4" t="s">
        <v>15</v>
      </c>
      <c r="F175" s="6"/>
      <c r="G175" s="4" t="s">
        <v>22</v>
      </c>
      <c r="H175" s="4" t="s">
        <v>22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4" t="s">
        <v>273</v>
      </c>
      <c r="C176" s="5" t="str">
        <f>HYPERLINK("https://olhardigital.com.br")</f>
        <v>https://olhardigital.com.br</v>
      </c>
      <c r="D176" s="6">
        <v>1</v>
      </c>
      <c r="E176" s="4" t="s">
        <v>15</v>
      </c>
      <c r="F176" s="6" t="s">
        <v>5</v>
      </c>
      <c r="G176" s="4" t="s">
        <v>20</v>
      </c>
      <c r="H176" s="4" t="s">
        <v>20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4" t="s">
        <v>274</v>
      </c>
      <c r="C177" s="5" t="str">
        <f>HYPERLINK("https://www.perfil.com/")</f>
        <v>https://www.perfil.com/</v>
      </c>
      <c r="D177" s="6">
        <v>1</v>
      </c>
      <c r="E177" s="4" t="s">
        <v>9</v>
      </c>
      <c r="F177" s="6"/>
      <c r="G177" s="4" t="s">
        <v>24</v>
      </c>
      <c r="H177" s="4" t="s">
        <v>24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0" t="s">
        <v>275</v>
      </c>
      <c r="C178" s="9" t="s">
        <v>276</v>
      </c>
      <c r="D178" s="11">
        <v>2</v>
      </c>
      <c r="E178" s="4" t="s">
        <v>9</v>
      </c>
      <c r="F178" s="10"/>
      <c r="G178" s="10" t="s">
        <v>41</v>
      </c>
      <c r="H178" s="10" t="s">
        <v>72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0" t="s">
        <v>277</v>
      </c>
      <c r="C179" s="9" t="s">
        <v>278</v>
      </c>
      <c r="D179" s="11">
        <v>2</v>
      </c>
      <c r="E179" s="4" t="s">
        <v>9</v>
      </c>
      <c r="F179" s="10"/>
      <c r="G179" s="10" t="s">
        <v>41</v>
      </c>
      <c r="H179" s="10" t="s">
        <v>92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4" t="s">
        <v>279</v>
      </c>
      <c r="C180" s="5" t="str">
        <f>HYPERLINK("http://hoy.com.do")</f>
        <v>http://hoy.com.do</v>
      </c>
      <c r="D180" s="6">
        <v>2</v>
      </c>
      <c r="E180" s="4" t="s">
        <v>9</v>
      </c>
      <c r="F180" s="6"/>
      <c r="G180" s="4" t="s">
        <v>46</v>
      </c>
      <c r="H180" s="4" t="s">
        <v>47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 t="s">
        <v>280</v>
      </c>
      <c r="C181" s="12" t="s">
        <v>281</v>
      </c>
      <c r="D181" s="6">
        <v>1</v>
      </c>
      <c r="E181" s="4" t="s">
        <v>9</v>
      </c>
      <c r="F181" s="6" t="s">
        <v>5</v>
      </c>
      <c r="G181" s="4" t="s">
        <v>10</v>
      </c>
      <c r="H181" s="4" t="s">
        <v>54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4" t="s">
        <v>282</v>
      </c>
      <c r="C182" s="5" t="str">
        <f>HYPERLINK("http://www.portafolio.co")</f>
        <v>http://www.portafolio.co</v>
      </c>
      <c r="D182" s="6">
        <v>1</v>
      </c>
      <c r="E182" s="4" t="s">
        <v>9</v>
      </c>
      <c r="F182" s="6" t="s">
        <v>5</v>
      </c>
      <c r="G182" s="4" t="s">
        <v>16</v>
      </c>
      <c r="H182" s="4" t="s">
        <v>16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4" t="s">
        <v>283</v>
      </c>
      <c r="C183" s="5" t="str">
        <f>HYPERLINK("http://www.prensalibre.com", "www.prensalibre.com")</f>
        <v>www.prensalibre.com</v>
      </c>
      <c r="D183" s="6">
        <v>1</v>
      </c>
      <c r="E183" s="4" t="s">
        <v>9</v>
      </c>
      <c r="F183" s="6" t="s">
        <v>5</v>
      </c>
      <c r="G183" s="4" t="s">
        <v>41</v>
      </c>
      <c r="H183" s="4" t="s">
        <v>105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4" t="s">
        <v>284</v>
      </c>
      <c r="C184" s="5" t="str">
        <f>HYPERLINK("http://www.prensariotila.com", "www.prensariotila.com")</f>
        <v>www.prensariotila.com</v>
      </c>
      <c r="D184" s="6">
        <v>2</v>
      </c>
      <c r="E184" s="4" t="s">
        <v>15</v>
      </c>
      <c r="F184" s="6"/>
      <c r="G184" s="4" t="s">
        <v>24</v>
      </c>
      <c r="H184" s="4" t="s">
        <v>24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4" t="s">
        <v>285</v>
      </c>
      <c r="C185" s="5" t="s">
        <v>286</v>
      </c>
      <c r="D185" s="6">
        <v>2</v>
      </c>
      <c r="E185" s="4" t="s">
        <v>9</v>
      </c>
      <c r="F185" s="6"/>
      <c r="G185" s="4" t="s">
        <v>46</v>
      </c>
      <c r="H185" s="4" t="s">
        <v>130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4" t="s">
        <v>287</v>
      </c>
      <c r="C186" s="5" t="str">
        <f>HYPERLINK("https://www.publimetro.com.mx")</f>
        <v>https://www.publimetro.com.mx</v>
      </c>
      <c r="D186" s="6">
        <v>2</v>
      </c>
      <c r="E186" s="4" t="s">
        <v>9</v>
      </c>
      <c r="F186" s="6" t="s">
        <v>5</v>
      </c>
      <c r="G186" s="4" t="s">
        <v>22</v>
      </c>
      <c r="H186" s="4" t="s">
        <v>22</v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 t="s">
        <v>288</v>
      </c>
      <c r="C187" s="5" t="s">
        <v>289</v>
      </c>
      <c r="D187" s="6">
        <v>1</v>
      </c>
      <c r="E187" s="4" t="s">
        <v>9</v>
      </c>
      <c r="F187" s="6" t="s">
        <v>5</v>
      </c>
      <c r="G187" s="4" t="s">
        <v>50</v>
      </c>
      <c r="H187" s="4" t="s">
        <v>50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4" t="s">
        <v>290</v>
      </c>
      <c r="C188" s="5" t="str">
        <f>HYPERLINK("http://revistapegn.globo.com")</f>
        <v>http://revistapegn.globo.com</v>
      </c>
      <c r="D188" s="6">
        <v>1</v>
      </c>
      <c r="E188" s="4" t="s">
        <v>27</v>
      </c>
      <c r="F188" s="6" t="s">
        <v>5</v>
      </c>
      <c r="G188" s="4" t="s">
        <v>20</v>
      </c>
      <c r="H188" s="4" t="s">
        <v>20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4" t="s">
        <v>291</v>
      </c>
      <c r="C189" s="5" t="str">
        <f>HYPERLINK("http://noticias.r7.com")</f>
        <v>http://noticias.r7.com</v>
      </c>
      <c r="D189" s="6">
        <v>1</v>
      </c>
      <c r="E189" s="4" t="s">
        <v>9</v>
      </c>
      <c r="F189" s="6" t="s">
        <v>5</v>
      </c>
      <c r="G189" s="4" t="s">
        <v>20</v>
      </c>
      <c r="H189" s="4" t="s">
        <v>20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 t="s">
        <v>292</v>
      </c>
      <c r="C190" s="5" t="s">
        <v>293</v>
      </c>
      <c r="D190" s="6">
        <v>1</v>
      </c>
      <c r="E190" s="4" t="s">
        <v>9</v>
      </c>
      <c r="F190" s="6"/>
      <c r="G190" s="4" t="s">
        <v>50</v>
      </c>
      <c r="H190" s="4" t="s">
        <v>50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 t="s">
        <v>294</v>
      </c>
      <c r="C191" s="5" t="s">
        <v>295</v>
      </c>
      <c r="D191" s="6">
        <v>2</v>
      </c>
      <c r="E191" s="4" t="s">
        <v>27</v>
      </c>
      <c r="F191" s="6"/>
      <c r="G191" s="4" t="s">
        <v>50</v>
      </c>
      <c r="H191" s="4" t="s">
        <v>50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4" t="s">
        <v>296</v>
      </c>
      <c r="C192" s="9" t="s">
        <v>297</v>
      </c>
      <c r="D192" s="6">
        <v>2</v>
      </c>
      <c r="E192" s="4" t="s">
        <v>9</v>
      </c>
      <c r="F192" s="6"/>
      <c r="G192" s="4" t="s">
        <v>16</v>
      </c>
      <c r="H192" s="4" t="s">
        <v>16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4" t="s">
        <v>298</v>
      </c>
      <c r="C193" s="5" t="str">
        <f>HYPERLINK("http://www.rcnradio.com")</f>
        <v>http://www.rcnradio.com</v>
      </c>
      <c r="D193" s="6">
        <v>1</v>
      </c>
      <c r="E193" s="4" t="s">
        <v>9</v>
      </c>
      <c r="F193" s="6"/>
      <c r="G193" s="4" t="s">
        <v>16</v>
      </c>
      <c r="H193" s="4" t="s">
        <v>16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4" t="s">
        <v>299</v>
      </c>
      <c r="C194" s="5" t="str">
        <f>HYPERLINK("http://www.reforma.com", "www.reforma.com")</f>
        <v>www.reforma.com</v>
      </c>
      <c r="D194" s="6">
        <v>1</v>
      </c>
      <c r="E194" s="4" t="s">
        <v>9</v>
      </c>
      <c r="F194" s="6" t="s">
        <v>5</v>
      </c>
      <c r="G194" s="4" t="s">
        <v>22</v>
      </c>
      <c r="H194" s="4" t="s">
        <v>22</v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4" t="s">
        <v>300</v>
      </c>
      <c r="C195" s="5" t="s">
        <v>301</v>
      </c>
      <c r="D195" s="6">
        <v>2</v>
      </c>
      <c r="E195" s="4" t="s">
        <v>9</v>
      </c>
      <c r="F195" s="6"/>
      <c r="G195" s="4" t="s">
        <v>22</v>
      </c>
      <c r="H195" s="4" t="s">
        <v>22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 t="s">
        <v>302</v>
      </c>
      <c r="C196" s="12" t="s">
        <v>303</v>
      </c>
      <c r="D196" s="6">
        <v>2</v>
      </c>
      <c r="E196" s="4" t="s">
        <v>9</v>
      </c>
      <c r="F196" s="6"/>
      <c r="G196" s="4" t="s">
        <v>22</v>
      </c>
      <c r="H196" s="4" t="s">
        <v>22</v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4" t="s">
        <v>291</v>
      </c>
      <c r="C197" s="5" t="str">
        <f>HYPERLINK("http://entretenimento.r7.com/")</f>
        <v>http://entretenimento.r7.com/</v>
      </c>
      <c r="D197" s="6">
        <v>1</v>
      </c>
      <c r="E197" s="4" t="s">
        <v>9</v>
      </c>
      <c r="F197" s="6" t="s">
        <v>5</v>
      </c>
      <c r="G197" s="4" t="s">
        <v>20</v>
      </c>
      <c r="H197" s="4" t="s">
        <v>20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0" t="s">
        <v>304</v>
      </c>
      <c r="C198" s="17" t="s">
        <v>305</v>
      </c>
      <c r="D198" s="11">
        <v>2</v>
      </c>
      <c r="E198" s="4" t="s">
        <v>9</v>
      </c>
      <c r="F198" s="10"/>
      <c r="G198" s="10" t="s">
        <v>41</v>
      </c>
      <c r="H198" s="10" t="s">
        <v>92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4" t="s">
        <v>306</v>
      </c>
      <c r="C199" s="5" t="str">
        <f>HYPERLINK("http://www.semana.com")</f>
        <v>http://www.semana.com</v>
      </c>
      <c r="D199" s="6">
        <v>1</v>
      </c>
      <c r="E199" s="4" t="s">
        <v>9</v>
      </c>
      <c r="F199" s="6" t="s">
        <v>5</v>
      </c>
      <c r="G199" s="4" t="s">
        <v>16</v>
      </c>
      <c r="H199" s="4" t="s">
        <v>16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4" t="s">
        <v>307</v>
      </c>
      <c r="C200" s="5" t="s">
        <v>308</v>
      </c>
      <c r="D200" s="6">
        <v>1</v>
      </c>
      <c r="E200" s="4" t="s">
        <v>9</v>
      </c>
      <c r="F200" s="6" t="s">
        <v>5</v>
      </c>
      <c r="G200" s="4" t="s">
        <v>10</v>
      </c>
      <c r="H200" s="4" t="s">
        <v>54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4" t="s">
        <v>309</v>
      </c>
      <c r="C201" s="5" t="str">
        <f>HYPERLINK("https://www.sdpnoticias.com")</f>
        <v>https://www.sdpnoticias.com</v>
      </c>
      <c r="D201" s="6">
        <v>2</v>
      </c>
      <c r="E201" s="4" t="s">
        <v>15</v>
      </c>
      <c r="F201" s="6" t="s">
        <v>5</v>
      </c>
      <c r="G201" s="4" t="s">
        <v>22</v>
      </c>
      <c r="H201" s="4" t="s">
        <v>22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4" t="s">
        <v>310</v>
      </c>
      <c r="C202" s="5" t="str">
        <f>HYPERLINK("https://br.reuters.com")</f>
        <v>https://br.reuters.com</v>
      </c>
      <c r="D202" s="6">
        <v>1</v>
      </c>
      <c r="E202" s="4" t="s">
        <v>27</v>
      </c>
      <c r="F202" s="6"/>
      <c r="G202" s="4" t="s">
        <v>20</v>
      </c>
      <c r="H202" s="4" t="s">
        <v>20</v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4" t="s">
        <v>311</v>
      </c>
      <c r="C203" s="5" t="str">
        <f>HYPERLINK("https://sg.com.mx/")</f>
        <v>https://sg.com.mx/</v>
      </c>
      <c r="D203" s="6">
        <v>2</v>
      </c>
      <c r="E203" s="4" t="s">
        <v>15</v>
      </c>
      <c r="F203" s="6" t="s">
        <v>5</v>
      </c>
      <c r="G203" s="4" t="s">
        <v>22</v>
      </c>
      <c r="H203" s="4" t="s">
        <v>22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 t="s">
        <v>312</v>
      </c>
      <c r="C204" s="9" t="s">
        <v>313</v>
      </c>
      <c r="D204" s="6">
        <v>1</v>
      </c>
      <c r="E204" s="4" t="s">
        <v>15</v>
      </c>
      <c r="F204" s="6"/>
      <c r="G204" s="4" t="s">
        <v>20</v>
      </c>
      <c r="H204" s="4" t="s">
        <v>20</v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4" t="s">
        <v>314</v>
      </c>
      <c r="C205" s="5" t="str">
        <f>HYPERLINK("http://www.revistasumma.com")</f>
        <v>http://www.revistasumma.com</v>
      </c>
      <c r="D205" s="6">
        <v>2</v>
      </c>
      <c r="E205" s="4" t="s">
        <v>27</v>
      </c>
      <c r="F205" s="6"/>
      <c r="G205" s="4" t="s">
        <v>41</v>
      </c>
      <c r="H205" s="4" t="s">
        <v>72</v>
      </c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 t="s">
        <v>315</v>
      </c>
      <c r="C206" s="9" t="s">
        <v>316</v>
      </c>
      <c r="D206" s="6">
        <v>1</v>
      </c>
      <c r="E206" s="4" t="s">
        <v>15</v>
      </c>
      <c r="F206" s="6"/>
      <c r="G206" s="4" t="s">
        <v>10</v>
      </c>
      <c r="H206" s="4" t="s">
        <v>54</v>
      </c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 t="s">
        <v>317</v>
      </c>
      <c r="C207" s="9" t="s">
        <v>318</v>
      </c>
      <c r="D207" s="6">
        <v>2</v>
      </c>
      <c r="E207" s="4" t="s">
        <v>15</v>
      </c>
      <c r="F207" s="6"/>
      <c r="G207" s="4" t="s">
        <v>41</v>
      </c>
      <c r="H207" s="4" t="s">
        <v>105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4" t="s">
        <v>319</v>
      </c>
      <c r="C208" s="5" t="s">
        <v>320</v>
      </c>
      <c r="D208" s="6">
        <v>2</v>
      </c>
      <c r="E208" s="4" t="s">
        <v>15</v>
      </c>
      <c r="F208" s="6"/>
      <c r="G208" s="4" t="s">
        <v>16</v>
      </c>
      <c r="H208" s="4" t="s">
        <v>16</v>
      </c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4" t="s">
        <v>321</v>
      </c>
      <c r="C209" s="8" t="s">
        <v>322</v>
      </c>
      <c r="D209" s="6">
        <v>2</v>
      </c>
      <c r="E209" s="4" t="s">
        <v>15</v>
      </c>
      <c r="F209" s="6"/>
      <c r="G209" s="4" t="s">
        <v>16</v>
      </c>
      <c r="H209" s="4" t="s">
        <v>16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B210" s="4" t="s">
        <v>323</v>
      </c>
      <c r="C210" s="5" t="s">
        <v>324</v>
      </c>
      <c r="D210" s="6">
        <v>2</v>
      </c>
      <c r="E210" s="4" t="s">
        <v>15</v>
      </c>
      <c r="F210" s="6"/>
      <c r="G210" s="4" t="s">
        <v>16</v>
      </c>
      <c r="H210" s="4" t="s">
        <v>16</v>
      </c>
    </row>
    <row r="211" ht="14.25" customHeight="1">
      <c r="A211" s="1"/>
      <c r="B211" s="4" t="s">
        <v>325</v>
      </c>
      <c r="C211" s="5" t="str">
        <f>HYPERLINK("https://startupi.com.br")</f>
        <v>https://startupi.com.br</v>
      </c>
      <c r="D211" s="6">
        <v>2</v>
      </c>
      <c r="E211" s="4" t="s">
        <v>27</v>
      </c>
      <c r="F211" s="6"/>
      <c r="G211" s="4" t="s">
        <v>20</v>
      </c>
      <c r="H211" s="4" t="s">
        <v>20</v>
      </c>
    </row>
    <row r="212" ht="14.25" customHeight="1">
      <c r="B212" s="4" t="s">
        <v>326</v>
      </c>
      <c r="C212" s="5" t="str">
        <f>HYPERLINK("http://www.techtudo.com.br", "www.techtudo.com.br")</f>
        <v>www.techtudo.com.br</v>
      </c>
      <c r="D212" s="6">
        <v>1</v>
      </c>
      <c r="E212" s="4" t="s">
        <v>15</v>
      </c>
      <c r="F212" s="6" t="s">
        <v>5</v>
      </c>
      <c r="G212" s="4" t="s">
        <v>20</v>
      </c>
      <c r="H212" s="4" t="s">
        <v>20</v>
      </c>
    </row>
    <row r="213" ht="14.25" customHeight="1">
      <c r="B213" s="4" t="s">
        <v>327</v>
      </c>
      <c r="C213" s="5" t="str">
        <f>HYPERLINK("http://www.tecmundo.com.br", "www.tecmundo.com.br")</f>
        <v>www.tecmundo.com.br</v>
      </c>
      <c r="D213" s="6">
        <v>1</v>
      </c>
      <c r="E213" s="4" t="s">
        <v>15</v>
      </c>
      <c r="F213" s="6" t="s">
        <v>5</v>
      </c>
      <c r="G213" s="4" t="s">
        <v>20</v>
      </c>
      <c r="H213" s="4" t="s">
        <v>20</v>
      </c>
    </row>
    <row r="214" ht="14.25" customHeight="1">
      <c r="B214" s="1" t="s">
        <v>328</v>
      </c>
      <c r="C214" s="9" t="s">
        <v>329</v>
      </c>
      <c r="D214" s="6">
        <v>2</v>
      </c>
      <c r="E214" s="4" t="s">
        <v>15</v>
      </c>
      <c r="F214" s="6"/>
      <c r="G214" s="4" t="s">
        <v>50</v>
      </c>
      <c r="H214" s="4" t="s">
        <v>50</v>
      </c>
    </row>
    <row r="215" ht="14.25" customHeight="1">
      <c r="B215" s="4" t="s">
        <v>330</v>
      </c>
      <c r="C215" s="5" t="s">
        <v>331</v>
      </c>
      <c r="D215" s="6">
        <v>2</v>
      </c>
      <c r="E215" s="4" t="s">
        <v>15</v>
      </c>
      <c r="F215" s="6"/>
      <c r="G215" s="4" t="s">
        <v>10</v>
      </c>
      <c r="H215" s="4" t="s">
        <v>54</v>
      </c>
    </row>
    <row r="216" ht="14.25" customHeight="1">
      <c r="B216" s="1" t="s">
        <v>332</v>
      </c>
      <c r="C216" s="9" t="s">
        <v>333</v>
      </c>
      <c r="D216" s="6">
        <v>2</v>
      </c>
      <c r="E216" s="4" t="s">
        <v>15</v>
      </c>
      <c r="F216" s="6"/>
      <c r="G216" s="4" t="s">
        <v>50</v>
      </c>
      <c r="H216" s="4" t="s">
        <v>50</v>
      </c>
    </row>
    <row r="217" ht="14.25" customHeight="1">
      <c r="B217" s="4" t="s">
        <v>334</v>
      </c>
      <c r="C217" s="5" t="str">
        <f>HYPERLINK("http://www.telam.com.ar")</f>
        <v>http://www.telam.com.ar</v>
      </c>
      <c r="D217" s="6">
        <v>1</v>
      </c>
      <c r="E217" s="4" t="s">
        <v>9</v>
      </c>
      <c r="F217" s="6"/>
      <c r="G217" s="4" t="s">
        <v>24</v>
      </c>
      <c r="H217" s="4" t="s">
        <v>24</v>
      </c>
    </row>
    <row r="218" ht="14.25" customHeight="1">
      <c r="B218" s="4" t="s">
        <v>335</v>
      </c>
      <c r="C218" s="5" t="str">
        <f>HYPERLINK("https://teletica.com")</f>
        <v>https://teletica.com</v>
      </c>
      <c r="D218" s="6">
        <v>1</v>
      </c>
      <c r="E218" s="4" t="s">
        <v>9</v>
      </c>
      <c r="F218" s="6" t="s">
        <v>5</v>
      </c>
      <c r="G218" s="4" t="s">
        <v>41</v>
      </c>
      <c r="H218" s="4" t="s">
        <v>72</v>
      </c>
    </row>
    <row r="219" ht="14.25" customHeight="1">
      <c r="B219" s="4" t="s">
        <v>336</v>
      </c>
      <c r="C219" s="5" t="str">
        <f>HYPERLINK("https://tecnoblog.net")</f>
        <v>https://tecnoblog.net</v>
      </c>
      <c r="D219" s="6">
        <v>1</v>
      </c>
      <c r="E219" s="4" t="s">
        <v>15</v>
      </c>
      <c r="F219" s="6" t="s">
        <v>5</v>
      </c>
      <c r="G219" s="4" t="s">
        <v>20</v>
      </c>
      <c r="H219" s="4" t="s">
        <v>20</v>
      </c>
    </row>
    <row r="220" ht="14.25" customHeight="1">
      <c r="B220" s="4" t="s">
        <v>337</v>
      </c>
      <c r="C220" s="8" t="s">
        <v>338</v>
      </c>
      <c r="D220" s="6">
        <v>2</v>
      </c>
      <c r="E220" s="4" t="s">
        <v>27</v>
      </c>
      <c r="F220" s="6"/>
      <c r="G220" s="4" t="s">
        <v>46</v>
      </c>
      <c r="H220" s="4" t="s">
        <v>130</v>
      </c>
    </row>
    <row r="221" ht="14.25" customHeight="1">
      <c r="B221" s="4" t="s">
        <v>339</v>
      </c>
      <c r="C221" s="5" t="str">
        <f>HYPERLINK("https://www.terra.com.br")</f>
        <v>https://www.terra.com.br</v>
      </c>
      <c r="D221" s="6">
        <v>2</v>
      </c>
      <c r="E221" s="4" t="s">
        <v>9</v>
      </c>
      <c r="F221" s="6"/>
      <c r="G221" s="4" t="s">
        <v>20</v>
      </c>
      <c r="H221" s="4" t="s">
        <v>20</v>
      </c>
    </row>
    <row r="222" ht="14.25" customHeight="1">
      <c r="B222" s="4" t="s">
        <v>340</v>
      </c>
      <c r="C222" s="5" t="str">
        <f>HYPERLINK("http://tiinside.com.br")</f>
        <v>http://tiinside.com.br</v>
      </c>
      <c r="D222" s="6">
        <v>2</v>
      </c>
      <c r="E222" s="4" t="s">
        <v>15</v>
      </c>
      <c r="F222" s="6"/>
      <c r="G222" s="4" t="s">
        <v>20</v>
      </c>
      <c r="H222" s="4" t="s">
        <v>20</v>
      </c>
    </row>
    <row r="223" ht="14.25" customHeight="1">
      <c r="B223" s="1" t="s">
        <v>341</v>
      </c>
      <c r="C223" s="5" t="str">
        <f>HYPERLINK("https://www.tynmagazine.com/")</f>
        <v>https://www.tynmagazine.com/</v>
      </c>
      <c r="D223" s="6">
        <v>1</v>
      </c>
      <c r="E223" s="4" t="s">
        <v>15</v>
      </c>
      <c r="F223" s="6" t="s">
        <v>5</v>
      </c>
      <c r="G223" s="4" t="s">
        <v>28</v>
      </c>
      <c r="H223" s="4" t="s">
        <v>28</v>
      </c>
    </row>
    <row r="224" ht="14.25" customHeight="1">
      <c r="B224" s="4" t="s">
        <v>342</v>
      </c>
      <c r="C224" s="5" t="str">
        <f>HYPERLINK("http://www.unocero.com", "www.unocero.com")</f>
        <v>www.unocero.com</v>
      </c>
      <c r="D224" s="6">
        <v>2</v>
      </c>
      <c r="E224" s="4" t="s">
        <v>15</v>
      </c>
      <c r="F224" s="6" t="s">
        <v>5</v>
      </c>
      <c r="G224" s="4" t="s">
        <v>22</v>
      </c>
      <c r="H224" s="4" t="s">
        <v>22</v>
      </c>
    </row>
    <row r="225" ht="14.25" customHeight="1">
      <c r="B225" s="1" t="s">
        <v>343</v>
      </c>
      <c r="C225" s="9" t="s">
        <v>344</v>
      </c>
      <c r="D225" s="6">
        <v>2</v>
      </c>
      <c r="E225" s="4" t="s">
        <v>15</v>
      </c>
      <c r="F225" s="6"/>
      <c r="G225" s="4" t="s">
        <v>20</v>
      </c>
      <c r="H225" s="4" t="s">
        <v>20</v>
      </c>
    </row>
    <row r="226" ht="14.25" customHeight="1">
      <c r="B226" s="4" t="s">
        <v>345</v>
      </c>
      <c r="C226" s="5" t="str">
        <f>HYPERLINK("http://economia.uol.com.br", "economia.uol.com.br")</f>
        <v>economia.uol.com.br</v>
      </c>
      <c r="D226" s="6">
        <v>1</v>
      </c>
      <c r="E226" s="4" t="s">
        <v>9</v>
      </c>
      <c r="F226" s="6" t="s">
        <v>5</v>
      </c>
      <c r="G226" s="4" t="s">
        <v>20</v>
      </c>
      <c r="H226" s="4" t="s">
        <v>20</v>
      </c>
    </row>
    <row r="227" ht="14.25" customHeight="1">
      <c r="B227" s="4" t="s">
        <v>346</v>
      </c>
      <c r="C227" s="8" t="s">
        <v>347</v>
      </c>
      <c r="D227" s="6">
        <v>2</v>
      </c>
      <c r="E227" s="4" t="s">
        <v>9</v>
      </c>
      <c r="F227" s="6"/>
      <c r="G227" s="4" t="s">
        <v>16</v>
      </c>
      <c r="H227" s="4" t="s">
        <v>16</v>
      </c>
    </row>
    <row r="228" ht="14.25" customHeight="1">
      <c r="B228" s="4" t="s">
        <v>348</v>
      </c>
      <c r="C228" s="5" t="str">
        <f>HYPERLINK("http://www.valor.com.br")</f>
        <v>http://www.valor.com.br</v>
      </c>
      <c r="D228" s="6">
        <v>1</v>
      </c>
      <c r="E228" s="4" t="s">
        <v>9</v>
      </c>
      <c r="F228" s="6" t="s">
        <v>5</v>
      </c>
      <c r="G228" s="4" t="s">
        <v>20</v>
      </c>
      <c r="H228" s="4" t="s">
        <v>20</v>
      </c>
    </row>
    <row r="229" ht="14.25" customHeight="1">
      <c r="B229" s="10" t="s">
        <v>349</v>
      </c>
      <c r="C229" s="9" t="s">
        <v>350</v>
      </c>
      <c r="D229" s="11">
        <v>2</v>
      </c>
      <c r="E229" s="4" t="s">
        <v>27</v>
      </c>
      <c r="F229" s="10"/>
      <c r="G229" s="10" t="s">
        <v>41</v>
      </c>
      <c r="H229" s="10" t="s">
        <v>72</v>
      </c>
    </row>
    <row r="230" ht="14.25" customHeight="1">
      <c r="B230" s="4" t="s">
        <v>351</v>
      </c>
      <c r="C230" s="5" t="str">
        <f>HYPERLINK("http://veja.abril.com.br/")</f>
        <v>http://veja.abril.com.br/</v>
      </c>
      <c r="D230" s="6">
        <v>1</v>
      </c>
      <c r="E230" s="4" t="s">
        <v>9</v>
      </c>
      <c r="F230" s="6" t="s">
        <v>5</v>
      </c>
      <c r="G230" s="4" t="s">
        <v>20</v>
      </c>
      <c r="H230" s="4" t="s">
        <v>20</v>
      </c>
    </row>
    <row r="231" ht="14.25" customHeight="1">
      <c r="B231" s="4" t="s">
        <v>352</v>
      </c>
      <c r="C231" s="5" t="str">
        <f>HYPERLINK("https://www.xataka.com.mx")</f>
        <v>https://www.xataka.com.mx</v>
      </c>
      <c r="D231" s="6">
        <v>1</v>
      </c>
      <c r="E231" s="4" t="s">
        <v>15</v>
      </c>
      <c r="F231" s="6" t="s">
        <v>5</v>
      </c>
      <c r="G231" s="4" t="s">
        <v>22</v>
      </c>
      <c r="H231" s="4" t="s">
        <v>22</v>
      </c>
    </row>
    <row r="232" ht="14.25" customHeight="1">
      <c r="B232" s="4" t="s">
        <v>353</v>
      </c>
      <c r="C232" s="5" t="str">
        <f>HYPERLINK("https://www.voxel.com.br/")</f>
        <v>https://www.voxel.com.br/</v>
      </c>
      <c r="D232" s="6">
        <v>2</v>
      </c>
      <c r="E232" s="4" t="s">
        <v>9</v>
      </c>
      <c r="F232" s="6" t="s">
        <v>5</v>
      </c>
      <c r="G232" s="4" t="s">
        <v>20</v>
      </c>
      <c r="H232" s="4" t="s">
        <v>20</v>
      </c>
    </row>
    <row r="233" ht="14.25" customHeight="1">
      <c r="D233" s="6"/>
      <c r="E233" s="4"/>
      <c r="F233" s="6"/>
      <c r="G233" s="1"/>
      <c r="H233" s="1"/>
    </row>
    <row r="234" ht="14.25" customHeight="1">
      <c r="D234" s="6"/>
      <c r="E234" s="4"/>
      <c r="F234" s="6"/>
      <c r="G234" s="1"/>
      <c r="H234" s="1"/>
    </row>
    <row r="235" ht="14.25" customHeight="1">
      <c r="D235" s="6"/>
      <c r="E235" s="4"/>
      <c r="F235" s="6"/>
      <c r="G235" s="1"/>
      <c r="H235" s="1"/>
    </row>
    <row r="236" ht="14.25" customHeight="1">
      <c r="D236" s="6"/>
      <c r="E236" s="4"/>
      <c r="F236" s="6"/>
      <c r="G236" s="1"/>
      <c r="H236" s="1"/>
    </row>
    <row r="237" ht="14.25" customHeight="1">
      <c r="D237" s="6"/>
      <c r="E237" s="4"/>
      <c r="F237" s="6"/>
      <c r="G237" s="1"/>
      <c r="H237" s="1"/>
    </row>
    <row r="238" ht="14.25" customHeight="1">
      <c r="D238" s="6"/>
      <c r="E238" s="4"/>
      <c r="F238" s="6"/>
      <c r="G238" s="1"/>
      <c r="H238" s="1"/>
    </row>
    <row r="239" ht="14.25" customHeight="1">
      <c r="D239" s="6"/>
      <c r="E239" s="4"/>
      <c r="F239" s="6"/>
      <c r="G239" s="1"/>
      <c r="H239" s="1"/>
    </row>
    <row r="240" ht="14.25" customHeight="1">
      <c r="D240" s="6"/>
      <c r="E240" s="4"/>
      <c r="F240" s="6"/>
      <c r="G240" s="1"/>
      <c r="H240" s="1"/>
    </row>
    <row r="241" ht="14.25" customHeight="1">
      <c r="D241" s="6"/>
      <c r="E241" s="4"/>
      <c r="F241" s="6"/>
      <c r="G241" s="1"/>
      <c r="H241" s="1"/>
    </row>
    <row r="242" ht="14.25" customHeight="1">
      <c r="D242" s="6"/>
      <c r="E242" s="4"/>
      <c r="F242" s="6"/>
      <c r="G242" s="1"/>
      <c r="H242" s="1"/>
    </row>
    <row r="243" ht="14.25" customHeight="1">
      <c r="D243" s="6"/>
      <c r="E243" s="4"/>
      <c r="F243" s="6"/>
      <c r="G243" s="1"/>
      <c r="H243" s="1"/>
    </row>
    <row r="244" ht="14.25" customHeight="1">
      <c r="D244" s="6"/>
      <c r="E244" s="4"/>
      <c r="F244" s="6"/>
      <c r="G244" s="1"/>
      <c r="H244" s="1"/>
    </row>
    <row r="245" ht="14.25" customHeight="1">
      <c r="D245" s="6"/>
      <c r="E245" s="4"/>
      <c r="F245" s="6"/>
      <c r="G245" s="1"/>
      <c r="H245" s="1"/>
    </row>
    <row r="246" ht="14.25" customHeight="1">
      <c r="D246" s="6"/>
      <c r="E246" s="4"/>
      <c r="F246" s="6"/>
      <c r="G246" s="1"/>
      <c r="H246" s="1"/>
    </row>
    <row r="247" ht="14.25" customHeight="1">
      <c r="D247" s="6"/>
      <c r="E247" s="4"/>
      <c r="F247" s="6"/>
      <c r="G247" s="1"/>
      <c r="H247" s="1"/>
    </row>
    <row r="248" ht="14.25" customHeight="1">
      <c r="D248" s="6"/>
      <c r="E248" s="4"/>
      <c r="F248" s="6"/>
      <c r="G248" s="1"/>
      <c r="H248" s="1"/>
    </row>
    <row r="249" ht="14.25" customHeight="1">
      <c r="D249" s="6"/>
      <c r="E249" s="4"/>
      <c r="F249" s="6"/>
      <c r="G249" s="1"/>
      <c r="H249" s="1"/>
    </row>
    <row r="250" ht="14.25" customHeight="1">
      <c r="D250" s="6"/>
      <c r="E250" s="4"/>
      <c r="F250" s="6"/>
      <c r="G250" s="1"/>
      <c r="H250" s="1"/>
    </row>
    <row r="251" ht="14.25" customHeight="1">
      <c r="D251" s="6"/>
      <c r="E251" s="4"/>
      <c r="F251" s="6"/>
      <c r="G251" s="1"/>
      <c r="H251" s="1"/>
    </row>
    <row r="252" ht="14.25" customHeight="1">
      <c r="D252" s="6"/>
      <c r="E252" s="4"/>
      <c r="F252" s="6"/>
      <c r="G252" s="1"/>
      <c r="H252" s="1"/>
    </row>
    <row r="253" ht="14.25" customHeight="1">
      <c r="D253" s="6"/>
      <c r="E253" s="4"/>
      <c r="F253" s="6"/>
      <c r="G253" s="1"/>
      <c r="H253" s="1"/>
    </row>
    <row r="254" ht="14.25" customHeight="1">
      <c r="D254" s="6"/>
      <c r="E254" s="4"/>
      <c r="F254" s="6"/>
      <c r="G254" s="1"/>
      <c r="H254" s="1"/>
    </row>
    <row r="255" ht="14.25" customHeight="1">
      <c r="D255" s="6"/>
      <c r="E255" s="4"/>
      <c r="F255" s="6"/>
      <c r="G255" s="1"/>
      <c r="H255" s="1"/>
    </row>
    <row r="256" ht="14.25" customHeight="1">
      <c r="D256" s="6"/>
      <c r="E256" s="4"/>
      <c r="F256" s="6"/>
      <c r="G256" s="1"/>
      <c r="H256" s="1"/>
    </row>
    <row r="257" ht="14.25" customHeight="1">
      <c r="D257" s="6"/>
      <c r="E257" s="4"/>
      <c r="F257" s="6"/>
      <c r="G257" s="1"/>
      <c r="H257" s="1"/>
    </row>
    <row r="258" ht="14.25" customHeight="1">
      <c r="D258" s="6"/>
      <c r="E258" s="4"/>
      <c r="F258" s="6"/>
      <c r="G258" s="1"/>
      <c r="H258" s="1"/>
    </row>
    <row r="259" ht="14.25" customHeight="1">
      <c r="D259" s="6"/>
      <c r="E259" s="4"/>
      <c r="F259" s="6"/>
      <c r="G259" s="1"/>
      <c r="H259" s="1"/>
    </row>
    <row r="260" ht="14.25" customHeight="1">
      <c r="D260" s="6"/>
      <c r="E260" s="4"/>
      <c r="F260" s="6"/>
      <c r="G260" s="1"/>
      <c r="H260" s="1"/>
    </row>
    <row r="261" ht="14.25" customHeight="1">
      <c r="D261" s="6"/>
      <c r="E261" s="4"/>
      <c r="F261" s="6"/>
      <c r="G261" s="1"/>
      <c r="H261" s="1"/>
    </row>
    <row r="262" ht="14.25" customHeight="1">
      <c r="D262" s="6"/>
      <c r="E262" s="4"/>
      <c r="F262" s="6"/>
      <c r="G262" s="1"/>
      <c r="H262" s="1"/>
    </row>
    <row r="263" ht="14.25" customHeight="1">
      <c r="D263" s="6"/>
      <c r="E263" s="4"/>
      <c r="F263" s="6"/>
      <c r="G263" s="1"/>
      <c r="H263" s="1"/>
    </row>
    <row r="264" ht="14.25" customHeight="1">
      <c r="D264" s="6"/>
      <c r="E264" s="4"/>
      <c r="F264" s="6"/>
      <c r="G264" s="1"/>
      <c r="H264" s="1"/>
    </row>
    <row r="265" ht="14.25" customHeight="1">
      <c r="D265" s="6"/>
      <c r="E265" s="4"/>
      <c r="F265" s="6"/>
      <c r="G265" s="1"/>
      <c r="H265" s="1"/>
    </row>
    <row r="266" ht="14.25" customHeight="1">
      <c r="D266" s="6"/>
      <c r="E266" s="4"/>
      <c r="F266" s="6"/>
      <c r="G266" s="1"/>
      <c r="H266" s="1"/>
    </row>
    <row r="267" ht="14.25" customHeight="1">
      <c r="D267" s="6"/>
      <c r="E267" s="4"/>
      <c r="F267" s="6"/>
      <c r="G267" s="1"/>
      <c r="H267" s="1"/>
    </row>
    <row r="268" ht="14.25" customHeight="1">
      <c r="D268" s="6"/>
      <c r="E268" s="4"/>
      <c r="F268" s="6"/>
      <c r="G268" s="1"/>
      <c r="H268" s="1"/>
    </row>
    <row r="269" ht="14.25" customHeight="1">
      <c r="D269" s="6"/>
      <c r="E269" s="4"/>
      <c r="F269" s="6"/>
      <c r="G269" s="1"/>
      <c r="H269" s="1"/>
    </row>
    <row r="270" ht="14.25" customHeight="1">
      <c r="D270" s="6"/>
      <c r="E270" s="4"/>
      <c r="F270" s="6"/>
      <c r="G270" s="1"/>
      <c r="H270" s="1"/>
    </row>
    <row r="271" ht="14.25" customHeight="1">
      <c r="D271" s="6"/>
      <c r="E271" s="4"/>
      <c r="F271" s="6"/>
      <c r="G271" s="1"/>
      <c r="H271" s="1"/>
    </row>
    <row r="272" ht="14.25" customHeight="1">
      <c r="D272" s="6"/>
      <c r="E272" s="4"/>
      <c r="F272" s="6"/>
      <c r="G272" s="1"/>
      <c r="H272" s="1"/>
    </row>
    <row r="273" ht="14.25" customHeight="1">
      <c r="D273" s="6"/>
      <c r="E273" s="4"/>
      <c r="F273" s="6"/>
      <c r="G273" s="1"/>
      <c r="H273" s="1"/>
    </row>
    <row r="274" ht="14.25" customHeight="1">
      <c r="D274" s="6"/>
      <c r="E274" s="4"/>
      <c r="F274" s="6"/>
      <c r="G274" s="1"/>
      <c r="H274" s="1"/>
    </row>
    <row r="275" ht="14.25" customHeight="1">
      <c r="D275" s="6"/>
      <c r="E275" s="4"/>
      <c r="F275" s="6"/>
      <c r="G275" s="1"/>
      <c r="H275" s="1"/>
    </row>
    <row r="276" ht="14.25" customHeight="1">
      <c r="D276" s="6"/>
      <c r="E276" s="4"/>
      <c r="F276" s="6"/>
      <c r="G276" s="1"/>
      <c r="H276" s="1"/>
    </row>
    <row r="277" ht="14.25" customHeight="1">
      <c r="D277" s="6"/>
      <c r="E277" s="4"/>
      <c r="F277" s="6"/>
      <c r="G277" s="1"/>
      <c r="H277" s="1"/>
    </row>
    <row r="278" ht="14.25" customHeight="1">
      <c r="D278" s="6"/>
      <c r="E278" s="4"/>
      <c r="F278" s="6"/>
      <c r="G278" s="1"/>
      <c r="H278" s="1"/>
    </row>
    <row r="279" ht="14.25" customHeight="1">
      <c r="D279" s="6"/>
      <c r="E279" s="4"/>
      <c r="F279" s="6"/>
      <c r="G279" s="1"/>
      <c r="H279" s="1"/>
    </row>
    <row r="280" ht="14.25" customHeight="1">
      <c r="D280" s="6"/>
      <c r="E280" s="4"/>
      <c r="F280" s="6"/>
      <c r="G280" s="1"/>
      <c r="H280" s="1"/>
    </row>
    <row r="281" ht="14.25" customHeight="1">
      <c r="D281" s="6"/>
      <c r="E281" s="4"/>
      <c r="F281" s="6"/>
      <c r="G281" s="1"/>
      <c r="H281" s="1"/>
    </row>
    <row r="282" ht="14.25" customHeight="1">
      <c r="D282" s="6"/>
      <c r="E282" s="4"/>
      <c r="F282" s="6"/>
      <c r="G282" s="1"/>
      <c r="H282" s="1"/>
    </row>
    <row r="283" ht="14.25" customHeight="1">
      <c r="D283" s="6"/>
      <c r="E283" s="4"/>
      <c r="F283" s="6"/>
      <c r="G283" s="1"/>
      <c r="H283" s="1"/>
    </row>
    <row r="284" ht="14.25" customHeight="1">
      <c r="D284" s="6"/>
      <c r="E284" s="4"/>
      <c r="F284" s="6"/>
      <c r="G284" s="1"/>
      <c r="H284" s="1"/>
    </row>
    <row r="285" ht="14.25" customHeight="1">
      <c r="D285" s="6"/>
      <c r="E285" s="4"/>
      <c r="F285" s="6"/>
      <c r="G285" s="1"/>
      <c r="H285" s="1"/>
    </row>
    <row r="286" ht="14.25" customHeight="1">
      <c r="D286" s="6"/>
      <c r="E286" s="4"/>
      <c r="F286" s="6"/>
      <c r="G286" s="1"/>
      <c r="H286" s="1"/>
    </row>
    <row r="287" ht="14.25" customHeight="1">
      <c r="D287" s="6"/>
      <c r="E287" s="4"/>
      <c r="F287" s="6"/>
      <c r="G287" s="1"/>
      <c r="H287" s="1"/>
    </row>
    <row r="288" ht="14.25" customHeight="1">
      <c r="D288" s="6"/>
      <c r="E288" s="4"/>
      <c r="F288" s="6"/>
      <c r="G288" s="1"/>
      <c r="H288" s="1"/>
    </row>
    <row r="289" ht="14.25" customHeight="1">
      <c r="D289" s="6"/>
      <c r="E289" s="4"/>
      <c r="F289" s="6"/>
      <c r="G289" s="1"/>
      <c r="H289" s="1"/>
    </row>
    <row r="290" ht="14.25" customHeight="1">
      <c r="D290" s="6"/>
      <c r="E290" s="4"/>
      <c r="F290" s="6"/>
      <c r="G290" s="1"/>
      <c r="H290" s="1"/>
    </row>
    <row r="291" ht="14.25" customHeight="1">
      <c r="D291" s="6"/>
      <c r="E291" s="4"/>
      <c r="F291" s="6"/>
      <c r="G291" s="1"/>
      <c r="H291" s="1"/>
    </row>
    <row r="292" ht="14.25" customHeight="1">
      <c r="D292" s="6"/>
      <c r="E292" s="4"/>
      <c r="F292" s="6"/>
      <c r="G292" s="1"/>
      <c r="H292" s="1"/>
    </row>
    <row r="293" ht="14.25" customHeight="1">
      <c r="D293" s="6"/>
      <c r="E293" s="4"/>
      <c r="F293" s="6"/>
      <c r="G293" s="1"/>
      <c r="H293" s="1"/>
    </row>
    <row r="294" ht="14.25" customHeight="1">
      <c r="D294" s="6"/>
      <c r="E294" s="4"/>
      <c r="F294" s="6"/>
      <c r="G294" s="1"/>
      <c r="H294" s="1"/>
    </row>
    <row r="295" ht="14.25" customHeight="1">
      <c r="D295" s="6"/>
      <c r="E295" s="4"/>
      <c r="F295" s="6"/>
      <c r="G295" s="1"/>
      <c r="H295" s="1"/>
    </row>
    <row r="296" ht="14.25" customHeight="1">
      <c r="D296" s="6"/>
      <c r="E296" s="4"/>
      <c r="F296" s="6"/>
      <c r="G296" s="1"/>
      <c r="H296" s="1"/>
    </row>
    <row r="297" ht="14.25" customHeight="1">
      <c r="D297" s="6"/>
      <c r="E297" s="4"/>
      <c r="F297" s="6"/>
      <c r="G297" s="1"/>
      <c r="H297" s="1"/>
    </row>
    <row r="298" ht="14.25" customHeight="1">
      <c r="D298" s="6"/>
      <c r="E298" s="4"/>
      <c r="F298" s="6"/>
      <c r="G298" s="1"/>
      <c r="H298" s="1"/>
    </row>
    <row r="299" ht="14.25" customHeight="1">
      <c r="D299" s="6"/>
      <c r="E299" s="4"/>
      <c r="F299" s="6"/>
      <c r="G299" s="1"/>
      <c r="H299" s="1"/>
    </row>
    <row r="300" ht="14.25" customHeight="1">
      <c r="D300" s="6"/>
      <c r="E300" s="4"/>
      <c r="F300" s="6"/>
      <c r="G300" s="1"/>
      <c r="H300" s="1"/>
    </row>
    <row r="301" ht="14.25" customHeight="1">
      <c r="D301" s="6"/>
      <c r="E301" s="4"/>
      <c r="F301" s="6"/>
      <c r="G301" s="1"/>
      <c r="H301" s="1"/>
    </row>
    <row r="302" ht="14.25" customHeight="1">
      <c r="D302" s="6"/>
      <c r="E302" s="4"/>
      <c r="F302" s="6"/>
      <c r="G302" s="1"/>
      <c r="H302" s="1"/>
    </row>
    <row r="303" ht="14.25" customHeight="1">
      <c r="D303" s="6"/>
      <c r="E303" s="4"/>
      <c r="F303" s="6"/>
      <c r="G303" s="1"/>
      <c r="H303" s="1"/>
    </row>
    <row r="304" ht="14.25" customHeight="1">
      <c r="D304" s="6"/>
      <c r="E304" s="4"/>
      <c r="F304" s="6"/>
      <c r="G304" s="1"/>
      <c r="H304" s="1"/>
    </row>
    <row r="305" ht="14.25" customHeight="1">
      <c r="D305" s="6"/>
      <c r="E305" s="4"/>
      <c r="F305" s="6"/>
      <c r="G305" s="1"/>
      <c r="H305" s="1"/>
    </row>
    <row r="306" ht="14.25" customHeight="1">
      <c r="D306" s="6"/>
      <c r="E306" s="4"/>
      <c r="F306" s="6"/>
      <c r="G306" s="1"/>
      <c r="H306" s="1"/>
    </row>
    <row r="307" ht="14.25" customHeight="1">
      <c r="D307" s="6"/>
      <c r="E307" s="4"/>
      <c r="F307" s="6"/>
      <c r="G307" s="1"/>
      <c r="H307" s="1"/>
    </row>
    <row r="308" ht="14.25" customHeight="1">
      <c r="D308" s="6"/>
      <c r="E308" s="4"/>
      <c r="F308" s="6"/>
      <c r="G308" s="1"/>
      <c r="H308" s="1"/>
    </row>
    <row r="309" ht="14.25" customHeight="1">
      <c r="D309" s="6"/>
      <c r="E309" s="4"/>
      <c r="F309" s="6"/>
      <c r="G309" s="1"/>
      <c r="H309" s="1"/>
    </row>
    <row r="310" ht="14.25" customHeight="1">
      <c r="D310" s="6"/>
      <c r="E310" s="4"/>
      <c r="F310" s="6"/>
      <c r="G310" s="1"/>
      <c r="H310" s="1"/>
    </row>
    <row r="311" ht="14.25" customHeight="1">
      <c r="D311" s="6"/>
      <c r="E311" s="4"/>
      <c r="F311" s="6"/>
      <c r="G311" s="1"/>
      <c r="H311" s="1"/>
    </row>
    <row r="312" ht="14.25" customHeight="1">
      <c r="D312" s="6"/>
      <c r="E312" s="4"/>
      <c r="F312" s="6"/>
      <c r="G312" s="1"/>
      <c r="H312" s="1"/>
    </row>
    <row r="313" ht="14.25" customHeight="1">
      <c r="D313" s="6"/>
      <c r="E313" s="4"/>
      <c r="F313" s="6"/>
      <c r="G313" s="1"/>
      <c r="H313" s="1"/>
    </row>
    <row r="314" ht="14.25" customHeight="1">
      <c r="D314" s="6"/>
      <c r="E314" s="4"/>
      <c r="F314" s="6"/>
      <c r="G314" s="1"/>
      <c r="H314" s="1"/>
    </row>
    <row r="315" ht="14.25" customHeight="1">
      <c r="D315" s="6"/>
      <c r="E315" s="4"/>
      <c r="F315" s="6"/>
      <c r="G315" s="1"/>
      <c r="H315" s="1"/>
    </row>
    <row r="316" ht="14.25" customHeight="1">
      <c r="D316" s="6"/>
      <c r="E316" s="4"/>
      <c r="F316" s="6"/>
      <c r="G316" s="1"/>
      <c r="H316" s="1"/>
    </row>
    <row r="317" ht="14.25" customHeight="1">
      <c r="D317" s="6"/>
      <c r="E317" s="4"/>
      <c r="F317" s="6"/>
      <c r="G317" s="1"/>
      <c r="H317" s="1"/>
    </row>
    <row r="318" ht="14.25" customHeight="1">
      <c r="D318" s="6"/>
      <c r="E318" s="4"/>
      <c r="F318" s="6"/>
      <c r="G318" s="1"/>
      <c r="H318" s="1"/>
    </row>
    <row r="319" ht="14.25" customHeight="1">
      <c r="D319" s="6"/>
      <c r="E319" s="4"/>
      <c r="F319" s="6"/>
      <c r="G319" s="1"/>
      <c r="H319" s="1"/>
    </row>
    <row r="320" ht="14.25" customHeight="1">
      <c r="D320" s="6"/>
      <c r="E320" s="4"/>
      <c r="F320" s="6"/>
      <c r="G320" s="1"/>
      <c r="H320" s="1"/>
    </row>
    <row r="321" ht="14.25" customHeight="1">
      <c r="D321" s="6"/>
      <c r="E321" s="4"/>
      <c r="F321" s="6"/>
      <c r="G321" s="1"/>
      <c r="H321" s="1"/>
    </row>
    <row r="322" ht="14.25" customHeight="1">
      <c r="D322" s="6"/>
      <c r="E322" s="4"/>
      <c r="F322" s="6"/>
      <c r="G322" s="1"/>
      <c r="H322" s="1"/>
    </row>
    <row r="323" ht="14.25" customHeight="1">
      <c r="D323" s="6"/>
      <c r="E323" s="4"/>
      <c r="F323" s="6"/>
      <c r="G323" s="1"/>
      <c r="H323" s="1"/>
    </row>
    <row r="324" ht="14.25" customHeight="1">
      <c r="D324" s="6"/>
      <c r="E324" s="4"/>
      <c r="F324" s="6"/>
      <c r="G324" s="1"/>
      <c r="H324" s="1"/>
    </row>
    <row r="325" ht="14.25" customHeight="1">
      <c r="D325" s="6"/>
      <c r="E325" s="4"/>
      <c r="F325" s="6"/>
      <c r="G325" s="1"/>
      <c r="H325" s="1"/>
    </row>
    <row r="326" ht="14.25" customHeight="1">
      <c r="D326" s="6"/>
      <c r="E326" s="4"/>
      <c r="F326" s="6"/>
      <c r="G326" s="1"/>
      <c r="H326" s="1"/>
    </row>
    <row r="327" ht="14.25" customHeight="1">
      <c r="D327" s="6"/>
      <c r="E327" s="4"/>
      <c r="F327" s="6"/>
      <c r="G327" s="1"/>
      <c r="H327" s="1"/>
    </row>
    <row r="328" ht="14.25" customHeight="1">
      <c r="D328" s="6"/>
      <c r="E328" s="4"/>
      <c r="F328" s="6"/>
      <c r="G328" s="1"/>
      <c r="H328" s="1"/>
    </row>
    <row r="329" ht="14.25" customHeight="1">
      <c r="D329" s="6"/>
      <c r="E329" s="4"/>
      <c r="F329" s="6"/>
      <c r="G329" s="1"/>
      <c r="H329" s="1"/>
    </row>
    <row r="330" ht="14.25" customHeight="1">
      <c r="D330" s="6"/>
      <c r="E330" s="4"/>
      <c r="F330" s="6"/>
      <c r="G330" s="1"/>
      <c r="H330" s="1"/>
    </row>
    <row r="331" ht="14.25" customHeight="1">
      <c r="D331" s="6"/>
      <c r="E331" s="4"/>
      <c r="F331" s="6"/>
      <c r="G331" s="1"/>
      <c r="H331" s="1"/>
    </row>
    <row r="332" ht="14.25" customHeight="1">
      <c r="D332" s="6"/>
      <c r="E332" s="4"/>
      <c r="F332" s="6"/>
      <c r="G332" s="1"/>
      <c r="H332" s="1"/>
    </row>
    <row r="333" ht="14.25" customHeight="1">
      <c r="D333" s="6"/>
      <c r="E333" s="4"/>
      <c r="F333" s="6"/>
      <c r="G333" s="1"/>
      <c r="H333" s="1"/>
    </row>
    <row r="334" ht="14.25" customHeight="1">
      <c r="D334" s="6"/>
      <c r="E334" s="4"/>
      <c r="F334" s="6"/>
      <c r="G334" s="1"/>
      <c r="H334" s="1"/>
    </row>
    <row r="335" ht="14.25" customHeight="1">
      <c r="D335" s="6"/>
      <c r="E335" s="4"/>
      <c r="F335" s="6"/>
      <c r="G335" s="1"/>
      <c r="H335" s="1"/>
    </row>
    <row r="336" ht="14.25" customHeight="1">
      <c r="D336" s="6"/>
      <c r="E336" s="4"/>
      <c r="F336" s="6"/>
      <c r="G336" s="1"/>
      <c r="H336" s="1"/>
    </row>
    <row r="337" ht="14.25" customHeight="1">
      <c r="D337" s="6"/>
      <c r="E337" s="4"/>
      <c r="F337" s="6"/>
      <c r="G337" s="1"/>
      <c r="H337" s="1"/>
    </row>
    <row r="338" ht="14.25" customHeight="1">
      <c r="D338" s="6"/>
      <c r="E338" s="4"/>
      <c r="F338" s="6"/>
      <c r="G338" s="1"/>
      <c r="H338" s="1"/>
    </row>
    <row r="339" ht="14.25" customHeight="1">
      <c r="D339" s="6"/>
      <c r="E339" s="4"/>
      <c r="F339" s="6"/>
      <c r="G339" s="1"/>
      <c r="H339" s="1"/>
    </row>
    <row r="340" ht="14.25" customHeight="1">
      <c r="D340" s="6"/>
      <c r="E340" s="4"/>
      <c r="F340" s="6"/>
      <c r="G340" s="1"/>
      <c r="H340" s="1"/>
    </row>
    <row r="341" ht="14.25" customHeight="1">
      <c r="D341" s="6"/>
      <c r="E341" s="4"/>
      <c r="F341" s="6"/>
      <c r="G341" s="1"/>
      <c r="H341" s="1"/>
    </row>
    <row r="342" ht="14.25" customHeight="1">
      <c r="D342" s="6"/>
      <c r="E342" s="4"/>
      <c r="F342" s="6"/>
      <c r="G342" s="1"/>
      <c r="H342" s="1"/>
    </row>
    <row r="343" ht="14.25" customHeight="1">
      <c r="D343" s="6"/>
      <c r="E343" s="4"/>
      <c r="F343" s="6"/>
      <c r="G343" s="1"/>
      <c r="H343" s="1"/>
    </row>
    <row r="344" ht="14.25" customHeight="1">
      <c r="D344" s="6"/>
      <c r="E344" s="4"/>
      <c r="F344" s="6"/>
      <c r="G344" s="1"/>
      <c r="H344" s="1"/>
    </row>
    <row r="345" ht="14.25" customHeight="1">
      <c r="D345" s="6"/>
      <c r="E345" s="4"/>
      <c r="F345" s="6"/>
      <c r="G345" s="1"/>
      <c r="H345" s="1"/>
    </row>
    <row r="346" ht="14.25" customHeight="1">
      <c r="D346" s="6"/>
      <c r="E346" s="4"/>
      <c r="F346" s="6"/>
      <c r="G346" s="1"/>
      <c r="H346" s="1"/>
    </row>
    <row r="347" ht="14.25" customHeight="1">
      <c r="D347" s="6"/>
      <c r="E347" s="4"/>
      <c r="F347" s="6"/>
      <c r="G347" s="1"/>
      <c r="H347" s="1"/>
    </row>
    <row r="348" ht="14.25" customHeight="1">
      <c r="D348" s="6"/>
      <c r="E348" s="4"/>
      <c r="F348" s="6"/>
      <c r="G348" s="1"/>
      <c r="H348" s="1"/>
    </row>
    <row r="349" ht="14.25" customHeight="1">
      <c r="D349" s="6"/>
      <c r="E349" s="4"/>
      <c r="F349" s="6"/>
      <c r="G349" s="1"/>
      <c r="H349" s="1"/>
    </row>
    <row r="350" ht="14.25" customHeight="1">
      <c r="D350" s="6"/>
      <c r="E350" s="4"/>
      <c r="F350" s="6"/>
      <c r="G350" s="1"/>
      <c r="H350" s="1"/>
    </row>
    <row r="351" ht="14.25" customHeight="1">
      <c r="D351" s="6"/>
      <c r="E351" s="4"/>
      <c r="F351" s="6"/>
      <c r="G351" s="1"/>
      <c r="H351" s="1"/>
    </row>
    <row r="352" ht="14.25" customHeight="1">
      <c r="D352" s="6"/>
      <c r="E352" s="4"/>
      <c r="F352" s="6"/>
      <c r="G352" s="1"/>
      <c r="H352" s="1"/>
    </row>
    <row r="353" ht="14.25" customHeight="1">
      <c r="D353" s="6"/>
      <c r="E353" s="4"/>
      <c r="F353" s="6"/>
      <c r="G353" s="1"/>
      <c r="H353" s="1"/>
    </row>
    <row r="354" ht="14.25" customHeight="1">
      <c r="D354" s="6"/>
      <c r="E354" s="4"/>
      <c r="F354" s="6"/>
      <c r="G354" s="1"/>
      <c r="H354" s="1"/>
    </row>
    <row r="355" ht="14.25" customHeight="1">
      <c r="D355" s="6"/>
      <c r="E355" s="4"/>
      <c r="F355" s="6"/>
      <c r="G355" s="1"/>
      <c r="H355" s="1"/>
    </row>
    <row r="356" ht="14.25" customHeight="1">
      <c r="D356" s="6"/>
      <c r="E356" s="4"/>
      <c r="F356" s="6"/>
      <c r="G356" s="1"/>
      <c r="H356" s="1"/>
    </row>
    <row r="357" ht="14.25" customHeight="1">
      <c r="D357" s="6"/>
      <c r="E357" s="4"/>
      <c r="F357" s="6"/>
      <c r="G357" s="1"/>
      <c r="H357" s="1"/>
    </row>
    <row r="358" ht="14.25" customHeight="1">
      <c r="D358" s="6"/>
      <c r="E358" s="4"/>
      <c r="F358" s="6"/>
      <c r="G358" s="1"/>
      <c r="H358" s="1"/>
    </row>
    <row r="359" ht="14.25" customHeight="1">
      <c r="D359" s="6"/>
      <c r="E359" s="4"/>
      <c r="F359" s="6"/>
      <c r="G359" s="1"/>
      <c r="H359" s="1"/>
    </row>
    <row r="360" ht="14.25" customHeight="1">
      <c r="D360" s="6"/>
      <c r="E360" s="4"/>
      <c r="F360" s="6"/>
      <c r="G360" s="1"/>
      <c r="H360" s="1"/>
    </row>
    <row r="361" ht="14.25" customHeight="1">
      <c r="D361" s="6"/>
      <c r="E361" s="4"/>
      <c r="F361" s="6"/>
      <c r="G361" s="1"/>
      <c r="H361" s="1"/>
    </row>
    <row r="362" ht="14.25" customHeight="1">
      <c r="D362" s="6"/>
      <c r="E362" s="4"/>
      <c r="F362" s="6"/>
      <c r="G362" s="1"/>
      <c r="H362" s="1"/>
    </row>
    <row r="363" ht="14.25" customHeight="1">
      <c r="D363" s="6"/>
      <c r="E363" s="4"/>
      <c r="F363" s="6"/>
      <c r="G363" s="1"/>
      <c r="H363" s="1"/>
    </row>
    <row r="364" ht="14.25" customHeight="1">
      <c r="D364" s="6"/>
      <c r="E364" s="4"/>
      <c r="F364" s="6"/>
      <c r="G364" s="1"/>
      <c r="H364" s="1"/>
    </row>
    <row r="365" ht="14.25" customHeight="1">
      <c r="D365" s="6"/>
      <c r="E365" s="4"/>
      <c r="F365" s="6"/>
      <c r="G365" s="1"/>
      <c r="H365" s="1"/>
    </row>
    <row r="366" ht="14.25" customHeight="1">
      <c r="D366" s="6"/>
      <c r="E366" s="4"/>
      <c r="F366" s="6"/>
      <c r="G366" s="1"/>
      <c r="H366" s="1"/>
    </row>
    <row r="367" ht="14.25" customHeight="1">
      <c r="D367" s="6"/>
      <c r="E367" s="4"/>
      <c r="F367" s="6"/>
      <c r="G367" s="1"/>
      <c r="H367" s="1"/>
    </row>
    <row r="368" ht="14.25" customHeight="1">
      <c r="D368" s="6"/>
      <c r="E368" s="4"/>
      <c r="F368" s="6"/>
      <c r="G368" s="1"/>
      <c r="H368" s="1"/>
    </row>
    <row r="369" ht="14.25" customHeight="1">
      <c r="D369" s="6"/>
      <c r="E369" s="4"/>
      <c r="F369" s="6"/>
      <c r="G369" s="1"/>
      <c r="H369" s="1"/>
    </row>
    <row r="370" ht="14.25" customHeight="1">
      <c r="D370" s="6"/>
      <c r="E370" s="4"/>
      <c r="F370" s="6"/>
      <c r="G370" s="1"/>
      <c r="H370" s="1"/>
    </row>
    <row r="371" ht="14.25" customHeight="1">
      <c r="D371" s="6"/>
      <c r="E371" s="4"/>
      <c r="F371" s="6"/>
      <c r="G371" s="1"/>
      <c r="H371" s="1"/>
    </row>
    <row r="372" ht="14.25" customHeight="1">
      <c r="D372" s="6"/>
      <c r="E372" s="4"/>
      <c r="F372" s="6"/>
      <c r="G372" s="1"/>
      <c r="H372" s="1"/>
    </row>
    <row r="373" ht="14.25" customHeight="1">
      <c r="D373" s="6"/>
      <c r="E373" s="4"/>
      <c r="F373" s="6"/>
      <c r="G373" s="1"/>
      <c r="H373" s="1"/>
    </row>
    <row r="374" ht="14.25" customHeight="1">
      <c r="D374" s="6"/>
      <c r="E374" s="4"/>
      <c r="F374" s="6"/>
      <c r="G374" s="1"/>
      <c r="H374" s="1"/>
    </row>
    <row r="375" ht="14.25" customHeight="1">
      <c r="D375" s="6"/>
      <c r="E375" s="4"/>
      <c r="F375" s="6"/>
      <c r="G375" s="1"/>
      <c r="H375" s="1"/>
    </row>
    <row r="376" ht="14.25" customHeight="1">
      <c r="D376" s="6"/>
      <c r="E376" s="4"/>
      <c r="F376" s="6"/>
      <c r="G376" s="1"/>
      <c r="H376" s="1"/>
    </row>
    <row r="377" ht="14.25" customHeight="1">
      <c r="D377" s="6"/>
      <c r="E377" s="4"/>
      <c r="F377" s="6"/>
      <c r="G377" s="1"/>
      <c r="H377" s="1"/>
    </row>
    <row r="378" ht="14.25" customHeight="1">
      <c r="D378" s="6"/>
      <c r="E378" s="4"/>
      <c r="F378" s="6"/>
      <c r="G378" s="1"/>
      <c r="H378" s="1"/>
    </row>
    <row r="379" ht="14.25" customHeight="1">
      <c r="D379" s="6"/>
      <c r="E379" s="4"/>
      <c r="F379" s="6"/>
      <c r="G379" s="1"/>
      <c r="H379" s="1"/>
    </row>
    <row r="380" ht="14.25" customHeight="1">
      <c r="D380" s="6"/>
      <c r="E380" s="4"/>
      <c r="F380" s="6"/>
      <c r="G380" s="1"/>
      <c r="H380" s="1"/>
    </row>
    <row r="381" ht="14.25" customHeight="1">
      <c r="D381" s="6"/>
      <c r="E381" s="4"/>
      <c r="F381" s="6"/>
      <c r="G381" s="1"/>
      <c r="H381" s="1"/>
    </row>
    <row r="382" ht="14.25" customHeight="1">
      <c r="D382" s="6"/>
      <c r="E382" s="4"/>
      <c r="F382" s="6"/>
      <c r="G382" s="1"/>
      <c r="H382" s="1"/>
    </row>
    <row r="383" ht="14.25" customHeight="1">
      <c r="D383" s="6"/>
      <c r="E383" s="4"/>
      <c r="F383" s="6"/>
      <c r="G383" s="1"/>
      <c r="H383" s="1"/>
    </row>
    <row r="384" ht="14.25" customHeight="1">
      <c r="D384" s="6"/>
      <c r="E384" s="4"/>
      <c r="F384" s="6"/>
      <c r="G384" s="1"/>
      <c r="H384" s="1"/>
    </row>
    <row r="385" ht="14.25" customHeight="1">
      <c r="D385" s="6"/>
      <c r="E385" s="4"/>
      <c r="F385" s="6"/>
      <c r="G385" s="1"/>
      <c r="H385" s="1"/>
    </row>
    <row r="386" ht="14.25" customHeight="1">
      <c r="D386" s="6"/>
      <c r="E386" s="4"/>
      <c r="F386" s="6"/>
      <c r="G386" s="1"/>
      <c r="H386" s="1"/>
    </row>
    <row r="387" ht="14.25" customHeight="1">
      <c r="D387" s="6"/>
      <c r="E387" s="4"/>
      <c r="F387" s="6"/>
      <c r="G387" s="1"/>
      <c r="H387" s="1"/>
    </row>
    <row r="388" ht="14.25" customHeight="1">
      <c r="D388" s="6"/>
      <c r="E388" s="4"/>
      <c r="F388" s="6"/>
      <c r="G388" s="1"/>
      <c r="H388" s="1"/>
    </row>
    <row r="389" ht="14.25" customHeight="1">
      <c r="D389" s="6"/>
      <c r="E389" s="4"/>
      <c r="F389" s="6"/>
      <c r="G389" s="1"/>
      <c r="H389" s="1"/>
    </row>
    <row r="390" ht="14.25" customHeight="1">
      <c r="D390" s="6"/>
      <c r="E390" s="4"/>
      <c r="F390" s="6"/>
      <c r="G390" s="1"/>
      <c r="H390" s="1"/>
    </row>
    <row r="391" ht="14.25" customHeight="1">
      <c r="D391" s="6"/>
      <c r="E391" s="4"/>
      <c r="F391" s="6"/>
      <c r="G391" s="1"/>
      <c r="H391" s="1"/>
    </row>
    <row r="392" ht="14.25" customHeight="1">
      <c r="D392" s="6"/>
      <c r="E392" s="4"/>
      <c r="F392" s="6"/>
      <c r="G392" s="1"/>
      <c r="H392" s="1"/>
    </row>
    <row r="393" ht="14.25" customHeight="1">
      <c r="D393" s="6"/>
      <c r="E393" s="4"/>
      <c r="F393" s="6"/>
      <c r="G393" s="1"/>
      <c r="H393" s="1"/>
    </row>
    <row r="394" ht="14.25" customHeight="1">
      <c r="D394" s="6"/>
      <c r="E394" s="4"/>
      <c r="F394" s="6"/>
      <c r="G394" s="1"/>
      <c r="H394" s="1"/>
    </row>
    <row r="395" ht="14.25" customHeight="1">
      <c r="D395" s="6"/>
      <c r="E395" s="4"/>
      <c r="F395" s="6"/>
      <c r="G395" s="1"/>
      <c r="H395" s="1"/>
    </row>
    <row r="396" ht="14.25" customHeight="1">
      <c r="D396" s="6"/>
      <c r="E396" s="4"/>
      <c r="F396" s="6"/>
      <c r="G396" s="1"/>
      <c r="H396" s="1"/>
    </row>
    <row r="397" ht="14.25" customHeight="1">
      <c r="D397" s="6"/>
      <c r="E397" s="4"/>
      <c r="F397" s="6"/>
      <c r="G397" s="1"/>
      <c r="H397" s="1"/>
    </row>
    <row r="398" ht="14.25" customHeight="1">
      <c r="D398" s="6"/>
      <c r="E398" s="4"/>
      <c r="F398" s="6"/>
      <c r="G398" s="1"/>
      <c r="H398" s="1"/>
    </row>
    <row r="399" ht="14.25" customHeight="1">
      <c r="D399" s="6"/>
      <c r="E399" s="4"/>
      <c r="F399" s="6"/>
      <c r="G399" s="1"/>
      <c r="H399" s="1"/>
    </row>
    <row r="400" ht="14.25" customHeight="1">
      <c r="D400" s="6"/>
      <c r="E400" s="4"/>
      <c r="F400" s="6"/>
      <c r="G400" s="1"/>
      <c r="H400" s="1"/>
    </row>
    <row r="401" ht="14.25" customHeight="1">
      <c r="D401" s="6"/>
      <c r="E401" s="4"/>
      <c r="F401" s="6"/>
      <c r="G401" s="1"/>
      <c r="H401" s="1"/>
    </row>
    <row r="402" ht="14.25" customHeight="1">
      <c r="D402" s="6"/>
      <c r="E402" s="4"/>
      <c r="F402" s="6"/>
      <c r="G402" s="1"/>
      <c r="H402" s="1"/>
    </row>
    <row r="403" ht="14.25" customHeight="1">
      <c r="D403" s="6"/>
      <c r="E403" s="4"/>
      <c r="F403" s="6"/>
      <c r="G403" s="1"/>
      <c r="H403" s="1"/>
    </row>
    <row r="404" ht="14.25" customHeight="1">
      <c r="D404" s="6"/>
      <c r="E404" s="4"/>
      <c r="F404" s="6"/>
      <c r="G404" s="1"/>
      <c r="H404" s="1"/>
    </row>
    <row r="405" ht="14.25" customHeight="1">
      <c r="D405" s="6"/>
      <c r="E405" s="4"/>
      <c r="F405" s="6"/>
      <c r="G405" s="1"/>
      <c r="H405" s="1"/>
    </row>
    <row r="406" ht="14.25" customHeight="1">
      <c r="D406" s="6"/>
      <c r="E406" s="4"/>
      <c r="F406" s="6"/>
      <c r="G406" s="1"/>
      <c r="H406" s="1"/>
    </row>
    <row r="407" ht="14.25" customHeight="1">
      <c r="D407" s="6"/>
      <c r="E407" s="4"/>
      <c r="F407" s="6"/>
      <c r="G407" s="1"/>
      <c r="H407" s="1"/>
    </row>
    <row r="408" ht="14.25" customHeight="1">
      <c r="D408" s="6"/>
      <c r="E408" s="4"/>
      <c r="F408" s="6"/>
      <c r="G408" s="1"/>
      <c r="H408" s="1"/>
    </row>
    <row r="409" ht="14.25" customHeight="1">
      <c r="D409" s="6"/>
      <c r="E409" s="4"/>
      <c r="F409" s="6"/>
      <c r="G409" s="1"/>
      <c r="H409" s="1"/>
    </row>
    <row r="410" ht="14.25" customHeight="1">
      <c r="D410" s="6"/>
      <c r="E410" s="4"/>
      <c r="F410" s="6"/>
      <c r="G410" s="1"/>
      <c r="H410" s="1"/>
    </row>
    <row r="411" ht="14.25" customHeight="1">
      <c r="D411" s="6"/>
      <c r="E411" s="4"/>
      <c r="F411" s="6"/>
      <c r="G411" s="1"/>
      <c r="H411" s="1"/>
    </row>
    <row r="412" ht="14.25" customHeight="1">
      <c r="D412" s="6"/>
      <c r="E412" s="4"/>
      <c r="F412" s="6"/>
      <c r="G412" s="1"/>
      <c r="H412" s="1"/>
    </row>
    <row r="413" ht="14.25" customHeight="1">
      <c r="D413" s="6"/>
      <c r="E413" s="4"/>
      <c r="F413" s="6"/>
      <c r="G413" s="1"/>
      <c r="H413" s="1"/>
    </row>
    <row r="414" ht="14.25" customHeight="1">
      <c r="D414" s="6"/>
      <c r="E414" s="4"/>
      <c r="F414" s="6"/>
      <c r="G414" s="1"/>
      <c r="H414" s="1"/>
    </row>
    <row r="415" ht="14.25" customHeight="1">
      <c r="D415" s="6"/>
      <c r="E415" s="4"/>
      <c r="F415" s="6"/>
      <c r="G415" s="1"/>
      <c r="H415" s="1"/>
    </row>
    <row r="416" ht="14.25" customHeight="1">
      <c r="D416" s="6"/>
      <c r="E416" s="4"/>
      <c r="F416" s="6"/>
      <c r="G416" s="1"/>
      <c r="H416" s="1"/>
    </row>
    <row r="417" ht="14.25" customHeight="1">
      <c r="D417" s="6"/>
      <c r="E417" s="4"/>
      <c r="F417" s="6"/>
      <c r="G417" s="1"/>
      <c r="H417" s="1"/>
    </row>
    <row r="418" ht="14.25" customHeight="1">
      <c r="D418" s="6"/>
      <c r="E418" s="4"/>
      <c r="F418" s="6"/>
      <c r="G418" s="1"/>
      <c r="H418" s="1"/>
    </row>
    <row r="419" ht="14.25" customHeight="1">
      <c r="D419" s="6"/>
      <c r="E419" s="4"/>
      <c r="F419" s="6"/>
      <c r="G419" s="1"/>
      <c r="H419" s="1"/>
    </row>
    <row r="420" ht="14.25" customHeight="1">
      <c r="D420" s="6"/>
      <c r="E420" s="4"/>
      <c r="F420" s="6"/>
      <c r="G420" s="1"/>
      <c r="H420" s="1"/>
    </row>
    <row r="421" ht="14.25" customHeight="1">
      <c r="D421" s="6"/>
      <c r="E421" s="4"/>
      <c r="F421" s="6"/>
      <c r="G421" s="1"/>
      <c r="H421" s="1"/>
    </row>
    <row r="422" ht="14.25" customHeight="1">
      <c r="D422" s="6"/>
      <c r="E422" s="4"/>
      <c r="F422" s="6"/>
      <c r="G422" s="1"/>
      <c r="H422" s="1"/>
    </row>
    <row r="423" ht="14.25" customHeight="1">
      <c r="D423" s="6"/>
      <c r="E423" s="4"/>
      <c r="F423" s="6"/>
      <c r="G423" s="1"/>
      <c r="H423" s="1"/>
    </row>
    <row r="424" ht="14.25" customHeight="1">
      <c r="D424" s="6"/>
      <c r="E424" s="4"/>
      <c r="F424" s="6"/>
      <c r="G424" s="1"/>
      <c r="H424" s="1"/>
    </row>
    <row r="425" ht="14.25" customHeight="1">
      <c r="D425" s="6"/>
      <c r="E425" s="4"/>
      <c r="F425" s="6"/>
      <c r="G425" s="1"/>
      <c r="H425" s="1"/>
    </row>
    <row r="426" ht="14.25" customHeight="1">
      <c r="D426" s="6"/>
      <c r="E426" s="4"/>
      <c r="F426" s="6"/>
      <c r="G426" s="1"/>
      <c r="H426" s="1"/>
    </row>
    <row r="427" ht="14.25" customHeight="1">
      <c r="D427" s="6"/>
      <c r="E427" s="4"/>
      <c r="F427" s="6"/>
      <c r="G427" s="1"/>
      <c r="H427" s="1"/>
    </row>
    <row r="428" ht="14.25" customHeight="1">
      <c r="D428" s="6"/>
      <c r="E428" s="4"/>
      <c r="F428" s="6"/>
      <c r="G428" s="1"/>
      <c r="H428" s="1"/>
    </row>
    <row r="429" ht="14.25" customHeight="1">
      <c r="D429" s="6"/>
      <c r="E429" s="4"/>
      <c r="F429" s="6"/>
      <c r="G429" s="1"/>
      <c r="H429" s="1"/>
    </row>
    <row r="430" ht="14.25" customHeight="1">
      <c r="D430" s="6"/>
      <c r="E430" s="4"/>
      <c r="F430" s="6"/>
      <c r="G430" s="1"/>
      <c r="H430" s="1"/>
    </row>
    <row r="431" ht="14.25" customHeight="1">
      <c r="D431" s="6"/>
      <c r="E431" s="4"/>
      <c r="F431" s="6"/>
      <c r="G431" s="1"/>
      <c r="H431" s="1"/>
    </row>
    <row r="432" ht="14.25" customHeight="1">
      <c r="D432" s="6"/>
      <c r="E432" s="4"/>
      <c r="F432" s="6"/>
      <c r="G432" s="1"/>
      <c r="H432" s="1"/>
    </row>
    <row r="433" ht="14.25" customHeight="1">
      <c r="D433" s="6"/>
      <c r="E433" s="4"/>
      <c r="F433" s="6"/>
      <c r="G433" s="1"/>
      <c r="H433" s="1"/>
    </row>
    <row r="434" ht="14.25" customHeight="1">
      <c r="D434" s="6"/>
      <c r="E434" s="4"/>
      <c r="F434" s="6"/>
      <c r="G434" s="1"/>
      <c r="H434" s="1"/>
    </row>
    <row r="435" ht="14.25" customHeight="1">
      <c r="D435" s="6"/>
      <c r="E435" s="4"/>
      <c r="F435" s="6"/>
      <c r="G435" s="1"/>
      <c r="H435" s="1"/>
    </row>
    <row r="436" ht="14.25" customHeight="1">
      <c r="D436" s="6"/>
      <c r="E436" s="4"/>
      <c r="F436" s="6"/>
      <c r="G436" s="1"/>
      <c r="H436" s="1"/>
    </row>
    <row r="437" ht="14.25" customHeight="1">
      <c r="D437" s="6"/>
      <c r="E437" s="4"/>
      <c r="F437" s="6"/>
      <c r="G437" s="1"/>
      <c r="H437" s="1"/>
    </row>
    <row r="438" ht="14.25" customHeight="1">
      <c r="D438" s="6"/>
      <c r="E438" s="4"/>
      <c r="F438" s="6"/>
      <c r="G438" s="1"/>
      <c r="H438" s="1"/>
    </row>
    <row r="439" ht="14.25" customHeight="1">
      <c r="D439" s="6"/>
      <c r="E439" s="4"/>
      <c r="F439" s="6"/>
      <c r="G439" s="1"/>
      <c r="H439" s="1"/>
    </row>
    <row r="440" ht="14.25" customHeight="1">
      <c r="D440" s="6"/>
      <c r="E440" s="4"/>
      <c r="F440" s="6"/>
      <c r="G440" s="1"/>
      <c r="H440" s="1"/>
    </row>
    <row r="441" ht="14.25" customHeight="1">
      <c r="D441" s="6"/>
      <c r="E441" s="4"/>
      <c r="F441" s="6"/>
      <c r="G441" s="1"/>
      <c r="H441" s="1"/>
    </row>
    <row r="442" ht="14.25" customHeight="1">
      <c r="D442" s="6"/>
      <c r="E442" s="4"/>
      <c r="F442" s="6"/>
      <c r="G442" s="1"/>
      <c r="H442" s="1"/>
    </row>
    <row r="443" ht="14.25" customHeight="1">
      <c r="D443" s="6"/>
      <c r="E443" s="4"/>
      <c r="F443" s="6"/>
      <c r="G443" s="1"/>
      <c r="H443" s="1"/>
    </row>
    <row r="444" ht="14.25" customHeight="1">
      <c r="D444" s="6"/>
      <c r="E444" s="4"/>
      <c r="F444" s="6"/>
      <c r="G444" s="1"/>
      <c r="H444" s="1"/>
    </row>
    <row r="445" ht="14.25" customHeight="1">
      <c r="D445" s="6"/>
      <c r="E445" s="4"/>
      <c r="F445" s="6"/>
      <c r="G445" s="1"/>
      <c r="H445" s="1"/>
    </row>
    <row r="446" ht="14.25" customHeight="1">
      <c r="D446" s="6"/>
      <c r="E446" s="4"/>
      <c r="F446" s="6"/>
      <c r="G446" s="1"/>
      <c r="H446" s="1"/>
    </row>
    <row r="447" ht="14.25" customHeight="1">
      <c r="D447" s="6"/>
      <c r="E447" s="4"/>
      <c r="F447" s="6"/>
      <c r="G447" s="1"/>
      <c r="H447" s="1"/>
    </row>
    <row r="448" ht="14.25" customHeight="1">
      <c r="D448" s="6"/>
      <c r="E448" s="4"/>
      <c r="F448" s="6"/>
      <c r="G448" s="1"/>
      <c r="H448" s="1"/>
    </row>
    <row r="449" ht="14.25" customHeight="1">
      <c r="D449" s="6"/>
      <c r="E449" s="4"/>
      <c r="F449" s="6"/>
      <c r="G449" s="1"/>
      <c r="H449" s="1"/>
    </row>
    <row r="450" ht="14.25" customHeight="1">
      <c r="D450" s="6"/>
      <c r="E450" s="4"/>
      <c r="F450" s="6"/>
      <c r="G450" s="1"/>
      <c r="H450" s="1"/>
    </row>
    <row r="451" ht="14.25" customHeight="1">
      <c r="D451" s="6"/>
      <c r="E451" s="4"/>
      <c r="F451" s="6"/>
      <c r="G451" s="1"/>
      <c r="H451" s="1"/>
    </row>
    <row r="452" ht="14.25" customHeight="1">
      <c r="D452" s="6"/>
      <c r="E452" s="4"/>
      <c r="F452" s="6"/>
      <c r="G452" s="1"/>
      <c r="H452" s="1"/>
    </row>
    <row r="453" ht="14.25" customHeight="1">
      <c r="D453" s="6"/>
      <c r="E453" s="4"/>
      <c r="F453" s="6"/>
      <c r="G453" s="1"/>
      <c r="H453" s="1"/>
    </row>
    <row r="454" ht="14.25" customHeight="1">
      <c r="D454" s="6"/>
      <c r="E454" s="4"/>
      <c r="F454" s="6"/>
      <c r="G454" s="1"/>
      <c r="H454" s="1"/>
    </row>
    <row r="455" ht="14.25" customHeight="1">
      <c r="D455" s="6"/>
      <c r="E455" s="4"/>
      <c r="F455" s="6"/>
      <c r="G455" s="1"/>
      <c r="H455" s="1"/>
    </row>
    <row r="456" ht="14.25" customHeight="1">
      <c r="D456" s="6"/>
      <c r="E456" s="4"/>
      <c r="F456" s="6"/>
      <c r="G456" s="1"/>
      <c r="H456" s="1"/>
    </row>
    <row r="457" ht="14.25" customHeight="1">
      <c r="D457" s="6"/>
      <c r="E457" s="4"/>
      <c r="F457" s="6"/>
      <c r="G457" s="1"/>
      <c r="H457" s="1"/>
    </row>
    <row r="458" ht="14.25" customHeight="1">
      <c r="D458" s="6"/>
      <c r="E458" s="4"/>
      <c r="F458" s="6"/>
      <c r="G458" s="1"/>
      <c r="H458" s="1"/>
    </row>
    <row r="459" ht="14.25" customHeight="1">
      <c r="D459" s="6"/>
      <c r="E459" s="4"/>
      <c r="F459" s="6"/>
      <c r="G459" s="1"/>
      <c r="H459" s="1"/>
    </row>
    <row r="460" ht="14.25" customHeight="1">
      <c r="D460" s="6"/>
      <c r="E460" s="4"/>
      <c r="F460" s="6"/>
      <c r="G460" s="1"/>
      <c r="H460" s="1"/>
    </row>
    <row r="461" ht="14.25" customHeight="1">
      <c r="D461" s="6"/>
      <c r="E461" s="4"/>
      <c r="F461" s="6"/>
      <c r="G461" s="1"/>
      <c r="H461" s="1"/>
    </row>
    <row r="462" ht="14.25" customHeight="1">
      <c r="D462" s="6"/>
      <c r="E462" s="4"/>
      <c r="F462" s="6"/>
      <c r="G462" s="1"/>
      <c r="H462" s="1"/>
    </row>
    <row r="463" ht="14.25" customHeight="1">
      <c r="D463" s="6"/>
      <c r="E463" s="4"/>
      <c r="F463" s="6"/>
      <c r="G463" s="1"/>
      <c r="H463" s="1"/>
    </row>
    <row r="464" ht="14.25" customHeight="1">
      <c r="D464" s="6"/>
      <c r="E464" s="4"/>
      <c r="F464" s="6"/>
      <c r="G464" s="1"/>
      <c r="H464" s="1"/>
    </row>
    <row r="465" ht="14.25" customHeight="1">
      <c r="D465" s="6"/>
      <c r="E465" s="4"/>
      <c r="F465" s="6"/>
      <c r="G465" s="1"/>
      <c r="H465" s="1"/>
    </row>
    <row r="466" ht="14.25" customHeight="1">
      <c r="D466" s="6"/>
      <c r="E466" s="4"/>
      <c r="F466" s="6"/>
      <c r="G466" s="1"/>
      <c r="H466" s="1"/>
    </row>
    <row r="467" ht="14.25" customHeight="1">
      <c r="D467" s="6"/>
      <c r="E467" s="4"/>
      <c r="F467" s="6"/>
      <c r="G467" s="1"/>
      <c r="H467" s="1"/>
    </row>
    <row r="468" ht="14.25" customHeight="1">
      <c r="D468" s="6"/>
      <c r="E468" s="4"/>
      <c r="F468" s="6"/>
      <c r="G468" s="1"/>
      <c r="H468" s="1"/>
    </row>
    <row r="469" ht="14.25" customHeight="1">
      <c r="D469" s="6"/>
      <c r="E469" s="4"/>
      <c r="F469" s="6"/>
      <c r="G469" s="1"/>
      <c r="H469" s="1"/>
    </row>
    <row r="470" ht="14.25" customHeight="1">
      <c r="D470" s="6"/>
      <c r="E470" s="4"/>
      <c r="F470" s="6"/>
      <c r="G470" s="1"/>
      <c r="H470" s="1"/>
    </row>
    <row r="471" ht="14.25" customHeight="1">
      <c r="D471" s="6"/>
      <c r="E471" s="4"/>
      <c r="F471" s="6"/>
      <c r="G471" s="1"/>
      <c r="H471" s="1"/>
    </row>
    <row r="472" ht="14.25" customHeight="1">
      <c r="D472" s="6"/>
      <c r="E472" s="4"/>
      <c r="F472" s="6"/>
      <c r="G472" s="1"/>
      <c r="H472" s="1"/>
    </row>
    <row r="473" ht="14.25" customHeight="1">
      <c r="D473" s="6"/>
      <c r="E473" s="4"/>
      <c r="F473" s="6"/>
      <c r="G473" s="1"/>
      <c r="H473" s="1"/>
    </row>
    <row r="474" ht="14.25" customHeight="1">
      <c r="D474" s="6"/>
      <c r="E474" s="4"/>
      <c r="F474" s="6"/>
      <c r="G474" s="1"/>
      <c r="H474" s="1"/>
    </row>
    <row r="475" ht="14.25" customHeight="1">
      <c r="D475" s="6"/>
      <c r="E475" s="4"/>
      <c r="F475" s="6"/>
      <c r="G475" s="1"/>
      <c r="H475" s="1"/>
    </row>
    <row r="476" ht="14.25" customHeight="1">
      <c r="D476" s="6"/>
      <c r="E476" s="4"/>
      <c r="F476" s="6"/>
      <c r="G476" s="1"/>
      <c r="H476" s="1"/>
    </row>
    <row r="477" ht="14.25" customHeight="1">
      <c r="D477" s="6"/>
      <c r="E477" s="4"/>
      <c r="F477" s="6"/>
      <c r="G477" s="1"/>
      <c r="H477" s="1"/>
    </row>
    <row r="478" ht="14.25" customHeight="1">
      <c r="D478" s="6"/>
      <c r="E478" s="4"/>
      <c r="F478" s="6"/>
      <c r="G478" s="1"/>
      <c r="H478" s="1"/>
    </row>
    <row r="479" ht="14.25" customHeight="1">
      <c r="D479" s="6"/>
      <c r="E479" s="4"/>
      <c r="F479" s="6"/>
      <c r="G479" s="1"/>
      <c r="H479" s="1"/>
    </row>
    <row r="480" ht="14.25" customHeight="1">
      <c r="D480" s="6"/>
      <c r="E480" s="4"/>
      <c r="F480" s="6"/>
      <c r="G480" s="1"/>
      <c r="H480" s="1"/>
    </row>
    <row r="481" ht="14.25" customHeight="1">
      <c r="D481" s="6"/>
      <c r="E481" s="4"/>
      <c r="F481" s="6"/>
      <c r="G481" s="1"/>
      <c r="H481" s="1"/>
    </row>
    <row r="482" ht="14.25" customHeight="1">
      <c r="D482" s="6"/>
      <c r="E482" s="4"/>
      <c r="F482" s="6"/>
      <c r="G482" s="1"/>
      <c r="H482" s="1"/>
    </row>
    <row r="483" ht="14.25" customHeight="1">
      <c r="D483" s="6"/>
      <c r="E483" s="4"/>
      <c r="F483" s="6"/>
      <c r="G483" s="1"/>
      <c r="H483" s="1"/>
    </row>
    <row r="484" ht="14.25" customHeight="1">
      <c r="D484" s="6"/>
      <c r="E484" s="4"/>
      <c r="F484" s="6"/>
      <c r="G484" s="1"/>
      <c r="H484" s="1"/>
    </row>
    <row r="485" ht="14.25" customHeight="1">
      <c r="D485" s="6"/>
      <c r="E485" s="4"/>
      <c r="F485" s="6"/>
      <c r="G485" s="1"/>
      <c r="H485" s="1"/>
    </row>
    <row r="486" ht="14.25" customHeight="1">
      <c r="D486" s="6"/>
      <c r="E486" s="4"/>
      <c r="F486" s="6"/>
      <c r="G486" s="1"/>
      <c r="H486" s="1"/>
    </row>
    <row r="487" ht="14.25" customHeight="1">
      <c r="D487" s="6"/>
      <c r="E487" s="4"/>
      <c r="F487" s="6"/>
      <c r="G487" s="1"/>
      <c r="H487" s="1"/>
    </row>
    <row r="488" ht="14.25" customHeight="1">
      <c r="D488" s="6"/>
      <c r="E488" s="4"/>
      <c r="F488" s="6"/>
      <c r="G488" s="1"/>
      <c r="H488" s="1"/>
    </row>
    <row r="489" ht="14.25" customHeight="1">
      <c r="D489" s="6"/>
      <c r="E489" s="4"/>
      <c r="F489" s="6"/>
      <c r="G489" s="1"/>
      <c r="H489" s="1"/>
    </row>
    <row r="490" ht="14.25" customHeight="1">
      <c r="D490" s="6"/>
      <c r="E490" s="4"/>
      <c r="F490" s="6"/>
      <c r="G490" s="1"/>
      <c r="H490" s="1"/>
    </row>
    <row r="491" ht="14.25" customHeight="1">
      <c r="D491" s="6"/>
      <c r="E491" s="4"/>
      <c r="F491" s="6"/>
      <c r="G491" s="1"/>
      <c r="H491" s="1"/>
    </row>
    <row r="492" ht="14.25" customHeight="1">
      <c r="D492" s="6"/>
      <c r="E492" s="4"/>
      <c r="F492" s="6"/>
      <c r="G492" s="1"/>
      <c r="H492" s="1"/>
    </row>
    <row r="493" ht="14.25" customHeight="1">
      <c r="D493" s="6"/>
      <c r="E493" s="4"/>
      <c r="F493" s="6"/>
      <c r="G493" s="1"/>
      <c r="H493" s="1"/>
    </row>
    <row r="494" ht="14.25" customHeight="1">
      <c r="D494" s="6"/>
      <c r="E494" s="4"/>
      <c r="F494" s="6"/>
      <c r="G494" s="1"/>
      <c r="H494" s="1"/>
    </row>
    <row r="495" ht="14.25" customHeight="1">
      <c r="D495" s="6"/>
      <c r="E495" s="4"/>
      <c r="F495" s="6"/>
      <c r="G495" s="1"/>
      <c r="H495" s="1"/>
    </row>
    <row r="496" ht="14.25" customHeight="1">
      <c r="D496" s="6"/>
      <c r="E496" s="4"/>
      <c r="F496" s="6"/>
      <c r="G496" s="1"/>
      <c r="H496" s="1"/>
    </row>
    <row r="497" ht="14.25" customHeight="1">
      <c r="D497" s="6"/>
      <c r="E497" s="4"/>
      <c r="F497" s="6"/>
      <c r="G497" s="1"/>
      <c r="H497" s="1"/>
    </row>
    <row r="498" ht="14.25" customHeight="1">
      <c r="D498" s="6"/>
      <c r="E498" s="4"/>
      <c r="F498" s="6"/>
      <c r="G498" s="1"/>
      <c r="H498" s="1"/>
    </row>
    <row r="499" ht="14.25" customHeight="1">
      <c r="D499" s="6"/>
      <c r="E499" s="4"/>
      <c r="F499" s="6"/>
      <c r="G499" s="1"/>
      <c r="H499" s="1"/>
    </row>
    <row r="500" ht="14.25" customHeight="1">
      <c r="D500" s="6"/>
      <c r="E500" s="4"/>
      <c r="F500" s="6"/>
      <c r="G500" s="1"/>
      <c r="H500" s="1"/>
    </row>
    <row r="501" ht="14.25" customHeight="1">
      <c r="D501" s="6"/>
      <c r="E501" s="4"/>
      <c r="F501" s="6"/>
      <c r="G501" s="1"/>
      <c r="H501" s="1"/>
    </row>
    <row r="502" ht="14.25" customHeight="1">
      <c r="D502" s="6"/>
      <c r="E502" s="4"/>
      <c r="F502" s="6"/>
      <c r="G502" s="1"/>
      <c r="H502" s="1"/>
    </row>
    <row r="503" ht="14.25" customHeight="1">
      <c r="D503" s="6"/>
      <c r="E503" s="4"/>
      <c r="F503" s="6"/>
      <c r="G503" s="1"/>
      <c r="H503" s="1"/>
    </row>
    <row r="504" ht="14.25" customHeight="1">
      <c r="D504" s="6"/>
      <c r="E504" s="4"/>
      <c r="F504" s="6"/>
      <c r="G504" s="1"/>
      <c r="H504" s="1"/>
    </row>
    <row r="505" ht="14.25" customHeight="1">
      <c r="D505" s="6"/>
      <c r="E505" s="4"/>
      <c r="F505" s="6"/>
      <c r="G505" s="1"/>
      <c r="H505" s="1"/>
    </row>
    <row r="506" ht="14.25" customHeight="1">
      <c r="D506" s="6"/>
      <c r="E506" s="4"/>
      <c r="F506" s="6"/>
      <c r="G506" s="1"/>
      <c r="H506" s="1"/>
    </row>
    <row r="507" ht="14.25" customHeight="1">
      <c r="D507" s="6"/>
      <c r="E507" s="4"/>
      <c r="F507" s="6"/>
      <c r="G507" s="1"/>
      <c r="H507" s="1"/>
    </row>
    <row r="508" ht="14.25" customHeight="1">
      <c r="D508" s="6"/>
      <c r="E508" s="4"/>
      <c r="F508" s="6"/>
      <c r="G508" s="1"/>
      <c r="H508" s="1"/>
    </row>
    <row r="509" ht="14.25" customHeight="1">
      <c r="D509" s="6"/>
      <c r="E509" s="4"/>
      <c r="F509" s="6"/>
      <c r="G509" s="1"/>
      <c r="H509" s="1"/>
    </row>
    <row r="510" ht="14.25" customHeight="1">
      <c r="D510" s="6"/>
      <c r="E510" s="4"/>
      <c r="F510" s="6"/>
      <c r="G510" s="1"/>
      <c r="H510" s="1"/>
    </row>
    <row r="511" ht="14.25" customHeight="1">
      <c r="D511" s="6"/>
      <c r="E511" s="4"/>
      <c r="F511" s="6"/>
      <c r="G511" s="1"/>
      <c r="H511" s="1"/>
    </row>
    <row r="512" ht="14.25" customHeight="1">
      <c r="D512" s="6"/>
      <c r="E512" s="4"/>
      <c r="F512" s="6"/>
      <c r="G512" s="1"/>
      <c r="H512" s="1"/>
    </row>
    <row r="513" ht="14.25" customHeight="1">
      <c r="D513" s="6"/>
      <c r="E513" s="4"/>
      <c r="F513" s="6"/>
      <c r="G513" s="1"/>
      <c r="H513" s="1"/>
    </row>
    <row r="514" ht="14.25" customHeight="1">
      <c r="D514" s="6"/>
      <c r="E514" s="4"/>
      <c r="F514" s="6"/>
      <c r="G514" s="1"/>
      <c r="H514" s="1"/>
    </row>
    <row r="515" ht="14.25" customHeight="1">
      <c r="D515" s="6"/>
      <c r="E515" s="4"/>
      <c r="F515" s="6"/>
      <c r="G515" s="1"/>
      <c r="H515" s="1"/>
    </row>
    <row r="516" ht="14.25" customHeight="1">
      <c r="D516" s="6"/>
      <c r="E516" s="4"/>
      <c r="F516" s="6"/>
      <c r="G516" s="1"/>
      <c r="H516" s="1"/>
    </row>
    <row r="517" ht="14.25" customHeight="1">
      <c r="D517" s="6"/>
      <c r="E517" s="4"/>
      <c r="F517" s="6"/>
      <c r="G517" s="1"/>
      <c r="H517" s="1"/>
    </row>
    <row r="518" ht="14.25" customHeight="1">
      <c r="D518" s="6"/>
      <c r="E518" s="4"/>
      <c r="F518" s="6"/>
      <c r="G518" s="1"/>
      <c r="H518" s="1"/>
    </row>
    <row r="519" ht="14.25" customHeight="1">
      <c r="D519" s="6"/>
      <c r="E519" s="4"/>
      <c r="F519" s="6"/>
      <c r="G519" s="1"/>
      <c r="H519" s="1"/>
    </row>
    <row r="520" ht="14.25" customHeight="1">
      <c r="D520" s="6"/>
      <c r="E520" s="4"/>
      <c r="F520" s="6"/>
      <c r="G520" s="1"/>
      <c r="H520" s="1"/>
    </row>
    <row r="521" ht="14.25" customHeight="1">
      <c r="D521" s="6"/>
      <c r="E521" s="4"/>
      <c r="F521" s="6"/>
      <c r="G521" s="1"/>
      <c r="H521" s="1"/>
    </row>
    <row r="522" ht="14.25" customHeight="1">
      <c r="D522" s="6"/>
      <c r="E522" s="4"/>
      <c r="F522" s="6"/>
      <c r="G522" s="1"/>
      <c r="H522" s="1"/>
    </row>
    <row r="523" ht="14.25" customHeight="1">
      <c r="D523" s="6"/>
      <c r="E523" s="4"/>
      <c r="F523" s="6"/>
      <c r="G523" s="1"/>
      <c r="H523" s="1"/>
    </row>
    <row r="524" ht="14.25" customHeight="1">
      <c r="D524" s="6"/>
      <c r="E524" s="4"/>
      <c r="F524" s="6"/>
      <c r="G524" s="1"/>
      <c r="H524" s="1"/>
    </row>
    <row r="525" ht="14.25" customHeight="1">
      <c r="D525" s="6"/>
      <c r="E525" s="4"/>
      <c r="F525" s="6"/>
      <c r="G525" s="1"/>
      <c r="H525" s="1"/>
    </row>
    <row r="526" ht="14.25" customHeight="1">
      <c r="D526" s="6"/>
      <c r="E526" s="4"/>
      <c r="F526" s="6"/>
      <c r="G526" s="1"/>
      <c r="H526" s="1"/>
    </row>
    <row r="527" ht="14.25" customHeight="1">
      <c r="D527" s="6"/>
      <c r="E527" s="4"/>
      <c r="F527" s="6"/>
      <c r="G527" s="1"/>
      <c r="H527" s="1"/>
    </row>
    <row r="528" ht="14.25" customHeight="1">
      <c r="D528" s="6"/>
      <c r="E528" s="4"/>
      <c r="F528" s="6"/>
      <c r="G528" s="1"/>
      <c r="H528" s="1"/>
    </row>
    <row r="529" ht="14.25" customHeight="1">
      <c r="D529" s="6"/>
      <c r="E529" s="4"/>
      <c r="F529" s="6"/>
      <c r="G529" s="1"/>
      <c r="H529" s="1"/>
    </row>
    <row r="530" ht="14.25" customHeight="1">
      <c r="D530" s="6"/>
      <c r="E530" s="4"/>
      <c r="F530" s="6"/>
      <c r="G530" s="1"/>
      <c r="H530" s="1"/>
    </row>
    <row r="531" ht="14.25" customHeight="1">
      <c r="D531" s="6"/>
      <c r="E531" s="4"/>
      <c r="F531" s="6"/>
      <c r="G531" s="1"/>
      <c r="H531" s="1"/>
    </row>
    <row r="532" ht="14.25" customHeight="1">
      <c r="D532" s="6"/>
      <c r="E532" s="4"/>
      <c r="F532" s="6"/>
      <c r="G532" s="1"/>
      <c r="H532" s="1"/>
    </row>
    <row r="533" ht="14.25" customHeight="1">
      <c r="D533" s="6"/>
      <c r="E533" s="4"/>
      <c r="F533" s="6"/>
      <c r="G533" s="1"/>
      <c r="H533" s="1"/>
    </row>
    <row r="534" ht="14.25" customHeight="1">
      <c r="D534" s="6"/>
      <c r="E534" s="4"/>
      <c r="F534" s="6"/>
      <c r="G534" s="1"/>
      <c r="H534" s="1"/>
    </row>
    <row r="535" ht="14.25" customHeight="1">
      <c r="D535" s="6"/>
      <c r="E535" s="4"/>
      <c r="F535" s="6"/>
      <c r="G535" s="1"/>
      <c r="H535" s="1"/>
    </row>
    <row r="536" ht="14.25" customHeight="1">
      <c r="D536" s="6"/>
      <c r="E536" s="4"/>
      <c r="F536" s="6"/>
      <c r="G536" s="1"/>
      <c r="H536" s="1"/>
    </row>
    <row r="537" ht="14.25" customHeight="1">
      <c r="D537" s="6"/>
      <c r="E537" s="4"/>
      <c r="F537" s="6"/>
      <c r="G537" s="1"/>
      <c r="H537" s="1"/>
    </row>
    <row r="538" ht="14.25" customHeight="1">
      <c r="D538" s="6"/>
      <c r="E538" s="4"/>
      <c r="F538" s="6"/>
      <c r="G538" s="1"/>
      <c r="H538" s="1"/>
    </row>
    <row r="539" ht="14.25" customHeight="1">
      <c r="D539" s="6"/>
      <c r="E539" s="4"/>
      <c r="F539" s="6"/>
      <c r="G539" s="1"/>
      <c r="H539" s="1"/>
    </row>
    <row r="540" ht="14.25" customHeight="1">
      <c r="D540" s="6"/>
      <c r="E540" s="4"/>
      <c r="F540" s="6"/>
      <c r="G540" s="1"/>
      <c r="H540" s="1"/>
    </row>
    <row r="541" ht="14.25" customHeight="1">
      <c r="D541" s="6"/>
      <c r="E541" s="4"/>
      <c r="F541" s="6"/>
      <c r="G541" s="1"/>
      <c r="H541" s="1"/>
    </row>
    <row r="542" ht="14.25" customHeight="1">
      <c r="D542" s="6"/>
      <c r="E542" s="4"/>
      <c r="F542" s="6"/>
      <c r="G542" s="1"/>
      <c r="H542" s="1"/>
    </row>
    <row r="543" ht="14.25" customHeight="1">
      <c r="D543" s="6"/>
      <c r="E543" s="4"/>
      <c r="F543" s="6"/>
      <c r="G543" s="1"/>
      <c r="H543" s="1"/>
    </row>
    <row r="544" ht="14.25" customHeight="1">
      <c r="D544" s="6"/>
      <c r="E544" s="4"/>
      <c r="F544" s="6"/>
      <c r="G544" s="1"/>
      <c r="H544" s="1"/>
    </row>
    <row r="545" ht="14.25" customHeight="1">
      <c r="D545" s="6"/>
      <c r="E545" s="4"/>
      <c r="F545" s="6"/>
      <c r="G545" s="1"/>
      <c r="H545" s="1"/>
    </row>
    <row r="546" ht="14.25" customHeight="1">
      <c r="D546" s="6"/>
      <c r="E546" s="4"/>
      <c r="F546" s="6"/>
      <c r="G546" s="1"/>
      <c r="H546" s="1"/>
    </row>
    <row r="547" ht="14.25" customHeight="1">
      <c r="D547" s="6"/>
      <c r="E547" s="4"/>
      <c r="F547" s="6"/>
      <c r="G547" s="1"/>
      <c r="H547" s="1"/>
    </row>
    <row r="548" ht="14.25" customHeight="1">
      <c r="D548" s="6"/>
      <c r="E548" s="4"/>
      <c r="F548" s="6"/>
      <c r="G548" s="1"/>
      <c r="H548" s="1"/>
    </row>
    <row r="549" ht="14.25" customHeight="1">
      <c r="D549" s="6"/>
      <c r="E549" s="4"/>
      <c r="F549" s="6"/>
      <c r="G549" s="1"/>
      <c r="H549" s="1"/>
    </row>
    <row r="550" ht="14.25" customHeight="1">
      <c r="D550" s="6"/>
      <c r="E550" s="4"/>
      <c r="F550" s="6"/>
      <c r="G550" s="1"/>
      <c r="H550" s="1"/>
    </row>
    <row r="551" ht="14.25" customHeight="1">
      <c r="D551" s="6"/>
      <c r="E551" s="4"/>
      <c r="F551" s="6"/>
      <c r="G551" s="1"/>
      <c r="H551" s="1"/>
    </row>
    <row r="552" ht="14.25" customHeight="1">
      <c r="D552" s="6"/>
      <c r="E552" s="4"/>
      <c r="F552" s="6"/>
      <c r="G552" s="1"/>
      <c r="H552" s="1"/>
    </row>
    <row r="553" ht="14.25" customHeight="1">
      <c r="D553" s="6"/>
      <c r="E553" s="4"/>
      <c r="F553" s="6"/>
      <c r="G553" s="1"/>
      <c r="H553" s="1"/>
    </row>
    <row r="554" ht="14.25" customHeight="1">
      <c r="D554" s="6"/>
      <c r="E554" s="4"/>
      <c r="F554" s="6"/>
      <c r="G554" s="1"/>
      <c r="H554" s="1"/>
    </row>
    <row r="555" ht="14.25" customHeight="1">
      <c r="D555" s="6"/>
      <c r="E555" s="4"/>
      <c r="F555" s="6"/>
      <c r="G555" s="1"/>
      <c r="H555" s="1"/>
    </row>
    <row r="556" ht="14.25" customHeight="1">
      <c r="D556" s="6"/>
      <c r="E556" s="4"/>
      <c r="F556" s="6"/>
      <c r="G556" s="1"/>
      <c r="H556" s="1"/>
    </row>
    <row r="557" ht="14.25" customHeight="1">
      <c r="D557" s="6"/>
      <c r="E557" s="4"/>
      <c r="F557" s="6"/>
      <c r="G557" s="1"/>
      <c r="H557" s="1"/>
    </row>
    <row r="558" ht="14.25" customHeight="1">
      <c r="D558" s="6"/>
      <c r="E558" s="4"/>
      <c r="F558" s="6"/>
      <c r="G558" s="1"/>
      <c r="H558" s="1"/>
    </row>
    <row r="559" ht="14.25" customHeight="1">
      <c r="D559" s="6"/>
      <c r="E559" s="4"/>
      <c r="F559" s="6"/>
      <c r="G559" s="1"/>
      <c r="H559" s="1"/>
    </row>
    <row r="560" ht="14.25" customHeight="1">
      <c r="D560" s="6"/>
      <c r="E560" s="4"/>
      <c r="F560" s="6"/>
      <c r="G560" s="1"/>
      <c r="H560" s="1"/>
    </row>
    <row r="561" ht="14.25" customHeight="1">
      <c r="D561" s="6"/>
      <c r="E561" s="4"/>
      <c r="F561" s="6"/>
      <c r="G561" s="1"/>
      <c r="H561" s="1"/>
    </row>
    <row r="562" ht="14.25" customHeight="1">
      <c r="D562" s="6"/>
      <c r="E562" s="4"/>
      <c r="F562" s="6"/>
      <c r="G562" s="1"/>
      <c r="H562" s="1"/>
    </row>
    <row r="563" ht="14.25" customHeight="1">
      <c r="D563" s="6"/>
      <c r="E563" s="4"/>
      <c r="F563" s="6"/>
      <c r="G563" s="1"/>
      <c r="H563" s="1"/>
    </row>
    <row r="564" ht="14.25" customHeight="1">
      <c r="D564" s="6"/>
      <c r="E564" s="4"/>
      <c r="F564" s="6"/>
      <c r="G564" s="1"/>
      <c r="H564" s="1"/>
    </row>
    <row r="565" ht="14.25" customHeight="1">
      <c r="D565" s="6"/>
      <c r="E565" s="4"/>
      <c r="F565" s="6"/>
      <c r="G565" s="1"/>
      <c r="H565" s="1"/>
    </row>
    <row r="566" ht="14.25" customHeight="1">
      <c r="D566" s="6"/>
      <c r="E566" s="4"/>
      <c r="F566" s="6"/>
      <c r="G566" s="1"/>
      <c r="H566" s="1"/>
    </row>
    <row r="567" ht="14.25" customHeight="1">
      <c r="D567" s="6"/>
      <c r="E567" s="4"/>
      <c r="F567" s="6"/>
      <c r="G567" s="1"/>
      <c r="H567" s="1"/>
    </row>
    <row r="568" ht="14.25" customHeight="1">
      <c r="D568" s="6"/>
      <c r="E568" s="4"/>
      <c r="F568" s="6"/>
      <c r="G568" s="1"/>
      <c r="H568" s="1"/>
    </row>
    <row r="569" ht="14.25" customHeight="1">
      <c r="D569" s="6"/>
      <c r="E569" s="4"/>
      <c r="F569" s="6"/>
      <c r="G569" s="1"/>
      <c r="H569" s="1"/>
    </row>
    <row r="570" ht="14.25" customHeight="1">
      <c r="D570" s="6"/>
      <c r="E570" s="4"/>
      <c r="F570" s="6"/>
      <c r="G570" s="1"/>
      <c r="H570" s="1"/>
    </row>
    <row r="571" ht="14.25" customHeight="1">
      <c r="D571" s="6"/>
      <c r="E571" s="4"/>
      <c r="F571" s="6"/>
      <c r="G571" s="1"/>
      <c r="H571" s="1"/>
    </row>
    <row r="572" ht="14.25" customHeight="1">
      <c r="D572" s="6"/>
      <c r="E572" s="4"/>
      <c r="F572" s="6"/>
      <c r="G572" s="1"/>
      <c r="H572" s="1"/>
    </row>
    <row r="573" ht="14.25" customHeight="1">
      <c r="D573" s="6"/>
      <c r="E573" s="4"/>
      <c r="F573" s="6"/>
      <c r="G573" s="1"/>
      <c r="H573" s="1"/>
    </row>
    <row r="574" ht="14.25" customHeight="1">
      <c r="D574" s="6"/>
      <c r="E574" s="4"/>
      <c r="F574" s="6"/>
      <c r="G574" s="1"/>
      <c r="H574" s="1"/>
    </row>
    <row r="575" ht="14.25" customHeight="1">
      <c r="D575" s="6"/>
      <c r="E575" s="4"/>
      <c r="F575" s="6"/>
      <c r="G575" s="1"/>
      <c r="H575" s="1"/>
    </row>
    <row r="576" ht="14.25" customHeight="1">
      <c r="D576" s="6"/>
      <c r="E576" s="4"/>
      <c r="F576" s="6"/>
      <c r="G576" s="1"/>
      <c r="H576" s="1"/>
    </row>
    <row r="577" ht="14.25" customHeight="1">
      <c r="D577" s="6"/>
      <c r="E577" s="4"/>
      <c r="F577" s="6"/>
      <c r="G577" s="1"/>
      <c r="H577" s="1"/>
    </row>
    <row r="578" ht="14.25" customHeight="1">
      <c r="D578" s="6"/>
      <c r="E578" s="4"/>
      <c r="F578" s="6"/>
      <c r="G578" s="1"/>
      <c r="H578" s="1"/>
    </row>
    <row r="579" ht="14.25" customHeight="1">
      <c r="D579" s="6"/>
      <c r="E579" s="4"/>
      <c r="F579" s="6"/>
      <c r="G579" s="1"/>
      <c r="H579" s="1"/>
    </row>
    <row r="580" ht="14.25" customHeight="1">
      <c r="D580" s="6"/>
      <c r="E580" s="4"/>
      <c r="F580" s="6"/>
      <c r="G580" s="1"/>
      <c r="H580" s="1"/>
    </row>
    <row r="581" ht="14.25" customHeight="1">
      <c r="D581" s="6"/>
      <c r="E581" s="4"/>
      <c r="F581" s="6"/>
      <c r="G581" s="1"/>
      <c r="H581" s="1"/>
    </row>
    <row r="582" ht="14.25" customHeight="1">
      <c r="D582" s="6"/>
      <c r="E582" s="4"/>
      <c r="F582" s="6"/>
      <c r="G582" s="1"/>
      <c r="H582" s="1"/>
    </row>
    <row r="583" ht="14.25" customHeight="1">
      <c r="D583" s="6"/>
      <c r="E583" s="4"/>
      <c r="F583" s="6"/>
      <c r="G583" s="1"/>
      <c r="H583" s="1"/>
    </row>
    <row r="584" ht="14.25" customHeight="1">
      <c r="D584" s="6"/>
      <c r="E584" s="4"/>
      <c r="F584" s="6"/>
      <c r="G584" s="1"/>
      <c r="H584" s="1"/>
    </row>
    <row r="585" ht="14.25" customHeight="1">
      <c r="D585" s="6"/>
      <c r="E585" s="4"/>
      <c r="F585" s="6"/>
      <c r="G585" s="1"/>
      <c r="H585" s="1"/>
    </row>
    <row r="586" ht="14.25" customHeight="1">
      <c r="D586" s="6"/>
      <c r="E586" s="4"/>
      <c r="F586" s="6"/>
      <c r="G586" s="1"/>
      <c r="H586" s="1"/>
    </row>
    <row r="587" ht="14.25" customHeight="1">
      <c r="D587" s="6"/>
      <c r="E587" s="4"/>
      <c r="F587" s="6"/>
      <c r="G587" s="1"/>
      <c r="H587" s="1"/>
    </row>
    <row r="588" ht="14.25" customHeight="1">
      <c r="D588" s="6"/>
      <c r="E588" s="4"/>
      <c r="F588" s="6"/>
      <c r="G588" s="1"/>
      <c r="H588" s="1"/>
    </row>
    <row r="589" ht="14.25" customHeight="1">
      <c r="D589" s="6"/>
      <c r="E589" s="4"/>
      <c r="F589" s="6"/>
      <c r="G589" s="1"/>
      <c r="H589" s="1"/>
    </row>
    <row r="590" ht="14.25" customHeight="1">
      <c r="D590" s="6"/>
      <c r="E590" s="4"/>
      <c r="F590" s="6"/>
      <c r="G590" s="1"/>
      <c r="H590" s="1"/>
    </row>
    <row r="591" ht="14.25" customHeight="1">
      <c r="D591" s="6"/>
      <c r="E591" s="4"/>
      <c r="F591" s="6"/>
      <c r="G591" s="1"/>
      <c r="H591" s="1"/>
    </row>
    <row r="592" ht="14.25" customHeight="1">
      <c r="D592" s="6"/>
      <c r="E592" s="4"/>
      <c r="F592" s="6"/>
      <c r="G592" s="1"/>
      <c r="H592" s="1"/>
    </row>
    <row r="593" ht="14.25" customHeight="1">
      <c r="D593" s="6"/>
      <c r="E593" s="4"/>
      <c r="F593" s="6"/>
      <c r="G593" s="1"/>
      <c r="H593" s="1"/>
    </row>
    <row r="594" ht="14.25" customHeight="1">
      <c r="D594" s="6"/>
      <c r="E594" s="4"/>
      <c r="F594" s="6"/>
      <c r="G594" s="1"/>
      <c r="H594" s="1"/>
    </row>
    <row r="595" ht="14.25" customHeight="1">
      <c r="D595" s="6"/>
      <c r="E595" s="4"/>
      <c r="F595" s="6"/>
      <c r="G595" s="1"/>
      <c r="H595" s="1"/>
    </row>
    <row r="596" ht="14.25" customHeight="1">
      <c r="D596" s="6"/>
      <c r="E596" s="4"/>
      <c r="F596" s="6"/>
      <c r="G596" s="1"/>
      <c r="H596" s="1"/>
    </row>
    <row r="597" ht="14.25" customHeight="1">
      <c r="D597" s="6"/>
      <c r="E597" s="4"/>
      <c r="F597" s="6"/>
      <c r="G597" s="1"/>
      <c r="H597" s="1"/>
    </row>
    <row r="598" ht="14.25" customHeight="1">
      <c r="D598" s="6"/>
      <c r="E598" s="4"/>
      <c r="F598" s="6"/>
      <c r="G598" s="1"/>
      <c r="H598" s="1"/>
    </row>
    <row r="599" ht="14.25" customHeight="1">
      <c r="D599" s="6"/>
      <c r="E599" s="4"/>
      <c r="F599" s="6"/>
      <c r="G599" s="1"/>
      <c r="H599" s="1"/>
    </row>
    <row r="600" ht="14.25" customHeight="1">
      <c r="D600" s="6"/>
      <c r="E600" s="4"/>
      <c r="F600" s="6"/>
      <c r="G600" s="1"/>
      <c r="H600" s="1"/>
    </row>
    <row r="601" ht="14.25" customHeight="1">
      <c r="D601" s="6"/>
      <c r="E601" s="4"/>
      <c r="F601" s="6"/>
      <c r="G601" s="1"/>
      <c r="H601" s="1"/>
    </row>
    <row r="602" ht="14.25" customHeight="1">
      <c r="D602" s="6"/>
      <c r="E602" s="4"/>
      <c r="F602" s="6"/>
      <c r="G602" s="1"/>
      <c r="H602" s="1"/>
    </row>
    <row r="603" ht="14.25" customHeight="1">
      <c r="D603" s="6"/>
      <c r="E603" s="4"/>
      <c r="F603" s="6"/>
      <c r="G603" s="1"/>
      <c r="H603" s="1"/>
    </row>
    <row r="604" ht="14.25" customHeight="1">
      <c r="D604" s="6"/>
      <c r="E604" s="4"/>
      <c r="F604" s="6"/>
      <c r="G604" s="1"/>
      <c r="H604" s="1"/>
    </row>
    <row r="605" ht="14.25" customHeight="1">
      <c r="D605" s="6"/>
      <c r="E605" s="4"/>
      <c r="F605" s="6"/>
      <c r="G605" s="1"/>
      <c r="H605" s="1"/>
    </row>
    <row r="606" ht="14.25" customHeight="1">
      <c r="D606" s="6"/>
      <c r="E606" s="4"/>
      <c r="F606" s="6"/>
      <c r="G606" s="1"/>
      <c r="H606" s="1"/>
    </row>
    <row r="607" ht="14.25" customHeight="1">
      <c r="D607" s="6"/>
      <c r="E607" s="4"/>
      <c r="F607" s="6"/>
      <c r="G607" s="1"/>
      <c r="H607" s="1"/>
    </row>
    <row r="608" ht="14.25" customHeight="1">
      <c r="D608" s="6"/>
      <c r="E608" s="4"/>
      <c r="F608" s="6"/>
      <c r="G608" s="1"/>
      <c r="H608" s="1"/>
    </row>
    <row r="609" ht="14.25" customHeight="1">
      <c r="D609" s="6"/>
      <c r="E609" s="4"/>
      <c r="F609" s="6"/>
      <c r="G609" s="1"/>
      <c r="H609" s="1"/>
    </row>
    <row r="610" ht="14.25" customHeight="1">
      <c r="D610" s="6"/>
      <c r="E610" s="4"/>
      <c r="F610" s="6"/>
      <c r="G610" s="1"/>
      <c r="H610" s="1"/>
    </row>
    <row r="611" ht="14.25" customHeight="1">
      <c r="D611" s="6"/>
      <c r="E611" s="4"/>
      <c r="F611" s="6"/>
      <c r="G611" s="1"/>
      <c r="H611" s="1"/>
    </row>
    <row r="612" ht="14.25" customHeight="1">
      <c r="D612" s="6"/>
      <c r="E612" s="4"/>
      <c r="F612" s="6"/>
      <c r="G612" s="1"/>
      <c r="H612" s="1"/>
    </row>
    <row r="613" ht="14.25" customHeight="1">
      <c r="D613" s="6"/>
      <c r="E613" s="4"/>
      <c r="F613" s="6"/>
      <c r="G613" s="1"/>
      <c r="H613" s="1"/>
    </row>
    <row r="614" ht="14.25" customHeight="1">
      <c r="D614" s="6"/>
      <c r="E614" s="4"/>
      <c r="F614" s="6"/>
      <c r="G614" s="1"/>
      <c r="H614" s="1"/>
    </row>
    <row r="615" ht="14.25" customHeight="1">
      <c r="D615" s="6"/>
      <c r="E615" s="4"/>
      <c r="F615" s="6"/>
      <c r="G615" s="1"/>
      <c r="H615" s="1"/>
    </row>
    <row r="616" ht="14.25" customHeight="1">
      <c r="D616" s="6"/>
      <c r="E616" s="4"/>
      <c r="F616" s="6"/>
      <c r="G616" s="1"/>
      <c r="H616" s="1"/>
    </row>
    <row r="617" ht="14.25" customHeight="1">
      <c r="D617" s="6"/>
      <c r="E617" s="4"/>
      <c r="F617" s="6"/>
      <c r="G617" s="1"/>
      <c r="H617" s="1"/>
    </row>
    <row r="618" ht="14.25" customHeight="1">
      <c r="D618" s="6"/>
      <c r="E618" s="4"/>
      <c r="F618" s="6"/>
      <c r="G618" s="1"/>
      <c r="H618" s="1"/>
    </row>
    <row r="619" ht="14.25" customHeight="1">
      <c r="D619" s="6"/>
      <c r="E619" s="4"/>
      <c r="F619" s="6"/>
      <c r="G619" s="1"/>
      <c r="H619" s="1"/>
    </row>
    <row r="620" ht="14.25" customHeight="1">
      <c r="D620" s="6"/>
      <c r="E620" s="4"/>
      <c r="F620" s="6"/>
      <c r="G620" s="1"/>
      <c r="H620" s="1"/>
    </row>
    <row r="621" ht="14.25" customHeight="1">
      <c r="D621" s="6"/>
      <c r="E621" s="4"/>
      <c r="F621" s="6"/>
      <c r="G621" s="1"/>
      <c r="H621" s="1"/>
    </row>
    <row r="622" ht="14.25" customHeight="1">
      <c r="D622" s="6"/>
      <c r="E622" s="4"/>
      <c r="F622" s="6"/>
      <c r="G622" s="1"/>
      <c r="H622" s="1"/>
    </row>
    <row r="623" ht="14.25" customHeight="1">
      <c r="D623" s="6"/>
      <c r="E623" s="4"/>
      <c r="F623" s="6"/>
      <c r="G623" s="1"/>
      <c r="H623" s="1"/>
    </row>
    <row r="624" ht="14.25" customHeight="1">
      <c r="D624" s="6"/>
      <c r="E624" s="4"/>
      <c r="F624" s="6"/>
      <c r="G624" s="1"/>
      <c r="H624" s="1"/>
    </row>
    <row r="625" ht="14.25" customHeight="1">
      <c r="D625" s="6"/>
      <c r="E625" s="4"/>
      <c r="F625" s="6"/>
      <c r="G625" s="1"/>
      <c r="H625" s="1"/>
    </row>
    <row r="626" ht="14.25" customHeight="1">
      <c r="D626" s="6"/>
      <c r="E626" s="4"/>
      <c r="F626" s="6"/>
      <c r="G626" s="1"/>
      <c r="H626" s="1"/>
    </row>
    <row r="627" ht="14.25" customHeight="1">
      <c r="D627" s="6"/>
      <c r="E627" s="4"/>
      <c r="F627" s="6"/>
      <c r="G627" s="1"/>
      <c r="H627" s="1"/>
    </row>
    <row r="628" ht="14.25" customHeight="1">
      <c r="D628" s="6"/>
      <c r="E628" s="4"/>
      <c r="F628" s="6"/>
      <c r="G628" s="1"/>
      <c r="H628" s="1"/>
    </row>
    <row r="629" ht="14.25" customHeight="1">
      <c r="D629" s="6"/>
      <c r="E629" s="4"/>
      <c r="F629" s="6"/>
      <c r="G629" s="1"/>
      <c r="H629" s="1"/>
    </row>
    <row r="630" ht="14.25" customHeight="1">
      <c r="D630" s="6"/>
      <c r="E630" s="4"/>
      <c r="F630" s="6"/>
      <c r="G630" s="1"/>
      <c r="H630" s="1"/>
    </row>
    <row r="631" ht="14.25" customHeight="1">
      <c r="D631" s="6"/>
      <c r="E631" s="4"/>
      <c r="F631" s="6"/>
      <c r="G631" s="1"/>
      <c r="H631" s="1"/>
    </row>
    <row r="632" ht="14.25" customHeight="1">
      <c r="D632" s="6"/>
      <c r="E632" s="4"/>
      <c r="F632" s="6"/>
      <c r="G632" s="1"/>
      <c r="H632" s="1"/>
    </row>
    <row r="633" ht="14.25" customHeight="1">
      <c r="D633" s="6"/>
      <c r="E633" s="4"/>
      <c r="F633" s="6"/>
      <c r="G633" s="1"/>
      <c r="H633" s="1"/>
    </row>
    <row r="634" ht="14.25" customHeight="1">
      <c r="D634" s="6"/>
      <c r="E634" s="4"/>
      <c r="F634" s="6"/>
      <c r="G634" s="1"/>
      <c r="H634" s="1"/>
    </row>
    <row r="635" ht="14.25" customHeight="1">
      <c r="D635" s="6"/>
      <c r="E635" s="4"/>
      <c r="F635" s="6"/>
      <c r="G635" s="1"/>
      <c r="H635" s="1"/>
    </row>
    <row r="636" ht="14.25" customHeight="1">
      <c r="D636" s="6"/>
      <c r="E636" s="4"/>
      <c r="F636" s="6"/>
      <c r="G636" s="1"/>
      <c r="H636" s="1"/>
    </row>
    <row r="637" ht="14.25" customHeight="1">
      <c r="D637" s="6"/>
      <c r="E637" s="4"/>
      <c r="F637" s="6"/>
      <c r="G637" s="1"/>
      <c r="H637" s="1"/>
    </row>
    <row r="638" ht="14.25" customHeight="1">
      <c r="D638" s="6"/>
      <c r="E638" s="4"/>
      <c r="F638" s="6"/>
      <c r="G638" s="1"/>
      <c r="H638" s="1"/>
    </row>
    <row r="639" ht="14.25" customHeight="1">
      <c r="D639" s="6"/>
      <c r="E639" s="4"/>
      <c r="F639" s="6"/>
      <c r="G639" s="1"/>
      <c r="H639" s="1"/>
    </row>
    <row r="640" ht="14.25" customHeight="1">
      <c r="D640" s="6"/>
      <c r="E640" s="4"/>
      <c r="F640" s="6"/>
      <c r="G640" s="1"/>
      <c r="H640" s="1"/>
    </row>
    <row r="641" ht="14.25" customHeight="1">
      <c r="D641" s="6"/>
      <c r="E641" s="4"/>
      <c r="F641" s="6"/>
      <c r="G641" s="1"/>
      <c r="H641" s="1"/>
    </row>
    <row r="642" ht="14.25" customHeight="1">
      <c r="D642" s="6"/>
      <c r="E642" s="4"/>
      <c r="F642" s="6"/>
      <c r="G642" s="1"/>
      <c r="H642" s="1"/>
    </row>
    <row r="643" ht="14.25" customHeight="1">
      <c r="D643" s="6"/>
      <c r="E643" s="4"/>
      <c r="F643" s="6"/>
      <c r="G643" s="1"/>
      <c r="H643" s="1"/>
    </row>
    <row r="644" ht="14.25" customHeight="1">
      <c r="D644" s="6"/>
      <c r="E644" s="4"/>
      <c r="F644" s="6"/>
      <c r="G644" s="1"/>
      <c r="H644" s="1"/>
    </row>
    <row r="645" ht="14.25" customHeight="1">
      <c r="D645" s="6"/>
      <c r="E645" s="4"/>
      <c r="F645" s="6"/>
      <c r="G645" s="1"/>
      <c r="H645" s="1"/>
    </row>
    <row r="646" ht="14.25" customHeight="1">
      <c r="D646" s="6"/>
      <c r="E646" s="4"/>
      <c r="F646" s="6"/>
      <c r="G646" s="1"/>
      <c r="H646" s="1"/>
    </row>
    <row r="647" ht="14.25" customHeight="1">
      <c r="D647" s="6"/>
      <c r="E647" s="4"/>
      <c r="F647" s="6"/>
      <c r="G647" s="1"/>
      <c r="H647" s="1"/>
    </row>
    <row r="648" ht="14.25" customHeight="1">
      <c r="D648" s="6"/>
      <c r="E648" s="4"/>
      <c r="F648" s="6"/>
      <c r="G648" s="1"/>
      <c r="H648" s="1"/>
    </row>
    <row r="649" ht="14.25" customHeight="1">
      <c r="D649" s="6"/>
      <c r="E649" s="4"/>
      <c r="F649" s="6"/>
      <c r="G649" s="1"/>
      <c r="H649" s="1"/>
    </row>
    <row r="650" ht="14.25" customHeight="1">
      <c r="D650" s="6"/>
      <c r="E650" s="4"/>
      <c r="F650" s="6"/>
      <c r="G650" s="1"/>
      <c r="H650" s="1"/>
    </row>
    <row r="651" ht="14.25" customHeight="1">
      <c r="D651" s="6"/>
      <c r="E651" s="4"/>
      <c r="F651" s="6"/>
      <c r="G651" s="1"/>
      <c r="H651" s="1"/>
    </row>
    <row r="652" ht="14.25" customHeight="1">
      <c r="D652" s="6"/>
      <c r="E652" s="4"/>
      <c r="F652" s="6"/>
      <c r="G652" s="1"/>
      <c r="H652" s="1"/>
    </row>
    <row r="653" ht="14.25" customHeight="1">
      <c r="D653" s="6"/>
      <c r="E653" s="4"/>
      <c r="F653" s="6"/>
      <c r="G653" s="1"/>
      <c r="H653" s="1"/>
    </row>
    <row r="654" ht="14.25" customHeight="1">
      <c r="D654" s="6"/>
      <c r="E654" s="4"/>
      <c r="F654" s="6"/>
      <c r="G654" s="1"/>
      <c r="H654" s="1"/>
    </row>
    <row r="655" ht="14.25" customHeight="1">
      <c r="D655" s="6"/>
      <c r="E655" s="4"/>
      <c r="F655" s="6"/>
      <c r="G655" s="1"/>
      <c r="H655" s="1"/>
    </row>
    <row r="656" ht="14.25" customHeight="1">
      <c r="D656" s="6"/>
      <c r="E656" s="4"/>
      <c r="F656" s="6"/>
      <c r="G656" s="1"/>
      <c r="H656" s="1"/>
    </row>
    <row r="657" ht="14.25" customHeight="1">
      <c r="D657" s="6"/>
      <c r="E657" s="4"/>
      <c r="F657" s="6"/>
      <c r="G657" s="1"/>
      <c r="H657" s="1"/>
    </row>
    <row r="658" ht="14.25" customHeight="1">
      <c r="D658" s="6"/>
      <c r="E658" s="4"/>
      <c r="F658" s="6"/>
      <c r="G658" s="1"/>
      <c r="H658" s="1"/>
    </row>
    <row r="659" ht="14.25" customHeight="1">
      <c r="D659" s="6"/>
      <c r="E659" s="4"/>
      <c r="F659" s="6"/>
      <c r="G659" s="1"/>
      <c r="H659" s="1"/>
    </row>
    <row r="660" ht="14.25" customHeight="1">
      <c r="D660" s="6"/>
      <c r="E660" s="4"/>
      <c r="F660" s="6"/>
      <c r="G660" s="1"/>
      <c r="H660" s="1"/>
    </row>
    <row r="661" ht="14.25" customHeight="1">
      <c r="D661" s="6"/>
      <c r="E661" s="4"/>
      <c r="F661" s="6"/>
      <c r="G661" s="1"/>
      <c r="H661" s="1"/>
    </row>
    <row r="662" ht="14.25" customHeight="1">
      <c r="D662" s="6"/>
      <c r="E662" s="4"/>
      <c r="F662" s="6"/>
      <c r="G662" s="1"/>
      <c r="H662" s="1"/>
    </row>
    <row r="663" ht="14.25" customHeight="1">
      <c r="D663" s="6"/>
      <c r="E663" s="4"/>
      <c r="F663" s="6"/>
      <c r="G663" s="1"/>
      <c r="H663" s="1"/>
    </row>
    <row r="664" ht="14.25" customHeight="1">
      <c r="D664" s="6"/>
      <c r="E664" s="4"/>
      <c r="F664" s="6"/>
      <c r="G664" s="1"/>
      <c r="H664" s="1"/>
    </row>
    <row r="665" ht="14.25" customHeight="1">
      <c r="D665" s="6"/>
      <c r="E665" s="4"/>
      <c r="F665" s="6"/>
      <c r="G665" s="1"/>
      <c r="H665" s="1"/>
    </row>
    <row r="666" ht="14.25" customHeight="1">
      <c r="D666" s="6"/>
      <c r="E666" s="4"/>
      <c r="F666" s="6"/>
      <c r="G666" s="1"/>
      <c r="H666" s="1"/>
    </row>
    <row r="667" ht="14.25" customHeight="1">
      <c r="D667" s="6"/>
      <c r="E667" s="4"/>
      <c r="F667" s="6"/>
      <c r="G667" s="1"/>
      <c r="H667" s="1"/>
    </row>
    <row r="668" ht="14.25" customHeight="1">
      <c r="D668" s="6"/>
      <c r="E668" s="4"/>
      <c r="F668" s="6"/>
      <c r="G668" s="1"/>
      <c r="H668" s="1"/>
    </row>
    <row r="669" ht="14.25" customHeight="1">
      <c r="D669" s="6"/>
      <c r="E669" s="4"/>
      <c r="F669" s="6"/>
      <c r="G669" s="1"/>
      <c r="H669" s="1"/>
    </row>
    <row r="670" ht="14.25" customHeight="1">
      <c r="D670" s="6"/>
      <c r="E670" s="4"/>
      <c r="F670" s="6"/>
      <c r="G670" s="1"/>
      <c r="H670" s="1"/>
    </row>
    <row r="671" ht="14.25" customHeight="1">
      <c r="D671" s="6"/>
      <c r="E671" s="4"/>
      <c r="F671" s="6"/>
      <c r="G671" s="1"/>
      <c r="H671" s="1"/>
    </row>
    <row r="672" ht="14.25" customHeight="1">
      <c r="D672" s="6"/>
      <c r="E672" s="4"/>
      <c r="F672" s="6"/>
      <c r="G672" s="1"/>
      <c r="H672" s="1"/>
    </row>
    <row r="673" ht="14.25" customHeight="1">
      <c r="D673" s="6"/>
      <c r="E673" s="4"/>
      <c r="F673" s="6"/>
      <c r="G673" s="1"/>
      <c r="H673" s="1"/>
    </row>
    <row r="674" ht="14.25" customHeight="1">
      <c r="D674" s="6"/>
      <c r="E674" s="4"/>
      <c r="F674" s="6"/>
      <c r="G674" s="1"/>
      <c r="H674" s="1"/>
    </row>
    <row r="675" ht="14.25" customHeight="1">
      <c r="D675" s="6"/>
      <c r="E675" s="4"/>
      <c r="F675" s="6"/>
      <c r="G675" s="1"/>
      <c r="H675" s="1"/>
    </row>
    <row r="676" ht="14.25" customHeight="1">
      <c r="D676" s="6"/>
      <c r="E676" s="4"/>
      <c r="F676" s="6"/>
      <c r="G676" s="1"/>
      <c r="H676" s="1"/>
    </row>
    <row r="677" ht="14.25" customHeight="1">
      <c r="D677" s="6"/>
      <c r="E677" s="4"/>
      <c r="F677" s="6"/>
      <c r="G677" s="1"/>
      <c r="H677" s="1"/>
    </row>
    <row r="678" ht="14.25" customHeight="1">
      <c r="D678" s="6"/>
      <c r="E678" s="4"/>
      <c r="F678" s="6"/>
      <c r="G678" s="1"/>
      <c r="H678" s="1"/>
    </row>
    <row r="679" ht="14.25" customHeight="1">
      <c r="D679" s="6"/>
      <c r="E679" s="4"/>
      <c r="F679" s="6"/>
      <c r="G679" s="1"/>
      <c r="H679" s="1"/>
    </row>
    <row r="680" ht="14.25" customHeight="1">
      <c r="D680" s="6"/>
      <c r="E680" s="4"/>
      <c r="F680" s="6"/>
      <c r="G680" s="1"/>
      <c r="H680" s="1"/>
    </row>
    <row r="681" ht="14.25" customHeight="1">
      <c r="D681" s="6"/>
      <c r="E681" s="4"/>
      <c r="F681" s="6"/>
      <c r="G681" s="1"/>
      <c r="H681" s="1"/>
    </row>
    <row r="682" ht="14.25" customHeight="1">
      <c r="D682" s="6"/>
      <c r="E682" s="4"/>
      <c r="F682" s="6"/>
      <c r="G682" s="1"/>
      <c r="H682" s="1"/>
    </row>
    <row r="683" ht="14.25" customHeight="1">
      <c r="D683" s="6"/>
      <c r="E683" s="4"/>
      <c r="F683" s="6"/>
      <c r="G683" s="1"/>
      <c r="H683" s="1"/>
    </row>
    <row r="684" ht="14.25" customHeight="1">
      <c r="D684" s="6"/>
      <c r="E684" s="4"/>
      <c r="F684" s="6"/>
      <c r="G684" s="1"/>
      <c r="H684" s="1"/>
    </row>
    <row r="685" ht="14.25" customHeight="1">
      <c r="D685" s="6"/>
      <c r="E685" s="4"/>
      <c r="F685" s="6"/>
      <c r="G685" s="1"/>
      <c r="H685" s="1"/>
    </row>
    <row r="686" ht="14.25" customHeight="1">
      <c r="D686" s="6"/>
      <c r="E686" s="4"/>
      <c r="F686" s="6"/>
      <c r="G686" s="1"/>
      <c r="H686" s="1"/>
    </row>
    <row r="687" ht="14.25" customHeight="1">
      <c r="D687" s="6"/>
      <c r="E687" s="4"/>
      <c r="F687" s="6"/>
      <c r="G687" s="1"/>
      <c r="H687" s="1"/>
    </row>
    <row r="688" ht="14.25" customHeight="1">
      <c r="D688" s="6"/>
      <c r="E688" s="4"/>
      <c r="F688" s="6"/>
      <c r="G688" s="1"/>
      <c r="H688" s="1"/>
    </row>
    <row r="689" ht="14.25" customHeight="1">
      <c r="D689" s="6"/>
      <c r="E689" s="4"/>
      <c r="F689" s="6"/>
      <c r="G689" s="1"/>
      <c r="H689" s="1"/>
    </row>
    <row r="690" ht="14.25" customHeight="1">
      <c r="D690" s="6"/>
      <c r="E690" s="4"/>
      <c r="F690" s="6"/>
      <c r="G690" s="1"/>
      <c r="H690" s="1"/>
    </row>
    <row r="691" ht="14.25" customHeight="1">
      <c r="D691" s="6"/>
      <c r="E691" s="4"/>
      <c r="F691" s="6"/>
      <c r="G691" s="1"/>
      <c r="H691" s="1"/>
    </row>
    <row r="692" ht="14.25" customHeight="1">
      <c r="D692" s="6"/>
      <c r="E692" s="4"/>
      <c r="F692" s="6"/>
      <c r="G692" s="1"/>
      <c r="H692" s="1"/>
    </row>
    <row r="693" ht="14.25" customHeight="1">
      <c r="D693" s="6"/>
      <c r="E693" s="4"/>
      <c r="F693" s="6"/>
      <c r="G693" s="1"/>
      <c r="H693" s="1"/>
    </row>
    <row r="694" ht="14.25" customHeight="1">
      <c r="D694" s="6"/>
      <c r="E694" s="4"/>
      <c r="F694" s="6"/>
      <c r="G694" s="1"/>
      <c r="H694" s="1"/>
    </row>
    <row r="695" ht="14.25" customHeight="1">
      <c r="D695" s="6"/>
      <c r="E695" s="4"/>
      <c r="F695" s="6"/>
      <c r="G695" s="1"/>
      <c r="H695" s="1"/>
    </row>
    <row r="696" ht="14.25" customHeight="1">
      <c r="D696" s="6"/>
      <c r="E696" s="4"/>
      <c r="F696" s="6"/>
      <c r="G696" s="1"/>
      <c r="H696" s="1"/>
    </row>
    <row r="697" ht="14.25" customHeight="1">
      <c r="D697" s="6"/>
      <c r="E697" s="4"/>
      <c r="F697" s="6"/>
      <c r="G697" s="1"/>
      <c r="H697" s="1"/>
    </row>
    <row r="698" ht="14.25" customHeight="1">
      <c r="D698" s="6"/>
      <c r="E698" s="4"/>
      <c r="F698" s="6"/>
      <c r="G698" s="1"/>
      <c r="H698" s="1"/>
    </row>
    <row r="699" ht="14.25" customHeight="1">
      <c r="D699" s="6"/>
      <c r="E699" s="4"/>
      <c r="F699" s="6"/>
      <c r="G699" s="1"/>
      <c r="H699" s="1"/>
    </row>
    <row r="700" ht="14.25" customHeight="1">
      <c r="D700" s="6"/>
      <c r="E700" s="4"/>
      <c r="F700" s="6"/>
      <c r="G700" s="1"/>
      <c r="H700" s="1"/>
    </row>
    <row r="701" ht="14.25" customHeight="1">
      <c r="D701" s="6"/>
      <c r="E701" s="4"/>
      <c r="F701" s="6"/>
      <c r="G701" s="1"/>
      <c r="H701" s="1"/>
    </row>
    <row r="702" ht="14.25" customHeight="1">
      <c r="D702" s="6"/>
      <c r="E702" s="4"/>
      <c r="F702" s="6"/>
      <c r="G702" s="1"/>
      <c r="H702" s="1"/>
    </row>
    <row r="703" ht="14.25" customHeight="1">
      <c r="D703" s="6"/>
      <c r="E703" s="4"/>
      <c r="F703" s="6"/>
      <c r="G703" s="1"/>
      <c r="H703" s="1"/>
    </row>
    <row r="704" ht="14.25" customHeight="1">
      <c r="D704" s="6"/>
      <c r="E704" s="4"/>
      <c r="F704" s="6"/>
      <c r="G704" s="1"/>
      <c r="H704" s="1"/>
    </row>
    <row r="705" ht="14.25" customHeight="1">
      <c r="D705" s="6"/>
      <c r="E705" s="4"/>
      <c r="F705" s="6"/>
      <c r="G705" s="1"/>
      <c r="H705" s="1"/>
    </row>
    <row r="706" ht="14.25" customHeight="1">
      <c r="D706" s="6"/>
      <c r="E706" s="4"/>
      <c r="F706" s="6"/>
      <c r="G706" s="1"/>
      <c r="H706" s="1"/>
    </row>
    <row r="707" ht="14.25" customHeight="1">
      <c r="D707" s="6"/>
      <c r="E707" s="4"/>
      <c r="F707" s="6"/>
      <c r="G707" s="1"/>
      <c r="H707" s="1"/>
    </row>
    <row r="708" ht="14.25" customHeight="1">
      <c r="D708" s="6"/>
      <c r="E708" s="4"/>
      <c r="F708" s="6"/>
      <c r="G708" s="1"/>
      <c r="H708" s="1"/>
    </row>
    <row r="709" ht="14.25" customHeight="1">
      <c r="D709" s="6"/>
      <c r="E709" s="4"/>
      <c r="F709" s="6"/>
      <c r="G709" s="1"/>
      <c r="H709" s="1"/>
    </row>
    <row r="710" ht="14.25" customHeight="1">
      <c r="D710" s="6"/>
      <c r="E710" s="4"/>
      <c r="F710" s="6"/>
      <c r="G710" s="1"/>
      <c r="H710" s="1"/>
    </row>
    <row r="711" ht="14.25" customHeight="1">
      <c r="D711" s="6"/>
      <c r="E711" s="4"/>
      <c r="F711" s="6"/>
      <c r="G711" s="1"/>
      <c r="H711" s="1"/>
    </row>
    <row r="712" ht="14.25" customHeight="1">
      <c r="D712" s="6"/>
      <c r="E712" s="4"/>
      <c r="F712" s="6"/>
      <c r="G712" s="1"/>
      <c r="H712" s="1"/>
    </row>
    <row r="713" ht="14.25" customHeight="1">
      <c r="D713" s="6"/>
      <c r="E713" s="4"/>
      <c r="F713" s="6"/>
      <c r="G713" s="1"/>
      <c r="H713" s="1"/>
    </row>
    <row r="714" ht="14.25" customHeight="1">
      <c r="D714" s="6"/>
      <c r="E714" s="4"/>
      <c r="F714" s="6"/>
      <c r="G714" s="1"/>
      <c r="H714" s="1"/>
    </row>
    <row r="715" ht="14.25" customHeight="1">
      <c r="D715" s="6"/>
      <c r="E715" s="4"/>
      <c r="F715" s="6"/>
      <c r="G715" s="1"/>
      <c r="H715" s="1"/>
    </row>
    <row r="716" ht="14.25" customHeight="1">
      <c r="D716" s="6"/>
      <c r="E716" s="4"/>
      <c r="F716" s="6"/>
      <c r="G716" s="1"/>
      <c r="H716" s="1"/>
    </row>
    <row r="717" ht="14.25" customHeight="1">
      <c r="D717" s="6"/>
      <c r="E717" s="4"/>
      <c r="F717" s="6"/>
      <c r="G717" s="1"/>
      <c r="H717" s="1"/>
    </row>
    <row r="718" ht="14.25" customHeight="1">
      <c r="D718" s="6"/>
      <c r="E718" s="4"/>
      <c r="F718" s="6"/>
      <c r="G718" s="1"/>
      <c r="H718" s="1"/>
    </row>
    <row r="719" ht="14.25" customHeight="1">
      <c r="D719" s="6"/>
      <c r="E719" s="4"/>
      <c r="F719" s="6"/>
      <c r="G719" s="1"/>
      <c r="H719" s="1"/>
    </row>
    <row r="720" ht="14.25" customHeight="1">
      <c r="D720" s="6"/>
      <c r="E720" s="4"/>
      <c r="F720" s="6"/>
      <c r="G720" s="1"/>
      <c r="H720" s="1"/>
    </row>
    <row r="721" ht="14.25" customHeight="1">
      <c r="D721" s="6"/>
      <c r="E721" s="4"/>
      <c r="F721" s="6"/>
      <c r="G721" s="1"/>
      <c r="H721" s="1"/>
    </row>
    <row r="722" ht="14.25" customHeight="1">
      <c r="D722" s="6"/>
      <c r="E722" s="4"/>
      <c r="F722" s="6"/>
      <c r="G722" s="1"/>
      <c r="H722" s="1"/>
    </row>
    <row r="723" ht="14.25" customHeight="1">
      <c r="D723" s="6"/>
      <c r="E723" s="4"/>
      <c r="F723" s="6"/>
      <c r="G723" s="1"/>
      <c r="H723" s="1"/>
    </row>
    <row r="724" ht="14.25" customHeight="1">
      <c r="D724" s="6"/>
      <c r="E724" s="4"/>
      <c r="F724" s="6"/>
      <c r="G724" s="1"/>
      <c r="H724" s="1"/>
    </row>
    <row r="725" ht="14.25" customHeight="1">
      <c r="D725" s="6"/>
      <c r="E725" s="4"/>
      <c r="F725" s="6"/>
      <c r="G725" s="1"/>
      <c r="H725" s="1"/>
    </row>
    <row r="726" ht="14.25" customHeight="1">
      <c r="D726" s="6"/>
      <c r="E726" s="4"/>
      <c r="F726" s="6"/>
      <c r="G726" s="1"/>
      <c r="H726" s="1"/>
    </row>
    <row r="727" ht="14.25" customHeight="1">
      <c r="D727" s="6"/>
      <c r="E727" s="4"/>
      <c r="F727" s="6"/>
      <c r="G727" s="1"/>
      <c r="H727" s="1"/>
    </row>
    <row r="728" ht="14.25" customHeight="1">
      <c r="D728" s="6"/>
      <c r="E728" s="4"/>
      <c r="F728" s="6"/>
      <c r="G728" s="1"/>
      <c r="H728" s="1"/>
    </row>
    <row r="729" ht="14.25" customHeight="1">
      <c r="D729" s="6"/>
      <c r="E729" s="4"/>
      <c r="F729" s="6"/>
      <c r="G729" s="1"/>
      <c r="H729" s="1"/>
    </row>
    <row r="730" ht="14.25" customHeight="1">
      <c r="D730" s="6"/>
      <c r="E730" s="4"/>
      <c r="F730" s="6"/>
      <c r="G730" s="1"/>
      <c r="H730" s="1"/>
    </row>
    <row r="731" ht="14.25" customHeight="1">
      <c r="D731" s="6"/>
      <c r="E731" s="4"/>
      <c r="F731" s="6"/>
      <c r="G731" s="1"/>
      <c r="H731" s="1"/>
    </row>
    <row r="732" ht="14.25" customHeight="1">
      <c r="D732" s="6"/>
      <c r="E732" s="4"/>
      <c r="F732" s="6"/>
      <c r="G732" s="1"/>
      <c r="H732" s="1"/>
    </row>
    <row r="733" ht="14.25" customHeight="1">
      <c r="D733" s="6"/>
      <c r="E733" s="4"/>
      <c r="F733" s="6"/>
      <c r="G733" s="1"/>
      <c r="H733" s="1"/>
    </row>
    <row r="734" ht="14.25" customHeight="1">
      <c r="D734" s="6"/>
      <c r="E734" s="4"/>
      <c r="F734" s="6"/>
      <c r="G734" s="1"/>
      <c r="H734" s="1"/>
    </row>
    <row r="735" ht="14.25" customHeight="1">
      <c r="D735" s="6"/>
      <c r="E735" s="4"/>
      <c r="F735" s="6"/>
      <c r="G735" s="1"/>
      <c r="H735" s="1"/>
    </row>
    <row r="736" ht="14.25" customHeight="1">
      <c r="D736" s="6"/>
      <c r="E736" s="4"/>
      <c r="F736" s="6"/>
      <c r="G736" s="1"/>
      <c r="H736" s="1"/>
    </row>
    <row r="737" ht="14.25" customHeight="1">
      <c r="D737" s="6"/>
      <c r="E737" s="4"/>
      <c r="F737" s="6"/>
      <c r="G737" s="1"/>
      <c r="H737" s="1"/>
    </row>
    <row r="738" ht="14.25" customHeight="1">
      <c r="D738" s="6"/>
      <c r="E738" s="4"/>
      <c r="F738" s="6"/>
      <c r="G738" s="1"/>
      <c r="H738" s="1"/>
    </row>
    <row r="739" ht="14.25" customHeight="1">
      <c r="D739" s="6"/>
      <c r="E739" s="4"/>
      <c r="F739" s="6"/>
      <c r="G739" s="1"/>
      <c r="H739" s="1"/>
    </row>
    <row r="740" ht="14.25" customHeight="1">
      <c r="D740" s="6"/>
      <c r="E740" s="4"/>
      <c r="F740" s="6"/>
      <c r="G740" s="1"/>
      <c r="H740" s="1"/>
    </row>
    <row r="741" ht="14.25" customHeight="1">
      <c r="D741" s="6"/>
      <c r="E741" s="4"/>
      <c r="F741" s="6"/>
      <c r="G741" s="1"/>
      <c r="H741" s="1"/>
    </row>
    <row r="742" ht="14.25" customHeight="1">
      <c r="D742" s="6"/>
      <c r="E742" s="4"/>
      <c r="F742" s="6"/>
      <c r="G742" s="1"/>
      <c r="H742" s="1"/>
    </row>
    <row r="743" ht="14.25" customHeight="1">
      <c r="D743" s="6"/>
      <c r="E743" s="4"/>
      <c r="F743" s="6"/>
      <c r="G743" s="1"/>
      <c r="H743" s="1"/>
    </row>
    <row r="744" ht="14.25" customHeight="1">
      <c r="D744" s="6"/>
      <c r="E744" s="4"/>
      <c r="F744" s="6"/>
      <c r="G744" s="1"/>
      <c r="H744" s="1"/>
    </row>
    <row r="745" ht="14.25" customHeight="1">
      <c r="D745" s="6"/>
      <c r="E745" s="4"/>
      <c r="F745" s="6"/>
      <c r="G745" s="1"/>
      <c r="H745" s="1"/>
    </row>
    <row r="746" ht="14.25" customHeight="1">
      <c r="D746" s="6"/>
      <c r="E746" s="4"/>
      <c r="F746" s="6"/>
      <c r="G746" s="1"/>
      <c r="H746" s="1"/>
    </row>
    <row r="747" ht="14.25" customHeight="1">
      <c r="D747" s="6"/>
      <c r="E747" s="4"/>
      <c r="F747" s="6"/>
      <c r="G747" s="1"/>
      <c r="H747" s="1"/>
    </row>
    <row r="748" ht="14.25" customHeight="1">
      <c r="D748" s="6"/>
      <c r="E748" s="4"/>
      <c r="F748" s="6"/>
      <c r="G748" s="1"/>
      <c r="H748" s="1"/>
    </row>
    <row r="749" ht="14.25" customHeight="1">
      <c r="D749" s="6"/>
      <c r="E749" s="4"/>
      <c r="F749" s="6"/>
      <c r="G749" s="1"/>
      <c r="H749" s="1"/>
    </row>
    <row r="750" ht="14.25" customHeight="1">
      <c r="D750" s="6"/>
      <c r="E750" s="4"/>
      <c r="F750" s="6"/>
      <c r="G750" s="1"/>
      <c r="H750" s="1"/>
    </row>
    <row r="751" ht="14.25" customHeight="1">
      <c r="D751" s="6"/>
      <c r="E751" s="4"/>
      <c r="F751" s="6"/>
      <c r="G751" s="1"/>
      <c r="H751" s="1"/>
    </row>
    <row r="752" ht="14.25" customHeight="1">
      <c r="D752" s="6"/>
      <c r="E752" s="4"/>
      <c r="F752" s="6"/>
      <c r="G752" s="1"/>
      <c r="H752" s="1"/>
    </row>
    <row r="753" ht="14.25" customHeight="1">
      <c r="D753" s="6"/>
      <c r="E753" s="4"/>
      <c r="F753" s="6"/>
      <c r="G753" s="1"/>
      <c r="H753" s="1"/>
    </row>
    <row r="754" ht="14.25" customHeight="1">
      <c r="D754" s="6"/>
      <c r="E754" s="4"/>
      <c r="F754" s="6"/>
      <c r="G754" s="1"/>
      <c r="H754" s="1"/>
    </row>
    <row r="755" ht="14.25" customHeight="1">
      <c r="D755" s="6"/>
      <c r="E755" s="4"/>
      <c r="F755" s="6"/>
      <c r="G755" s="1"/>
      <c r="H755" s="1"/>
    </row>
    <row r="756" ht="14.25" customHeight="1">
      <c r="D756" s="6"/>
      <c r="E756" s="4"/>
      <c r="F756" s="6"/>
      <c r="G756" s="1"/>
      <c r="H756" s="1"/>
    </row>
    <row r="757" ht="14.25" customHeight="1">
      <c r="D757" s="6"/>
      <c r="E757" s="4"/>
      <c r="F757" s="6"/>
      <c r="G757" s="1"/>
      <c r="H757" s="1"/>
    </row>
    <row r="758" ht="14.25" customHeight="1">
      <c r="D758" s="6"/>
      <c r="E758" s="4"/>
      <c r="F758" s="6"/>
      <c r="G758" s="1"/>
      <c r="H758" s="1"/>
    </row>
    <row r="759" ht="14.25" customHeight="1">
      <c r="D759" s="6"/>
      <c r="E759" s="4"/>
      <c r="F759" s="6"/>
      <c r="G759" s="1"/>
      <c r="H759" s="1"/>
    </row>
    <row r="760" ht="14.25" customHeight="1">
      <c r="D760" s="6"/>
      <c r="E760" s="4"/>
      <c r="F760" s="6"/>
      <c r="G760" s="1"/>
      <c r="H760" s="1"/>
    </row>
    <row r="761" ht="14.25" customHeight="1">
      <c r="D761" s="6"/>
      <c r="E761" s="4"/>
      <c r="F761" s="6"/>
      <c r="G761" s="1"/>
      <c r="H761" s="1"/>
    </row>
    <row r="762" ht="14.25" customHeight="1">
      <c r="D762" s="6"/>
      <c r="E762" s="4"/>
      <c r="F762" s="6"/>
      <c r="G762" s="1"/>
      <c r="H762" s="1"/>
    </row>
    <row r="763" ht="14.25" customHeight="1">
      <c r="D763" s="6"/>
      <c r="E763" s="4"/>
      <c r="F763" s="6"/>
      <c r="G763" s="1"/>
      <c r="H763" s="1"/>
    </row>
    <row r="764" ht="14.25" customHeight="1">
      <c r="D764" s="6"/>
      <c r="E764" s="4"/>
      <c r="F764" s="6"/>
      <c r="G764" s="1"/>
      <c r="H764" s="1"/>
    </row>
    <row r="765" ht="14.25" customHeight="1">
      <c r="D765" s="6"/>
      <c r="E765" s="4"/>
      <c r="F765" s="6"/>
      <c r="G765" s="1"/>
      <c r="H765" s="1"/>
    </row>
    <row r="766" ht="14.25" customHeight="1">
      <c r="D766" s="6"/>
      <c r="E766" s="4"/>
      <c r="F766" s="6"/>
      <c r="G766" s="1"/>
      <c r="H766" s="1"/>
    </row>
    <row r="767" ht="14.25" customHeight="1">
      <c r="D767" s="6"/>
      <c r="E767" s="4"/>
      <c r="F767" s="6"/>
      <c r="G767" s="1"/>
      <c r="H767" s="1"/>
    </row>
    <row r="768" ht="14.25" customHeight="1">
      <c r="D768" s="6"/>
      <c r="E768" s="4"/>
      <c r="F768" s="6"/>
      <c r="G768" s="1"/>
      <c r="H768" s="1"/>
    </row>
    <row r="769" ht="14.25" customHeight="1">
      <c r="D769" s="6"/>
      <c r="E769" s="4"/>
      <c r="F769" s="6"/>
      <c r="G769" s="1"/>
      <c r="H769" s="1"/>
    </row>
    <row r="770" ht="14.25" customHeight="1">
      <c r="D770" s="6"/>
      <c r="E770" s="4"/>
      <c r="F770" s="6"/>
      <c r="G770" s="1"/>
      <c r="H770" s="1"/>
    </row>
    <row r="771" ht="14.25" customHeight="1">
      <c r="D771" s="6"/>
      <c r="E771" s="4"/>
      <c r="F771" s="6"/>
      <c r="G771" s="1"/>
      <c r="H771" s="1"/>
    </row>
    <row r="772" ht="14.25" customHeight="1">
      <c r="D772" s="6"/>
      <c r="E772" s="4"/>
      <c r="F772" s="6"/>
      <c r="G772" s="1"/>
      <c r="H772" s="1"/>
    </row>
    <row r="773" ht="14.25" customHeight="1">
      <c r="D773" s="6"/>
      <c r="E773" s="4"/>
      <c r="F773" s="6"/>
      <c r="G773" s="1"/>
      <c r="H773" s="1"/>
    </row>
    <row r="774" ht="14.25" customHeight="1">
      <c r="D774" s="6"/>
      <c r="E774" s="4"/>
      <c r="F774" s="6"/>
      <c r="G774" s="1"/>
      <c r="H774" s="1"/>
    </row>
    <row r="775" ht="14.25" customHeight="1">
      <c r="D775" s="6"/>
      <c r="E775" s="4"/>
      <c r="F775" s="6"/>
      <c r="G775" s="1"/>
      <c r="H775" s="1"/>
    </row>
    <row r="776" ht="14.25" customHeight="1">
      <c r="D776" s="6"/>
      <c r="E776" s="4"/>
      <c r="F776" s="6"/>
      <c r="G776" s="1"/>
      <c r="H776" s="1"/>
    </row>
    <row r="777" ht="14.25" customHeight="1">
      <c r="D777" s="6"/>
      <c r="E777" s="4"/>
      <c r="F777" s="6"/>
      <c r="G777" s="1"/>
      <c r="H777" s="1"/>
    </row>
    <row r="778" ht="14.25" customHeight="1">
      <c r="D778" s="6"/>
      <c r="E778" s="4"/>
      <c r="F778" s="6"/>
      <c r="G778" s="1"/>
      <c r="H778" s="1"/>
    </row>
    <row r="779" ht="14.25" customHeight="1">
      <c r="D779" s="6"/>
      <c r="E779" s="4"/>
      <c r="F779" s="6"/>
      <c r="G779" s="1"/>
      <c r="H779" s="1"/>
    </row>
    <row r="780" ht="14.25" customHeight="1">
      <c r="D780" s="6"/>
      <c r="E780" s="4"/>
      <c r="F780" s="6"/>
      <c r="G780" s="1"/>
      <c r="H780" s="1"/>
    </row>
    <row r="781" ht="14.25" customHeight="1">
      <c r="D781" s="6"/>
      <c r="E781" s="4"/>
      <c r="F781" s="6"/>
      <c r="G781" s="1"/>
      <c r="H781" s="1"/>
    </row>
    <row r="782" ht="14.25" customHeight="1">
      <c r="D782" s="6"/>
      <c r="E782" s="4"/>
      <c r="F782" s="6"/>
      <c r="G782" s="1"/>
      <c r="H782" s="1"/>
    </row>
    <row r="783" ht="14.25" customHeight="1">
      <c r="D783" s="6"/>
      <c r="E783" s="4"/>
      <c r="F783" s="6"/>
      <c r="G783" s="1"/>
      <c r="H783" s="1"/>
    </row>
    <row r="784" ht="14.25" customHeight="1">
      <c r="D784" s="6"/>
      <c r="E784" s="4"/>
      <c r="F784" s="6"/>
      <c r="G784" s="1"/>
      <c r="H784" s="1"/>
    </row>
    <row r="785" ht="14.25" customHeight="1">
      <c r="D785" s="6"/>
      <c r="E785" s="4"/>
      <c r="F785" s="6"/>
      <c r="G785" s="1"/>
      <c r="H785" s="1"/>
    </row>
    <row r="786" ht="14.25" customHeight="1">
      <c r="D786" s="6"/>
      <c r="E786" s="4"/>
      <c r="F786" s="6"/>
      <c r="G786" s="1"/>
      <c r="H786" s="1"/>
    </row>
    <row r="787" ht="14.25" customHeight="1">
      <c r="D787" s="6"/>
      <c r="E787" s="4"/>
      <c r="F787" s="6"/>
      <c r="G787" s="1"/>
      <c r="H787" s="1"/>
    </row>
    <row r="788" ht="14.25" customHeight="1">
      <c r="D788" s="6"/>
      <c r="E788" s="4"/>
      <c r="F788" s="6"/>
      <c r="G788" s="1"/>
      <c r="H788" s="1"/>
    </row>
    <row r="789" ht="14.25" customHeight="1">
      <c r="D789" s="6"/>
      <c r="E789" s="4"/>
      <c r="F789" s="6"/>
      <c r="G789" s="1"/>
      <c r="H789" s="1"/>
    </row>
    <row r="790" ht="14.25" customHeight="1">
      <c r="D790" s="6"/>
      <c r="E790" s="4"/>
      <c r="F790" s="6"/>
      <c r="G790" s="1"/>
      <c r="H790" s="1"/>
    </row>
    <row r="791" ht="14.25" customHeight="1">
      <c r="D791" s="6"/>
      <c r="E791" s="4"/>
      <c r="F791" s="6"/>
      <c r="G791" s="1"/>
      <c r="H791" s="1"/>
    </row>
    <row r="792" ht="14.25" customHeight="1">
      <c r="D792" s="6"/>
      <c r="E792" s="4"/>
      <c r="F792" s="6"/>
      <c r="G792" s="1"/>
      <c r="H792" s="1"/>
    </row>
    <row r="793" ht="14.25" customHeight="1">
      <c r="D793" s="6"/>
      <c r="E793" s="4"/>
      <c r="F793" s="6"/>
      <c r="G793" s="1"/>
      <c r="H793" s="1"/>
    </row>
    <row r="794" ht="14.25" customHeight="1">
      <c r="D794" s="6"/>
      <c r="E794" s="4"/>
      <c r="F794" s="6"/>
      <c r="G794" s="1"/>
      <c r="H794" s="1"/>
    </row>
    <row r="795" ht="14.25" customHeight="1">
      <c r="D795" s="6"/>
      <c r="E795" s="4"/>
      <c r="F795" s="6"/>
      <c r="G795" s="1"/>
      <c r="H795" s="1"/>
    </row>
    <row r="796" ht="14.25" customHeight="1">
      <c r="D796" s="6"/>
      <c r="E796" s="4"/>
      <c r="F796" s="6"/>
      <c r="G796" s="1"/>
      <c r="H796" s="1"/>
    </row>
    <row r="797" ht="14.25" customHeight="1">
      <c r="D797" s="6"/>
      <c r="E797" s="4"/>
      <c r="F797" s="6"/>
      <c r="G797" s="1"/>
      <c r="H797" s="1"/>
    </row>
    <row r="798" ht="14.25" customHeight="1">
      <c r="D798" s="6"/>
      <c r="E798" s="4"/>
      <c r="F798" s="6"/>
      <c r="G798" s="1"/>
      <c r="H798" s="1"/>
    </row>
    <row r="799" ht="14.25" customHeight="1">
      <c r="D799" s="6"/>
      <c r="E799" s="4"/>
      <c r="F799" s="6"/>
      <c r="G799" s="1"/>
      <c r="H799" s="1"/>
    </row>
    <row r="800" ht="14.25" customHeight="1">
      <c r="D800" s="6"/>
      <c r="E800" s="4"/>
      <c r="F800" s="6"/>
      <c r="G800" s="1"/>
      <c r="H800" s="1"/>
    </row>
    <row r="801" ht="14.25" customHeight="1">
      <c r="D801" s="6"/>
      <c r="E801" s="4"/>
      <c r="F801" s="6"/>
      <c r="G801" s="1"/>
      <c r="H801" s="1"/>
    </row>
    <row r="802" ht="14.25" customHeight="1">
      <c r="D802" s="6"/>
      <c r="E802" s="4"/>
      <c r="F802" s="6"/>
      <c r="G802" s="1"/>
      <c r="H802" s="1"/>
    </row>
    <row r="803" ht="14.25" customHeight="1">
      <c r="D803" s="6"/>
      <c r="E803" s="4"/>
      <c r="F803" s="6"/>
      <c r="G803" s="1"/>
      <c r="H803" s="1"/>
    </row>
    <row r="804" ht="14.25" customHeight="1">
      <c r="D804" s="6"/>
      <c r="E804" s="4"/>
      <c r="F804" s="6"/>
      <c r="G804" s="1"/>
      <c r="H804" s="1"/>
    </row>
    <row r="805" ht="14.25" customHeight="1">
      <c r="D805" s="6"/>
      <c r="E805" s="4"/>
      <c r="F805" s="6"/>
      <c r="G805" s="1"/>
      <c r="H805" s="1"/>
    </row>
    <row r="806" ht="14.25" customHeight="1">
      <c r="D806" s="6"/>
      <c r="E806" s="4"/>
      <c r="F806" s="6"/>
      <c r="G806" s="1"/>
      <c r="H806" s="1"/>
    </row>
    <row r="807" ht="14.25" customHeight="1">
      <c r="D807" s="6"/>
      <c r="E807" s="4"/>
      <c r="F807" s="6"/>
      <c r="G807" s="1"/>
      <c r="H807" s="1"/>
    </row>
    <row r="808" ht="14.25" customHeight="1">
      <c r="D808" s="6"/>
      <c r="E808" s="4"/>
      <c r="F808" s="6"/>
      <c r="G808" s="1"/>
      <c r="H808" s="1"/>
    </row>
    <row r="809" ht="14.25" customHeight="1">
      <c r="D809" s="6"/>
      <c r="E809" s="4"/>
      <c r="F809" s="6"/>
      <c r="G809" s="1"/>
      <c r="H809" s="1"/>
    </row>
    <row r="810" ht="14.25" customHeight="1">
      <c r="D810" s="6"/>
      <c r="E810" s="4"/>
      <c r="F810" s="6"/>
      <c r="G810" s="1"/>
      <c r="H810" s="1"/>
    </row>
    <row r="811" ht="14.25" customHeight="1">
      <c r="D811" s="6"/>
      <c r="E811" s="4"/>
      <c r="F811" s="6"/>
      <c r="G811" s="1"/>
      <c r="H811" s="1"/>
    </row>
    <row r="812" ht="14.25" customHeight="1">
      <c r="D812" s="6"/>
      <c r="E812" s="4"/>
      <c r="F812" s="6"/>
      <c r="G812" s="1"/>
      <c r="H812" s="1"/>
    </row>
    <row r="813" ht="14.25" customHeight="1">
      <c r="D813" s="6"/>
      <c r="E813" s="4"/>
      <c r="F813" s="6"/>
      <c r="G813" s="1"/>
      <c r="H813" s="1"/>
    </row>
    <row r="814" ht="14.25" customHeight="1">
      <c r="D814" s="6"/>
      <c r="E814" s="4"/>
      <c r="F814" s="6"/>
      <c r="G814" s="1"/>
      <c r="H814" s="1"/>
    </row>
    <row r="815" ht="14.25" customHeight="1">
      <c r="D815" s="6"/>
      <c r="E815" s="4"/>
      <c r="F815" s="6"/>
      <c r="G815" s="1"/>
      <c r="H815" s="1"/>
    </row>
    <row r="816" ht="14.25" customHeight="1">
      <c r="D816" s="6"/>
      <c r="E816" s="4"/>
      <c r="F816" s="6"/>
      <c r="G816" s="1"/>
      <c r="H816" s="1"/>
    </row>
    <row r="817" ht="14.25" customHeight="1">
      <c r="D817" s="6"/>
      <c r="E817" s="4"/>
      <c r="F817" s="6"/>
      <c r="G817" s="1"/>
      <c r="H817" s="1"/>
    </row>
    <row r="818" ht="14.25" customHeight="1">
      <c r="D818" s="6"/>
      <c r="E818" s="4"/>
      <c r="F818" s="6"/>
      <c r="G818" s="1"/>
      <c r="H818" s="1"/>
    </row>
    <row r="819" ht="14.25" customHeight="1">
      <c r="D819" s="6"/>
      <c r="E819" s="4"/>
      <c r="F819" s="6"/>
      <c r="G819" s="1"/>
      <c r="H819" s="1"/>
    </row>
    <row r="820" ht="14.25" customHeight="1">
      <c r="D820" s="6"/>
      <c r="E820" s="4"/>
      <c r="F820" s="6"/>
      <c r="G820" s="1"/>
      <c r="H820" s="1"/>
    </row>
    <row r="821" ht="14.25" customHeight="1">
      <c r="D821" s="6"/>
      <c r="E821" s="4"/>
      <c r="F821" s="6"/>
      <c r="G821" s="1"/>
      <c r="H821" s="1"/>
    </row>
    <row r="822" ht="14.25" customHeight="1">
      <c r="D822" s="6"/>
      <c r="E822" s="4"/>
      <c r="F822" s="6"/>
      <c r="G822" s="1"/>
      <c r="H822" s="1"/>
    </row>
    <row r="823" ht="14.25" customHeight="1">
      <c r="D823" s="6"/>
      <c r="E823" s="4"/>
      <c r="F823" s="6"/>
      <c r="G823" s="1"/>
      <c r="H823" s="1"/>
    </row>
    <row r="824" ht="14.25" customHeight="1">
      <c r="D824" s="6"/>
      <c r="E824" s="4"/>
      <c r="F824" s="6"/>
      <c r="G824" s="1"/>
      <c r="H824" s="1"/>
    </row>
    <row r="825" ht="14.25" customHeight="1">
      <c r="D825" s="6"/>
      <c r="E825" s="4"/>
      <c r="F825" s="6"/>
      <c r="G825" s="1"/>
      <c r="H825" s="1"/>
    </row>
    <row r="826" ht="14.25" customHeight="1">
      <c r="D826" s="6"/>
      <c r="E826" s="4"/>
      <c r="F826" s="6"/>
      <c r="G826" s="1"/>
      <c r="H826" s="1"/>
    </row>
    <row r="827" ht="14.25" customHeight="1">
      <c r="D827" s="6"/>
      <c r="E827" s="4"/>
      <c r="F827" s="6"/>
      <c r="G827" s="1"/>
      <c r="H827" s="1"/>
    </row>
    <row r="828" ht="14.25" customHeight="1">
      <c r="D828" s="6"/>
      <c r="E828" s="4"/>
      <c r="F828" s="6"/>
      <c r="G828" s="1"/>
      <c r="H828" s="1"/>
    </row>
    <row r="829" ht="14.25" customHeight="1">
      <c r="D829" s="6"/>
      <c r="E829" s="4"/>
      <c r="F829" s="6"/>
      <c r="G829" s="1"/>
      <c r="H829" s="1"/>
    </row>
    <row r="830" ht="14.25" customHeight="1">
      <c r="D830" s="6"/>
      <c r="E830" s="4"/>
      <c r="F830" s="6"/>
      <c r="G830" s="1"/>
      <c r="H830" s="1"/>
    </row>
    <row r="831" ht="14.25" customHeight="1">
      <c r="D831" s="6"/>
      <c r="E831" s="4"/>
      <c r="F831" s="6"/>
      <c r="G831" s="1"/>
      <c r="H831" s="1"/>
    </row>
    <row r="832" ht="14.25" customHeight="1">
      <c r="D832" s="6"/>
      <c r="E832" s="4"/>
      <c r="F832" s="6"/>
      <c r="G832" s="1"/>
      <c r="H832" s="1"/>
    </row>
    <row r="833" ht="14.25" customHeight="1">
      <c r="D833" s="6"/>
      <c r="E833" s="4"/>
      <c r="F833" s="6"/>
      <c r="G833" s="1"/>
      <c r="H833" s="1"/>
    </row>
    <row r="834" ht="14.25" customHeight="1">
      <c r="D834" s="6"/>
      <c r="E834" s="4"/>
      <c r="F834" s="6"/>
      <c r="G834" s="1"/>
      <c r="H834" s="1"/>
    </row>
    <row r="835" ht="14.25" customHeight="1">
      <c r="D835" s="6"/>
      <c r="E835" s="4"/>
      <c r="F835" s="6"/>
      <c r="G835" s="1"/>
      <c r="H835" s="1"/>
    </row>
    <row r="836" ht="14.25" customHeight="1">
      <c r="D836" s="6"/>
      <c r="E836" s="4"/>
      <c r="F836" s="6"/>
      <c r="G836" s="1"/>
      <c r="H836" s="1"/>
    </row>
    <row r="837" ht="14.25" customHeight="1">
      <c r="D837" s="6"/>
      <c r="E837" s="4"/>
      <c r="F837" s="6"/>
      <c r="G837" s="1"/>
      <c r="H837" s="1"/>
    </row>
    <row r="838" ht="14.25" customHeight="1">
      <c r="D838" s="6"/>
      <c r="E838" s="4"/>
      <c r="F838" s="6"/>
      <c r="G838" s="1"/>
      <c r="H838" s="1"/>
    </row>
    <row r="839" ht="14.25" customHeight="1">
      <c r="D839" s="6"/>
      <c r="E839" s="4"/>
      <c r="F839" s="6"/>
      <c r="G839" s="1"/>
      <c r="H839" s="1"/>
    </row>
    <row r="840" ht="14.25" customHeight="1">
      <c r="D840" s="6"/>
      <c r="E840" s="4"/>
      <c r="F840" s="6"/>
      <c r="G840" s="1"/>
      <c r="H840" s="1"/>
    </row>
    <row r="841" ht="14.25" customHeight="1">
      <c r="D841" s="6"/>
      <c r="E841" s="4"/>
      <c r="F841" s="6"/>
      <c r="G841" s="1"/>
      <c r="H841" s="1"/>
    </row>
    <row r="842" ht="14.25" customHeight="1">
      <c r="D842" s="6"/>
      <c r="E842" s="4"/>
      <c r="F842" s="6"/>
      <c r="G842" s="1"/>
      <c r="H842" s="1"/>
    </row>
    <row r="843" ht="14.25" customHeight="1">
      <c r="D843" s="6"/>
      <c r="E843" s="4"/>
      <c r="F843" s="6"/>
      <c r="G843" s="1"/>
      <c r="H843" s="1"/>
    </row>
    <row r="844" ht="14.25" customHeight="1">
      <c r="D844" s="6"/>
      <c r="E844" s="4"/>
      <c r="F844" s="6"/>
      <c r="G844" s="1"/>
      <c r="H844" s="1"/>
    </row>
    <row r="845" ht="14.25" customHeight="1">
      <c r="D845" s="6"/>
      <c r="E845" s="4"/>
      <c r="F845" s="6"/>
      <c r="G845" s="1"/>
      <c r="H845" s="1"/>
    </row>
    <row r="846" ht="14.25" customHeight="1">
      <c r="D846" s="6"/>
      <c r="E846" s="4"/>
      <c r="F846" s="6"/>
      <c r="G846" s="1"/>
      <c r="H846" s="1"/>
    </row>
    <row r="847" ht="14.25" customHeight="1">
      <c r="D847" s="6"/>
      <c r="E847" s="4"/>
      <c r="F847" s="6"/>
      <c r="G847" s="1"/>
      <c r="H847" s="1"/>
    </row>
    <row r="848" ht="14.25" customHeight="1">
      <c r="D848" s="6"/>
      <c r="E848" s="4"/>
      <c r="F848" s="6"/>
      <c r="G848" s="1"/>
      <c r="H848" s="1"/>
    </row>
    <row r="849" ht="14.25" customHeight="1">
      <c r="D849" s="6"/>
      <c r="E849" s="4"/>
      <c r="F849" s="6"/>
      <c r="G849" s="1"/>
      <c r="H849" s="1"/>
    </row>
    <row r="850" ht="14.25" customHeight="1">
      <c r="D850" s="6"/>
      <c r="E850" s="4"/>
      <c r="F850" s="6"/>
      <c r="G850" s="1"/>
      <c r="H850" s="1"/>
    </row>
    <row r="851" ht="14.25" customHeight="1">
      <c r="D851" s="6"/>
      <c r="E851" s="4"/>
      <c r="F851" s="6"/>
      <c r="G851" s="1"/>
      <c r="H851" s="1"/>
    </row>
    <row r="852" ht="14.25" customHeight="1">
      <c r="D852" s="6"/>
      <c r="E852" s="4"/>
      <c r="F852" s="6"/>
      <c r="G852" s="1"/>
      <c r="H852" s="1"/>
    </row>
    <row r="853" ht="14.25" customHeight="1">
      <c r="D853" s="6"/>
      <c r="E853" s="4"/>
      <c r="F853" s="6"/>
      <c r="G853" s="1"/>
      <c r="H853" s="1"/>
    </row>
    <row r="854" ht="14.25" customHeight="1">
      <c r="D854" s="6"/>
      <c r="E854" s="4"/>
      <c r="F854" s="6"/>
      <c r="G854" s="1"/>
      <c r="H854" s="1"/>
    </row>
    <row r="855" ht="14.25" customHeight="1">
      <c r="D855" s="6"/>
      <c r="E855" s="4"/>
      <c r="F855" s="6"/>
      <c r="G855" s="1"/>
      <c r="H855" s="1"/>
    </row>
    <row r="856" ht="14.25" customHeight="1">
      <c r="D856" s="6"/>
      <c r="E856" s="4"/>
      <c r="F856" s="6"/>
      <c r="G856" s="1"/>
      <c r="H856" s="1"/>
    </row>
    <row r="857" ht="14.25" customHeight="1">
      <c r="D857" s="6"/>
      <c r="E857" s="4"/>
      <c r="F857" s="6"/>
      <c r="G857" s="1"/>
      <c r="H857" s="1"/>
    </row>
    <row r="858" ht="14.25" customHeight="1">
      <c r="D858" s="6"/>
      <c r="E858" s="4"/>
      <c r="F858" s="6"/>
      <c r="G858" s="1"/>
      <c r="H858" s="1"/>
    </row>
    <row r="859" ht="14.25" customHeight="1">
      <c r="D859" s="6"/>
      <c r="E859" s="4"/>
      <c r="F859" s="6"/>
      <c r="G859" s="1"/>
      <c r="H859" s="1"/>
    </row>
    <row r="860" ht="14.25" customHeight="1">
      <c r="D860" s="6"/>
      <c r="E860" s="4"/>
      <c r="F860" s="6"/>
      <c r="G860" s="1"/>
      <c r="H860" s="1"/>
    </row>
    <row r="861" ht="14.25" customHeight="1">
      <c r="D861" s="6"/>
      <c r="E861" s="4"/>
      <c r="F861" s="6"/>
      <c r="G861" s="1"/>
      <c r="H861" s="1"/>
    </row>
    <row r="862" ht="14.25" customHeight="1">
      <c r="D862" s="6"/>
      <c r="E862" s="4"/>
      <c r="F862" s="6"/>
      <c r="G862" s="1"/>
      <c r="H862" s="1"/>
    </row>
    <row r="863" ht="14.25" customHeight="1">
      <c r="D863" s="6"/>
      <c r="E863" s="4"/>
      <c r="F863" s="6"/>
      <c r="G863" s="1"/>
      <c r="H863" s="1"/>
    </row>
    <row r="864" ht="14.25" customHeight="1">
      <c r="D864" s="6"/>
      <c r="E864" s="4"/>
      <c r="F864" s="6"/>
      <c r="G864" s="1"/>
      <c r="H864" s="1"/>
    </row>
    <row r="865" ht="14.25" customHeight="1">
      <c r="D865" s="6"/>
      <c r="E865" s="4"/>
      <c r="F865" s="6"/>
      <c r="G865" s="1"/>
      <c r="H865" s="1"/>
    </row>
    <row r="866" ht="14.25" customHeight="1">
      <c r="D866" s="6"/>
      <c r="E866" s="4"/>
      <c r="F866" s="6"/>
      <c r="G866" s="1"/>
      <c r="H866" s="1"/>
    </row>
    <row r="867" ht="14.25" customHeight="1">
      <c r="D867" s="6"/>
      <c r="E867" s="4"/>
      <c r="F867" s="6"/>
      <c r="G867" s="1"/>
      <c r="H867" s="1"/>
    </row>
    <row r="868" ht="14.25" customHeight="1">
      <c r="D868" s="6"/>
      <c r="E868" s="4"/>
      <c r="F868" s="6"/>
      <c r="G868" s="1"/>
      <c r="H868" s="1"/>
    </row>
    <row r="869" ht="14.25" customHeight="1">
      <c r="D869" s="6"/>
      <c r="E869" s="4"/>
      <c r="F869" s="6"/>
      <c r="G869" s="1"/>
      <c r="H869" s="1"/>
    </row>
    <row r="870" ht="14.25" customHeight="1">
      <c r="D870" s="6"/>
      <c r="E870" s="4"/>
      <c r="F870" s="6"/>
      <c r="G870" s="1"/>
      <c r="H870" s="1"/>
    </row>
    <row r="871" ht="14.25" customHeight="1">
      <c r="D871" s="6"/>
      <c r="E871" s="4"/>
      <c r="F871" s="6"/>
      <c r="G871" s="1"/>
      <c r="H871" s="1"/>
    </row>
    <row r="872" ht="14.25" customHeight="1">
      <c r="D872" s="6"/>
      <c r="E872" s="4"/>
      <c r="F872" s="6"/>
      <c r="G872" s="1"/>
      <c r="H872" s="1"/>
    </row>
    <row r="873" ht="14.25" customHeight="1">
      <c r="D873" s="6"/>
      <c r="E873" s="4"/>
      <c r="F873" s="6"/>
      <c r="G873" s="1"/>
      <c r="H873" s="1"/>
    </row>
    <row r="874" ht="14.25" customHeight="1">
      <c r="D874" s="6"/>
      <c r="E874" s="4"/>
      <c r="F874" s="6"/>
      <c r="G874" s="1"/>
      <c r="H874" s="1"/>
    </row>
    <row r="875" ht="14.25" customHeight="1">
      <c r="D875" s="6"/>
      <c r="E875" s="4"/>
      <c r="F875" s="6"/>
      <c r="G875" s="1"/>
      <c r="H875" s="1"/>
    </row>
    <row r="876" ht="14.25" customHeight="1">
      <c r="D876" s="6"/>
      <c r="E876" s="4"/>
      <c r="F876" s="6"/>
      <c r="G876" s="1"/>
      <c r="H876" s="1"/>
    </row>
    <row r="877" ht="14.25" customHeight="1">
      <c r="D877" s="6"/>
      <c r="E877" s="4"/>
      <c r="F877" s="6"/>
      <c r="G877" s="1"/>
      <c r="H877" s="1"/>
    </row>
    <row r="878" ht="14.25" customHeight="1">
      <c r="D878" s="6"/>
      <c r="E878" s="4"/>
      <c r="F878" s="6"/>
      <c r="G878" s="1"/>
      <c r="H878" s="1"/>
    </row>
    <row r="879" ht="14.25" customHeight="1">
      <c r="D879" s="6"/>
      <c r="E879" s="4"/>
      <c r="F879" s="6"/>
      <c r="G879" s="1"/>
      <c r="H879" s="1"/>
    </row>
    <row r="880" ht="14.25" customHeight="1">
      <c r="D880" s="6"/>
      <c r="E880" s="4"/>
      <c r="F880" s="6"/>
      <c r="G880" s="1"/>
      <c r="H880" s="1"/>
    </row>
    <row r="881" ht="14.25" customHeight="1">
      <c r="D881" s="6"/>
      <c r="E881" s="4"/>
      <c r="F881" s="6"/>
      <c r="G881" s="1"/>
      <c r="H881" s="1"/>
    </row>
    <row r="882" ht="14.25" customHeight="1">
      <c r="D882" s="6"/>
      <c r="E882" s="4"/>
      <c r="F882" s="6"/>
      <c r="G882" s="1"/>
      <c r="H882" s="1"/>
    </row>
    <row r="883" ht="14.25" customHeight="1">
      <c r="D883" s="6"/>
      <c r="E883" s="4"/>
      <c r="F883" s="6"/>
      <c r="G883" s="1"/>
      <c r="H883" s="1"/>
    </row>
    <row r="884" ht="14.25" customHeight="1">
      <c r="D884" s="6"/>
      <c r="E884" s="4"/>
      <c r="F884" s="6"/>
      <c r="G884" s="1"/>
      <c r="H884" s="1"/>
    </row>
    <row r="885" ht="14.25" customHeight="1">
      <c r="D885" s="6"/>
      <c r="E885" s="4"/>
      <c r="F885" s="6"/>
      <c r="G885" s="1"/>
      <c r="H885" s="1"/>
    </row>
    <row r="886" ht="14.25" customHeight="1">
      <c r="D886" s="6"/>
      <c r="E886" s="4"/>
      <c r="F886" s="6"/>
      <c r="G886" s="1"/>
      <c r="H886" s="1"/>
    </row>
    <row r="887" ht="14.25" customHeight="1">
      <c r="D887" s="6"/>
      <c r="E887" s="4"/>
      <c r="F887" s="6"/>
      <c r="G887" s="1"/>
      <c r="H887" s="1"/>
    </row>
    <row r="888" ht="14.25" customHeight="1">
      <c r="D888" s="6"/>
      <c r="E888" s="4"/>
      <c r="F888" s="6"/>
      <c r="G888" s="1"/>
      <c r="H888" s="1"/>
    </row>
    <row r="889" ht="14.25" customHeight="1">
      <c r="D889" s="6"/>
      <c r="E889" s="4"/>
      <c r="F889" s="6"/>
      <c r="G889" s="1"/>
      <c r="H889" s="1"/>
    </row>
    <row r="890" ht="14.25" customHeight="1">
      <c r="D890" s="6"/>
      <c r="E890" s="4"/>
      <c r="F890" s="6"/>
      <c r="G890" s="1"/>
      <c r="H890" s="1"/>
    </row>
    <row r="891" ht="14.25" customHeight="1">
      <c r="D891" s="6"/>
      <c r="E891" s="4"/>
      <c r="F891" s="6"/>
      <c r="G891" s="1"/>
      <c r="H891" s="1"/>
    </row>
    <row r="892" ht="14.25" customHeight="1">
      <c r="D892" s="6"/>
      <c r="E892" s="4"/>
      <c r="F892" s="6"/>
      <c r="G892" s="1"/>
      <c r="H892" s="1"/>
    </row>
    <row r="893" ht="14.25" customHeight="1">
      <c r="D893" s="6"/>
      <c r="E893" s="4"/>
      <c r="F893" s="6"/>
      <c r="G893" s="1"/>
      <c r="H893" s="1"/>
    </row>
    <row r="894" ht="14.25" customHeight="1">
      <c r="D894" s="6"/>
      <c r="E894" s="4"/>
      <c r="F894" s="6"/>
      <c r="G894" s="1"/>
      <c r="H894" s="1"/>
    </row>
    <row r="895" ht="14.25" customHeight="1">
      <c r="D895" s="6"/>
      <c r="E895" s="4"/>
      <c r="F895" s="6"/>
      <c r="G895" s="1"/>
      <c r="H895" s="1"/>
    </row>
    <row r="896" ht="14.25" customHeight="1">
      <c r="D896" s="6"/>
      <c r="E896" s="4"/>
      <c r="F896" s="6"/>
      <c r="G896" s="1"/>
      <c r="H896" s="1"/>
    </row>
    <row r="897" ht="14.25" customHeight="1">
      <c r="D897" s="6"/>
      <c r="E897" s="4"/>
      <c r="F897" s="6"/>
      <c r="G897" s="1"/>
      <c r="H897" s="1"/>
    </row>
    <row r="898" ht="14.25" customHeight="1">
      <c r="D898" s="6"/>
      <c r="E898" s="4"/>
      <c r="F898" s="6"/>
      <c r="G898" s="1"/>
      <c r="H898" s="1"/>
    </row>
    <row r="899" ht="14.25" customHeight="1">
      <c r="D899" s="6"/>
      <c r="E899" s="4"/>
      <c r="F899" s="6"/>
      <c r="G899" s="1"/>
      <c r="H899" s="1"/>
    </row>
    <row r="900" ht="14.25" customHeight="1">
      <c r="D900" s="6"/>
      <c r="E900" s="4"/>
      <c r="F900" s="6"/>
      <c r="G900" s="1"/>
      <c r="H900" s="1"/>
    </row>
    <row r="901" ht="14.25" customHeight="1">
      <c r="D901" s="6"/>
      <c r="E901" s="4"/>
      <c r="F901" s="6"/>
      <c r="G901" s="1"/>
      <c r="H901" s="1"/>
    </row>
    <row r="902" ht="14.25" customHeight="1">
      <c r="D902" s="6"/>
      <c r="E902" s="4"/>
      <c r="F902" s="6"/>
      <c r="G902" s="1"/>
      <c r="H902" s="1"/>
    </row>
    <row r="903" ht="14.25" customHeight="1">
      <c r="D903" s="6"/>
      <c r="E903" s="4"/>
      <c r="F903" s="6"/>
      <c r="G903" s="1"/>
      <c r="H903" s="1"/>
    </row>
    <row r="904" ht="14.25" customHeight="1">
      <c r="D904" s="6"/>
      <c r="E904" s="4"/>
      <c r="F904" s="6"/>
      <c r="G904" s="1"/>
      <c r="H904" s="1"/>
    </row>
    <row r="905" ht="14.25" customHeight="1">
      <c r="D905" s="6"/>
      <c r="E905" s="4"/>
      <c r="F905" s="6"/>
      <c r="G905" s="1"/>
      <c r="H905" s="1"/>
    </row>
    <row r="906" ht="14.25" customHeight="1">
      <c r="D906" s="6"/>
      <c r="E906" s="4"/>
      <c r="F906" s="6"/>
      <c r="G906" s="1"/>
      <c r="H906" s="1"/>
    </row>
    <row r="907" ht="14.25" customHeight="1">
      <c r="D907" s="6"/>
      <c r="E907" s="4"/>
      <c r="F907" s="6"/>
      <c r="G907" s="1"/>
      <c r="H907" s="1"/>
    </row>
    <row r="908" ht="14.25" customHeight="1">
      <c r="D908" s="6"/>
      <c r="E908" s="4"/>
      <c r="F908" s="6"/>
      <c r="G908" s="1"/>
      <c r="H908" s="1"/>
    </row>
    <row r="909" ht="14.25" customHeight="1">
      <c r="D909" s="6"/>
      <c r="E909" s="4"/>
      <c r="F909" s="6"/>
      <c r="G909" s="1"/>
      <c r="H909" s="1"/>
    </row>
    <row r="910" ht="14.25" customHeight="1">
      <c r="D910" s="6"/>
      <c r="E910" s="4"/>
      <c r="F910" s="6"/>
      <c r="G910" s="1"/>
      <c r="H910" s="1"/>
    </row>
    <row r="911" ht="14.25" customHeight="1">
      <c r="D911" s="6"/>
      <c r="E911" s="4"/>
      <c r="F911" s="6"/>
      <c r="G911" s="1"/>
      <c r="H911" s="1"/>
    </row>
    <row r="912" ht="14.25" customHeight="1">
      <c r="D912" s="6"/>
      <c r="E912" s="4"/>
      <c r="F912" s="6"/>
      <c r="G912" s="1"/>
      <c r="H912" s="1"/>
    </row>
    <row r="913" ht="14.25" customHeight="1">
      <c r="D913" s="6"/>
      <c r="E913" s="4"/>
      <c r="F913" s="6"/>
      <c r="G913" s="1"/>
      <c r="H913" s="1"/>
    </row>
    <row r="914" ht="14.25" customHeight="1">
      <c r="D914" s="6"/>
      <c r="E914" s="4"/>
      <c r="F914" s="6"/>
      <c r="G914" s="1"/>
      <c r="H914" s="1"/>
    </row>
    <row r="915" ht="14.25" customHeight="1">
      <c r="D915" s="6"/>
      <c r="E915" s="4"/>
      <c r="F915" s="6"/>
      <c r="G915" s="1"/>
      <c r="H915" s="1"/>
    </row>
    <row r="916" ht="14.25" customHeight="1">
      <c r="D916" s="6"/>
      <c r="E916" s="4"/>
      <c r="F916" s="6"/>
      <c r="G916" s="1"/>
      <c r="H916" s="1"/>
    </row>
    <row r="917" ht="14.25" customHeight="1">
      <c r="D917" s="6"/>
      <c r="E917" s="4"/>
      <c r="F917" s="6"/>
      <c r="G917" s="1"/>
      <c r="H917" s="1"/>
    </row>
    <row r="918" ht="14.25" customHeight="1">
      <c r="D918" s="6"/>
      <c r="E918" s="4"/>
      <c r="F918" s="6"/>
      <c r="G918" s="1"/>
      <c r="H918" s="1"/>
    </row>
    <row r="919" ht="14.25" customHeight="1">
      <c r="D919" s="6"/>
      <c r="E919" s="4"/>
      <c r="F919" s="6"/>
      <c r="G919" s="1"/>
      <c r="H919" s="1"/>
    </row>
    <row r="920" ht="14.25" customHeight="1">
      <c r="D920" s="6"/>
      <c r="E920" s="4"/>
      <c r="F920" s="6"/>
      <c r="G920" s="1"/>
      <c r="H920" s="1"/>
    </row>
    <row r="921" ht="14.25" customHeight="1">
      <c r="D921" s="6"/>
      <c r="E921" s="4"/>
      <c r="F921" s="6"/>
      <c r="G921" s="1"/>
      <c r="H921" s="1"/>
    </row>
    <row r="922" ht="14.25" customHeight="1">
      <c r="D922" s="6"/>
      <c r="E922" s="4"/>
      <c r="F922" s="6"/>
      <c r="G922" s="1"/>
      <c r="H922" s="1"/>
    </row>
    <row r="923" ht="14.25" customHeight="1">
      <c r="D923" s="6"/>
      <c r="E923" s="4"/>
      <c r="F923" s="6"/>
      <c r="G923" s="1"/>
      <c r="H923" s="1"/>
    </row>
    <row r="924" ht="14.25" customHeight="1">
      <c r="D924" s="6"/>
      <c r="E924" s="4"/>
      <c r="F924" s="6"/>
      <c r="G924" s="1"/>
      <c r="H924" s="1"/>
    </row>
    <row r="925" ht="14.25" customHeight="1">
      <c r="D925" s="6"/>
      <c r="E925" s="4"/>
      <c r="F925" s="6"/>
      <c r="G925" s="1"/>
      <c r="H925" s="1"/>
    </row>
    <row r="926" ht="14.25" customHeight="1">
      <c r="D926" s="6"/>
      <c r="E926" s="4"/>
      <c r="F926" s="6"/>
      <c r="G926" s="1"/>
      <c r="H926" s="1"/>
    </row>
    <row r="927" ht="14.25" customHeight="1">
      <c r="D927" s="6"/>
      <c r="E927" s="4"/>
      <c r="F927" s="6"/>
      <c r="G927" s="1"/>
      <c r="H927" s="1"/>
    </row>
    <row r="928" ht="14.25" customHeight="1">
      <c r="D928" s="6"/>
      <c r="E928" s="4"/>
      <c r="F928" s="6"/>
      <c r="G928" s="1"/>
      <c r="H928" s="1"/>
    </row>
    <row r="929" ht="14.25" customHeight="1">
      <c r="D929" s="6"/>
      <c r="E929" s="4"/>
      <c r="F929" s="6"/>
      <c r="G929" s="1"/>
      <c r="H929" s="1"/>
    </row>
    <row r="930" ht="14.25" customHeight="1">
      <c r="D930" s="6"/>
      <c r="E930" s="4"/>
      <c r="F930" s="6"/>
      <c r="G930" s="1"/>
      <c r="H930" s="1"/>
    </row>
    <row r="931" ht="14.25" customHeight="1">
      <c r="D931" s="6"/>
      <c r="E931" s="4"/>
      <c r="F931" s="6"/>
      <c r="G931" s="1"/>
      <c r="H931" s="1"/>
    </row>
    <row r="932" ht="14.25" customHeight="1">
      <c r="D932" s="6"/>
      <c r="E932" s="4"/>
      <c r="F932" s="6"/>
      <c r="G932" s="1"/>
      <c r="H932" s="1"/>
    </row>
    <row r="933" ht="14.25" customHeight="1">
      <c r="D933" s="6"/>
      <c r="E933" s="4"/>
      <c r="F933" s="6"/>
      <c r="G933" s="1"/>
      <c r="H933" s="1"/>
    </row>
    <row r="934" ht="14.25" customHeight="1">
      <c r="D934" s="6"/>
      <c r="E934" s="4"/>
      <c r="F934" s="6"/>
      <c r="G934" s="1"/>
      <c r="H934" s="1"/>
    </row>
    <row r="935" ht="14.25" customHeight="1">
      <c r="D935" s="6"/>
      <c r="E935" s="4"/>
      <c r="F935" s="6"/>
      <c r="G935" s="1"/>
      <c r="H935" s="1"/>
    </row>
    <row r="936" ht="14.25" customHeight="1">
      <c r="D936" s="6"/>
      <c r="E936" s="4"/>
      <c r="F936" s="6"/>
      <c r="G936" s="1"/>
      <c r="H936" s="1"/>
    </row>
    <row r="937" ht="14.25" customHeight="1">
      <c r="D937" s="6"/>
      <c r="E937" s="4"/>
      <c r="F937" s="6"/>
      <c r="G937" s="1"/>
      <c r="H937" s="1"/>
    </row>
    <row r="938" ht="14.25" customHeight="1">
      <c r="D938" s="6"/>
      <c r="E938" s="4"/>
      <c r="F938" s="6"/>
      <c r="G938" s="1"/>
      <c r="H938" s="1"/>
    </row>
    <row r="939" ht="14.25" customHeight="1">
      <c r="D939" s="6"/>
      <c r="E939" s="4"/>
      <c r="F939" s="6"/>
      <c r="G939" s="1"/>
      <c r="H939" s="1"/>
    </row>
    <row r="940" ht="14.25" customHeight="1">
      <c r="D940" s="6"/>
      <c r="E940" s="4"/>
      <c r="F940" s="6"/>
      <c r="G940" s="1"/>
      <c r="H940" s="1"/>
    </row>
    <row r="941" ht="14.25" customHeight="1">
      <c r="D941" s="6"/>
      <c r="E941" s="4"/>
      <c r="F941" s="6"/>
      <c r="G941" s="1"/>
      <c r="H941" s="1"/>
    </row>
    <row r="942" ht="14.25" customHeight="1">
      <c r="D942" s="6"/>
      <c r="E942" s="4"/>
      <c r="F942" s="6"/>
      <c r="G942" s="1"/>
      <c r="H942" s="1"/>
    </row>
    <row r="943" ht="14.25" customHeight="1">
      <c r="D943" s="6"/>
      <c r="E943" s="4"/>
      <c r="F943" s="6"/>
      <c r="G943" s="1"/>
      <c r="H943" s="1"/>
    </row>
    <row r="944" ht="14.25" customHeight="1">
      <c r="D944" s="6"/>
      <c r="E944" s="4"/>
      <c r="F944" s="6"/>
      <c r="G944" s="1"/>
      <c r="H944" s="1"/>
    </row>
    <row r="945" ht="14.25" customHeight="1">
      <c r="D945" s="6"/>
      <c r="E945" s="4"/>
      <c r="F945" s="6"/>
      <c r="G945" s="1"/>
      <c r="H945" s="1"/>
    </row>
    <row r="946" ht="14.25" customHeight="1">
      <c r="D946" s="6"/>
      <c r="E946" s="4"/>
      <c r="F946" s="6"/>
      <c r="G946" s="1"/>
      <c r="H946" s="1"/>
    </row>
    <row r="947" ht="14.25" customHeight="1">
      <c r="D947" s="6"/>
      <c r="E947" s="4"/>
      <c r="F947" s="6"/>
      <c r="G947" s="1"/>
      <c r="H947" s="1"/>
    </row>
    <row r="948" ht="14.25" customHeight="1">
      <c r="D948" s="6"/>
      <c r="E948" s="4"/>
      <c r="F948" s="6"/>
      <c r="G948" s="1"/>
      <c r="H948" s="1"/>
    </row>
    <row r="949" ht="14.25" customHeight="1">
      <c r="D949" s="6"/>
      <c r="E949" s="4"/>
      <c r="F949" s="6"/>
      <c r="G949" s="1"/>
      <c r="H949" s="1"/>
    </row>
    <row r="950" ht="14.25" customHeight="1">
      <c r="D950" s="6"/>
      <c r="E950" s="4"/>
      <c r="F950" s="6"/>
      <c r="G950" s="1"/>
      <c r="H950" s="1"/>
    </row>
    <row r="951" ht="14.25" customHeight="1">
      <c r="D951" s="6"/>
      <c r="E951" s="4"/>
      <c r="F951" s="6"/>
      <c r="G951" s="1"/>
      <c r="H951" s="1"/>
    </row>
    <row r="952" ht="14.25" customHeight="1">
      <c r="D952" s="6"/>
      <c r="E952" s="4"/>
      <c r="F952" s="6"/>
      <c r="G952" s="1"/>
      <c r="H952" s="1"/>
    </row>
    <row r="953" ht="14.25" customHeight="1">
      <c r="D953" s="6"/>
      <c r="E953" s="4"/>
      <c r="F953" s="6"/>
      <c r="G953" s="1"/>
      <c r="H953" s="1"/>
    </row>
    <row r="954" ht="14.25" customHeight="1">
      <c r="D954" s="6"/>
      <c r="E954" s="4"/>
      <c r="F954" s="6"/>
      <c r="G954" s="1"/>
      <c r="H954" s="1"/>
    </row>
    <row r="955" ht="14.25" customHeight="1">
      <c r="D955" s="6"/>
      <c r="E955" s="4"/>
      <c r="F955" s="6"/>
      <c r="G955" s="1"/>
      <c r="H955" s="1"/>
    </row>
    <row r="956" ht="14.25" customHeight="1">
      <c r="D956" s="6"/>
      <c r="E956" s="4"/>
      <c r="F956" s="6"/>
      <c r="G956" s="1"/>
      <c r="H956" s="1"/>
    </row>
    <row r="957" ht="14.25" customHeight="1">
      <c r="D957" s="6"/>
      <c r="E957" s="4"/>
      <c r="F957" s="6"/>
      <c r="G957" s="1"/>
      <c r="H957" s="1"/>
    </row>
    <row r="958" ht="14.25" customHeight="1">
      <c r="D958" s="6"/>
      <c r="E958" s="4"/>
      <c r="F958" s="6"/>
      <c r="G958" s="1"/>
      <c r="H958" s="1"/>
    </row>
    <row r="959" ht="14.25" customHeight="1">
      <c r="D959" s="6"/>
      <c r="E959" s="4"/>
      <c r="F959" s="6"/>
      <c r="G959" s="1"/>
      <c r="H959" s="1"/>
    </row>
    <row r="960" ht="14.25" customHeight="1">
      <c r="D960" s="6"/>
      <c r="E960" s="4"/>
      <c r="F960" s="6"/>
      <c r="G960" s="1"/>
      <c r="H960" s="1"/>
    </row>
    <row r="961" ht="14.25" customHeight="1">
      <c r="D961" s="6"/>
      <c r="E961" s="4"/>
      <c r="F961" s="6"/>
      <c r="G961" s="1"/>
      <c r="H961" s="1"/>
    </row>
    <row r="962" ht="14.25" customHeight="1">
      <c r="D962" s="6"/>
      <c r="E962" s="4"/>
      <c r="F962" s="6"/>
      <c r="G962" s="1"/>
      <c r="H962" s="1"/>
    </row>
    <row r="963" ht="14.25" customHeight="1">
      <c r="D963" s="6"/>
      <c r="E963" s="4"/>
      <c r="F963" s="6"/>
      <c r="G963" s="1"/>
      <c r="H963" s="1"/>
    </row>
    <row r="964" ht="14.25" customHeight="1">
      <c r="D964" s="6"/>
      <c r="E964" s="4"/>
      <c r="F964" s="6"/>
      <c r="G964" s="1"/>
      <c r="H964" s="1"/>
    </row>
    <row r="965" ht="14.25" customHeight="1">
      <c r="D965" s="6"/>
      <c r="E965" s="4"/>
      <c r="F965" s="6"/>
      <c r="G965" s="1"/>
      <c r="H965" s="1"/>
    </row>
    <row r="966" ht="14.25" customHeight="1">
      <c r="D966" s="6"/>
      <c r="E966" s="4"/>
      <c r="F966" s="6"/>
      <c r="G966" s="1"/>
      <c r="H966" s="1"/>
    </row>
    <row r="967" ht="14.25" customHeight="1">
      <c r="D967" s="6"/>
      <c r="E967" s="4"/>
      <c r="F967" s="6"/>
      <c r="G967" s="1"/>
      <c r="H967" s="1"/>
    </row>
    <row r="968" ht="14.25" customHeight="1">
      <c r="D968" s="6"/>
      <c r="E968" s="4"/>
      <c r="F968" s="6"/>
      <c r="G968" s="1"/>
      <c r="H968" s="1"/>
    </row>
    <row r="969" ht="14.25" customHeight="1">
      <c r="D969" s="6"/>
      <c r="E969" s="4"/>
      <c r="F969" s="6"/>
      <c r="G969" s="1"/>
      <c r="H969" s="1"/>
    </row>
    <row r="970" ht="14.25" customHeight="1">
      <c r="D970" s="6"/>
      <c r="E970" s="4"/>
      <c r="F970" s="6"/>
      <c r="G970" s="1"/>
      <c r="H970" s="1"/>
    </row>
    <row r="971" ht="14.25" customHeight="1">
      <c r="D971" s="6"/>
      <c r="E971" s="4"/>
      <c r="F971" s="6"/>
      <c r="G971" s="1"/>
      <c r="H971" s="1"/>
    </row>
    <row r="972" ht="14.25" customHeight="1">
      <c r="D972" s="6"/>
      <c r="E972" s="4"/>
      <c r="F972" s="6"/>
      <c r="G972" s="1"/>
      <c r="H972" s="1"/>
    </row>
    <row r="973" ht="14.25" customHeight="1">
      <c r="D973" s="6"/>
      <c r="E973" s="4"/>
      <c r="F973" s="6"/>
      <c r="G973" s="1"/>
      <c r="H973" s="1"/>
    </row>
    <row r="974" ht="14.25" customHeight="1">
      <c r="D974" s="6"/>
      <c r="E974" s="4"/>
      <c r="F974" s="6"/>
      <c r="G974" s="1"/>
      <c r="H974" s="1"/>
    </row>
    <row r="975" ht="14.25" customHeight="1">
      <c r="D975" s="6"/>
      <c r="E975" s="4"/>
      <c r="F975" s="6"/>
      <c r="G975" s="1"/>
      <c r="H975" s="1"/>
    </row>
    <row r="976" ht="14.25" customHeight="1">
      <c r="D976" s="6"/>
      <c r="E976" s="4"/>
      <c r="F976" s="6"/>
      <c r="G976" s="1"/>
      <c r="H976" s="1"/>
    </row>
    <row r="977" ht="14.25" customHeight="1">
      <c r="D977" s="6"/>
      <c r="E977" s="4"/>
      <c r="F977" s="6"/>
      <c r="G977" s="1"/>
      <c r="H977" s="1"/>
    </row>
    <row r="978" ht="14.25" customHeight="1">
      <c r="D978" s="6"/>
      <c r="E978" s="4"/>
      <c r="F978" s="6"/>
      <c r="G978" s="1"/>
      <c r="H978" s="1"/>
    </row>
    <row r="979" ht="14.25" customHeight="1">
      <c r="D979" s="6"/>
      <c r="E979" s="4"/>
      <c r="F979" s="6"/>
      <c r="G979" s="1"/>
      <c r="H979" s="1"/>
    </row>
    <row r="980" ht="14.25" customHeight="1">
      <c r="D980" s="6"/>
      <c r="E980" s="4"/>
      <c r="F980" s="6"/>
      <c r="G980" s="1"/>
      <c r="H980" s="1"/>
    </row>
    <row r="981" ht="14.25" customHeight="1">
      <c r="D981" s="6"/>
      <c r="E981" s="4"/>
      <c r="F981" s="6"/>
      <c r="G981" s="1"/>
      <c r="H981" s="1"/>
    </row>
    <row r="982" ht="14.25" customHeight="1">
      <c r="D982" s="6"/>
      <c r="E982" s="4"/>
      <c r="F982" s="6"/>
      <c r="G982" s="1"/>
      <c r="H982" s="1"/>
    </row>
    <row r="983" ht="14.25" customHeight="1">
      <c r="D983" s="6"/>
      <c r="E983" s="4"/>
      <c r="F983" s="6"/>
      <c r="G983" s="1"/>
      <c r="H983" s="1"/>
    </row>
    <row r="984" ht="14.25" customHeight="1">
      <c r="D984" s="6"/>
      <c r="E984" s="4"/>
      <c r="F984" s="6"/>
      <c r="G984" s="1"/>
      <c r="H984" s="1"/>
    </row>
    <row r="985" ht="14.25" customHeight="1">
      <c r="D985" s="6"/>
      <c r="E985" s="4"/>
      <c r="F985" s="6"/>
      <c r="G985" s="1"/>
      <c r="H985" s="1"/>
    </row>
    <row r="986" ht="14.25" customHeight="1">
      <c r="D986" s="6"/>
      <c r="E986" s="4"/>
      <c r="F986" s="6"/>
      <c r="G986" s="1"/>
      <c r="H986" s="1"/>
    </row>
    <row r="987" ht="14.25" customHeight="1">
      <c r="D987" s="6"/>
      <c r="E987" s="4"/>
      <c r="F987" s="6"/>
      <c r="G987" s="1"/>
      <c r="H987" s="1"/>
    </row>
    <row r="988" ht="14.25" customHeight="1">
      <c r="D988" s="6"/>
      <c r="E988" s="4"/>
      <c r="F988" s="6"/>
      <c r="G988" s="1"/>
      <c r="H988" s="1"/>
    </row>
    <row r="989" ht="14.25" customHeight="1">
      <c r="D989" s="6"/>
      <c r="E989" s="4"/>
      <c r="F989" s="6"/>
      <c r="G989" s="1"/>
      <c r="H989" s="1"/>
    </row>
    <row r="990" ht="14.25" customHeight="1">
      <c r="D990" s="6"/>
      <c r="E990" s="4"/>
      <c r="F990" s="6"/>
      <c r="G990" s="1"/>
      <c r="H990" s="1"/>
    </row>
    <row r="991" ht="14.25" customHeight="1">
      <c r="D991" s="6"/>
      <c r="E991" s="4"/>
      <c r="F991" s="6"/>
      <c r="G991" s="1"/>
      <c r="H991" s="1"/>
    </row>
    <row r="992" ht="14.25" customHeight="1">
      <c r="D992" s="6"/>
      <c r="E992" s="4"/>
      <c r="F992" s="6"/>
      <c r="G992" s="1"/>
      <c r="H992" s="1"/>
    </row>
    <row r="993" ht="14.25" customHeight="1">
      <c r="D993" s="6"/>
      <c r="E993" s="4"/>
      <c r="F993" s="6"/>
      <c r="G993" s="1"/>
      <c r="H993" s="1"/>
    </row>
    <row r="994" ht="14.25" customHeight="1">
      <c r="D994" s="6"/>
      <c r="E994" s="4"/>
      <c r="F994" s="6"/>
      <c r="G994" s="1"/>
      <c r="H994" s="1"/>
    </row>
    <row r="995" ht="14.25" customHeight="1">
      <c r="D995" s="6"/>
      <c r="E995" s="4"/>
      <c r="F995" s="6"/>
      <c r="G995" s="1"/>
      <c r="H995" s="1"/>
    </row>
    <row r="996" ht="14.25" customHeight="1">
      <c r="D996" s="6"/>
      <c r="E996" s="4"/>
      <c r="F996" s="6"/>
      <c r="G996" s="1"/>
      <c r="H996" s="1"/>
    </row>
    <row r="997" ht="14.25" customHeight="1">
      <c r="D997" s="6"/>
      <c r="E997" s="4"/>
      <c r="F997" s="6"/>
      <c r="G997" s="1"/>
      <c r="H997" s="1"/>
    </row>
    <row r="998" ht="14.25" customHeight="1">
      <c r="D998" s="6"/>
      <c r="E998" s="4"/>
      <c r="F998" s="6"/>
      <c r="G998" s="1"/>
      <c r="H998" s="1"/>
    </row>
    <row r="999" ht="14.25" customHeight="1">
      <c r="D999" s="6"/>
      <c r="E999" s="4"/>
      <c r="F999" s="6"/>
      <c r="G999" s="1"/>
      <c r="H999" s="1"/>
    </row>
    <row r="1000" ht="14.25" customHeight="1">
      <c r="D1000" s="6"/>
      <c r="E1000" s="4"/>
      <c r="F1000" s="6"/>
      <c r="G1000" s="1"/>
      <c r="H1000" s="1"/>
    </row>
  </sheetData>
  <autoFilter ref="A1:H232"/>
  <dataValidations count="1" disablePrompts="0">
    <dataValidation sqref="G31 G113" type="list" allowBlank="1" errorStyle="stop" imeMode="noControl" operator="between" showDropDown="0" showErrorMessage="1" showInputMessage="0">
      <formula1>#ref!</formula1>
      <formula2>0</formula2>
    </dataValidation>
  </dataValidations>
  <hyperlinks>
    <hyperlink r:id="rId1" ref="C5"/>
    <hyperlink r:id="rId2" ref="C9"/>
    <hyperlink r:id="rId3" ref="C15"/>
    <hyperlink r:id="rId4" ref="C16"/>
    <hyperlink r:id="rId5" ref="C17"/>
    <hyperlink r:id="rId6" ref="C20"/>
    <hyperlink r:id="rId7" ref="C21"/>
    <hyperlink r:id="rId8" ref="C27"/>
    <hyperlink r:id="rId9" ref="C28"/>
    <hyperlink r:id="rId10" ref="C29"/>
    <hyperlink r:id="rId11" ref="C32"/>
    <hyperlink r:id="rId12" ref="C33"/>
    <hyperlink r:id="rId13" ref="C39"/>
    <hyperlink r:id="rId14" ref="C40"/>
    <hyperlink r:id="rId15" ref="C41"/>
    <hyperlink r:id="rId16" ref="C42"/>
    <hyperlink r:id="rId17" ref="C44"/>
    <hyperlink r:id="rId18" ref="C45"/>
    <hyperlink r:id="rId19" ref="C48"/>
    <hyperlink r:id="rId20" ref="C54"/>
    <hyperlink r:id="rId21" ref="C56"/>
    <hyperlink r:id="rId22" ref="C57"/>
    <hyperlink r:id="rId23" ref="C58"/>
    <hyperlink r:id="rId24" ref="C59"/>
    <hyperlink r:id="rId25" ref="C60"/>
    <hyperlink r:id="rId26" ref="C64"/>
    <hyperlink r:id="rId27" ref="C65"/>
    <hyperlink r:id="rId28" ref="C66"/>
    <hyperlink r:id="rId29" ref="C68"/>
    <hyperlink r:id="rId30" ref="C71"/>
    <hyperlink r:id="rId31" ref="C72"/>
    <hyperlink r:id="rId32" ref="C75"/>
    <hyperlink r:id="rId33" ref="C76"/>
    <hyperlink r:id="rId34" ref="C77"/>
    <hyperlink r:id="rId35" ref="C78"/>
    <hyperlink r:id="rId36" ref="C79"/>
    <hyperlink r:id="rId37" ref="C84"/>
    <hyperlink r:id="rId38" ref="C85"/>
    <hyperlink r:id="rId39" ref="C89"/>
    <hyperlink r:id="rId40" ref="C91"/>
    <hyperlink r:id="rId41" ref="C92"/>
    <hyperlink r:id="rId42" ref="C97"/>
    <hyperlink r:id="rId43" ref="C98"/>
    <hyperlink r:id="rId44" ref="C101"/>
    <hyperlink r:id="rId45" ref="C103"/>
    <hyperlink r:id="rId46" ref="C110"/>
    <hyperlink r:id="rId47" ref="C112"/>
    <hyperlink r:id="rId48" ref="C113"/>
    <hyperlink r:id="rId49" ref="C115"/>
    <hyperlink r:id="rId50" ref="C116"/>
    <hyperlink r:id="rId12" ref="C118"/>
    <hyperlink r:id="rId12" ref="C134"/>
    <hyperlink r:id="rId51" ref="C137"/>
    <hyperlink r:id="rId52" ref="C139"/>
    <hyperlink r:id="rId53" ref="C147"/>
    <hyperlink r:id="rId53" ref="C148"/>
    <hyperlink r:id="rId54" ref="C150"/>
    <hyperlink r:id="rId12" ref="C152"/>
    <hyperlink r:id="rId55" ref="C153"/>
    <hyperlink r:id="rId56" ref="C155"/>
    <hyperlink r:id="rId57" ref="C157"/>
    <hyperlink r:id="rId58" ref="C159"/>
    <hyperlink r:id="rId59" ref="C162"/>
    <hyperlink r:id="rId60" ref="C166"/>
    <hyperlink r:id="rId61" ref="C169"/>
    <hyperlink r:id="rId62" ref="C172"/>
    <hyperlink r:id="rId63" ref="C174"/>
    <hyperlink r:id="rId64" ref="C178"/>
    <hyperlink r:id="rId65" ref="C179"/>
    <hyperlink r:id="rId66" ref="C185"/>
    <hyperlink r:id="rId67" ref="C187"/>
    <hyperlink r:id="rId68" ref="C190"/>
    <hyperlink r:id="rId69" ref="C191"/>
    <hyperlink r:id="rId70" ref="C192"/>
    <hyperlink r:id="rId71" ref="C195"/>
    <hyperlink r:id="rId72" ref="C200"/>
    <hyperlink r:id="rId73" ref="C204"/>
    <hyperlink r:id="rId74" ref="C206"/>
    <hyperlink r:id="rId75" ref="C207"/>
    <hyperlink r:id="rId76" ref="C208"/>
    <hyperlink r:id="rId77" ref="C210"/>
    <hyperlink r:id="rId78" ref="C214"/>
    <hyperlink r:id="rId79" ref="C215"/>
    <hyperlink r:id="rId80" ref="C216"/>
    <hyperlink r:id="rId81" ref="C225"/>
    <hyperlink r:id="rId82" ref="C229"/>
  </hyperlinks>
  <printOptions headings="0" gridLines="0"/>
  <pageMargins left="0.69999999999999996" right="0.69999999999999996" top="0.75" bottom="0.75" header="0.51180555555555496" footer="0.51180555555555496"/>
  <pageSetup blackAndWhite="0" cellComments="none" copies="1" draft="0" errors="displayed" firstPageNumber="0" fitToHeight="1" fitToWidth="1" horizontalDpi="300" orientation="portrait" pageOrder="downThenOver" paperSize="1" scale="100" useFirstPageNumber="0" usePrinterDefaults="1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ONLYOFFICE/6.2.0.148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Joel Jey</dc:creator>
  <dc:description/>
  <dc:language>en-US</dc:language>
  <cp:revision>2</cp:revision>
  <dcterms:created xsi:type="dcterms:W3CDTF">2019-07-31T16:57:34Z</dcterms:created>
  <dcterms:modified xsi:type="dcterms:W3CDTF">2021-06-05T02:13:48Z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0x010100FC0489469556004EAC3C673C908F26FA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MSIP_Label_f42aa342-8706-4288-bd11-ebb85995028c_ActionId">
    <vt:lpwstr>099aa758-83e0-4bf8-a418-a048ce790e72</vt:lpwstr>
  </property>
  <property fmtid="{D5CDD505-2E9C-101B-9397-08002B2CF9AE}" pid="7" name="MSIP_Label_f42aa342-8706-4288-bd11-ebb85995028c_ContentBits">
    <vt:lpwstr>0</vt:lpwstr>
  </property>
  <property fmtid="{D5CDD505-2E9C-101B-9397-08002B2CF9AE}" pid="8" name="MSIP_Label_f42aa342-8706-4288-bd11-ebb85995028c_Enabled">
    <vt:lpwstr>true</vt:lpwstr>
  </property>
  <property fmtid="{D5CDD505-2E9C-101B-9397-08002B2CF9AE}" pid="9" name="MSIP_Label_f42aa342-8706-4288-bd11-ebb85995028c_Method">
    <vt:lpwstr>Standard</vt:lpwstr>
  </property>
  <property fmtid="{D5CDD505-2E9C-101B-9397-08002B2CF9AE}" pid="10" name="MSIP_Label_f42aa342-8706-4288-bd11-ebb85995028c_Name">
    <vt:lpwstr>Internal</vt:lpwstr>
  </property>
  <property fmtid="{D5CDD505-2E9C-101B-9397-08002B2CF9AE}" pid="11" name="MSIP_Label_f42aa342-8706-4288-bd11-ebb85995028c_SetDate">
    <vt:lpwstr>2020-06-05T22:18:20Z</vt:lpwstr>
  </property>
  <property fmtid="{D5CDD505-2E9C-101B-9397-08002B2CF9AE}" pid="12" name="MSIP_Label_f42aa342-8706-4288-bd11-ebb85995028c_SiteId">
    <vt:lpwstr>72f988bf-86f1-41af-91ab-2d7cd011db47</vt:lpwstr>
  </property>
  <property fmtid="{D5CDD505-2E9C-101B-9397-08002B2CF9AE}" pid="13" name="Order">
    <vt:i4>1905800</vt:i4>
  </property>
  <property fmtid="{D5CDD505-2E9C-101B-9397-08002B2CF9AE}" pid="14" name="ScaleCrop">
    <vt:bool>false</vt:bool>
  </property>
  <property fmtid="{D5CDD505-2E9C-101B-9397-08002B2CF9AE}" pid="15" name="ShareDoc">
    <vt:bool>false</vt:bool>
  </property>
</Properties>
</file>