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ern.ch\dfs\Users\e\ecavanna\Desktop\CERN\winding measurements\Coil_103_Nb3Sn\"/>
    </mc:Choice>
  </mc:AlternateContent>
  <bookViews>
    <workbookView xWindow="0" yWindow="0" windowWidth="24000" windowHeight="8235" activeTab="1"/>
  </bookViews>
  <sheets>
    <sheet name="Couche interne" sheetId="1" r:id="rId1"/>
    <sheet name="Couche estern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I20" i="4"/>
  <c r="I19" i="4"/>
  <c r="B16" i="1" l="1"/>
  <c r="B21" i="1"/>
  <c r="B20" i="1"/>
  <c r="B19" i="1"/>
  <c r="B18" i="1"/>
  <c r="C25" i="1"/>
  <c r="D21" i="1"/>
  <c r="D20" i="1"/>
  <c r="D19" i="1"/>
  <c r="D18" i="1"/>
  <c r="I24" i="4" l="1"/>
  <c r="J20" i="4"/>
  <c r="J19" i="4"/>
  <c r="J18" i="4"/>
  <c r="K24" i="4"/>
  <c r="G24" i="4"/>
  <c r="E24" i="4"/>
  <c r="C24" i="4"/>
  <c r="L20" i="4"/>
  <c r="H20" i="4"/>
  <c r="F20" i="4"/>
  <c r="D20" i="4"/>
  <c r="L19" i="4"/>
  <c r="H19" i="4"/>
  <c r="F19" i="4"/>
  <c r="D19" i="4"/>
  <c r="L18" i="4"/>
  <c r="H18" i="4"/>
  <c r="F18" i="4"/>
  <c r="D18" i="4"/>
  <c r="K25" i="1"/>
  <c r="I25" i="1"/>
  <c r="G25" i="1"/>
  <c r="E25" i="1"/>
  <c r="L21" i="1"/>
  <c r="L20" i="1"/>
  <c r="L19" i="1"/>
  <c r="L18" i="1"/>
  <c r="J21" i="1"/>
  <c r="J20" i="1"/>
  <c r="J19" i="1"/>
  <c r="J18" i="1"/>
  <c r="H21" i="1"/>
  <c r="H20" i="1"/>
  <c r="H19" i="1"/>
  <c r="H18" i="1"/>
  <c r="F21" i="1"/>
  <c r="F20" i="1"/>
  <c r="F19" i="1"/>
  <c r="F18" i="1"/>
</calcChain>
</file>

<file path=xl/sharedStrings.xml><?xml version="1.0" encoding="utf-8"?>
<sst xmlns="http://schemas.openxmlformats.org/spreadsheetml/2006/main" count="89" uniqueCount="44">
  <si>
    <t>A</t>
  </si>
  <si>
    <t>B</t>
  </si>
  <si>
    <t>C</t>
  </si>
  <si>
    <t>D</t>
  </si>
  <si>
    <t>E</t>
  </si>
  <si>
    <t>Nominal</t>
  </si>
  <si>
    <t>NOTE: dimensions H, D, E may not be taken after curing of outer layer and after heat treatment. Other dimensions can be taken from the inside of the coil.</t>
  </si>
  <si>
    <t>Diametre de la goupille sur les espaceurs [mm]</t>
  </si>
  <si>
    <t>Diametre de la goupille sur le pôle [mm]</t>
  </si>
  <si>
    <t>Cote entre les centres des trous (calculée par le file excel)</t>
  </si>
  <si>
    <t>Apres curing couche interne</t>
  </si>
  <si>
    <t>Cote mesurée avec les goupilles</t>
  </si>
  <si>
    <t>Apres curing couche esterne (apres demontage du mandrin)</t>
  </si>
  <si>
    <t>Apres reaction</t>
  </si>
  <si>
    <t>Date:</t>
  </si>
  <si>
    <t>Pole gap coté COC</t>
  </si>
  <si>
    <t>Pole gap coté CC</t>
  </si>
  <si>
    <t>Pole gap total</t>
  </si>
  <si>
    <t>Dimension</t>
  </si>
  <si>
    <t>Numero d'identification de la bobine</t>
  </si>
  <si>
    <t>MQXF control dimensional pendant la fabrication des bobines</t>
  </si>
  <si>
    <t>Nom:</t>
  </si>
  <si>
    <t>Rev.2 - 06/11/2014 - E. Cavanna</t>
  </si>
  <si>
    <t xml:space="preserve">Rev.2: changés dimensions de reference; ajouté l'utilisation des goupilles; traduction en Français </t>
  </si>
  <si>
    <t xml:space="preserve">Rev.1: ajouté colonne D en papier 2 </t>
  </si>
  <si>
    <t>Couche interne</t>
  </si>
  <si>
    <t>Couche esterne</t>
  </si>
  <si>
    <t>Apres curing couche esterne (avant demontage du mandrin)</t>
  </si>
  <si>
    <t>Avant reaction (bobine dedans l'outillade de reaction)</t>
  </si>
  <si>
    <t>Apres demontage du mandrin</t>
  </si>
  <si>
    <r>
      <rPr>
        <b/>
        <sz val="9"/>
        <color theme="1"/>
        <rFont val="Calibri"/>
        <family val="2"/>
        <scheme val="minor"/>
      </rPr>
      <t>Instructions pour le cotes B, C, D: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</si>
  <si>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r>
      <rPr>
        <b/>
        <sz val="9"/>
        <color theme="1"/>
        <rFont val="Calibri"/>
        <family val="2"/>
        <scheme val="minor"/>
      </rPr>
      <t>Instructions pour le cotes B, C, D, E: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</si>
  <si>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t>Apres bobinage (avant montage outillage curing)</t>
  </si>
  <si>
    <t>Date: 24/11/2014</t>
  </si>
  <si>
    <t>le diametre 3 a été utilisé pour la mesure</t>
  </si>
  <si>
    <r>
      <t xml:space="preserve">Apres bobinage (outillage curing monté - </t>
    </r>
    <r>
      <rPr>
        <b/>
        <i/>
        <sz val="11"/>
        <color theme="4" tint="-0.249977111117893"/>
        <rFont val="Calibri"/>
        <family val="2"/>
        <scheme val="minor"/>
      </rPr>
      <t>apres</t>
    </r>
    <r>
      <rPr>
        <b/>
        <sz val="11"/>
        <color theme="4" tint="-0.249977111117893"/>
        <rFont val="Calibri"/>
        <family val="2"/>
        <scheme val="minor"/>
      </rPr>
      <t xml:space="preserve"> demontage des cales entre le pôles)</t>
    </r>
  </si>
  <si>
    <t>Date: 25/11/2014</t>
  </si>
  <si>
    <t>Date: 26/11/2014</t>
  </si>
  <si>
    <t>Nom: A. Pasqualino</t>
  </si>
  <si>
    <t>Date: 12/12/2014</t>
  </si>
  <si>
    <t>Date: 11/12/2014</t>
  </si>
  <si>
    <t>Apres bobinage (outillage curing monté)</t>
  </si>
  <si>
    <t>Date: 18/12/2014</t>
  </si>
  <si>
    <t>Nom: A.Pasqualino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</si>
</sst>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2" fillId="11" borderId="8" xfId="0" applyFont="1" applyFill="1" applyBorder="1"/>
    <xf numFmtId="0" fontId="2" fillId="7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/>
    </xf>
    <xf numFmtId="0" fontId="0" fillId="8" borderId="11" xfId="0" applyFill="1" applyBorder="1"/>
    <xf numFmtId="0" fontId="1" fillId="11" borderId="12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2" borderId="17" xfId="0" applyFill="1" applyBorder="1"/>
    <xf numFmtId="0" fontId="0" fillId="6" borderId="17" xfId="0" applyFill="1" applyBorder="1"/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/>
    <xf numFmtId="0" fontId="0" fillId="0" borderId="15" xfId="0" applyBorder="1"/>
    <xf numFmtId="0" fontId="1" fillId="11" borderId="8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17" xfId="0" applyFill="1" applyBorder="1"/>
    <xf numFmtId="0" fontId="1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ill="1" applyBorder="1"/>
    <xf numFmtId="0" fontId="2" fillId="3" borderId="16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7" fillId="0" borderId="0" xfId="0" applyFont="1"/>
    <xf numFmtId="0" fontId="2" fillId="13" borderId="16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13" borderId="17" xfId="0" applyFill="1" applyBorder="1"/>
    <xf numFmtId="0" fontId="1" fillId="13" borderId="1" xfId="0" applyFont="1" applyFill="1" applyBorder="1"/>
    <xf numFmtId="0" fontId="1" fillId="13" borderId="17" xfId="0" applyFont="1" applyFill="1" applyBorder="1"/>
    <xf numFmtId="2" fontId="0" fillId="5" borderId="1" xfId="0" applyNumberFormat="1" applyFill="1" applyBorder="1"/>
    <xf numFmtId="0" fontId="0" fillId="6" borderId="1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4" fillId="12" borderId="2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13" borderId="30" xfId="0" applyFill="1" applyBorder="1" applyAlignment="1">
      <alignment horizontal="left"/>
    </xf>
    <xf numFmtId="0" fontId="0" fillId="13" borderId="31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4" fillId="10" borderId="2" xfId="0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wrapText="1"/>
    </xf>
    <xf numFmtId="0" fontId="4" fillId="10" borderId="32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5" fillId="9" borderId="0" xfId="0" applyFont="1" applyFill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4" fillId="12" borderId="1" xfId="0" applyFont="1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28</xdr:row>
      <xdr:rowOff>28575</xdr:rowOff>
    </xdr:from>
    <xdr:to>
      <xdr:col>9</xdr:col>
      <xdr:colOff>806238</xdr:colOff>
      <xdr:row>58</xdr:row>
      <xdr:rowOff>73575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7181850"/>
          <a:ext cx="19875288" cy="57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1314450</xdr:colOff>
      <xdr:row>29</xdr:row>
      <xdr:rowOff>0</xdr:rowOff>
    </xdr:from>
    <xdr:to>
      <xdr:col>7</xdr:col>
      <xdr:colOff>1484100</xdr:colOff>
      <xdr:row>51</xdr:row>
      <xdr:rowOff>161430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7077075"/>
          <a:ext cx="14400000" cy="435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E7" zoomScaleNormal="100" workbookViewId="0">
      <selection activeCell="G11" sqref="G11"/>
    </sheetView>
  </sheetViews>
  <sheetFormatPr defaultRowHeight="15" x14ac:dyDescent="0.25"/>
  <cols>
    <col min="1" max="1" width="26" customWidth="1"/>
    <col min="2" max="4" width="26.28515625" customWidth="1"/>
    <col min="5" max="5" width="29.42578125" customWidth="1"/>
    <col min="6" max="6" width="30" customWidth="1"/>
    <col min="7" max="7" width="46.85546875" bestFit="1" customWidth="1"/>
    <col min="8" max="8" width="46.85546875" customWidth="1"/>
    <col min="9" max="9" width="33.85546875" customWidth="1"/>
    <col min="10" max="10" width="32.5703125" customWidth="1"/>
    <col min="11" max="11" width="39.42578125" customWidth="1"/>
    <col min="12" max="12" width="40" customWidth="1"/>
  </cols>
  <sheetData>
    <row r="1" spans="1:12" ht="18.75" x14ac:dyDescent="0.3">
      <c r="A1" s="3" t="s">
        <v>20</v>
      </c>
    </row>
    <row r="2" spans="1:12" ht="18.75" x14ac:dyDescent="0.3">
      <c r="A2" s="3"/>
    </row>
    <row r="3" spans="1:12" ht="18.75" x14ac:dyDescent="0.3">
      <c r="A3" s="3" t="s">
        <v>22</v>
      </c>
    </row>
    <row r="4" spans="1:12" ht="18.75" x14ac:dyDescent="0.3">
      <c r="A4" s="4" t="s">
        <v>24</v>
      </c>
      <c r="G4" s="80" t="s">
        <v>31</v>
      </c>
      <c r="H4" s="81"/>
      <c r="I4" s="81"/>
    </row>
    <row r="5" spans="1:12" ht="21" customHeight="1" x14ac:dyDescent="0.3">
      <c r="A5" s="4" t="s">
        <v>23</v>
      </c>
      <c r="G5" s="81"/>
      <c r="H5" s="81"/>
      <c r="I5" s="81"/>
    </row>
    <row r="6" spans="1:12" ht="41.25" customHeight="1" x14ac:dyDescent="0.3">
      <c r="A6" s="4"/>
      <c r="G6" s="81"/>
      <c r="H6" s="81"/>
      <c r="I6" s="81"/>
    </row>
    <row r="7" spans="1:12" ht="18.75" x14ac:dyDescent="0.3">
      <c r="A7" s="82" t="s">
        <v>19</v>
      </c>
      <c r="B7" s="82"/>
      <c r="C7" s="56">
        <v>103</v>
      </c>
      <c r="D7" s="57"/>
      <c r="E7" s="58"/>
    </row>
    <row r="8" spans="1:12" ht="18.75" x14ac:dyDescent="0.3">
      <c r="A8" s="4"/>
    </row>
    <row r="9" spans="1:12" ht="18.75" customHeight="1" x14ac:dyDescent="0.3">
      <c r="A9" s="63" t="s">
        <v>7</v>
      </c>
      <c r="B9" s="64"/>
      <c r="C9" s="64"/>
      <c r="D9" s="65"/>
      <c r="E9" s="16">
        <v>3</v>
      </c>
      <c r="F9" t="s">
        <v>34</v>
      </c>
    </row>
    <row r="10" spans="1:12" ht="18.75" customHeight="1" x14ac:dyDescent="0.3">
      <c r="A10" s="66" t="s">
        <v>8</v>
      </c>
      <c r="B10" s="67"/>
      <c r="C10" s="67"/>
      <c r="D10" s="68"/>
      <c r="E10" s="16">
        <v>9</v>
      </c>
    </row>
    <row r="11" spans="1:12" ht="18.75" x14ac:dyDescent="0.3">
      <c r="A11" s="5"/>
    </row>
    <row r="12" spans="1:12" ht="18.75" x14ac:dyDescent="0.3">
      <c r="A12" s="3"/>
    </row>
    <row r="13" spans="1:12" ht="26.25" x14ac:dyDescent="0.4">
      <c r="A13" s="47" t="s">
        <v>25</v>
      </c>
    </row>
    <row r="14" spans="1:12" x14ac:dyDescent="0.25">
      <c r="A14" s="1"/>
    </row>
    <row r="15" spans="1:12" ht="30" customHeight="1" x14ac:dyDescent="0.25">
      <c r="A15" s="14" t="s">
        <v>18</v>
      </c>
      <c r="B15" s="10" t="s">
        <v>5</v>
      </c>
      <c r="C15" s="69" t="s">
        <v>32</v>
      </c>
      <c r="D15" s="69"/>
      <c r="E15" s="103" t="s">
        <v>35</v>
      </c>
      <c r="F15" s="103"/>
      <c r="G15" s="104" t="s">
        <v>10</v>
      </c>
      <c r="H15" s="104"/>
      <c r="I15" s="105" t="s">
        <v>12</v>
      </c>
      <c r="J15" s="105"/>
      <c r="K15" s="106" t="s">
        <v>13</v>
      </c>
      <c r="L15" s="106"/>
    </row>
    <row r="16" spans="1:12" ht="30" customHeight="1" thickBot="1" x14ac:dyDescent="0.3">
      <c r="A16" s="35" t="s">
        <v>0</v>
      </c>
      <c r="B16" s="36">
        <f>1510-140</f>
        <v>1370</v>
      </c>
      <c r="C16" s="70">
        <v>1375.77</v>
      </c>
      <c r="D16" s="71"/>
      <c r="E16" s="113">
        <v>1375.66</v>
      </c>
      <c r="F16" s="114"/>
      <c r="G16" s="115">
        <v>1376.68</v>
      </c>
      <c r="H16" s="116"/>
      <c r="I16" s="117">
        <v>1377.87</v>
      </c>
      <c r="J16" s="118"/>
      <c r="K16" s="119"/>
      <c r="L16" s="120"/>
    </row>
    <row r="17" spans="1:14" ht="45" x14ac:dyDescent="0.25">
      <c r="A17" s="17"/>
      <c r="B17" s="18"/>
      <c r="C17" s="48" t="s">
        <v>11</v>
      </c>
      <c r="D17" s="48" t="s">
        <v>9</v>
      </c>
      <c r="E17" s="19" t="s">
        <v>11</v>
      </c>
      <c r="F17" s="19" t="s">
        <v>9</v>
      </c>
      <c r="G17" s="20" t="s">
        <v>11</v>
      </c>
      <c r="H17" s="20" t="s">
        <v>9</v>
      </c>
      <c r="I17" s="21" t="s">
        <v>11</v>
      </c>
      <c r="J17" s="21" t="s">
        <v>9</v>
      </c>
      <c r="K17" s="22" t="s">
        <v>11</v>
      </c>
      <c r="L17" s="23" t="s">
        <v>9</v>
      </c>
    </row>
    <row r="18" spans="1:14" x14ac:dyDescent="0.25">
      <c r="A18" s="24" t="s">
        <v>1</v>
      </c>
      <c r="B18" s="13">
        <f>110.865+170</f>
        <v>280.86500000000001</v>
      </c>
      <c r="C18" s="49">
        <v>288.22000000000003</v>
      </c>
      <c r="D18" s="51">
        <f t="shared" ref="D18:D21" si="0">C18-$E$9/2-$E$10/2</f>
        <v>282.22000000000003</v>
      </c>
      <c r="E18" s="53">
        <v>288</v>
      </c>
      <c r="F18" s="6">
        <f t="shared" ref="F18:H21" si="1">E18-$E$9/2-$E$10/2</f>
        <v>282</v>
      </c>
      <c r="G18" s="7">
        <v>288.76</v>
      </c>
      <c r="H18" s="7">
        <f t="shared" si="1"/>
        <v>282.76</v>
      </c>
      <c r="I18" s="8">
        <v>288.7</v>
      </c>
      <c r="J18" s="8">
        <f t="shared" ref="J18" si="2">I18-$E$9/2-$E$10/2</f>
        <v>282.7</v>
      </c>
      <c r="K18" s="11"/>
      <c r="L18" s="25">
        <f t="shared" ref="L18" si="3">K18-$E$9/2-$E$10/2</f>
        <v>-6</v>
      </c>
    </row>
    <row r="19" spans="1:14" x14ac:dyDescent="0.25">
      <c r="A19" s="24" t="s">
        <v>2</v>
      </c>
      <c r="B19" s="13">
        <f>116.037+170</f>
        <v>286.03700000000003</v>
      </c>
      <c r="C19" s="49">
        <v>292.08</v>
      </c>
      <c r="D19" s="51">
        <f t="shared" si="0"/>
        <v>286.08</v>
      </c>
      <c r="E19" s="6">
        <v>292.08</v>
      </c>
      <c r="F19" s="6">
        <f t="shared" si="1"/>
        <v>286.08</v>
      </c>
      <c r="G19" s="7">
        <v>292.77</v>
      </c>
      <c r="H19" s="7">
        <f t="shared" si="1"/>
        <v>286.77</v>
      </c>
      <c r="I19" s="8">
        <v>292.73</v>
      </c>
      <c r="J19" s="8">
        <f t="shared" ref="J19" si="4">I19-$E$9/2-$E$10/2</f>
        <v>286.73</v>
      </c>
      <c r="K19" s="11"/>
      <c r="L19" s="25">
        <f t="shared" ref="L19" si="5">K19-$E$9/2-$E$10/2</f>
        <v>-6</v>
      </c>
    </row>
    <row r="20" spans="1:14" x14ac:dyDescent="0.25">
      <c r="A20" s="24" t="s">
        <v>3</v>
      </c>
      <c r="B20" s="13">
        <f>181.609+170</f>
        <v>351.60900000000004</v>
      </c>
      <c r="C20" s="49">
        <v>357.74</v>
      </c>
      <c r="D20" s="51">
        <f t="shared" si="0"/>
        <v>351.74</v>
      </c>
      <c r="E20" s="6">
        <v>357.77</v>
      </c>
      <c r="F20" s="6">
        <f t="shared" si="1"/>
        <v>351.77</v>
      </c>
      <c r="G20" s="7">
        <v>358.45</v>
      </c>
      <c r="H20" s="7">
        <f t="shared" si="1"/>
        <v>352.45</v>
      </c>
      <c r="I20" s="54">
        <v>359.55</v>
      </c>
      <c r="J20" s="8">
        <f t="shared" ref="J20" si="6">I20-$E$9/2-$E$10/2</f>
        <v>353.55</v>
      </c>
      <c r="K20" s="12"/>
      <c r="L20" s="25">
        <f t="shared" ref="L20" si="7">K20-$E$9/2-$E$10/2</f>
        <v>-6</v>
      </c>
    </row>
    <row r="21" spans="1:14" ht="15.75" thickBot="1" x14ac:dyDescent="0.3">
      <c r="A21" s="26" t="s">
        <v>4</v>
      </c>
      <c r="B21" s="27">
        <f>164.582+170</f>
        <v>334.58199999999999</v>
      </c>
      <c r="C21" s="50">
        <v>341.59</v>
      </c>
      <c r="D21" s="52">
        <f t="shared" si="0"/>
        <v>335.59</v>
      </c>
      <c r="E21" s="37">
        <v>341.67</v>
      </c>
      <c r="F21" s="37">
        <f t="shared" si="1"/>
        <v>335.67</v>
      </c>
      <c r="G21" s="28">
        <v>343.15</v>
      </c>
      <c r="H21" s="28">
        <f t="shared" si="1"/>
        <v>337.15</v>
      </c>
      <c r="I21" s="55">
        <v>343.7</v>
      </c>
      <c r="J21" s="29">
        <f t="shared" ref="J21" si="8">I21-$E$9/2-$E$10/2</f>
        <v>337.7</v>
      </c>
      <c r="K21" s="30"/>
      <c r="L21" s="31">
        <f t="shared" ref="L21" si="9">K21-$E$9/2-$E$10/2</f>
        <v>-6</v>
      </c>
    </row>
    <row r="22" spans="1:14" ht="15.75" thickBot="1" x14ac:dyDescent="0.3">
      <c r="A22" s="38"/>
      <c r="B22" s="39"/>
      <c r="C22" s="40"/>
      <c r="D22" s="41"/>
      <c r="E22" s="40"/>
      <c r="F22" s="41"/>
      <c r="G22" s="40"/>
      <c r="H22" s="41"/>
      <c r="I22" s="42"/>
      <c r="J22" s="41"/>
      <c r="K22" s="42"/>
      <c r="L22" s="41"/>
    </row>
    <row r="23" spans="1:14" x14ac:dyDescent="0.25">
      <c r="A23" s="33" t="s">
        <v>16</v>
      </c>
      <c r="B23" s="34">
        <v>2.25</v>
      </c>
      <c r="C23" s="72">
        <v>2.25</v>
      </c>
      <c r="D23" s="73"/>
      <c r="E23" s="123"/>
      <c r="F23" s="124"/>
      <c r="G23" s="91">
        <v>2.2999999999999998</v>
      </c>
      <c r="H23" s="92"/>
      <c r="I23" s="97">
        <v>1.88</v>
      </c>
      <c r="J23" s="98"/>
      <c r="K23" s="83"/>
      <c r="L23" s="84"/>
      <c r="N23" t="s">
        <v>6</v>
      </c>
    </row>
    <row r="24" spans="1:14" x14ac:dyDescent="0.25">
      <c r="A24" s="24" t="s">
        <v>15</v>
      </c>
      <c r="B24" s="13">
        <v>2.25</v>
      </c>
      <c r="C24" s="74">
        <v>2.25</v>
      </c>
      <c r="D24" s="75"/>
      <c r="E24" s="125"/>
      <c r="F24" s="126"/>
      <c r="G24" s="93">
        <v>2.2000000000000002</v>
      </c>
      <c r="H24" s="94"/>
      <c r="I24" s="99">
        <v>1.45</v>
      </c>
      <c r="J24" s="100"/>
      <c r="K24" s="85"/>
      <c r="L24" s="86"/>
    </row>
    <row r="25" spans="1:14" ht="15.75" thickBot="1" x14ac:dyDescent="0.3">
      <c r="A25" s="26" t="s">
        <v>17</v>
      </c>
      <c r="B25" s="27">
        <v>4.5</v>
      </c>
      <c r="C25" s="76">
        <f>C23+C24</f>
        <v>4.5</v>
      </c>
      <c r="D25" s="77"/>
      <c r="E25" s="89">
        <f>E23+E24</f>
        <v>0</v>
      </c>
      <c r="F25" s="90"/>
      <c r="G25" s="95">
        <f>G23+G24</f>
        <v>4.5</v>
      </c>
      <c r="H25" s="96"/>
      <c r="I25" s="101">
        <f t="shared" ref="I25" si="10">I23+I24</f>
        <v>3.33</v>
      </c>
      <c r="J25" s="102"/>
      <c r="K25" s="87">
        <f t="shared" ref="K25" si="11">K23+K24</f>
        <v>0</v>
      </c>
      <c r="L25" s="88"/>
    </row>
    <row r="26" spans="1:14" x14ac:dyDescent="0.25">
      <c r="A26" s="32"/>
      <c r="B26" s="32"/>
      <c r="C26" s="59" t="s">
        <v>33</v>
      </c>
      <c r="D26" s="60"/>
      <c r="E26" s="121" t="s">
        <v>36</v>
      </c>
      <c r="F26" s="122"/>
      <c r="G26" s="107" t="s">
        <v>37</v>
      </c>
      <c r="H26" s="108"/>
      <c r="I26" s="109" t="s">
        <v>39</v>
      </c>
      <c r="J26" s="110"/>
      <c r="K26" s="111" t="s">
        <v>14</v>
      </c>
      <c r="L26" s="112"/>
    </row>
    <row r="27" spans="1:14" x14ac:dyDescent="0.25">
      <c r="A27" s="32"/>
      <c r="B27" s="32"/>
      <c r="C27" s="61" t="s">
        <v>38</v>
      </c>
      <c r="D27" s="62"/>
      <c r="E27" s="78" t="s">
        <v>38</v>
      </c>
      <c r="F27" s="79"/>
      <c r="G27" s="107" t="s">
        <v>38</v>
      </c>
      <c r="H27" s="108"/>
      <c r="I27" s="109" t="s">
        <v>38</v>
      </c>
      <c r="J27" s="110"/>
      <c r="K27" s="111" t="s">
        <v>21</v>
      </c>
      <c r="L27" s="112"/>
    </row>
    <row r="29" spans="1:14" x14ac:dyDescent="0.25">
      <c r="A29" s="1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3" spans="1:1" x14ac:dyDescent="0.25">
      <c r="A43" s="1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7" spans="1:1" x14ac:dyDescent="0.25">
      <c r="A57" s="1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40">
    <mergeCell ref="G27:H27"/>
    <mergeCell ref="I27:J27"/>
    <mergeCell ref="K27:L27"/>
    <mergeCell ref="E16:F16"/>
    <mergeCell ref="G16:H16"/>
    <mergeCell ref="I16:J16"/>
    <mergeCell ref="K16:L16"/>
    <mergeCell ref="E26:F26"/>
    <mergeCell ref="G26:H26"/>
    <mergeCell ref="I26:J26"/>
    <mergeCell ref="K26:L26"/>
    <mergeCell ref="E23:F23"/>
    <mergeCell ref="E24:F24"/>
    <mergeCell ref="G4:I6"/>
    <mergeCell ref="A7:B7"/>
    <mergeCell ref="K23:L23"/>
    <mergeCell ref="K24:L24"/>
    <mergeCell ref="K25:L25"/>
    <mergeCell ref="E25:F25"/>
    <mergeCell ref="G23:H23"/>
    <mergeCell ref="G24:H24"/>
    <mergeCell ref="G25:H25"/>
    <mergeCell ref="I23:J23"/>
    <mergeCell ref="I24:J24"/>
    <mergeCell ref="I25:J25"/>
    <mergeCell ref="E15:F15"/>
    <mergeCell ref="G15:H15"/>
    <mergeCell ref="I15:J15"/>
    <mergeCell ref="K15:L15"/>
    <mergeCell ref="C7:E7"/>
    <mergeCell ref="C26:D26"/>
    <mergeCell ref="C27:D27"/>
    <mergeCell ref="A9:D9"/>
    <mergeCell ref="A10:D10"/>
    <mergeCell ref="C15:D15"/>
    <mergeCell ref="C16:D16"/>
    <mergeCell ref="C23:D23"/>
    <mergeCell ref="C24:D24"/>
    <mergeCell ref="C25:D25"/>
    <mergeCell ref="E27:F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F13" zoomScaleNormal="100" workbookViewId="0">
      <selection activeCell="I19" sqref="I19"/>
    </sheetView>
  </sheetViews>
  <sheetFormatPr defaultRowHeight="15" x14ac:dyDescent="0.25"/>
  <cols>
    <col min="1" max="1" width="26" customWidth="1"/>
    <col min="2" max="4" width="26.28515625" customWidth="1"/>
    <col min="5" max="5" width="30.140625" customWidth="1"/>
    <col min="6" max="6" width="31.5703125" customWidth="1"/>
    <col min="7" max="7" width="46.85546875" bestFit="1" customWidth="1"/>
    <col min="8" max="12" width="46.85546875" customWidth="1"/>
    <col min="13" max="13" width="39.42578125" customWidth="1"/>
    <col min="14" max="14" width="40" customWidth="1"/>
  </cols>
  <sheetData>
    <row r="1" spans="1:12" ht="18.75" x14ac:dyDescent="0.3">
      <c r="A1" s="3" t="s">
        <v>20</v>
      </c>
    </row>
    <row r="2" spans="1:12" ht="18.75" x14ac:dyDescent="0.3">
      <c r="A2" s="3"/>
    </row>
    <row r="3" spans="1:12" ht="18.75" x14ac:dyDescent="0.3">
      <c r="A3" s="3" t="s">
        <v>22</v>
      </c>
    </row>
    <row r="4" spans="1:12" ht="18.75" customHeight="1" x14ac:dyDescent="0.3">
      <c r="A4" s="4" t="s">
        <v>24</v>
      </c>
      <c r="G4" s="80" t="s">
        <v>30</v>
      </c>
      <c r="H4" s="81"/>
      <c r="I4" s="81"/>
    </row>
    <row r="5" spans="1:12" ht="16.5" customHeight="1" x14ac:dyDescent="0.3">
      <c r="A5" s="4" t="s">
        <v>23</v>
      </c>
      <c r="G5" s="81"/>
      <c r="H5" s="81"/>
      <c r="I5" s="81"/>
    </row>
    <row r="6" spans="1:12" ht="46.5" customHeight="1" x14ac:dyDescent="0.3">
      <c r="A6" s="4"/>
      <c r="G6" s="81"/>
      <c r="H6" s="81"/>
      <c r="I6" s="81"/>
    </row>
    <row r="7" spans="1:12" ht="18.75" x14ac:dyDescent="0.3">
      <c r="A7" s="82" t="s">
        <v>19</v>
      </c>
      <c r="B7" s="82"/>
      <c r="C7" s="43"/>
      <c r="D7" s="43"/>
      <c r="E7" s="44"/>
    </row>
    <row r="8" spans="1:12" ht="18.75" x14ac:dyDescent="0.3">
      <c r="A8" s="4"/>
    </row>
    <row r="9" spans="1:12" ht="18.75" x14ac:dyDescent="0.3">
      <c r="A9" s="15" t="s">
        <v>7</v>
      </c>
      <c r="B9" s="16"/>
      <c r="C9" s="16"/>
      <c r="D9" s="16"/>
      <c r="E9" s="16">
        <v>3</v>
      </c>
    </row>
    <row r="10" spans="1:12" ht="18.75" x14ac:dyDescent="0.3">
      <c r="A10" s="15" t="s">
        <v>8</v>
      </c>
      <c r="B10" s="16"/>
      <c r="C10" s="16"/>
      <c r="D10" s="16"/>
      <c r="E10" s="16">
        <v>9</v>
      </c>
    </row>
    <row r="11" spans="1:12" ht="18.75" x14ac:dyDescent="0.3">
      <c r="A11" s="5"/>
    </row>
    <row r="12" spans="1:12" ht="18.75" x14ac:dyDescent="0.3">
      <c r="A12" s="3"/>
    </row>
    <row r="13" spans="1:12" ht="26.25" x14ac:dyDescent="0.4">
      <c r="A13" s="47" t="s">
        <v>26</v>
      </c>
    </row>
    <row r="14" spans="1:12" x14ac:dyDescent="0.25">
      <c r="A14" s="1"/>
    </row>
    <row r="15" spans="1:12" ht="30" customHeight="1" x14ac:dyDescent="0.25">
      <c r="A15" s="14" t="s">
        <v>18</v>
      </c>
      <c r="B15" s="10" t="s">
        <v>5</v>
      </c>
      <c r="C15" s="103" t="s">
        <v>41</v>
      </c>
      <c r="D15" s="103"/>
      <c r="E15" s="104" t="s">
        <v>27</v>
      </c>
      <c r="F15" s="104"/>
      <c r="G15" s="105" t="s">
        <v>29</v>
      </c>
      <c r="H15" s="105"/>
      <c r="I15" s="127" t="s">
        <v>28</v>
      </c>
      <c r="J15" s="128"/>
      <c r="K15" s="106" t="s">
        <v>13</v>
      </c>
      <c r="L15" s="106"/>
    </row>
    <row r="16" spans="1:12" ht="30" customHeight="1" thickBot="1" x14ac:dyDescent="0.3">
      <c r="A16" s="35" t="s">
        <v>0</v>
      </c>
      <c r="B16" s="36">
        <v>1509.5</v>
      </c>
      <c r="C16" s="113">
        <v>1517.92</v>
      </c>
      <c r="D16" s="114"/>
      <c r="E16" s="115">
        <v>1519.28</v>
      </c>
      <c r="F16" s="116"/>
      <c r="G16" s="117">
        <v>1378.81</v>
      </c>
      <c r="H16" s="118"/>
      <c r="I16" s="141">
        <v>1379.87</v>
      </c>
      <c r="J16" s="142"/>
      <c r="K16" s="119"/>
      <c r="L16" s="120"/>
    </row>
    <row r="17" spans="1:12" ht="45" x14ac:dyDescent="0.25">
      <c r="A17" s="17"/>
      <c r="B17" s="18"/>
      <c r="C17" s="19" t="s">
        <v>11</v>
      </c>
      <c r="D17" s="19" t="s">
        <v>9</v>
      </c>
      <c r="E17" s="20" t="s">
        <v>11</v>
      </c>
      <c r="F17" s="20" t="s">
        <v>9</v>
      </c>
      <c r="G17" s="21" t="s">
        <v>11</v>
      </c>
      <c r="H17" s="21" t="s">
        <v>9</v>
      </c>
      <c r="I17" s="45" t="s">
        <v>11</v>
      </c>
      <c r="J17" s="45" t="s">
        <v>9</v>
      </c>
      <c r="K17" s="22" t="s">
        <v>11</v>
      </c>
      <c r="L17" s="23" t="s">
        <v>9</v>
      </c>
    </row>
    <row r="18" spans="1:12" x14ac:dyDescent="0.25">
      <c r="A18" s="24" t="s">
        <v>1</v>
      </c>
      <c r="B18" s="13">
        <v>110.86499999999999</v>
      </c>
      <c r="C18" s="6">
        <v>172.52</v>
      </c>
      <c r="D18" s="6">
        <f t="shared" ref="D18:F20" si="0">C18-$E$9/2-$E$10/2</f>
        <v>166.52</v>
      </c>
      <c r="E18" s="7">
        <v>174.42</v>
      </c>
      <c r="F18" s="7">
        <f t="shared" si="0"/>
        <v>168.42</v>
      </c>
      <c r="G18" s="8">
        <v>173.82</v>
      </c>
      <c r="H18" s="8">
        <f t="shared" ref="H18:H20" si="1">G18-$E$9/2-$E$10/2</f>
        <v>167.82</v>
      </c>
      <c r="I18" s="9">
        <f>244.56-70</f>
        <v>174.56</v>
      </c>
      <c r="J18" s="9">
        <f t="shared" ref="J18:L20" si="2">I18-$E$9/2-$E$10/2</f>
        <v>168.56</v>
      </c>
      <c r="K18" s="11"/>
      <c r="L18" s="25">
        <f t="shared" si="2"/>
        <v>-6</v>
      </c>
    </row>
    <row r="19" spans="1:12" x14ac:dyDescent="0.25">
      <c r="A19" s="24" t="s">
        <v>2</v>
      </c>
      <c r="B19" s="13">
        <v>116.03700000000001</v>
      </c>
      <c r="C19" s="6">
        <v>103.49</v>
      </c>
      <c r="D19" s="6">
        <f t="shared" si="0"/>
        <v>97.49</v>
      </c>
      <c r="E19" s="7">
        <v>104.32</v>
      </c>
      <c r="F19" s="7">
        <f t="shared" si="0"/>
        <v>98.32</v>
      </c>
      <c r="G19" s="8">
        <v>104.4</v>
      </c>
      <c r="H19" s="8">
        <f t="shared" si="1"/>
        <v>98.4</v>
      </c>
      <c r="I19" s="9">
        <f>174.98-70</f>
        <v>104.97999999999999</v>
      </c>
      <c r="J19" s="9">
        <f t="shared" si="2"/>
        <v>98.97999999999999</v>
      </c>
      <c r="K19" s="11"/>
      <c r="L19" s="25">
        <f t="shared" si="2"/>
        <v>-6</v>
      </c>
    </row>
    <row r="20" spans="1:12" ht="15.75" thickBot="1" x14ac:dyDescent="0.3">
      <c r="A20" s="26" t="s">
        <v>3</v>
      </c>
      <c r="B20" s="27">
        <v>181.60900000000001</v>
      </c>
      <c r="C20" s="37">
        <v>191.54</v>
      </c>
      <c r="D20" s="37">
        <f t="shared" si="0"/>
        <v>185.54</v>
      </c>
      <c r="E20" s="28">
        <v>193.09</v>
      </c>
      <c r="F20" s="28">
        <f t="shared" si="0"/>
        <v>187.09</v>
      </c>
      <c r="G20" s="55">
        <v>193.52</v>
      </c>
      <c r="H20" s="29">
        <f t="shared" si="1"/>
        <v>187.52</v>
      </c>
      <c r="I20" s="46">
        <f>264.15-70</f>
        <v>194.14999999999998</v>
      </c>
      <c r="J20" s="46">
        <f t="shared" si="2"/>
        <v>188.14999999999998</v>
      </c>
      <c r="K20" s="30"/>
      <c r="L20" s="31">
        <f t="shared" si="2"/>
        <v>-6</v>
      </c>
    </row>
    <row r="21" spans="1:12" ht="15.75" thickBot="1" x14ac:dyDescent="0.3">
      <c r="A21" s="38"/>
      <c r="B21" s="39"/>
      <c r="C21" s="40"/>
      <c r="D21" s="41"/>
      <c r="E21" s="40"/>
      <c r="F21" s="41"/>
      <c r="G21" s="42"/>
      <c r="H21" s="41"/>
      <c r="I21" s="131"/>
      <c r="J21" s="132"/>
      <c r="K21" s="42"/>
      <c r="L21" s="41"/>
    </row>
    <row r="22" spans="1:12" x14ac:dyDescent="0.25">
      <c r="A22" s="33" t="s">
        <v>16</v>
      </c>
      <c r="B22" s="34"/>
      <c r="C22" s="123">
        <v>2.15</v>
      </c>
      <c r="D22" s="124"/>
      <c r="E22" s="91">
        <v>2</v>
      </c>
      <c r="F22" s="92"/>
      <c r="G22" s="97">
        <v>1.75</v>
      </c>
      <c r="H22" s="98"/>
      <c r="I22" s="129">
        <v>1.67</v>
      </c>
      <c r="J22" s="130"/>
      <c r="K22" s="83"/>
      <c r="L22" s="84"/>
    </row>
    <row r="23" spans="1:12" x14ac:dyDescent="0.25">
      <c r="A23" s="24" t="s">
        <v>15</v>
      </c>
      <c r="B23" s="13"/>
      <c r="C23" s="125">
        <v>2.2000000000000002</v>
      </c>
      <c r="D23" s="126"/>
      <c r="E23" s="93">
        <v>2</v>
      </c>
      <c r="F23" s="94"/>
      <c r="G23" s="99">
        <v>1.75</v>
      </c>
      <c r="H23" s="100"/>
      <c r="I23" s="133">
        <v>1.44</v>
      </c>
      <c r="J23" s="134"/>
      <c r="K23" s="85"/>
      <c r="L23" s="86"/>
    </row>
    <row r="24" spans="1:12" ht="15.75" thickBot="1" x14ac:dyDescent="0.3">
      <c r="A24" s="26" t="s">
        <v>17</v>
      </c>
      <c r="B24" s="27"/>
      <c r="C24" s="89">
        <f>C22+C23</f>
        <v>4.3499999999999996</v>
      </c>
      <c r="D24" s="90"/>
      <c r="E24" s="95">
        <f>E22+E23</f>
        <v>4</v>
      </c>
      <c r="F24" s="96"/>
      <c r="G24" s="101">
        <f t="shared" ref="G24" si="3">G22+G23</f>
        <v>3.5</v>
      </c>
      <c r="H24" s="102"/>
      <c r="I24" s="135">
        <f t="shared" ref="I24" si="4">I22+I23</f>
        <v>3.11</v>
      </c>
      <c r="J24" s="136"/>
      <c r="K24" s="87">
        <f t="shared" ref="K24" si="5">K22+K23</f>
        <v>0</v>
      </c>
      <c r="L24" s="88"/>
    </row>
    <row r="25" spans="1:12" x14ac:dyDescent="0.25">
      <c r="A25" s="32"/>
      <c r="B25" s="32"/>
      <c r="C25" s="121" t="s">
        <v>40</v>
      </c>
      <c r="D25" s="122"/>
      <c r="E25" s="107" t="s">
        <v>39</v>
      </c>
      <c r="F25" s="108"/>
      <c r="G25" s="109" t="s">
        <v>39</v>
      </c>
      <c r="H25" s="110"/>
      <c r="I25" s="137" t="s">
        <v>42</v>
      </c>
      <c r="J25" s="138"/>
      <c r="K25" s="111" t="s">
        <v>14</v>
      </c>
      <c r="L25" s="112"/>
    </row>
    <row r="26" spans="1:12" x14ac:dyDescent="0.25">
      <c r="A26" s="32"/>
      <c r="B26" s="32"/>
      <c r="C26" s="78" t="s">
        <v>38</v>
      </c>
      <c r="D26" s="79"/>
      <c r="E26" s="107" t="s">
        <v>38</v>
      </c>
      <c r="F26" s="108"/>
      <c r="G26" s="109" t="s">
        <v>38</v>
      </c>
      <c r="H26" s="110"/>
      <c r="I26" s="139" t="s">
        <v>43</v>
      </c>
      <c r="J26" s="140"/>
      <c r="K26" s="111" t="s">
        <v>21</v>
      </c>
      <c r="L26" s="112"/>
    </row>
    <row r="28" spans="1:12" x14ac:dyDescent="0.25">
      <c r="A28" s="1"/>
    </row>
    <row r="29" spans="1:12" x14ac:dyDescent="0.25">
      <c r="A29" s="2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42" spans="1:1" x14ac:dyDescent="0.25">
      <c r="A42" s="1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6" spans="1:1" x14ac:dyDescent="0.25">
      <c r="A56" s="1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</sheetData>
  <mergeCells count="38">
    <mergeCell ref="C25:D25"/>
    <mergeCell ref="E25:F25"/>
    <mergeCell ref="G25:H25"/>
    <mergeCell ref="K25:L25"/>
    <mergeCell ref="C26:D26"/>
    <mergeCell ref="E26:F26"/>
    <mergeCell ref="G26:H26"/>
    <mergeCell ref="K26:L26"/>
    <mergeCell ref="I25:J25"/>
    <mergeCell ref="I26:J26"/>
    <mergeCell ref="C24:D24"/>
    <mergeCell ref="E24:F24"/>
    <mergeCell ref="G24:H24"/>
    <mergeCell ref="K24:L24"/>
    <mergeCell ref="I23:J23"/>
    <mergeCell ref="I24:J24"/>
    <mergeCell ref="K22:L22"/>
    <mergeCell ref="I22:J22"/>
    <mergeCell ref="I21:J21"/>
    <mergeCell ref="C23:D23"/>
    <mergeCell ref="E23:F23"/>
    <mergeCell ref="G23:H23"/>
    <mergeCell ref="K23:L23"/>
    <mergeCell ref="C22:D22"/>
    <mergeCell ref="E22:F22"/>
    <mergeCell ref="G22:H22"/>
    <mergeCell ref="G4:I6"/>
    <mergeCell ref="A7:B7"/>
    <mergeCell ref="C15:D15"/>
    <mergeCell ref="E15:F15"/>
    <mergeCell ref="G15:H15"/>
    <mergeCell ref="K15:L15"/>
    <mergeCell ref="I15:J15"/>
    <mergeCell ref="C16:D16"/>
    <mergeCell ref="E16:F16"/>
    <mergeCell ref="G16:H16"/>
    <mergeCell ref="K16:L16"/>
    <mergeCell ref="I16:J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Couche interne</vt:lpstr>
      <vt:lpstr>Couche esterne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Cavanna</dc:creator>
  <cp:lastModifiedBy>Eugenio Cavanna</cp:lastModifiedBy>
  <dcterms:created xsi:type="dcterms:W3CDTF">2014-09-10T08:09:08Z</dcterms:created>
  <dcterms:modified xsi:type="dcterms:W3CDTF">2015-01-12T09:08:48Z</dcterms:modified>
</cp:coreProperties>
</file>